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Videos\algo\jurnal skripsi\Data\"/>
    </mc:Choice>
  </mc:AlternateContent>
  <xr:revisionPtr revIDLastSave="0" documentId="13_ncr:1_{F2C7E3D2-3CD5-462A-9FFC-2BDDB75C07E7}" xr6:coauthVersionLast="47" xr6:coauthVersionMax="47" xr10:uidLastSave="{00000000-0000-0000-0000-000000000000}"/>
  <bookViews>
    <workbookView xWindow="-110" yWindow="-110" windowWidth="19420" windowHeight="10560" xr2:uid="{34DAA384-6145-418F-A66A-8D948A4474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T3" i="1"/>
  <c r="V4" i="1"/>
  <c r="F6" i="1"/>
  <c r="N6" i="1"/>
  <c r="P6" i="1"/>
  <c r="R62" i="1"/>
  <c r="R63" i="1"/>
  <c r="N64" i="1"/>
  <c r="O64" i="1"/>
  <c r="P64" i="1"/>
  <c r="Q64" i="1"/>
  <c r="Q62" i="1"/>
  <c r="Q61" i="1"/>
  <c r="O63" i="1"/>
  <c r="O61" i="1"/>
  <c r="N63" i="1"/>
  <c r="N62" i="1"/>
  <c r="M63" i="1"/>
  <c r="M61" i="1"/>
  <c r="R61" i="1" s="1"/>
  <c r="Q54" i="1"/>
  <c r="Q55" i="1"/>
  <c r="Q53" i="1"/>
  <c r="Q56" i="1"/>
  <c r="P56" i="1"/>
  <c r="O56" i="1"/>
  <c r="N56" i="1"/>
  <c r="M56" i="1"/>
  <c r="L56" i="1"/>
  <c r="E45" i="1"/>
  <c r="H45" i="1"/>
  <c r="I45" i="1"/>
  <c r="J45" i="1"/>
  <c r="J42" i="1"/>
  <c r="J40" i="1"/>
  <c r="I44" i="1"/>
  <c r="I39" i="1"/>
  <c r="I38" i="1"/>
  <c r="H43" i="1"/>
  <c r="H42" i="1"/>
  <c r="H40" i="1"/>
  <c r="H39" i="1"/>
  <c r="H38" i="1"/>
  <c r="G42" i="1"/>
  <c r="G38" i="1"/>
  <c r="F43" i="1"/>
  <c r="E43" i="1"/>
  <c r="E42" i="1"/>
  <c r="E39" i="1"/>
  <c r="E40" i="1"/>
  <c r="D44" i="1"/>
  <c r="D42" i="1"/>
  <c r="D43" i="1"/>
  <c r="D40" i="1"/>
  <c r="D39" i="1"/>
  <c r="D38" i="1"/>
  <c r="C44" i="1"/>
  <c r="C43" i="1"/>
  <c r="C42" i="1"/>
  <c r="C40" i="1"/>
  <c r="C39" i="1"/>
  <c r="C38" i="1"/>
  <c r="C18" i="1"/>
  <c r="D18" i="1"/>
  <c r="E18" i="1"/>
  <c r="I18" i="1" s="1"/>
  <c r="F18" i="1"/>
  <c r="G18" i="1"/>
  <c r="H18" i="1"/>
  <c r="B18" i="1"/>
  <c r="H19" i="1" l="1"/>
  <c r="B19" i="1"/>
  <c r="C19" i="1"/>
  <c r="F19" i="1"/>
  <c r="G19" i="1"/>
  <c r="D19" i="1"/>
  <c r="C41" i="1"/>
  <c r="E19" i="1"/>
  <c r="R64" i="1"/>
  <c r="S61" i="1" s="1"/>
  <c r="M64" i="1"/>
  <c r="C45" i="1" l="1"/>
  <c r="F41" i="1"/>
  <c r="F45" i="1" s="1"/>
  <c r="D41" i="1"/>
  <c r="D45" i="1" s="1"/>
  <c r="G41" i="1"/>
  <c r="G45" i="1" s="1"/>
  <c r="S62" i="1"/>
  <c r="S63" i="1"/>
  <c r="K45" i="1" l="1"/>
  <c r="D46" i="1" s="1"/>
  <c r="S64" i="1"/>
  <c r="F46" i="1" l="1"/>
  <c r="G46" i="1"/>
  <c r="H46" i="1"/>
  <c r="I46" i="1"/>
  <c r="J46" i="1"/>
  <c r="E46" i="1"/>
</calcChain>
</file>

<file path=xl/sharedStrings.xml><?xml version="1.0" encoding="utf-8"?>
<sst xmlns="http://schemas.openxmlformats.org/spreadsheetml/2006/main" count="174" uniqueCount="74">
  <si>
    <t>Current Value Stream Mapping</t>
  </si>
  <si>
    <t>LT/NVA</t>
  </si>
  <si>
    <t>CT/VA</t>
  </si>
  <si>
    <t>1. Desain</t>
  </si>
  <si>
    <t xml:space="preserve">2. Pencetakan film </t>
  </si>
  <si>
    <t>3. Persiapan Screen</t>
  </si>
  <si>
    <t>4. Penyinaran Screen</t>
  </si>
  <si>
    <t>5. Pengeringan Screen</t>
  </si>
  <si>
    <t>6. Pencampuran Tinta</t>
  </si>
  <si>
    <t>7. Penyablonan</t>
  </si>
  <si>
    <t>8. Pengeringan Tinta</t>
  </si>
  <si>
    <t>9. Finishing &amp; QC</t>
  </si>
  <si>
    <t>pembobotan</t>
  </si>
  <si>
    <t>Bagian</t>
  </si>
  <si>
    <t>Seven Waste</t>
  </si>
  <si>
    <t>Overproduction</t>
  </si>
  <si>
    <t>Wait Time</t>
  </si>
  <si>
    <t>Transportation</t>
  </si>
  <si>
    <t>Processing</t>
  </si>
  <si>
    <t>Inventory</t>
  </si>
  <si>
    <t>Motion</t>
  </si>
  <si>
    <t>Defect</t>
  </si>
  <si>
    <t>Total</t>
  </si>
  <si>
    <t>2. Pencetakan film</t>
  </si>
  <si>
    <t>4.Penyinaran Screen</t>
  </si>
  <si>
    <t>9. finishing &amp; QC</t>
  </si>
  <si>
    <t>Rata-rata</t>
  </si>
  <si>
    <t>Presentase</t>
  </si>
  <si>
    <t>No</t>
  </si>
  <si>
    <t>Waste</t>
  </si>
  <si>
    <t>Mapping Tools</t>
  </si>
  <si>
    <t>PAM</t>
  </si>
  <si>
    <t>SCRM</t>
  </si>
  <si>
    <t>PVT</t>
  </si>
  <si>
    <t>QFM</t>
  </si>
  <si>
    <t>DAM</t>
  </si>
  <si>
    <t>DPA</t>
  </si>
  <si>
    <t>PS</t>
  </si>
  <si>
    <t>1.</t>
  </si>
  <si>
    <t>L</t>
  </si>
  <si>
    <t>M</t>
  </si>
  <si>
    <t>2.</t>
  </si>
  <si>
    <t>Waiting</t>
  </si>
  <si>
    <t>H</t>
  </si>
  <si>
    <t>3.</t>
  </si>
  <si>
    <t>4.</t>
  </si>
  <si>
    <t>Innappropiate Processing</t>
  </si>
  <si>
    <t>5.</t>
  </si>
  <si>
    <t>Unnecessary Inventory</t>
  </si>
  <si>
    <t>6.</t>
  </si>
  <si>
    <t>Unnecessary Motion</t>
  </si>
  <si>
    <t>7.</t>
  </si>
  <si>
    <t>Defects</t>
  </si>
  <si>
    <t>Notes:</t>
  </si>
  <si>
    <t>Skor</t>
  </si>
  <si>
    <t xml:space="preserve">H = High Correlation and Usefulness </t>
  </si>
  <si>
    <t xml:space="preserve">M = Medium Correlation and Usefulness </t>
  </si>
  <si>
    <t xml:space="preserve">L = Low Correlation and Usefulness </t>
  </si>
  <si>
    <t>Total Skor</t>
  </si>
  <si>
    <t>Kategori</t>
  </si>
  <si>
    <t>O</t>
  </si>
  <si>
    <t>T</t>
  </si>
  <si>
    <t>I</t>
  </si>
  <si>
    <t>S</t>
  </si>
  <si>
    <t>D</t>
  </si>
  <si>
    <t>Jumlah</t>
  </si>
  <si>
    <t>VA</t>
  </si>
  <si>
    <t>NVA</t>
  </si>
  <si>
    <t>NNVA</t>
  </si>
  <si>
    <t>6. Pencampuran tinta</t>
  </si>
  <si>
    <t>waktu</t>
  </si>
  <si>
    <t>Aktivtas</t>
  </si>
  <si>
    <t>VA/NVA/NNVA</t>
  </si>
  <si>
    <t>Total Waktu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</si>
</sst>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"/>
    <numFmt numFmtId="165" formatCode="_-* #,##0.0_-;\-* #,##0.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/>
    <xf numFmtId="1" fontId="7" fillId="0" borderId="1" xfId="0" applyNumberFormat="1" applyFont="1" applyBorder="1"/>
    <xf numFmtId="0" fontId="7" fillId="0" borderId="1" xfId="0" applyFont="1" applyBorder="1"/>
    <xf numFmtId="0" fontId="7" fillId="3" borderId="1" xfId="0" applyFont="1" applyFill="1" applyBorder="1"/>
    <xf numFmtId="165" fontId="7" fillId="2" borderId="1" xfId="1" applyNumberFormat="1" applyFont="1" applyFill="1" applyBorder="1"/>
    <xf numFmtId="165" fontId="7" fillId="0" borderId="1" xfId="0" applyNumberFormat="1" applyFont="1" applyBorder="1"/>
    <xf numFmtId="9" fontId="7" fillId="2" borderId="1" xfId="2" applyFont="1" applyFill="1" applyBorder="1"/>
    <xf numFmtId="9" fontId="7" fillId="0" borderId="1" xfId="0" applyNumberFormat="1" applyFont="1" applyBorder="1"/>
    <xf numFmtId="0" fontId="7" fillId="0" borderId="1" xfId="0" applyFont="1" applyBorder="1" applyAlignment="1">
      <alignment vertical="center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9" fontId="7" fillId="0" borderId="0" xfId="2" applyFont="1"/>
    <xf numFmtId="0" fontId="7" fillId="3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 vertical="top"/>
    </xf>
    <xf numFmtId="165" fontId="7" fillId="0" borderId="0" xfId="0" applyNumberFormat="1" applyFon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9" fontId="7" fillId="2" borderId="1" xfId="2" applyFont="1" applyFill="1" applyBorder="1" applyAlignment="1">
      <alignment vertical="top"/>
    </xf>
    <xf numFmtId="9" fontId="7" fillId="0" borderId="0" xfId="0" applyNumberFormat="1" applyFont="1"/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49</xdr:row>
      <xdr:rowOff>25400</xdr:rowOff>
    </xdr:from>
    <xdr:to>
      <xdr:col>2</xdr:col>
      <xdr:colOff>362745</xdr:colOff>
      <xdr:row>49</xdr:row>
      <xdr:rowOff>159148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49C9D591-A5CB-4208-9489-E651EC1B182E}"/>
            </a:ext>
          </a:extLst>
        </xdr:cNvPr>
        <xdr:cNvSpPr/>
      </xdr:nvSpPr>
      <xdr:spPr>
        <a:xfrm>
          <a:off x="3155950" y="103251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266700</xdr:colOff>
      <xdr:row>50</xdr:row>
      <xdr:rowOff>12700</xdr:rowOff>
    </xdr:from>
    <xdr:to>
      <xdr:col>4</xdr:col>
      <xdr:colOff>375445</xdr:colOff>
      <xdr:row>50</xdr:row>
      <xdr:rowOff>146448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AE7A79A7-DF1F-4D5D-AD2E-32ACFB40BB32}"/>
            </a:ext>
          </a:extLst>
        </xdr:cNvPr>
        <xdr:cNvSpPr/>
      </xdr:nvSpPr>
      <xdr:spPr>
        <a:xfrm>
          <a:off x="4387850" y="104965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266700</xdr:colOff>
      <xdr:row>51</xdr:row>
      <xdr:rowOff>19050</xdr:rowOff>
    </xdr:from>
    <xdr:to>
      <xdr:col>2</xdr:col>
      <xdr:colOff>375445</xdr:colOff>
      <xdr:row>51</xdr:row>
      <xdr:rowOff>152798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B15AD580-15B1-4C24-AB11-4287DA424C16}"/>
            </a:ext>
          </a:extLst>
        </xdr:cNvPr>
        <xdr:cNvSpPr/>
      </xdr:nvSpPr>
      <xdr:spPr>
        <a:xfrm>
          <a:off x="3168650" y="106870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241300</xdr:colOff>
      <xdr:row>52</xdr:row>
      <xdr:rowOff>44450</xdr:rowOff>
    </xdr:from>
    <xdr:to>
      <xdr:col>4</xdr:col>
      <xdr:colOff>350045</xdr:colOff>
      <xdr:row>52</xdr:row>
      <xdr:rowOff>178198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2B3592C5-477A-4878-8C70-E24F5528C112}"/>
            </a:ext>
          </a:extLst>
        </xdr:cNvPr>
        <xdr:cNvSpPr/>
      </xdr:nvSpPr>
      <xdr:spPr>
        <a:xfrm>
          <a:off x="4362450" y="109093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228600</xdr:colOff>
      <xdr:row>53</xdr:row>
      <xdr:rowOff>25400</xdr:rowOff>
    </xdr:from>
    <xdr:to>
      <xdr:col>3</xdr:col>
      <xdr:colOff>337345</xdr:colOff>
      <xdr:row>53</xdr:row>
      <xdr:rowOff>159148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B398EAEC-E567-4EF3-8093-38DA048C0BD8}"/>
            </a:ext>
          </a:extLst>
        </xdr:cNvPr>
        <xdr:cNvSpPr/>
      </xdr:nvSpPr>
      <xdr:spPr>
        <a:xfrm>
          <a:off x="3740150" y="110871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222250</xdr:colOff>
      <xdr:row>54</xdr:row>
      <xdr:rowOff>6350</xdr:rowOff>
    </xdr:from>
    <xdr:to>
      <xdr:col>3</xdr:col>
      <xdr:colOff>330995</xdr:colOff>
      <xdr:row>54</xdr:row>
      <xdr:rowOff>140098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40DF297-270C-4988-A550-BF36405BEFD3}"/>
            </a:ext>
          </a:extLst>
        </xdr:cNvPr>
        <xdr:cNvSpPr/>
      </xdr:nvSpPr>
      <xdr:spPr>
        <a:xfrm>
          <a:off x="3733800" y="112649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279400</xdr:colOff>
      <xdr:row>55</xdr:row>
      <xdr:rowOff>38100</xdr:rowOff>
    </xdr:from>
    <xdr:to>
      <xdr:col>2</xdr:col>
      <xdr:colOff>388145</xdr:colOff>
      <xdr:row>55</xdr:row>
      <xdr:rowOff>171848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D2E0816B-06D3-4359-AF50-71863D0BB53D}"/>
            </a:ext>
          </a:extLst>
        </xdr:cNvPr>
        <xdr:cNvSpPr/>
      </xdr:nvSpPr>
      <xdr:spPr>
        <a:xfrm>
          <a:off x="3181350" y="114935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171450</xdr:colOff>
      <xdr:row>56</xdr:row>
      <xdr:rowOff>19050</xdr:rowOff>
    </xdr:from>
    <xdr:to>
      <xdr:col>6</xdr:col>
      <xdr:colOff>280195</xdr:colOff>
      <xdr:row>56</xdr:row>
      <xdr:rowOff>152798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1A3E10BA-B959-4696-9D3F-064C8319690A}"/>
            </a:ext>
          </a:extLst>
        </xdr:cNvPr>
        <xdr:cNvSpPr/>
      </xdr:nvSpPr>
      <xdr:spPr>
        <a:xfrm>
          <a:off x="5511800" y="116713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285750</xdr:colOff>
      <xdr:row>57</xdr:row>
      <xdr:rowOff>19050</xdr:rowOff>
    </xdr:from>
    <xdr:to>
      <xdr:col>2</xdr:col>
      <xdr:colOff>394495</xdr:colOff>
      <xdr:row>57</xdr:row>
      <xdr:rowOff>152798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B52E6B76-7386-4234-9C74-5F0B76DCE5EE}"/>
            </a:ext>
          </a:extLst>
        </xdr:cNvPr>
        <xdr:cNvSpPr/>
      </xdr:nvSpPr>
      <xdr:spPr>
        <a:xfrm>
          <a:off x="3187700" y="118554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222250</xdr:colOff>
      <xdr:row>58</xdr:row>
      <xdr:rowOff>19050</xdr:rowOff>
    </xdr:from>
    <xdr:to>
      <xdr:col>4</xdr:col>
      <xdr:colOff>330995</xdr:colOff>
      <xdr:row>58</xdr:row>
      <xdr:rowOff>152798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24B14F1B-5EF0-43B6-8311-7B553D6E216B}"/>
            </a:ext>
          </a:extLst>
        </xdr:cNvPr>
        <xdr:cNvSpPr/>
      </xdr:nvSpPr>
      <xdr:spPr>
        <a:xfrm>
          <a:off x="4343400" y="120396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292100</xdr:colOff>
      <xdr:row>59</xdr:row>
      <xdr:rowOff>44450</xdr:rowOff>
    </xdr:from>
    <xdr:to>
      <xdr:col>2</xdr:col>
      <xdr:colOff>400845</xdr:colOff>
      <xdr:row>59</xdr:row>
      <xdr:rowOff>178198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CAB5EC4A-5111-4CE5-ABAC-886D25E89CDF}"/>
            </a:ext>
          </a:extLst>
        </xdr:cNvPr>
        <xdr:cNvSpPr/>
      </xdr:nvSpPr>
      <xdr:spPr>
        <a:xfrm>
          <a:off x="3194050" y="122491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190500</xdr:colOff>
      <xdr:row>60</xdr:row>
      <xdr:rowOff>19050</xdr:rowOff>
    </xdr:from>
    <xdr:to>
      <xdr:col>4</xdr:col>
      <xdr:colOff>299245</xdr:colOff>
      <xdr:row>60</xdr:row>
      <xdr:rowOff>152798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9E738BB8-41F8-498B-99FD-AEA0A13ACC52}"/>
            </a:ext>
          </a:extLst>
        </xdr:cNvPr>
        <xdr:cNvSpPr/>
      </xdr:nvSpPr>
      <xdr:spPr>
        <a:xfrm>
          <a:off x="4311650" y="124079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222250</xdr:colOff>
      <xdr:row>61</xdr:row>
      <xdr:rowOff>25400</xdr:rowOff>
    </xdr:from>
    <xdr:to>
      <xdr:col>2</xdr:col>
      <xdr:colOff>330995</xdr:colOff>
      <xdr:row>61</xdr:row>
      <xdr:rowOff>159148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32D6F2ED-88E0-4BC6-ADDE-A1026F973624}"/>
            </a:ext>
          </a:extLst>
        </xdr:cNvPr>
        <xdr:cNvSpPr/>
      </xdr:nvSpPr>
      <xdr:spPr>
        <a:xfrm>
          <a:off x="3124200" y="125984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222250</xdr:colOff>
      <xdr:row>62</xdr:row>
      <xdr:rowOff>19050</xdr:rowOff>
    </xdr:from>
    <xdr:to>
      <xdr:col>3</xdr:col>
      <xdr:colOff>330995</xdr:colOff>
      <xdr:row>62</xdr:row>
      <xdr:rowOff>152798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F45B42E7-F159-4142-AD4A-B9D45A8D45AD}"/>
            </a:ext>
          </a:extLst>
        </xdr:cNvPr>
        <xdr:cNvSpPr/>
      </xdr:nvSpPr>
      <xdr:spPr>
        <a:xfrm>
          <a:off x="3733800" y="1277620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247650</xdr:colOff>
      <xdr:row>63</xdr:row>
      <xdr:rowOff>19050</xdr:rowOff>
    </xdr:from>
    <xdr:to>
      <xdr:col>2</xdr:col>
      <xdr:colOff>356395</xdr:colOff>
      <xdr:row>63</xdr:row>
      <xdr:rowOff>152798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5518DB91-9DE3-48A6-93A0-BFE7DA773F52}"/>
            </a:ext>
          </a:extLst>
        </xdr:cNvPr>
        <xdr:cNvSpPr/>
      </xdr:nvSpPr>
      <xdr:spPr>
        <a:xfrm>
          <a:off x="3149600" y="129603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234950</xdr:colOff>
      <xdr:row>64</xdr:row>
      <xdr:rowOff>12700</xdr:rowOff>
    </xdr:from>
    <xdr:to>
      <xdr:col>6</xdr:col>
      <xdr:colOff>343695</xdr:colOff>
      <xdr:row>64</xdr:row>
      <xdr:rowOff>146448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53AB9719-B17A-4440-95A5-B7E077E54654}"/>
            </a:ext>
          </a:extLst>
        </xdr:cNvPr>
        <xdr:cNvSpPr/>
      </xdr:nvSpPr>
      <xdr:spPr>
        <a:xfrm>
          <a:off x="5575300" y="131381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234950</xdr:colOff>
      <xdr:row>65</xdr:row>
      <xdr:rowOff>44450</xdr:rowOff>
    </xdr:from>
    <xdr:to>
      <xdr:col>2</xdr:col>
      <xdr:colOff>343695</xdr:colOff>
      <xdr:row>65</xdr:row>
      <xdr:rowOff>178198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F5C51EA8-BD7F-4480-B3AD-1AB228069969}"/>
            </a:ext>
          </a:extLst>
        </xdr:cNvPr>
        <xdr:cNvSpPr/>
      </xdr:nvSpPr>
      <xdr:spPr>
        <a:xfrm>
          <a:off x="3136900" y="13354050"/>
          <a:ext cx="108745" cy="133748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19D9-C04C-4BA1-80BB-9AD19F147F48}">
  <dimension ref="A1:W66"/>
  <sheetViews>
    <sheetView tabSelected="1" topLeftCell="A24" zoomScale="60" zoomScaleNormal="60" workbookViewId="0">
      <selection activeCell="L58" sqref="L58"/>
    </sheetView>
  </sheetViews>
  <sheetFormatPr defaultRowHeight="14" x14ac:dyDescent="0.3"/>
  <cols>
    <col min="1" max="1" width="19" style="34" customWidth="1"/>
    <col min="2" max="2" width="22.54296875" style="34" customWidth="1"/>
    <col min="3" max="3" width="8.7265625" style="34"/>
    <col min="4" max="4" width="19.1796875" style="34" customWidth="1"/>
    <col min="5" max="5" width="8.7265625" style="34"/>
    <col min="6" max="6" width="17.1796875" style="34" customWidth="1"/>
    <col min="7" max="7" width="8.7265625" style="34"/>
    <col min="8" max="8" width="18.1796875" style="34" customWidth="1"/>
    <col min="9" max="9" width="8.7265625" style="34"/>
    <col min="10" max="10" width="20" style="34" customWidth="1"/>
    <col min="11" max="11" width="8.7265625" style="34"/>
    <col min="12" max="12" width="21.1796875" style="34" customWidth="1"/>
    <col min="13" max="13" width="8.7265625" style="34"/>
    <col min="14" max="14" width="18.08984375" style="34" customWidth="1"/>
    <col min="15" max="15" width="8.7265625" style="34"/>
    <col min="16" max="16" width="19" style="34" customWidth="1"/>
    <col min="17" max="17" width="8.7265625" style="34"/>
    <col min="18" max="18" width="16" style="34" customWidth="1"/>
    <col min="19" max="19" width="8.453125" style="34" customWidth="1"/>
    <col min="20" max="20" width="11" style="34" customWidth="1"/>
    <col min="21" max="16384" width="8.7265625" style="34"/>
  </cols>
  <sheetData>
    <row r="1" spans="1:22" x14ac:dyDescent="0.3">
      <c r="A1" s="33" t="s">
        <v>0</v>
      </c>
    </row>
    <row r="2" spans="1:22" x14ac:dyDescent="0.3">
      <c r="A2" s="1"/>
      <c r="B2" s="1" t="s">
        <v>3</v>
      </c>
      <c r="C2" s="1"/>
      <c r="D2" s="1" t="s">
        <v>4</v>
      </c>
      <c r="E2" s="1"/>
      <c r="F2" s="1" t="s">
        <v>5</v>
      </c>
      <c r="G2" s="1"/>
      <c r="H2" s="1" t="s">
        <v>6</v>
      </c>
      <c r="I2" s="1"/>
      <c r="J2" s="1" t="s">
        <v>7</v>
      </c>
      <c r="K2" s="1"/>
      <c r="L2" s="1" t="s">
        <v>8</v>
      </c>
      <c r="M2" s="1"/>
      <c r="N2" s="1" t="s">
        <v>9</v>
      </c>
      <c r="O2" s="1"/>
      <c r="P2" s="1" t="s">
        <v>10</v>
      </c>
      <c r="Q2" s="1"/>
      <c r="R2" s="1" t="s">
        <v>11</v>
      </c>
      <c r="S2" s="1"/>
    </row>
    <row r="3" spans="1:22" x14ac:dyDescent="0.3">
      <c r="A3" s="1" t="s">
        <v>1</v>
      </c>
      <c r="B3" s="1"/>
      <c r="C3" s="1">
        <v>915</v>
      </c>
      <c r="D3" s="1"/>
      <c r="E3" s="1">
        <v>635</v>
      </c>
      <c r="F3" s="1"/>
      <c r="G3" s="1">
        <v>370</v>
      </c>
      <c r="H3" s="1"/>
      <c r="I3" s="1">
        <v>150</v>
      </c>
      <c r="J3" s="1"/>
      <c r="K3" s="1">
        <v>300</v>
      </c>
      <c r="L3" s="1"/>
      <c r="M3" s="1">
        <v>300</v>
      </c>
      <c r="N3" s="1"/>
      <c r="O3" s="1">
        <v>150</v>
      </c>
      <c r="P3" s="1"/>
      <c r="Q3" s="1">
        <v>365</v>
      </c>
      <c r="R3" s="1"/>
      <c r="S3" s="1"/>
      <c r="T3" s="35">
        <f>SUM(B3:R3)</f>
        <v>3185</v>
      </c>
    </row>
    <row r="4" spans="1:22" x14ac:dyDescent="0.3">
      <c r="A4" s="1" t="s">
        <v>2</v>
      </c>
      <c r="B4" s="1">
        <v>1215</v>
      </c>
      <c r="C4" s="1"/>
      <c r="D4" s="1">
        <v>615</v>
      </c>
      <c r="E4" s="1"/>
      <c r="F4" s="1">
        <v>1500</v>
      </c>
      <c r="G4" s="1"/>
      <c r="H4" s="1">
        <v>1022</v>
      </c>
      <c r="I4" s="1"/>
      <c r="J4" s="1">
        <v>1866</v>
      </c>
      <c r="K4" s="1"/>
      <c r="L4" s="1">
        <v>655</v>
      </c>
      <c r="M4" s="1"/>
      <c r="N4" s="1">
        <v>5400</v>
      </c>
      <c r="O4" s="1"/>
      <c r="P4" s="1">
        <v>9000</v>
      </c>
      <c r="Q4" s="1"/>
      <c r="R4" s="1">
        <v>734</v>
      </c>
      <c r="S4" s="1"/>
      <c r="T4" s="36">
        <f>SUM(B4:R4)</f>
        <v>22007</v>
      </c>
      <c r="V4" s="34">
        <f>D4+F6+H4+J4+L4+N6+P6+R4</f>
        <v>14892</v>
      </c>
    </row>
    <row r="5" spans="1:22" x14ac:dyDescent="0.3">
      <c r="F5" s="34">
        <v>500</v>
      </c>
      <c r="N5" s="34">
        <v>3600</v>
      </c>
      <c r="P5" s="34">
        <v>1800</v>
      </c>
    </row>
    <row r="6" spans="1:22" x14ac:dyDescent="0.3">
      <c r="A6" s="2" t="s">
        <v>12</v>
      </c>
      <c r="F6" s="34">
        <f>F4-F5</f>
        <v>1000</v>
      </c>
      <c r="N6" s="34">
        <f>N4-N5</f>
        <v>1800</v>
      </c>
      <c r="P6" s="34">
        <f>P4-P5</f>
        <v>7200</v>
      </c>
    </row>
    <row r="7" spans="1:22" x14ac:dyDescent="0.3">
      <c r="A7" s="28" t="s">
        <v>13</v>
      </c>
      <c r="B7" s="29" t="s">
        <v>14</v>
      </c>
      <c r="C7" s="29"/>
      <c r="D7" s="29"/>
      <c r="E7" s="29"/>
      <c r="F7" s="29"/>
      <c r="G7" s="29"/>
      <c r="H7" s="29"/>
      <c r="I7" s="37"/>
    </row>
    <row r="8" spans="1:22" ht="73" customHeight="1" x14ac:dyDescent="0.3">
      <c r="A8" s="28"/>
      <c r="B8" s="6" t="s">
        <v>15</v>
      </c>
      <c r="C8" s="6" t="s">
        <v>16</v>
      </c>
      <c r="D8" s="6" t="s">
        <v>17</v>
      </c>
      <c r="E8" s="6" t="s">
        <v>18</v>
      </c>
      <c r="F8" s="6" t="s">
        <v>19</v>
      </c>
      <c r="G8" s="6" t="s">
        <v>20</v>
      </c>
      <c r="H8" s="6" t="s">
        <v>21</v>
      </c>
      <c r="I8" s="6" t="s">
        <v>22</v>
      </c>
    </row>
    <row r="9" spans="1:22" x14ac:dyDescent="0.3">
      <c r="A9" s="3" t="s">
        <v>3</v>
      </c>
      <c r="B9" s="4">
        <v>0</v>
      </c>
      <c r="C9" s="4">
        <v>3</v>
      </c>
      <c r="D9" s="4">
        <v>1</v>
      </c>
      <c r="E9" s="4">
        <v>3</v>
      </c>
      <c r="F9" s="4">
        <v>1</v>
      </c>
      <c r="G9" s="4">
        <v>0</v>
      </c>
      <c r="H9" s="4">
        <v>3</v>
      </c>
      <c r="I9" s="36"/>
    </row>
    <row r="10" spans="1:22" x14ac:dyDescent="0.3">
      <c r="A10" s="3" t="s">
        <v>23</v>
      </c>
      <c r="B10" s="4">
        <v>2</v>
      </c>
      <c r="C10" s="4">
        <v>4</v>
      </c>
      <c r="D10" s="4">
        <v>0</v>
      </c>
      <c r="E10" s="4">
        <v>3</v>
      </c>
      <c r="F10" s="4">
        <v>1</v>
      </c>
      <c r="G10" s="4">
        <v>0</v>
      </c>
      <c r="H10" s="4">
        <v>3</v>
      </c>
      <c r="I10" s="36"/>
    </row>
    <row r="11" spans="1:22" x14ac:dyDescent="0.3">
      <c r="A11" s="3" t="s">
        <v>5</v>
      </c>
      <c r="B11" s="4">
        <v>0</v>
      </c>
      <c r="C11" s="4">
        <v>2</v>
      </c>
      <c r="D11" s="4">
        <v>1</v>
      </c>
      <c r="E11" s="4">
        <v>3</v>
      </c>
      <c r="F11" s="4">
        <v>0</v>
      </c>
      <c r="G11" s="4">
        <v>2</v>
      </c>
      <c r="H11" s="4">
        <v>0</v>
      </c>
      <c r="I11" s="36"/>
    </row>
    <row r="12" spans="1:22" ht="19" customHeight="1" x14ac:dyDescent="0.3">
      <c r="A12" s="3" t="s">
        <v>24</v>
      </c>
      <c r="B12" s="4">
        <v>0</v>
      </c>
      <c r="C12" s="4">
        <v>0</v>
      </c>
      <c r="D12" s="4">
        <v>0</v>
      </c>
      <c r="E12" s="4">
        <v>0</v>
      </c>
      <c r="F12" s="4">
        <v>1</v>
      </c>
      <c r="G12" s="4">
        <v>2</v>
      </c>
      <c r="H12" s="4">
        <v>0</v>
      </c>
      <c r="I12" s="36"/>
    </row>
    <row r="13" spans="1:22" ht="16.5" customHeight="1" x14ac:dyDescent="0.3">
      <c r="A13" s="3" t="s">
        <v>7</v>
      </c>
      <c r="B13" s="4">
        <v>1</v>
      </c>
      <c r="C13" s="4">
        <v>2</v>
      </c>
      <c r="D13" s="4">
        <v>0</v>
      </c>
      <c r="E13" s="4">
        <v>3</v>
      </c>
      <c r="F13" s="4">
        <v>4</v>
      </c>
      <c r="G13" s="4">
        <v>2</v>
      </c>
      <c r="H13" s="4">
        <v>0</v>
      </c>
      <c r="I13" s="36"/>
    </row>
    <row r="14" spans="1:22" ht="20" customHeight="1" x14ac:dyDescent="0.3">
      <c r="A14" s="3" t="s">
        <v>8</v>
      </c>
      <c r="B14" s="4">
        <v>2</v>
      </c>
      <c r="C14" s="4">
        <v>1</v>
      </c>
      <c r="D14" s="4">
        <v>0</v>
      </c>
      <c r="E14" s="4">
        <v>5</v>
      </c>
      <c r="F14" s="4">
        <v>3</v>
      </c>
      <c r="G14" s="4">
        <v>0</v>
      </c>
      <c r="H14" s="4">
        <v>1</v>
      </c>
      <c r="I14" s="36"/>
    </row>
    <row r="15" spans="1:22" ht="18" customHeight="1" x14ac:dyDescent="0.3">
      <c r="A15" s="3" t="s">
        <v>9</v>
      </c>
      <c r="B15" s="4">
        <v>4</v>
      </c>
      <c r="C15" s="4">
        <v>6</v>
      </c>
      <c r="D15" s="4">
        <v>3</v>
      </c>
      <c r="E15" s="4">
        <v>7</v>
      </c>
      <c r="F15" s="4">
        <v>4</v>
      </c>
      <c r="G15" s="4">
        <v>4</v>
      </c>
      <c r="H15" s="4">
        <v>6</v>
      </c>
      <c r="I15" s="36"/>
    </row>
    <row r="16" spans="1:22" ht="20" customHeight="1" x14ac:dyDescent="0.3">
      <c r="A16" s="3" t="s">
        <v>10</v>
      </c>
      <c r="B16" s="4">
        <v>0</v>
      </c>
      <c r="C16" s="4">
        <v>1</v>
      </c>
      <c r="D16" s="4">
        <v>1</v>
      </c>
      <c r="E16" s="4">
        <v>0</v>
      </c>
      <c r="F16" s="4">
        <v>0</v>
      </c>
      <c r="G16" s="4">
        <v>1</v>
      </c>
      <c r="H16" s="4">
        <v>0</v>
      </c>
      <c r="I16" s="36"/>
    </row>
    <row r="17" spans="1:23" x14ac:dyDescent="0.3">
      <c r="A17" s="3" t="s">
        <v>25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36"/>
    </row>
    <row r="18" spans="1:23" x14ac:dyDescent="0.3">
      <c r="A18" s="5" t="s">
        <v>26</v>
      </c>
      <c r="B18" s="38">
        <f>AVERAGE(B9:B17)</f>
        <v>1</v>
      </c>
      <c r="C18" s="38">
        <f t="shared" ref="C18:H18" si="0">AVERAGE(C9:C17)</f>
        <v>2.1111111111111112</v>
      </c>
      <c r="D18" s="38">
        <f t="shared" si="0"/>
        <v>0.66666666666666663</v>
      </c>
      <c r="E18" s="38">
        <f t="shared" si="0"/>
        <v>2.6666666666666665</v>
      </c>
      <c r="F18" s="38">
        <f t="shared" si="0"/>
        <v>1.5555555555555556</v>
      </c>
      <c r="G18" s="38">
        <f t="shared" si="0"/>
        <v>1.2222222222222223</v>
      </c>
      <c r="H18" s="38">
        <f t="shared" si="0"/>
        <v>1.4444444444444444</v>
      </c>
      <c r="I18" s="39">
        <f>SUM(B18:H18)</f>
        <v>10.666666666666666</v>
      </c>
    </row>
    <row r="19" spans="1:23" x14ac:dyDescent="0.3">
      <c r="A19" s="5" t="s">
        <v>27</v>
      </c>
      <c r="B19" s="40">
        <f>(B18/$I$18)*$I$19</f>
        <v>9.375E-2</v>
      </c>
      <c r="C19" s="40">
        <f t="shared" ref="C19:H19" si="1">(C18/$I$18)*$I$19</f>
        <v>0.19791666666666669</v>
      </c>
      <c r="D19" s="40">
        <f t="shared" si="1"/>
        <v>6.25E-2</v>
      </c>
      <c r="E19" s="40">
        <f t="shared" si="1"/>
        <v>0.25</v>
      </c>
      <c r="F19" s="40">
        <f t="shared" si="1"/>
        <v>0.14583333333333334</v>
      </c>
      <c r="G19" s="40">
        <f t="shared" si="1"/>
        <v>0.11458333333333334</v>
      </c>
      <c r="H19" s="40">
        <f t="shared" si="1"/>
        <v>0.13541666666666669</v>
      </c>
      <c r="I19" s="41">
        <v>1</v>
      </c>
    </row>
    <row r="22" spans="1:23" x14ac:dyDescent="0.3">
      <c r="A22" s="26" t="s">
        <v>28</v>
      </c>
      <c r="B22" s="27" t="s">
        <v>29</v>
      </c>
      <c r="C22" s="25" t="s">
        <v>30</v>
      </c>
      <c r="D22" s="25"/>
      <c r="E22" s="25"/>
      <c r="F22" s="25"/>
      <c r="G22" s="25"/>
      <c r="H22" s="25"/>
      <c r="I22" s="25"/>
    </row>
    <row r="23" spans="1:23" x14ac:dyDescent="0.3">
      <c r="A23" s="26"/>
      <c r="B23" s="27"/>
      <c r="C23" s="12" t="s">
        <v>31</v>
      </c>
      <c r="D23" s="12" t="s">
        <v>32</v>
      </c>
      <c r="E23" s="12" t="s">
        <v>33</v>
      </c>
      <c r="F23" s="12" t="s">
        <v>34</v>
      </c>
      <c r="G23" s="12" t="s">
        <v>35</v>
      </c>
      <c r="H23" s="12" t="s">
        <v>36</v>
      </c>
      <c r="I23" s="12" t="s">
        <v>37</v>
      </c>
    </row>
    <row r="24" spans="1:23" ht="15.5" x14ac:dyDescent="0.3">
      <c r="A24" s="7" t="s">
        <v>38</v>
      </c>
      <c r="B24" s="42" t="s">
        <v>15</v>
      </c>
      <c r="C24" s="13" t="s">
        <v>40</v>
      </c>
      <c r="D24" s="13"/>
      <c r="E24" s="13"/>
      <c r="F24" s="13" t="s">
        <v>39</v>
      </c>
      <c r="G24" s="13" t="s">
        <v>40</v>
      </c>
      <c r="H24" s="13" t="s">
        <v>39</v>
      </c>
      <c r="I24" s="13"/>
    </row>
    <row r="25" spans="1:23" ht="15.5" x14ac:dyDescent="0.3">
      <c r="A25" s="7" t="s">
        <v>41</v>
      </c>
      <c r="B25" s="42" t="s">
        <v>42</v>
      </c>
      <c r="C25" s="13" t="s">
        <v>43</v>
      </c>
      <c r="D25" s="13" t="s">
        <v>43</v>
      </c>
      <c r="E25" s="13"/>
      <c r="F25" s="13"/>
      <c r="G25" s="13" t="s">
        <v>40</v>
      </c>
      <c r="H25" s="13" t="s">
        <v>39</v>
      </c>
      <c r="I25" s="13"/>
      <c r="P25" s="43"/>
      <c r="Q25" s="43"/>
      <c r="R25" s="43"/>
      <c r="S25" s="43"/>
      <c r="T25" s="43"/>
      <c r="U25" s="43"/>
      <c r="V25" s="43"/>
      <c r="W25" s="43"/>
    </row>
    <row r="26" spans="1:23" ht="15.5" x14ac:dyDescent="0.3">
      <c r="A26" s="7" t="s">
        <v>44</v>
      </c>
      <c r="B26" s="42" t="s">
        <v>17</v>
      </c>
      <c r="C26" s="13" t="s">
        <v>43</v>
      </c>
      <c r="D26" s="13" t="s">
        <v>43</v>
      </c>
      <c r="E26" s="13"/>
      <c r="F26" s="13"/>
      <c r="G26" s="13" t="s">
        <v>40</v>
      </c>
      <c r="H26" s="13"/>
      <c r="I26" s="13" t="s">
        <v>39</v>
      </c>
      <c r="P26" s="43"/>
      <c r="Q26" s="43"/>
      <c r="R26" s="43"/>
      <c r="S26" s="43"/>
      <c r="T26" s="43"/>
      <c r="U26" s="43"/>
      <c r="V26" s="43"/>
      <c r="W26" s="43"/>
    </row>
    <row r="27" spans="1:23" ht="15.5" x14ac:dyDescent="0.3">
      <c r="A27" s="7" t="s">
        <v>45</v>
      </c>
      <c r="B27" s="42" t="s">
        <v>46</v>
      </c>
      <c r="C27" s="13" t="s">
        <v>43</v>
      </c>
      <c r="D27" s="13"/>
      <c r="E27" s="13" t="s">
        <v>40</v>
      </c>
      <c r="F27" s="13" t="s">
        <v>39</v>
      </c>
      <c r="G27" s="13"/>
      <c r="H27" s="13"/>
      <c r="I27" s="13"/>
      <c r="P27" s="43"/>
      <c r="Q27" s="43"/>
      <c r="R27" s="43"/>
      <c r="S27" s="43"/>
      <c r="T27" s="43"/>
      <c r="U27" s="43"/>
      <c r="V27" s="43"/>
      <c r="W27" s="43"/>
    </row>
    <row r="28" spans="1:23" ht="15.5" x14ac:dyDescent="0.3">
      <c r="A28" s="7" t="s">
        <v>47</v>
      </c>
      <c r="B28" s="42" t="s">
        <v>48</v>
      </c>
      <c r="C28" s="13" t="s">
        <v>40</v>
      </c>
      <c r="D28" s="13" t="s">
        <v>39</v>
      </c>
      <c r="E28" s="13"/>
      <c r="F28" s="13" t="s">
        <v>39</v>
      </c>
      <c r="G28" s="13" t="s">
        <v>43</v>
      </c>
      <c r="H28" s="13"/>
      <c r="I28" s="13" t="s">
        <v>39</v>
      </c>
      <c r="P28" s="43"/>
      <c r="Q28" s="43"/>
      <c r="R28" s="43"/>
      <c r="S28" s="43"/>
      <c r="T28" s="43"/>
      <c r="U28" s="43"/>
      <c r="V28" s="43"/>
      <c r="W28" s="43"/>
    </row>
    <row r="29" spans="1:23" ht="15.5" x14ac:dyDescent="0.3">
      <c r="A29" s="7" t="s">
        <v>49</v>
      </c>
      <c r="B29" s="42" t="s">
        <v>50</v>
      </c>
      <c r="C29" s="13" t="s">
        <v>43</v>
      </c>
      <c r="D29" s="13" t="s">
        <v>39</v>
      </c>
      <c r="E29" s="13" t="s">
        <v>40</v>
      </c>
      <c r="F29" s="13"/>
      <c r="G29" s="13" t="s">
        <v>39</v>
      </c>
      <c r="H29" s="13"/>
      <c r="I29" s="13"/>
      <c r="P29" s="43"/>
      <c r="Q29" s="43"/>
      <c r="R29" s="43"/>
      <c r="S29" s="43"/>
      <c r="T29" s="43"/>
      <c r="U29" s="43"/>
      <c r="V29" s="43"/>
      <c r="W29" s="43"/>
    </row>
    <row r="30" spans="1:23" ht="15.5" x14ac:dyDescent="0.3">
      <c r="A30" s="7" t="s">
        <v>51</v>
      </c>
      <c r="B30" s="42" t="s">
        <v>52</v>
      </c>
      <c r="C30" s="13" t="s">
        <v>39</v>
      </c>
      <c r="D30" s="13"/>
      <c r="E30" s="13"/>
      <c r="F30" s="13"/>
      <c r="G30" s="13"/>
      <c r="H30" s="13" t="s">
        <v>39</v>
      </c>
      <c r="I30" s="13"/>
      <c r="P30" s="43"/>
      <c r="Q30" s="43"/>
      <c r="R30" s="43"/>
      <c r="S30" s="43"/>
      <c r="T30" s="43"/>
      <c r="U30" s="43"/>
      <c r="V30" s="43"/>
      <c r="W30" s="43"/>
    </row>
    <row r="31" spans="1:23" ht="15.5" x14ac:dyDescent="0.3">
      <c r="A31" s="30" t="s">
        <v>53</v>
      </c>
      <c r="B31" s="31"/>
      <c r="C31" s="32"/>
      <c r="D31" s="12" t="s">
        <v>54</v>
      </c>
      <c r="E31" s="44"/>
      <c r="F31" s="44"/>
      <c r="G31" s="44"/>
      <c r="H31" s="44"/>
      <c r="I31" s="44"/>
      <c r="P31" s="43"/>
      <c r="Q31" s="43"/>
      <c r="R31" s="43"/>
      <c r="S31" s="43"/>
      <c r="T31" s="43"/>
      <c r="U31" s="43"/>
      <c r="V31" s="43"/>
      <c r="W31" s="43"/>
    </row>
    <row r="32" spans="1:23" x14ac:dyDescent="0.3">
      <c r="A32" s="45" t="s">
        <v>55</v>
      </c>
      <c r="B32" s="46"/>
      <c r="C32" s="47"/>
      <c r="D32" s="13">
        <v>9</v>
      </c>
      <c r="P32" s="43"/>
      <c r="Q32" s="43"/>
      <c r="R32" s="43"/>
      <c r="S32" s="43"/>
      <c r="T32" s="43"/>
      <c r="U32" s="43"/>
      <c r="V32" s="43"/>
      <c r="W32" s="43"/>
    </row>
    <row r="33" spans="1:23" x14ac:dyDescent="0.3">
      <c r="A33" s="45" t="s">
        <v>56</v>
      </c>
      <c r="B33" s="46"/>
      <c r="C33" s="47"/>
      <c r="D33" s="13">
        <v>3</v>
      </c>
      <c r="Q33" s="48"/>
      <c r="R33" s="48"/>
      <c r="S33" s="48"/>
      <c r="T33" s="48"/>
      <c r="U33" s="48"/>
      <c r="V33" s="48"/>
      <c r="W33" s="48"/>
    </row>
    <row r="34" spans="1:23" x14ac:dyDescent="0.3">
      <c r="A34" s="45" t="s">
        <v>57</v>
      </c>
      <c r="B34" s="46"/>
      <c r="C34" s="47"/>
      <c r="D34" s="13">
        <v>1</v>
      </c>
    </row>
    <row r="36" spans="1:23" x14ac:dyDescent="0.3">
      <c r="A36" s="26" t="s">
        <v>28</v>
      </c>
      <c r="B36" s="27" t="s">
        <v>29</v>
      </c>
      <c r="C36" s="49" t="s">
        <v>58</v>
      </c>
      <c r="D36" s="25" t="s">
        <v>30</v>
      </c>
      <c r="E36" s="25"/>
      <c r="F36" s="25"/>
      <c r="G36" s="25"/>
      <c r="H36" s="25"/>
      <c r="I36" s="25"/>
      <c r="J36" s="25"/>
    </row>
    <row r="37" spans="1:23" x14ac:dyDescent="0.3">
      <c r="A37" s="26"/>
      <c r="B37" s="27"/>
      <c r="C37" s="49"/>
      <c r="D37" s="12" t="s">
        <v>31</v>
      </c>
      <c r="E37" s="12" t="s">
        <v>32</v>
      </c>
      <c r="F37" s="12" t="s">
        <v>33</v>
      </c>
      <c r="G37" s="12" t="s">
        <v>34</v>
      </c>
      <c r="H37" s="12" t="s">
        <v>35</v>
      </c>
      <c r="I37" s="12" t="s">
        <v>36</v>
      </c>
      <c r="J37" s="12" t="s">
        <v>37</v>
      </c>
    </row>
    <row r="38" spans="1:23" ht="15.5" x14ac:dyDescent="0.3">
      <c r="A38" s="7" t="s">
        <v>38</v>
      </c>
      <c r="B38" s="42" t="s">
        <v>15</v>
      </c>
      <c r="C38" s="50">
        <f>B18</f>
        <v>1</v>
      </c>
      <c r="D38" s="51">
        <f>C38*D33</f>
        <v>3</v>
      </c>
      <c r="E38" s="51"/>
      <c r="F38" s="51"/>
      <c r="G38" s="51">
        <f>C38*D34</f>
        <v>1</v>
      </c>
      <c r="H38" s="51">
        <f>C38*D33</f>
        <v>3</v>
      </c>
      <c r="I38" s="51">
        <f>C38*D34</f>
        <v>1</v>
      </c>
      <c r="J38" s="51"/>
    </row>
    <row r="39" spans="1:23" ht="15.5" x14ac:dyDescent="0.3">
      <c r="A39" s="7" t="s">
        <v>41</v>
      </c>
      <c r="B39" s="42" t="s">
        <v>42</v>
      </c>
      <c r="C39" s="50">
        <f>C18</f>
        <v>2.1111111111111112</v>
      </c>
      <c r="D39" s="51">
        <f>C39*D32</f>
        <v>19</v>
      </c>
      <c r="E39" s="51">
        <f>C39*D32</f>
        <v>19</v>
      </c>
      <c r="F39" s="51"/>
      <c r="G39" s="51"/>
      <c r="H39" s="51">
        <f>C39*D33</f>
        <v>6.3333333333333339</v>
      </c>
      <c r="I39" s="51">
        <f>C39*D34</f>
        <v>2.1111111111111112</v>
      </c>
      <c r="J39" s="51"/>
    </row>
    <row r="40" spans="1:23" ht="15.5" x14ac:dyDescent="0.3">
      <c r="A40" s="7" t="s">
        <v>44</v>
      </c>
      <c r="B40" s="42" t="s">
        <v>17</v>
      </c>
      <c r="C40" s="50">
        <f>D18</f>
        <v>0.66666666666666663</v>
      </c>
      <c r="D40" s="51">
        <f>C40*D32</f>
        <v>6</v>
      </c>
      <c r="E40" s="51">
        <f>C40*D32</f>
        <v>6</v>
      </c>
      <c r="F40" s="51"/>
      <c r="G40" s="51"/>
      <c r="H40" s="51">
        <f>C40*D33</f>
        <v>2</v>
      </c>
      <c r="I40" s="51"/>
      <c r="J40" s="51">
        <f>C40*D34</f>
        <v>0.66666666666666663</v>
      </c>
    </row>
    <row r="41" spans="1:23" ht="15.5" x14ac:dyDescent="0.3">
      <c r="A41" s="7" t="s">
        <v>45</v>
      </c>
      <c r="B41" s="42" t="s">
        <v>46</v>
      </c>
      <c r="C41" s="50">
        <f>E18</f>
        <v>2.6666666666666665</v>
      </c>
      <c r="D41" s="51">
        <f>C41*D32</f>
        <v>24</v>
      </c>
      <c r="E41" s="51"/>
      <c r="F41" s="51">
        <f>C41*D33</f>
        <v>8</v>
      </c>
      <c r="G41" s="51">
        <f>C41*D34</f>
        <v>2.6666666666666665</v>
      </c>
      <c r="H41" s="51"/>
      <c r="I41" s="51"/>
      <c r="J41" s="51"/>
    </row>
    <row r="42" spans="1:23" ht="15.5" x14ac:dyDescent="0.3">
      <c r="A42" s="7" t="s">
        <v>47</v>
      </c>
      <c r="B42" s="42" t="s">
        <v>48</v>
      </c>
      <c r="C42" s="50">
        <f>F18</f>
        <v>1.5555555555555556</v>
      </c>
      <c r="D42" s="51">
        <f>C42*D33</f>
        <v>4.666666666666667</v>
      </c>
      <c r="E42" s="51">
        <f>C42*D34</f>
        <v>1.5555555555555556</v>
      </c>
      <c r="F42" s="51"/>
      <c r="G42" s="51">
        <f>C42*D34</f>
        <v>1.5555555555555556</v>
      </c>
      <c r="H42" s="51">
        <f>C42*D32</f>
        <v>14</v>
      </c>
      <c r="I42" s="51"/>
      <c r="J42" s="51">
        <f>C42*D34</f>
        <v>1.5555555555555556</v>
      </c>
    </row>
    <row r="43" spans="1:23" ht="15.5" x14ac:dyDescent="0.3">
      <c r="A43" s="7" t="s">
        <v>49</v>
      </c>
      <c r="B43" s="42" t="s">
        <v>50</v>
      </c>
      <c r="C43" s="50">
        <f>G18</f>
        <v>1.2222222222222223</v>
      </c>
      <c r="D43" s="51">
        <f>C43*D32</f>
        <v>11</v>
      </c>
      <c r="E43" s="51">
        <f>C43*D34</f>
        <v>1.2222222222222223</v>
      </c>
      <c r="F43" s="51">
        <f>D43*D33</f>
        <v>33</v>
      </c>
      <c r="G43" s="51"/>
      <c r="H43" s="51">
        <f>C43*D34</f>
        <v>1.2222222222222223</v>
      </c>
      <c r="I43" s="51"/>
      <c r="J43" s="51"/>
    </row>
    <row r="44" spans="1:23" ht="15.5" x14ac:dyDescent="0.3">
      <c r="A44" s="7" t="s">
        <v>51</v>
      </c>
      <c r="B44" s="42" t="s">
        <v>52</v>
      </c>
      <c r="C44" s="50">
        <f>H18</f>
        <v>1.4444444444444444</v>
      </c>
      <c r="D44" s="51">
        <f>C44*D34</f>
        <v>1.4444444444444444</v>
      </c>
      <c r="E44" s="51"/>
      <c r="F44" s="51"/>
      <c r="G44" s="51"/>
      <c r="H44" s="51"/>
      <c r="I44" s="51">
        <f>D34</f>
        <v>1</v>
      </c>
      <c r="J44" s="51"/>
    </row>
    <row r="45" spans="1:23" x14ac:dyDescent="0.3">
      <c r="A45" s="52" t="s">
        <v>22</v>
      </c>
      <c r="B45" s="53"/>
      <c r="C45" s="54">
        <f>SUM(C38:C44)</f>
        <v>10.666666666666666</v>
      </c>
      <c r="D45" s="55">
        <f t="shared" ref="D45:J45" si="2">SUM(D38:D44)</f>
        <v>69.1111111111111</v>
      </c>
      <c r="E45" s="55">
        <f t="shared" si="2"/>
        <v>27.777777777777779</v>
      </c>
      <c r="F45" s="55">
        <f t="shared" si="2"/>
        <v>41</v>
      </c>
      <c r="G45" s="55">
        <f t="shared" si="2"/>
        <v>5.2222222222222223</v>
      </c>
      <c r="H45" s="55">
        <f t="shared" si="2"/>
        <v>26.555555555555557</v>
      </c>
      <c r="I45" s="55">
        <f t="shared" si="2"/>
        <v>4.1111111111111107</v>
      </c>
      <c r="J45" s="55">
        <f t="shared" si="2"/>
        <v>2.2222222222222223</v>
      </c>
      <c r="K45" s="56">
        <f>SUM(D45:J45)</f>
        <v>176.00000000000003</v>
      </c>
    </row>
    <row r="46" spans="1:23" x14ac:dyDescent="0.3">
      <c r="A46" s="57" t="s">
        <v>27</v>
      </c>
      <c r="B46" s="57"/>
      <c r="C46" s="58"/>
      <c r="D46" s="59">
        <f>(D45/$K$45)*$K$46</f>
        <v>0.39267676767676757</v>
      </c>
      <c r="E46" s="59">
        <f>(E45/$K$45)*$K$46</f>
        <v>0.15782828282828282</v>
      </c>
      <c r="F46" s="59">
        <f t="shared" ref="F46:J46" si="3">(F45/$K$45)*$K$46</f>
        <v>0.23295454545454541</v>
      </c>
      <c r="G46" s="59">
        <f t="shared" si="3"/>
        <v>2.9671717171717168E-2</v>
      </c>
      <c r="H46" s="59">
        <f t="shared" si="3"/>
        <v>0.15088383838383837</v>
      </c>
      <c r="I46" s="59">
        <f t="shared" si="3"/>
        <v>2.3358585858585853E-2</v>
      </c>
      <c r="J46" s="59">
        <f t="shared" si="3"/>
        <v>1.2626262626262624E-2</v>
      </c>
      <c r="K46" s="60">
        <v>1</v>
      </c>
    </row>
    <row r="48" spans="1:23" x14ac:dyDescent="0.3">
      <c r="A48" s="25" t="s">
        <v>13</v>
      </c>
      <c r="B48" s="25" t="s">
        <v>70</v>
      </c>
      <c r="C48" s="20" t="s">
        <v>71</v>
      </c>
      <c r="D48" s="21"/>
      <c r="E48" s="21"/>
      <c r="F48" s="21"/>
      <c r="G48" s="22"/>
      <c r="H48" s="23" t="s">
        <v>72</v>
      </c>
    </row>
    <row r="49" spans="1:19" ht="14.5" customHeight="1" x14ac:dyDescent="0.3">
      <c r="A49" s="25"/>
      <c r="B49" s="25"/>
      <c r="C49" s="12" t="s">
        <v>60</v>
      </c>
      <c r="D49" s="12" t="s">
        <v>61</v>
      </c>
      <c r="E49" s="12" t="s">
        <v>62</v>
      </c>
      <c r="F49" s="12" t="s">
        <v>63</v>
      </c>
      <c r="G49" s="12" t="s">
        <v>64</v>
      </c>
      <c r="H49" s="24"/>
    </row>
    <row r="50" spans="1:19" x14ac:dyDescent="0.3">
      <c r="A50" s="13" t="s">
        <v>3</v>
      </c>
      <c r="B50" s="13">
        <v>1215</v>
      </c>
      <c r="C50" s="14"/>
      <c r="D50" s="14"/>
      <c r="E50" s="14"/>
      <c r="F50" s="14"/>
      <c r="G50" s="14"/>
      <c r="H50" s="14" t="s">
        <v>66</v>
      </c>
    </row>
    <row r="51" spans="1:19" x14ac:dyDescent="0.3">
      <c r="A51" s="13"/>
      <c r="B51" s="13">
        <v>915</v>
      </c>
      <c r="C51" s="13"/>
      <c r="D51" s="13"/>
      <c r="E51" s="13"/>
      <c r="F51" s="13"/>
      <c r="G51" s="13"/>
      <c r="H51" s="13" t="s">
        <v>66</v>
      </c>
    </row>
    <row r="52" spans="1:19" ht="15.5" x14ac:dyDescent="0.3">
      <c r="A52" s="13" t="s">
        <v>23</v>
      </c>
      <c r="B52" s="13">
        <v>615</v>
      </c>
      <c r="C52" s="13"/>
      <c r="D52" s="13"/>
      <c r="E52" s="13"/>
      <c r="F52" s="13"/>
      <c r="G52" s="13"/>
      <c r="H52" s="13" t="s">
        <v>66</v>
      </c>
      <c r="K52" s="8" t="s">
        <v>59</v>
      </c>
      <c r="L52" s="8" t="s">
        <v>60</v>
      </c>
      <c r="M52" s="8" t="s">
        <v>61</v>
      </c>
      <c r="N52" s="8" t="s">
        <v>62</v>
      </c>
      <c r="O52" s="8" t="s">
        <v>63</v>
      </c>
      <c r="P52" s="8" t="s">
        <v>64</v>
      </c>
      <c r="Q52" s="8" t="s">
        <v>65</v>
      </c>
    </row>
    <row r="53" spans="1:19" ht="15.5" x14ac:dyDescent="0.3">
      <c r="A53" s="13"/>
      <c r="B53" s="13">
        <v>635</v>
      </c>
      <c r="C53" s="13"/>
      <c r="D53" s="13"/>
      <c r="E53" s="13"/>
      <c r="F53" s="13"/>
      <c r="G53" s="13"/>
      <c r="H53" s="13" t="s">
        <v>68</v>
      </c>
      <c r="K53" s="10" t="s">
        <v>66</v>
      </c>
      <c r="L53" s="9">
        <v>7</v>
      </c>
      <c r="M53" s="9"/>
      <c r="N53" s="9">
        <v>1</v>
      </c>
      <c r="O53" s="9">
        <v>0</v>
      </c>
      <c r="P53" s="9">
        <v>1</v>
      </c>
      <c r="Q53" s="9">
        <f>SUM(L53:P53)</f>
        <v>9</v>
      </c>
    </row>
    <row r="54" spans="1:19" ht="15.5" x14ac:dyDescent="0.3">
      <c r="A54" s="13" t="s">
        <v>5</v>
      </c>
      <c r="B54" s="13">
        <v>1500</v>
      </c>
      <c r="C54" s="13"/>
      <c r="D54" s="13"/>
      <c r="E54" s="13"/>
      <c r="F54" s="13"/>
      <c r="G54" s="13"/>
      <c r="H54" s="13" t="s">
        <v>68</v>
      </c>
      <c r="K54" s="10" t="s">
        <v>67</v>
      </c>
      <c r="L54" s="9"/>
      <c r="M54" s="9">
        <v>1</v>
      </c>
      <c r="N54" s="9">
        <v>0</v>
      </c>
      <c r="O54" s="9">
        <v>0</v>
      </c>
      <c r="P54" s="9">
        <v>1</v>
      </c>
      <c r="Q54" s="9">
        <f t="shared" ref="Q54:Q55" si="4">SUM(L54:P54)</f>
        <v>2</v>
      </c>
    </row>
    <row r="55" spans="1:19" ht="15.5" x14ac:dyDescent="0.3">
      <c r="A55" s="13"/>
      <c r="B55" s="13">
        <v>370</v>
      </c>
      <c r="C55" s="13"/>
      <c r="D55" s="13"/>
      <c r="E55" s="13"/>
      <c r="F55" s="13"/>
      <c r="G55" s="13"/>
      <c r="H55" s="13" t="s">
        <v>67</v>
      </c>
      <c r="K55" s="10" t="s">
        <v>68</v>
      </c>
      <c r="L55" s="9">
        <v>1</v>
      </c>
      <c r="M55" s="9">
        <v>2</v>
      </c>
      <c r="N55" s="9">
        <v>3</v>
      </c>
      <c r="O55" s="9">
        <v>0</v>
      </c>
      <c r="P55" s="9">
        <v>0</v>
      </c>
      <c r="Q55" s="9">
        <f t="shared" si="4"/>
        <v>6</v>
      </c>
    </row>
    <row r="56" spans="1:19" ht="15.5" x14ac:dyDescent="0.3">
      <c r="A56" s="13" t="s">
        <v>6</v>
      </c>
      <c r="B56" s="13">
        <v>1022</v>
      </c>
      <c r="C56" s="13"/>
      <c r="D56" s="13"/>
      <c r="E56" s="13"/>
      <c r="F56" s="13"/>
      <c r="G56" s="13"/>
      <c r="H56" s="13" t="s">
        <v>66</v>
      </c>
      <c r="K56" s="10" t="s">
        <v>22</v>
      </c>
      <c r="L56" s="11">
        <f>SUM(L53:L55)</f>
        <v>8</v>
      </c>
      <c r="M56" s="11">
        <f t="shared" ref="M56" si="5">SUM(M53:M55)</f>
        <v>3</v>
      </c>
      <c r="N56" s="11">
        <f t="shared" ref="N56" si="6">SUM(N53:N55)</f>
        <v>4</v>
      </c>
      <c r="O56" s="11">
        <f t="shared" ref="O56" si="7">SUM(O53:O55)</f>
        <v>0</v>
      </c>
      <c r="P56" s="11">
        <f t="shared" ref="P56" si="8">SUM(P53:P55)</f>
        <v>2</v>
      </c>
      <c r="Q56" s="11">
        <f t="shared" ref="Q56" si="9">SUM(Q53:Q55)</f>
        <v>17</v>
      </c>
    </row>
    <row r="57" spans="1:19" x14ac:dyDescent="0.3">
      <c r="A57" s="13"/>
      <c r="B57" s="13">
        <v>150</v>
      </c>
      <c r="C57" s="13"/>
      <c r="D57" s="13"/>
      <c r="E57" s="13"/>
      <c r="F57" s="13"/>
      <c r="G57" s="13"/>
      <c r="H57" s="13" t="s">
        <v>67</v>
      </c>
    </row>
    <row r="58" spans="1:19" x14ac:dyDescent="0.3">
      <c r="A58" s="13" t="s">
        <v>7</v>
      </c>
      <c r="B58" s="13">
        <v>1866</v>
      </c>
      <c r="C58" s="13"/>
      <c r="D58" s="13"/>
      <c r="E58" s="13"/>
      <c r="F58" s="13"/>
      <c r="G58" s="13"/>
      <c r="H58" s="13" t="s">
        <v>68</v>
      </c>
    </row>
    <row r="59" spans="1:19" x14ac:dyDescent="0.3">
      <c r="A59" s="13"/>
      <c r="B59" s="13">
        <v>300</v>
      </c>
      <c r="C59" s="13"/>
      <c r="D59" s="13"/>
      <c r="E59" s="13"/>
      <c r="F59" s="13"/>
      <c r="G59" s="13"/>
      <c r="H59" s="13" t="s">
        <v>68</v>
      </c>
      <c r="K59" s="18" t="s">
        <v>59</v>
      </c>
      <c r="L59" s="18"/>
      <c r="M59" s="18" t="s">
        <v>60</v>
      </c>
      <c r="N59" s="18" t="s">
        <v>61</v>
      </c>
      <c r="O59" s="18" t="s">
        <v>62</v>
      </c>
      <c r="P59" s="18" t="s">
        <v>63</v>
      </c>
      <c r="Q59" s="18" t="s">
        <v>64</v>
      </c>
      <c r="R59" s="18" t="s">
        <v>73</v>
      </c>
      <c r="S59" s="18" t="s">
        <v>27</v>
      </c>
    </row>
    <row r="60" spans="1:19" x14ac:dyDescent="0.3">
      <c r="A60" s="13" t="s">
        <v>69</v>
      </c>
      <c r="B60" s="13">
        <v>655</v>
      </c>
      <c r="C60" s="13"/>
      <c r="D60" s="13"/>
      <c r="E60" s="13"/>
      <c r="F60" s="13"/>
      <c r="G60" s="13"/>
      <c r="H60" s="13" t="s">
        <v>66</v>
      </c>
      <c r="K60" s="18"/>
      <c r="L60" s="18"/>
      <c r="M60" s="18"/>
      <c r="N60" s="18"/>
      <c r="O60" s="18"/>
      <c r="P60" s="18"/>
      <c r="Q60" s="18"/>
      <c r="R60" s="18"/>
      <c r="S60" s="18"/>
    </row>
    <row r="61" spans="1:19" ht="15.5" x14ac:dyDescent="0.3">
      <c r="A61" s="13"/>
      <c r="B61" s="13">
        <v>300</v>
      </c>
      <c r="C61" s="13"/>
      <c r="D61" s="13"/>
      <c r="E61" s="13"/>
      <c r="F61" s="13"/>
      <c r="G61" s="13"/>
      <c r="H61" s="13" t="s">
        <v>68</v>
      </c>
      <c r="K61" s="19" t="s">
        <v>66</v>
      </c>
      <c r="L61" s="19"/>
      <c r="M61" s="15">
        <f>B50+B52+B56+B60+B62+B64+B66</f>
        <v>18641</v>
      </c>
      <c r="N61" s="15">
        <v>0</v>
      </c>
      <c r="O61" s="15">
        <f>B51</f>
        <v>915</v>
      </c>
      <c r="P61" s="15">
        <v>0</v>
      </c>
      <c r="Q61" s="15">
        <f>B65</f>
        <v>365</v>
      </c>
      <c r="R61" s="15">
        <f>SUM(M61:Q61)</f>
        <v>19921</v>
      </c>
      <c r="S61" s="16">
        <f>R61/R64*S65</f>
        <v>0.79076691013020006</v>
      </c>
    </row>
    <row r="62" spans="1:19" ht="15.5" x14ac:dyDescent="0.3">
      <c r="A62" s="13" t="s">
        <v>9</v>
      </c>
      <c r="B62" s="13">
        <v>5400</v>
      </c>
      <c r="C62" s="13"/>
      <c r="D62" s="13"/>
      <c r="E62" s="13"/>
      <c r="F62" s="13"/>
      <c r="G62" s="13"/>
      <c r="H62" s="13" t="s">
        <v>66</v>
      </c>
      <c r="K62" s="19" t="s">
        <v>67</v>
      </c>
      <c r="L62" s="19"/>
      <c r="M62" s="15">
        <v>0</v>
      </c>
      <c r="N62" s="15">
        <f>B55</f>
        <v>370</v>
      </c>
      <c r="O62" s="15">
        <v>0</v>
      </c>
      <c r="P62" s="15">
        <v>0</v>
      </c>
      <c r="Q62" s="15">
        <f>B57</f>
        <v>150</v>
      </c>
      <c r="R62" s="15">
        <f t="shared" ref="R62:R63" si="10">SUM(M62:Q62)</f>
        <v>520</v>
      </c>
      <c r="S62" s="16">
        <f>R62/R64*S65</f>
        <v>2.0641473483645603E-2</v>
      </c>
    </row>
    <row r="63" spans="1:19" ht="15.5" x14ac:dyDescent="0.3">
      <c r="A63" s="13"/>
      <c r="B63" s="13">
        <v>150</v>
      </c>
      <c r="C63" s="13"/>
      <c r="D63" s="13"/>
      <c r="E63" s="13"/>
      <c r="F63" s="13"/>
      <c r="G63" s="13"/>
      <c r="H63" s="13" t="s">
        <v>68</v>
      </c>
      <c r="K63" s="19" t="s">
        <v>68</v>
      </c>
      <c r="L63" s="19"/>
      <c r="M63" s="15">
        <f>B58</f>
        <v>1866</v>
      </c>
      <c r="N63" s="15">
        <f>B54+B63</f>
        <v>1650</v>
      </c>
      <c r="O63" s="15">
        <f>B53+B59+B61</f>
        <v>1235</v>
      </c>
      <c r="P63" s="15">
        <v>0</v>
      </c>
      <c r="Q63" s="15">
        <v>0</v>
      </c>
      <c r="R63" s="15">
        <f t="shared" si="10"/>
        <v>4751</v>
      </c>
      <c r="S63" s="16">
        <f>R63/R64*S65</f>
        <v>0.18859161638615435</v>
      </c>
    </row>
    <row r="64" spans="1:19" ht="15.5" x14ac:dyDescent="0.3">
      <c r="A64" s="13" t="s">
        <v>10</v>
      </c>
      <c r="B64" s="13">
        <v>9000</v>
      </c>
      <c r="C64" s="13"/>
      <c r="D64" s="13"/>
      <c r="E64" s="13"/>
      <c r="F64" s="13"/>
      <c r="G64" s="13"/>
      <c r="H64" s="13" t="s">
        <v>66</v>
      </c>
      <c r="K64" s="19" t="s">
        <v>22</v>
      </c>
      <c r="L64" s="19"/>
      <c r="M64" s="15">
        <f>SUM(M61:M63)</f>
        <v>20507</v>
      </c>
      <c r="N64" s="15">
        <f t="shared" ref="N64:Q64" si="11">SUM(N61:N63)</f>
        <v>2020</v>
      </c>
      <c r="O64" s="15">
        <f t="shared" si="11"/>
        <v>2150</v>
      </c>
      <c r="P64" s="15">
        <f t="shared" si="11"/>
        <v>0</v>
      </c>
      <c r="Q64" s="15">
        <f t="shared" si="11"/>
        <v>515</v>
      </c>
      <c r="R64" s="15">
        <f>SUM(R61:R63)</f>
        <v>25192</v>
      </c>
      <c r="S64" s="17">
        <f>SUM(S61:S63)</f>
        <v>1</v>
      </c>
    </row>
    <row r="65" spans="1:19" x14ac:dyDescent="0.3">
      <c r="A65" s="13"/>
      <c r="B65" s="13">
        <v>365</v>
      </c>
      <c r="C65" s="13"/>
      <c r="D65" s="13"/>
      <c r="E65" s="13"/>
      <c r="F65" s="13"/>
      <c r="G65" s="13"/>
      <c r="H65" s="13" t="s">
        <v>66</v>
      </c>
      <c r="S65" s="60">
        <v>1</v>
      </c>
    </row>
    <row r="66" spans="1:19" x14ac:dyDescent="0.3">
      <c r="A66" s="13" t="s">
        <v>11</v>
      </c>
      <c r="B66" s="13">
        <v>734</v>
      </c>
      <c r="C66" s="13"/>
      <c r="D66" s="13"/>
      <c r="E66" s="13"/>
      <c r="F66" s="13"/>
      <c r="G66" s="13"/>
      <c r="H66" s="13" t="s">
        <v>66</v>
      </c>
    </row>
  </sheetData>
  <mergeCells count="31">
    <mergeCell ref="A31:C31"/>
    <mergeCell ref="A7:A8"/>
    <mergeCell ref="B7:H7"/>
    <mergeCell ref="A22:A23"/>
    <mergeCell ref="B22:B23"/>
    <mergeCell ref="C22:I22"/>
    <mergeCell ref="A45:B45"/>
    <mergeCell ref="D36:J36"/>
    <mergeCell ref="A32:C32"/>
    <mergeCell ref="A33:C33"/>
    <mergeCell ref="A34:C34"/>
    <mergeCell ref="A36:A37"/>
    <mergeCell ref="B36:B37"/>
    <mergeCell ref="C36:C37"/>
    <mergeCell ref="K63:L63"/>
    <mergeCell ref="K64:L64"/>
    <mergeCell ref="A46:B46"/>
    <mergeCell ref="C48:G48"/>
    <mergeCell ref="H48:H49"/>
    <mergeCell ref="A48:A49"/>
    <mergeCell ref="B48:B49"/>
    <mergeCell ref="K62:L62"/>
    <mergeCell ref="K59:L60"/>
    <mergeCell ref="M59:M60"/>
    <mergeCell ref="N59:N60"/>
    <mergeCell ref="O59:O60"/>
    <mergeCell ref="P59:P60"/>
    <mergeCell ref="Q59:Q60"/>
    <mergeCell ref="R59:R60"/>
    <mergeCell ref="S59:S60"/>
    <mergeCell ref="K61:L6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Achmad Irfan Adi Surya</dc:creator>
  <cp:lastModifiedBy>Achmad Irfan Adi Surya</cp:lastModifiedBy>
  <dcterms:created xsi:type="dcterms:W3CDTF">2025-08-11T07:32:37Z</dcterms:created>
  <dcterms:modified xsi:type="dcterms:W3CDTF">2025-08-17T10:19:27Z</dcterms:modified>
</cp:coreProperties>
</file>