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Dokumen\skripsi\file\"/>
    </mc:Choice>
  </mc:AlternateContent>
  <xr:revisionPtr revIDLastSave="0" documentId="13_ncr:1_{ECB04203-8506-44E2-B7E2-1647CA865129}" xr6:coauthVersionLast="47" xr6:coauthVersionMax="47" xr10:uidLastSave="{00000000-0000-0000-0000-000000000000}"/>
  <bookViews>
    <workbookView xWindow="-120" yWindow="-120" windowWidth="20730" windowHeight="11040" xr2:uid="{595DCD78-8B9B-4055-9375-819D6D9FC84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5" i="1" l="1"/>
  <c r="W6" i="1"/>
  <c r="W7" i="1"/>
  <c r="W8" i="1"/>
  <c r="W9" i="1"/>
  <c r="W10" i="1"/>
  <c r="W11" i="1"/>
  <c r="W12" i="1"/>
  <c r="W13" i="1"/>
  <c r="W14" i="1"/>
  <c r="W15" i="1"/>
  <c r="W16" i="1"/>
  <c r="T7" i="1"/>
  <c r="V6" i="1"/>
  <c r="V7" i="1"/>
  <c r="V8" i="1"/>
  <c r="V9" i="1"/>
  <c r="V10" i="1"/>
  <c r="V11" i="1"/>
  <c r="V12" i="1"/>
  <c r="V13" i="1"/>
  <c r="V14" i="1"/>
  <c r="V15" i="1"/>
  <c r="T6" i="1"/>
  <c r="T8" i="1"/>
  <c r="T9" i="1"/>
  <c r="T10" i="1"/>
  <c r="T11" i="1"/>
  <c r="T12" i="1"/>
  <c r="T13" i="1"/>
  <c r="T14" i="1"/>
  <c r="T15" i="1"/>
  <c r="T16" i="1"/>
  <c r="T5" i="1"/>
  <c r="S17" i="1"/>
  <c r="R17" i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5" i="1"/>
  <c r="G5" i="1" s="1"/>
  <c r="F4" i="1"/>
  <c r="G4" i="1" s="1"/>
  <c r="L5" i="1"/>
  <c r="M5" i="1" s="1"/>
  <c r="L4" i="1"/>
  <c r="M4" i="1" s="1"/>
  <c r="L3" i="1"/>
  <c r="M3" i="1" s="1"/>
  <c r="N3" i="1" s="1"/>
  <c r="U5" i="1" l="1"/>
  <c r="W5" i="1" s="1"/>
  <c r="R18" i="1"/>
  <c r="N4" i="1"/>
  <c r="N5" i="1" s="1"/>
  <c r="M6" i="1"/>
</calcChain>
</file>

<file path=xl/sharedStrings.xml><?xml version="1.0" encoding="utf-8"?>
<sst xmlns="http://schemas.openxmlformats.org/spreadsheetml/2006/main" count="38" uniqueCount="23">
  <si>
    <t>Periode</t>
  </si>
  <si>
    <t>Total Produksi (Bale)</t>
  </si>
  <si>
    <t>Jenis cacat (Bale)</t>
  </si>
  <si>
    <t>Total cacat (Bale)</t>
  </si>
  <si>
    <t>Persentase Cacat (%)</t>
  </si>
  <si>
    <t>Belang</t>
  </si>
  <si>
    <t>Tanpa ekor</t>
  </si>
  <si>
    <t>Swallot</t>
  </si>
  <si>
    <t>Total</t>
  </si>
  <si>
    <t>Check Sheet Kecacatan</t>
  </si>
  <si>
    <t>No</t>
  </si>
  <si>
    <t>Jenis Kerusakan</t>
  </si>
  <si>
    <t>Total Kecacatan</t>
  </si>
  <si>
    <t>Persentase Kecacatan</t>
  </si>
  <si>
    <t>Presentase Kumulatif</t>
  </si>
  <si>
    <t>Tanpa Ekor</t>
  </si>
  <si>
    <t>Tabel Jumlah Persentase Kecacatan</t>
  </si>
  <si>
    <t>Jumlah Cacat</t>
  </si>
  <si>
    <t>CL</t>
  </si>
  <si>
    <t>LCL</t>
  </si>
  <si>
    <t>UCL</t>
  </si>
  <si>
    <t>Jumlah Produksi</t>
  </si>
  <si>
    <t>Proporsi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</si>
</sst>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6">
    <xf numFmtId="0" fontId="0" fillId="0" borderId="0" xfId="0"/>
    <xf numFmtId="10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16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/>
    <xf numFmtId="10" fontId="0" fillId="0" borderId="0" xfId="1" applyNumberFormat="1" applyFont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/>
    <xf numFmtId="165" fontId="0" fillId="0" borderId="0" xfId="1" applyNumberFormat="1" applyFont="1" applyBorder="1"/>
    <xf numFmtId="0" fontId="6" fillId="0" borderId="0" xfId="0" applyFont="1"/>
    <xf numFmtId="165" fontId="0" fillId="0" borderId="0" xfId="0" applyNumberFormat="1"/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1" xfId="0" applyNumberFormat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DIAGRAM PARETO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Sheet1!$K$9:$K$11</c:f>
              <c:strCache>
                <c:ptCount val="3"/>
                <c:pt idx="0">
                  <c:v>Belang</c:v>
                </c:pt>
                <c:pt idx="1">
                  <c:v>Tanpa Ekor</c:v>
                </c:pt>
                <c:pt idx="2">
                  <c:v>Swallot</c:v>
                </c:pt>
              </c:strCache>
            </c:strRef>
          </c:cat>
          <c:val>
            <c:numRef>
              <c:f>Sheet1!$L$9:$L$11</c:f>
              <c:numCache>
                <c:formatCode>General</c:formatCode>
                <c:ptCount val="3"/>
                <c:pt idx="0">
                  <c:v>442</c:v>
                </c:pt>
                <c:pt idx="1">
                  <c:v>473</c:v>
                </c:pt>
                <c:pt idx="2">
                  <c:v>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6E-4368-B311-4D107EDAA0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7887984"/>
        <c:axId val="1727888464"/>
      </c:barChart>
      <c:lineChart>
        <c:grouping val="standard"/>
        <c:varyColors val="0"/>
        <c:ser>
          <c:idx val="1"/>
          <c:order val="1"/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dLbl>
              <c:idx val="0"/>
              <c:layout>
                <c:manualLayout>
                  <c:x val="-5.8333333333333334E-2"/>
                  <c:y val="-7.407407407407407E-2"/>
                </c:manualLayout>
              </c:layout>
              <c:tx>
                <c:rich>
                  <a:bodyPr/>
                  <a:lstStyle/>
                  <a:p>
                    <a:fld id="{5976A422-69B0-4D00-AA8F-49ACB0128E23}" type="VALUE">
                      <a:rPr lang="en-US">
                        <a:solidFill>
                          <a:schemeClr val="bg1"/>
                        </a:solidFill>
                      </a:rPr>
                      <a:pPr/>
                      <a:t>[VALUE]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5170-4E73-8B08-54949D2877E3}"/>
                </c:ext>
              </c:extLst>
            </c:dLbl>
            <c:dLbl>
              <c:idx val="1"/>
              <c:layout>
                <c:manualLayout>
                  <c:x val="-5.8333333333333334E-2"/>
                  <c:y val="-6.9444444444444448E-2"/>
                </c:manualLayout>
              </c:layout>
              <c:tx>
                <c:rich>
                  <a:bodyPr/>
                  <a:lstStyle/>
                  <a:p>
                    <a:fld id="{4AA60B07-7002-4334-BD79-8EA05DCC68F1}" type="VALUE">
                      <a:rPr lang="en-US">
                        <a:solidFill>
                          <a:schemeClr val="bg1"/>
                        </a:solidFill>
                      </a:rPr>
                      <a:pPr/>
                      <a:t>[VALUE]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5170-4E73-8B08-54949D2877E3}"/>
                </c:ext>
              </c:extLst>
            </c:dLbl>
            <c:dLbl>
              <c:idx val="2"/>
              <c:layout>
                <c:manualLayout>
                  <c:x val="-5.00000000000001E-2"/>
                  <c:y val="-3.7037037037037035E-2"/>
                </c:manualLayout>
              </c:layout>
              <c:tx>
                <c:rich>
                  <a:bodyPr/>
                  <a:lstStyle/>
                  <a:p>
                    <a:fld id="{D27F5273-5916-4D19-A11B-3F65A4A54F7D}" type="VALUE">
                      <a:rPr lang="en-US">
                        <a:solidFill>
                          <a:schemeClr val="bg1"/>
                        </a:solidFill>
                      </a:rPr>
                      <a:pPr/>
                      <a:t>[VALUE]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5170-4E73-8B08-54949D2877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Sheet1!$K$9:$K$11</c:f>
              <c:strCache>
                <c:ptCount val="3"/>
                <c:pt idx="0">
                  <c:v>Belang</c:v>
                </c:pt>
                <c:pt idx="1">
                  <c:v>Tanpa Ekor</c:v>
                </c:pt>
                <c:pt idx="2">
                  <c:v>Swallot</c:v>
                </c:pt>
              </c:strCache>
            </c:strRef>
          </c:cat>
          <c:val>
            <c:numRef>
              <c:f>Sheet1!$M$9:$M$11</c:f>
              <c:numCache>
                <c:formatCode>0.00%</c:formatCode>
                <c:ptCount val="3"/>
                <c:pt idx="0">
                  <c:v>0.29966101694915254</c:v>
                </c:pt>
                <c:pt idx="1">
                  <c:v>0.62033898305084745</c:v>
                </c:pt>
                <c:pt idx="2" formatCode="0%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6E-4368-B311-4D107EDAA0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7265568"/>
        <c:axId val="267246848"/>
      </c:lineChart>
      <c:catAx>
        <c:axId val="172788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7888464"/>
        <c:crosses val="autoZero"/>
        <c:auto val="1"/>
        <c:lblAlgn val="ctr"/>
        <c:lblOffset val="100"/>
        <c:noMultiLvlLbl val="0"/>
      </c:catAx>
      <c:valAx>
        <c:axId val="172788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7887984"/>
        <c:crosses val="autoZero"/>
        <c:crossBetween val="between"/>
      </c:valAx>
      <c:valAx>
        <c:axId val="26724684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265568"/>
        <c:crosses val="max"/>
        <c:crossBetween val="between"/>
      </c:valAx>
      <c:catAx>
        <c:axId val="267265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672468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HITOGRAM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>
              <a:gsLst>
                <a:gs pos="100000">
                  <a:schemeClr val="accent1">
                    <a:alpha val="0"/>
                  </a:schemeClr>
                </a:gs>
                <a:gs pos="50000">
                  <a:schemeClr val="accent1"/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Sheet1!$A$19:$C$19</c:f>
              <c:strCache>
                <c:ptCount val="3"/>
                <c:pt idx="0">
                  <c:v>Belang</c:v>
                </c:pt>
                <c:pt idx="1">
                  <c:v>Tanpa ekor</c:v>
                </c:pt>
                <c:pt idx="2">
                  <c:v>Swallot</c:v>
                </c:pt>
              </c:strCache>
            </c:strRef>
          </c:cat>
          <c:val>
            <c:numRef>
              <c:f>Sheet1!$A$20:$C$20</c:f>
              <c:numCache>
                <c:formatCode>General</c:formatCode>
                <c:ptCount val="3"/>
                <c:pt idx="0">
                  <c:v>442</c:v>
                </c:pt>
                <c:pt idx="1">
                  <c:v>473</c:v>
                </c:pt>
                <c:pt idx="2">
                  <c:v>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EE-4D47-BDA2-18A224979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725529504"/>
        <c:axId val="1721268224"/>
        <c:axId val="0"/>
      </c:bar3DChart>
      <c:catAx>
        <c:axId val="172552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1268224"/>
        <c:crosses val="autoZero"/>
        <c:auto val="1"/>
        <c:lblAlgn val="ctr"/>
        <c:lblOffset val="100"/>
        <c:noMultiLvlLbl val="0"/>
      </c:catAx>
      <c:valAx>
        <c:axId val="172126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5529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peta</a:t>
            </a:r>
            <a:r>
              <a:rPr lang="en-US" baseline="0"/>
              <a:t> kendali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Sheet1!$T$4</c:f>
              <c:strCache>
                <c:ptCount val="1"/>
                <c:pt idx="0">
                  <c:v>Proporsi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Sheet1!$T$5:$T$16</c:f>
              <c:numCache>
                <c:formatCode>0.000</c:formatCode>
                <c:ptCount val="12"/>
                <c:pt idx="0">
                  <c:v>3.2453070314985684E-2</c:v>
                </c:pt>
                <c:pt idx="1">
                  <c:v>4.2719167904903418E-2</c:v>
                </c:pt>
                <c:pt idx="2">
                  <c:v>3.7416305632138637E-2</c:v>
                </c:pt>
                <c:pt idx="3">
                  <c:v>4.1135784492173283E-2</c:v>
                </c:pt>
                <c:pt idx="4">
                  <c:v>3.8860103626943004E-2</c:v>
                </c:pt>
                <c:pt idx="5">
                  <c:v>4.1037553232675182E-2</c:v>
                </c:pt>
                <c:pt idx="6">
                  <c:v>3.2099251673887358E-2</c:v>
                </c:pt>
                <c:pt idx="7">
                  <c:v>3.8427431274017147E-2</c:v>
                </c:pt>
                <c:pt idx="8">
                  <c:v>4.2011019283746558E-2</c:v>
                </c:pt>
                <c:pt idx="9">
                  <c:v>3.7469287469287467E-2</c:v>
                </c:pt>
                <c:pt idx="10">
                  <c:v>3.2015470562956595E-2</c:v>
                </c:pt>
                <c:pt idx="11">
                  <c:v>3.4226190476190479E-2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4F-4205-8522-67479491B362}"/>
            </c:ext>
          </c:extLst>
        </c:ser>
        <c:ser>
          <c:idx val="1"/>
          <c:order val="1"/>
          <c:tx>
            <c:strRef>
              <c:f>Sheet1!$U$4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Sheet1!$U$5:$U$16</c:f>
              <c:numCache>
                <c:formatCode>0.000</c:formatCode>
                <c:ptCount val="12"/>
                <c:pt idx="0">
                  <c:v>3.7135879553865908E-2</c:v>
                </c:pt>
                <c:pt idx="1">
                  <c:v>3.6999999999999998E-2</c:v>
                </c:pt>
                <c:pt idx="2">
                  <c:v>3.6999999999999998E-2</c:v>
                </c:pt>
                <c:pt idx="3">
                  <c:v>3.6999999999999998E-2</c:v>
                </c:pt>
                <c:pt idx="4">
                  <c:v>3.6999999999999998E-2</c:v>
                </c:pt>
                <c:pt idx="5">
                  <c:v>3.6999999999999998E-2</c:v>
                </c:pt>
                <c:pt idx="6">
                  <c:v>3.6999999999999998E-2</c:v>
                </c:pt>
                <c:pt idx="7">
                  <c:v>3.6999999999999998E-2</c:v>
                </c:pt>
                <c:pt idx="8">
                  <c:v>3.6999999999999998E-2</c:v>
                </c:pt>
                <c:pt idx="9">
                  <c:v>3.6999999999999998E-2</c:v>
                </c:pt>
                <c:pt idx="10">
                  <c:v>3.6999999999999998E-2</c:v>
                </c:pt>
                <c:pt idx="11">
                  <c:v>3.6999999999999998E-2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4F-4205-8522-67479491B362}"/>
            </c:ext>
          </c:extLst>
        </c:ser>
        <c:ser>
          <c:idx val="2"/>
          <c:order val="2"/>
          <c:tx>
            <c:strRef>
              <c:f>Sheet1!$V$4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Sheet1!$V$5:$V$16</c:f>
              <c:numCache>
                <c:formatCode>0.000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4F-4205-8522-67479491B362}"/>
            </c:ext>
          </c:extLst>
        </c:ser>
        <c:ser>
          <c:idx val="3"/>
          <c:order val="3"/>
          <c:tx>
            <c:strRef>
              <c:f>Sheet1!$W$4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Sheet1!$W$5:$W$16</c:f>
              <c:numCache>
                <c:formatCode>0.000</c:formatCode>
                <c:ptCount val="12"/>
                <c:pt idx="0">
                  <c:v>3.4135879553865905E-2</c:v>
                </c:pt>
                <c:pt idx="1">
                  <c:v>3.3999999999999996E-2</c:v>
                </c:pt>
                <c:pt idx="2">
                  <c:v>3.3999999999999996E-2</c:v>
                </c:pt>
                <c:pt idx="3">
                  <c:v>3.3999999999999996E-2</c:v>
                </c:pt>
                <c:pt idx="4">
                  <c:v>3.3999999999999996E-2</c:v>
                </c:pt>
                <c:pt idx="5">
                  <c:v>3.3999999999999996E-2</c:v>
                </c:pt>
                <c:pt idx="6">
                  <c:v>3.3999999999999996E-2</c:v>
                </c:pt>
                <c:pt idx="7">
                  <c:v>3.3999999999999996E-2</c:v>
                </c:pt>
                <c:pt idx="8">
                  <c:v>3.3999999999999996E-2</c:v>
                </c:pt>
                <c:pt idx="9">
                  <c:v>3.3999999999999996E-2</c:v>
                </c:pt>
                <c:pt idx="10">
                  <c:v>3.3999999999999996E-2</c:v>
                </c:pt>
                <c:pt idx="11">
                  <c:v>3.3999999999999996E-2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4F-4205-8522-67479491B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7252128"/>
        <c:axId val="267259808"/>
      </c:lineChart>
      <c:catAx>
        <c:axId val="2672521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259808"/>
        <c:crosses val="autoZero"/>
        <c:auto val="1"/>
        <c:lblAlgn val="ctr"/>
        <c:lblOffset val="100"/>
        <c:noMultiLvlLbl val="0"/>
      </c:catAx>
      <c:valAx>
        <c:axId val="267259808"/>
        <c:scaling>
          <c:orientation val="minMax"/>
          <c:min val="2.5000000000000005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252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/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alpha val="0"/>
            </a:schemeClr>
          </a:gs>
          <a:gs pos="50000">
            <a:schemeClr val="phClr"/>
          </a:gs>
        </a:gsLst>
        <a:lin ang="5400000" scaled="0"/>
      </a:gradFill>
      <a:sp3d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581025</xdr:colOff>
      <xdr:row>6</xdr:row>
      <xdr:rowOff>157162</xdr:rowOff>
    </xdr:from>
    <xdr:to>
      <xdr:col>13</xdr:col>
      <xdr:colOff>866775</xdr:colOff>
      <xdr:row>21</xdr:row>
      <xdr:rowOff>14287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4F9C2071-AA82-CBC3-7DB9-E7921E39FB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166687</xdr:rowOff>
    </xdr:from>
    <xdr:to>
      <xdr:col>7</xdr:col>
      <xdr:colOff>66675</xdr:colOff>
      <xdr:row>30</xdr:row>
      <xdr:rowOff>171450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D3DE8980-EC98-B54C-B353-A647A0D829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36</xdr:col>
      <xdr:colOff>400050</xdr:colOff>
      <xdr:row>37</xdr:row>
      <xdr:rowOff>157162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FD807F6-9F0B-18BC-E253-EDC2EC6E7E13}"/>
            </a:ext>
          </a:extLst>
        </xdr:cNvPr>
        <xdr:cNvSpPr txBox="1"/>
      </xdr:nvSpPr>
      <xdr:spPr>
        <a:xfrm>
          <a:off x="25368688" y="723850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23</xdr:col>
      <xdr:colOff>485775</xdr:colOff>
      <xdr:row>2</xdr:row>
      <xdr:rowOff>176212</xdr:rowOff>
    </xdr:from>
    <xdr:to>
      <xdr:col>31</xdr:col>
      <xdr:colOff>180975</xdr:colOff>
      <xdr:row>17</xdr:row>
      <xdr:rowOff>71437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AA93C4B-1C54-30BB-87CA-868A5841D1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21354-DD96-4D52-8AE0-88AEF7CF8393}">
  <dimension ref="A1:AH54"/>
  <sheetViews>
    <sheetView tabSelected="1" zoomScale="55" zoomScaleNormal="55" workbookViewId="0">
      <selection activeCell="O29" sqref="O29"/>
    </sheetView>
  </sheetViews>
  <sheetFormatPr defaultRowHeight="15" x14ac:dyDescent="0.25"/>
  <cols>
    <col min="7" max="7" width="9.140625" customWidth="1"/>
    <col min="9" max="9" width="9.140625" customWidth="1"/>
    <col min="11" max="11" width="14.28515625" customWidth="1"/>
    <col min="12" max="12" width="13.5703125" customWidth="1"/>
    <col min="13" max="13" width="18.140625" customWidth="1"/>
    <col min="14" max="14" width="18.42578125" customWidth="1"/>
    <col min="17" max="17" width="9" customWidth="1"/>
    <col min="18" max="18" width="11.140625" customWidth="1"/>
    <col min="19" max="19" width="12" customWidth="1"/>
    <col min="20" max="20" width="11.140625" customWidth="1"/>
    <col min="21" max="21" width="11.5703125" customWidth="1"/>
    <col min="30" max="30" width="14.7109375" customWidth="1"/>
    <col min="31" max="31" width="11.5703125" customWidth="1"/>
    <col min="37" max="37" width="12.7109375" customWidth="1"/>
    <col min="38" max="38" width="11.140625" customWidth="1"/>
    <col min="39" max="39" width="10.85546875" customWidth="1"/>
    <col min="40" max="40" width="11.140625" customWidth="1"/>
    <col min="46" max="46" width="13.28515625" customWidth="1"/>
    <col min="47" max="47" width="13.5703125" customWidth="1"/>
  </cols>
  <sheetData>
    <row r="1" spans="1:23" ht="15.75" customHeight="1" x14ac:dyDescent="0.25">
      <c r="A1" s="7" t="s">
        <v>9</v>
      </c>
      <c r="J1" s="11" t="s">
        <v>16</v>
      </c>
    </row>
    <row r="2" spans="1:23" ht="15" customHeight="1" x14ac:dyDescent="0.25">
      <c r="A2" s="31" t="s">
        <v>0</v>
      </c>
      <c r="B2" s="31" t="s">
        <v>1</v>
      </c>
      <c r="C2" s="33" t="s">
        <v>2</v>
      </c>
      <c r="D2" s="34"/>
      <c r="E2" s="35"/>
      <c r="F2" s="31" t="s">
        <v>3</v>
      </c>
      <c r="G2" s="31" t="s">
        <v>4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</row>
    <row r="3" spans="1:23" ht="14.25" customHeight="1" x14ac:dyDescent="0.25">
      <c r="A3" s="32"/>
      <c r="B3" s="32"/>
      <c r="C3" s="2" t="s">
        <v>5</v>
      </c>
      <c r="D3" s="2" t="s">
        <v>6</v>
      </c>
      <c r="E3" s="2" t="s">
        <v>7</v>
      </c>
      <c r="F3" s="32"/>
      <c r="G3" s="32"/>
      <c r="J3" s="8">
        <v>1</v>
      </c>
      <c r="K3" s="8" t="s">
        <v>5</v>
      </c>
      <c r="L3" s="4">
        <f>C16</f>
        <v>442</v>
      </c>
      <c r="M3" s="9">
        <f>L3/L6*100%</f>
        <v>0.29966101694915254</v>
      </c>
      <c r="N3" s="9">
        <f>M3</f>
        <v>0.29966101694915254</v>
      </c>
    </row>
    <row r="4" spans="1:23" x14ac:dyDescent="0.25">
      <c r="A4" s="3">
        <v>45892</v>
      </c>
      <c r="B4" s="4">
        <v>3143</v>
      </c>
      <c r="C4" s="4">
        <v>30</v>
      </c>
      <c r="D4" s="4">
        <v>38</v>
      </c>
      <c r="E4" s="4">
        <v>34</v>
      </c>
      <c r="F4" s="4">
        <f>SUM(C4:E4)</f>
        <v>102</v>
      </c>
      <c r="G4" s="1">
        <f>F4/B4*100%</f>
        <v>3.2453070314985684E-2</v>
      </c>
      <c r="J4" s="8">
        <v>2</v>
      </c>
      <c r="K4" s="8" t="s">
        <v>15</v>
      </c>
      <c r="L4" s="8">
        <f>D16</f>
        <v>473</v>
      </c>
      <c r="M4" s="9">
        <f>L4/L6*100%</f>
        <v>0.32067796610169491</v>
      </c>
      <c r="N4" s="9">
        <f>N3+M4</f>
        <v>0.62033898305084745</v>
      </c>
      <c r="Q4" s="12" t="s">
        <v>0</v>
      </c>
      <c r="R4" s="12" t="s">
        <v>21</v>
      </c>
      <c r="S4" s="12" t="s">
        <v>17</v>
      </c>
      <c r="T4" s="12" t="s">
        <v>22</v>
      </c>
      <c r="U4" s="12" t="s">
        <v>18</v>
      </c>
      <c r="V4" s="12" t="s">
        <v>20</v>
      </c>
      <c r="W4" s="12" t="s">
        <v>19</v>
      </c>
    </row>
    <row r="5" spans="1:23" x14ac:dyDescent="0.25">
      <c r="A5" s="3">
        <v>45923</v>
      </c>
      <c r="B5" s="4">
        <v>2692</v>
      </c>
      <c r="C5" s="4">
        <v>35</v>
      </c>
      <c r="D5" s="4">
        <v>40</v>
      </c>
      <c r="E5" s="4">
        <v>40</v>
      </c>
      <c r="F5" s="4">
        <f>SUM(C5:E5)</f>
        <v>115</v>
      </c>
      <c r="G5" s="1">
        <f>F5/B5*100%</f>
        <v>4.2719167904903418E-2</v>
      </c>
      <c r="J5" s="8">
        <v>3</v>
      </c>
      <c r="K5" s="8" t="s">
        <v>7</v>
      </c>
      <c r="L5" s="8">
        <f>E16</f>
        <v>560</v>
      </c>
      <c r="M5" s="9">
        <f>L5/L6*100%</f>
        <v>0.37966101694915255</v>
      </c>
      <c r="N5" s="10">
        <f>N4+M5</f>
        <v>1</v>
      </c>
      <c r="Q5" s="13">
        <v>45892</v>
      </c>
      <c r="R5" s="4">
        <v>3143</v>
      </c>
      <c r="S5" s="15">
        <v>102</v>
      </c>
      <c r="T5" s="28">
        <f>S5/R5</f>
        <v>3.2453070314985684E-2</v>
      </c>
      <c r="U5" s="28">
        <f>S17/R17</f>
        <v>3.7135879553865908E-2</v>
      </c>
      <c r="V5" s="28">
        <f>U6+(3*$V$19)</f>
        <v>0.04</v>
      </c>
      <c r="W5" s="28">
        <f>U5-(3*$V$19)</f>
        <v>3.4135879553865905E-2</v>
      </c>
    </row>
    <row r="6" spans="1:23" x14ac:dyDescent="0.25">
      <c r="A6" s="3">
        <v>45953</v>
      </c>
      <c r="B6" s="4">
        <v>2539</v>
      </c>
      <c r="C6" s="4">
        <v>27</v>
      </c>
      <c r="D6" s="4">
        <v>25</v>
      </c>
      <c r="E6" s="4">
        <v>43</v>
      </c>
      <c r="F6" s="4">
        <f t="shared" ref="F6:F15" si="0">SUM(C6:E6)</f>
        <v>95</v>
      </c>
      <c r="G6" s="1">
        <f t="shared" ref="G6:G15" si="1">F6/B6*100%</f>
        <v>3.7416305632138637E-2</v>
      </c>
      <c r="J6" s="8" t="s">
        <v>8</v>
      </c>
      <c r="K6" s="4"/>
      <c r="L6" s="8">
        <v>1475</v>
      </c>
      <c r="M6" s="10">
        <f>SUM(M3:M5)</f>
        <v>1</v>
      </c>
      <c r="N6" s="8"/>
      <c r="Q6" s="13">
        <v>45923</v>
      </c>
      <c r="R6" s="4">
        <v>2692</v>
      </c>
      <c r="S6" s="15">
        <v>115</v>
      </c>
      <c r="T6" s="28">
        <f t="shared" ref="T6:T16" si="2">S6/R6</f>
        <v>4.2719167904903418E-2</v>
      </c>
      <c r="U6" s="28">
        <v>3.6999999999999998E-2</v>
      </c>
      <c r="V6" s="28">
        <f t="shared" ref="V6:V15" si="3">U7+(3*$V$19)</f>
        <v>0.04</v>
      </c>
      <c r="W6" s="28">
        <f t="shared" ref="W6:W16" si="4">U6-(3*$V$19)</f>
        <v>3.3999999999999996E-2</v>
      </c>
    </row>
    <row r="7" spans="1:23" x14ac:dyDescent="0.25">
      <c r="A7" s="3">
        <v>45984</v>
      </c>
      <c r="B7" s="4">
        <v>2747</v>
      </c>
      <c r="C7" s="4">
        <v>33</v>
      </c>
      <c r="D7" s="4">
        <v>37</v>
      </c>
      <c r="E7" s="4">
        <v>43</v>
      </c>
      <c r="F7" s="4">
        <f t="shared" si="0"/>
        <v>113</v>
      </c>
      <c r="G7" s="1">
        <f t="shared" si="1"/>
        <v>4.1135784492173283E-2</v>
      </c>
      <c r="Q7" s="13">
        <v>45953</v>
      </c>
      <c r="R7" s="4">
        <v>2539</v>
      </c>
      <c r="S7" s="15">
        <v>95</v>
      </c>
      <c r="T7" s="28">
        <f>S7/R7</f>
        <v>3.7416305632138637E-2</v>
      </c>
      <c r="U7" s="28">
        <v>3.6999999999999998E-2</v>
      </c>
      <c r="V7" s="28">
        <f t="shared" si="3"/>
        <v>0.04</v>
      </c>
      <c r="W7" s="28">
        <f t="shared" si="4"/>
        <v>3.3999999999999996E-2</v>
      </c>
    </row>
    <row r="8" spans="1:23" x14ac:dyDescent="0.25">
      <c r="A8" s="3">
        <v>46014</v>
      </c>
      <c r="B8" s="4">
        <v>2316</v>
      </c>
      <c r="C8" s="4">
        <v>28</v>
      </c>
      <c r="D8" s="4">
        <v>26</v>
      </c>
      <c r="E8" s="4">
        <v>36</v>
      </c>
      <c r="F8" s="4">
        <f t="shared" si="0"/>
        <v>90</v>
      </c>
      <c r="G8" s="1">
        <f t="shared" si="1"/>
        <v>3.8860103626943004E-2</v>
      </c>
      <c r="J8" s="8" t="s">
        <v>10</v>
      </c>
      <c r="K8" s="8" t="s">
        <v>11</v>
      </c>
      <c r="L8" s="8" t="s">
        <v>12</v>
      </c>
      <c r="M8" s="8" t="s">
        <v>14</v>
      </c>
      <c r="Q8" s="13">
        <v>45984</v>
      </c>
      <c r="R8" s="4">
        <v>2747</v>
      </c>
      <c r="S8" s="15">
        <v>113</v>
      </c>
      <c r="T8" s="28">
        <f t="shared" si="2"/>
        <v>4.1135784492173283E-2</v>
      </c>
      <c r="U8" s="28">
        <v>3.6999999999999998E-2</v>
      </c>
      <c r="V8" s="28">
        <f t="shared" si="3"/>
        <v>0.04</v>
      </c>
      <c r="W8" s="28">
        <f t="shared" si="4"/>
        <v>3.3999999999999996E-2</v>
      </c>
    </row>
    <row r="9" spans="1:23" x14ac:dyDescent="0.25">
      <c r="A9" s="3">
        <v>45681</v>
      </c>
      <c r="B9" s="4">
        <v>2583</v>
      </c>
      <c r="C9" s="4">
        <v>29</v>
      </c>
      <c r="D9" s="4">
        <v>37</v>
      </c>
      <c r="E9" s="4">
        <v>40</v>
      </c>
      <c r="F9" s="4">
        <f t="shared" si="0"/>
        <v>106</v>
      </c>
      <c r="G9" s="1">
        <f t="shared" si="1"/>
        <v>4.1037553232675182E-2</v>
      </c>
      <c r="J9" s="8">
        <v>1</v>
      </c>
      <c r="K9" s="8" t="s">
        <v>5</v>
      </c>
      <c r="L9" s="4">
        <v>442</v>
      </c>
      <c r="M9" s="9">
        <v>0.29966101694915254</v>
      </c>
      <c r="Q9" s="13">
        <v>46014</v>
      </c>
      <c r="R9" s="4">
        <v>2316</v>
      </c>
      <c r="S9" s="15">
        <v>90</v>
      </c>
      <c r="T9" s="28">
        <f t="shared" si="2"/>
        <v>3.8860103626943004E-2</v>
      </c>
      <c r="U9" s="28">
        <v>3.6999999999999998E-2</v>
      </c>
      <c r="V9" s="28">
        <f t="shared" si="3"/>
        <v>0.04</v>
      </c>
      <c r="W9" s="28">
        <f t="shared" si="4"/>
        <v>3.3999999999999996E-2</v>
      </c>
    </row>
    <row r="10" spans="1:23" x14ac:dyDescent="0.25">
      <c r="A10" s="3">
        <v>45712</v>
      </c>
      <c r="B10" s="4">
        <v>5078</v>
      </c>
      <c r="C10" s="4">
        <v>51</v>
      </c>
      <c r="D10" s="4">
        <v>48</v>
      </c>
      <c r="E10" s="4">
        <v>64</v>
      </c>
      <c r="F10" s="4">
        <f t="shared" si="0"/>
        <v>163</v>
      </c>
      <c r="G10" s="1">
        <f t="shared" si="1"/>
        <v>3.2099251673887358E-2</v>
      </c>
      <c r="J10" s="8">
        <v>2</v>
      </c>
      <c r="K10" s="8" t="s">
        <v>15</v>
      </c>
      <c r="L10" s="8">
        <v>473</v>
      </c>
      <c r="M10" s="9">
        <v>0.62033898305084745</v>
      </c>
      <c r="Q10" s="13">
        <v>45681</v>
      </c>
      <c r="R10" s="4">
        <v>2583</v>
      </c>
      <c r="S10" s="15">
        <v>106</v>
      </c>
      <c r="T10" s="28">
        <f t="shared" si="2"/>
        <v>4.1037553232675182E-2</v>
      </c>
      <c r="U10" s="28">
        <v>3.6999999999999998E-2</v>
      </c>
      <c r="V10" s="28">
        <f t="shared" si="3"/>
        <v>0.04</v>
      </c>
      <c r="W10" s="28">
        <f t="shared" si="4"/>
        <v>3.3999999999999996E-2</v>
      </c>
    </row>
    <row r="11" spans="1:23" x14ac:dyDescent="0.25">
      <c r="A11" s="3">
        <v>45740</v>
      </c>
      <c r="B11" s="4">
        <v>3383</v>
      </c>
      <c r="C11" s="4">
        <v>33</v>
      </c>
      <c r="D11" s="4">
        <v>55</v>
      </c>
      <c r="E11" s="4">
        <v>42</v>
      </c>
      <c r="F11" s="4">
        <f t="shared" si="0"/>
        <v>130</v>
      </c>
      <c r="G11" s="1">
        <f t="shared" si="1"/>
        <v>3.8427431274017147E-2</v>
      </c>
      <c r="J11" s="8">
        <v>3</v>
      </c>
      <c r="K11" s="8" t="s">
        <v>7</v>
      </c>
      <c r="L11" s="8">
        <v>560</v>
      </c>
      <c r="M11" s="10">
        <v>1</v>
      </c>
      <c r="Q11" s="13">
        <v>45712</v>
      </c>
      <c r="R11" s="4">
        <v>5078</v>
      </c>
      <c r="S11" s="15">
        <v>163</v>
      </c>
      <c r="T11" s="28">
        <f t="shared" si="2"/>
        <v>3.2099251673887358E-2</v>
      </c>
      <c r="U11" s="28">
        <v>3.6999999999999998E-2</v>
      </c>
      <c r="V11" s="28">
        <f t="shared" si="3"/>
        <v>0.04</v>
      </c>
      <c r="W11" s="28">
        <f t="shared" si="4"/>
        <v>3.3999999999999996E-2</v>
      </c>
    </row>
    <row r="12" spans="1:23" x14ac:dyDescent="0.25">
      <c r="A12" s="3">
        <v>45771</v>
      </c>
      <c r="B12" s="4">
        <v>4356</v>
      </c>
      <c r="C12" s="4">
        <v>57</v>
      </c>
      <c r="D12" s="4">
        <v>51</v>
      </c>
      <c r="E12" s="4">
        <v>75</v>
      </c>
      <c r="F12" s="4">
        <f t="shared" si="0"/>
        <v>183</v>
      </c>
      <c r="G12" s="1">
        <f t="shared" si="1"/>
        <v>4.2011019283746558E-2</v>
      </c>
      <c r="J12" s="8" t="s">
        <v>8</v>
      </c>
      <c r="K12" s="4"/>
      <c r="L12" s="8">
        <v>1475</v>
      </c>
      <c r="M12" s="8"/>
      <c r="Q12" s="13">
        <v>45740</v>
      </c>
      <c r="R12" s="4">
        <v>3383</v>
      </c>
      <c r="S12" s="15">
        <v>130</v>
      </c>
      <c r="T12" s="28">
        <f t="shared" si="2"/>
        <v>3.8427431274017147E-2</v>
      </c>
      <c r="U12" s="28">
        <v>3.6999999999999998E-2</v>
      </c>
      <c r="V12" s="28">
        <f t="shared" si="3"/>
        <v>0.04</v>
      </c>
      <c r="W12" s="28">
        <f t="shared" si="4"/>
        <v>3.3999999999999996E-2</v>
      </c>
    </row>
    <row r="13" spans="1:23" x14ac:dyDescent="0.25">
      <c r="A13" s="3">
        <v>45801</v>
      </c>
      <c r="B13" s="4">
        <v>4884</v>
      </c>
      <c r="C13" s="4">
        <v>51</v>
      </c>
      <c r="D13" s="4">
        <v>53</v>
      </c>
      <c r="E13" s="4">
        <v>79</v>
      </c>
      <c r="F13" s="4">
        <f t="shared" si="0"/>
        <v>183</v>
      </c>
      <c r="G13" s="1">
        <f t="shared" si="1"/>
        <v>3.7469287469287467E-2</v>
      </c>
      <c r="Q13" s="13">
        <v>45771</v>
      </c>
      <c r="R13" s="4">
        <v>4356</v>
      </c>
      <c r="S13" s="15">
        <v>183</v>
      </c>
      <c r="T13" s="28">
        <f t="shared" si="2"/>
        <v>4.2011019283746558E-2</v>
      </c>
      <c r="U13" s="28">
        <v>3.6999999999999998E-2</v>
      </c>
      <c r="V13" s="28">
        <f t="shared" si="3"/>
        <v>0.04</v>
      </c>
      <c r="W13" s="28">
        <f t="shared" si="4"/>
        <v>3.3999999999999996E-2</v>
      </c>
    </row>
    <row r="14" spans="1:23" x14ac:dyDescent="0.25">
      <c r="A14" s="3">
        <v>45832</v>
      </c>
      <c r="B14" s="4">
        <v>4654</v>
      </c>
      <c r="C14" s="4">
        <v>47</v>
      </c>
      <c r="D14" s="4">
        <v>49</v>
      </c>
      <c r="E14" s="4">
        <v>53</v>
      </c>
      <c r="F14" s="4">
        <f t="shared" si="0"/>
        <v>149</v>
      </c>
      <c r="G14" s="1">
        <f t="shared" si="1"/>
        <v>3.2015470562956595E-2</v>
      </c>
      <c r="Q14" s="13">
        <v>45801</v>
      </c>
      <c r="R14" s="4">
        <v>4884</v>
      </c>
      <c r="S14" s="15">
        <v>183</v>
      </c>
      <c r="T14" s="28">
        <f t="shared" si="2"/>
        <v>3.7469287469287467E-2</v>
      </c>
      <c r="U14" s="28">
        <v>3.6999999999999998E-2</v>
      </c>
      <c r="V14" s="28">
        <f t="shared" si="3"/>
        <v>0.04</v>
      </c>
      <c r="W14" s="28">
        <f t="shared" si="4"/>
        <v>3.3999999999999996E-2</v>
      </c>
    </row>
    <row r="15" spans="1:23" x14ac:dyDescent="0.25">
      <c r="A15" s="3">
        <v>45862</v>
      </c>
      <c r="B15" s="4">
        <v>1344</v>
      </c>
      <c r="C15" s="4">
        <v>21</v>
      </c>
      <c r="D15" s="4">
        <v>14</v>
      </c>
      <c r="E15" s="4">
        <v>11</v>
      </c>
      <c r="F15" s="4">
        <f t="shared" si="0"/>
        <v>46</v>
      </c>
      <c r="G15" s="1">
        <f t="shared" si="1"/>
        <v>3.4226190476190479E-2</v>
      </c>
      <c r="Q15" s="13">
        <v>45832</v>
      </c>
      <c r="R15" s="4">
        <v>4654</v>
      </c>
      <c r="S15" s="15">
        <v>149</v>
      </c>
      <c r="T15" s="28">
        <f t="shared" si="2"/>
        <v>3.2015470562956595E-2</v>
      </c>
      <c r="U15" s="28">
        <v>3.6999999999999998E-2</v>
      </c>
      <c r="V15" s="28">
        <f t="shared" si="3"/>
        <v>0.04</v>
      </c>
      <c r="W15" s="28">
        <f t="shared" si="4"/>
        <v>3.3999999999999996E-2</v>
      </c>
    </row>
    <row r="16" spans="1:23" x14ac:dyDescent="0.25">
      <c r="A16" s="16" t="s">
        <v>8</v>
      </c>
      <c r="B16" s="5">
        <v>39719</v>
      </c>
      <c r="C16" s="5">
        <v>442</v>
      </c>
      <c r="D16" s="5">
        <v>473</v>
      </c>
      <c r="E16" s="5">
        <v>560</v>
      </c>
      <c r="F16" s="5">
        <v>1475</v>
      </c>
      <c r="G16" s="6"/>
      <c r="Q16" s="13">
        <v>45862</v>
      </c>
      <c r="R16" s="4">
        <v>1344</v>
      </c>
      <c r="S16" s="15">
        <v>46</v>
      </c>
      <c r="T16" s="28">
        <f t="shared" si="2"/>
        <v>3.4226190476190479E-2</v>
      </c>
      <c r="U16" s="28">
        <v>3.6999999999999998E-2</v>
      </c>
      <c r="V16" s="28">
        <v>0.04</v>
      </c>
      <c r="W16" s="28">
        <f t="shared" si="4"/>
        <v>3.3999999999999996E-2</v>
      </c>
    </row>
    <row r="17" spans="1:23" x14ac:dyDescent="0.25">
      <c r="Q17" s="14"/>
      <c r="R17" s="14">
        <f>SUM(R5:R16)</f>
        <v>39719</v>
      </c>
      <c r="S17" s="14">
        <f>SUM(S5:S16)</f>
        <v>1475</v>
      </c>
      <c r="T17" s="14"/>
      <c r="U17" s="14"/>
      <c r="V17" s="14"/>
      <c r="W17" s="14"/>
    </row>
    <row r="18" spans="1:23" x14ac:dyDescent="0.25">
      <c r="Q18" s="14"/>
      <c r="R18" s="30">
        <f>S17/R17</f>
        <v>3.7135879553865908E-2</v>
      </c>
      <c r="S18" s="14"/>
      <c r="T18" s="14"/>
      <c r="U18" s="14"/>
      <c r="V18" s="14"/>
      <c r="W18" s="14"/>
    </row>
    <row r="19" spans="1:23" ht="15.75" customHeight="1" x14ac:dyDescent="0.25">
      <c r="A19" s="2" t="s">
        <v>5</v>
      </c>
      <c r="B19" s="2" t="s">
        <v>6</v>
      </c>
      <c r="C19" s="2" t="s">
        <v>7</v>
      </c>
      <c r="V19" s="29">
        <v>1E-3</v>
      </c>
    </row>
    <row r="20" spans="1:23" ht="15.75" customHeight="1" x14ac:dyDescent="0.25">
      <c r="A20" s="5">
        <v>442</v>
      </c>
      <c r="B20" s="5">
        <v>473</v>
      </c>
      <c r="C20" s="5">
        <v>560</v>
      </c>
    </row>
    <row r="21" spans="1:23" ht="15.75" customHeight="1" x14ac:dyDescent="0.25"/>
    <row r="24" spans="1:23" ht="15.75" customHeight="1" x14ac:dyDescent="0.25"/>
    <row r="25" spans="1:23" ht="15.75" customHeight="1" x14ac:dyDescent="0.25"/>
    <row r="34" spans="28:34" x14ac:dyDescent="0.25">
      <c r="AB34" s="19"/>
      <c r="AC34" s="21"/>
      <c r="AD34" s="19"/>
      <c r="AE34" s="22"/>
      <c r="AF34" s="23"/>
      <c r="AG34" s="23"/>
      <c r="AH34" s="23"/>
    </row>
    <row r="35" spans="28:34" x14ac:dyDescent="0.25">
      <c r="AB35" s="19"/>
      <c r="AC35" s="21"/>
      <c r="AD35" s="19"/>
      <c r="AE35" s="22"/>
      <c r="AF35" s="23"/>
      <c r="AG35" s="23"/>
      <c r="AH35" s="23"/>
    </row>
    <row r="37" spans="28:34" x14ac:dyDescent="0.25">
      <c r="AD37" s="24"/>
    </row>
    <row r="40" spans="28:34" x14ac:dyDescent="0.25">
      <c r="AC40" s="20"/>
    </row>
    <row r="41" spans="28:34" x14ac:dyDescent="0.25">
      <c r="AC41" s="21"/>
      <c r="AD41" s="25"/>
      <c r="AE41" s="25"/>
    </row>
    <row r="42" spans="28:34" x14ac:dyDescent="0.25">
      <c r="AC42" s="21"/>
      <c r="AD42" s="25"/>
      <c r="AE42" s="25"/>
    </row>
    <row r="43" spans="28:34" x14ac:dyDescent="0.25">
      <c r="AC43" s="21"/>
      <c r="AD43" s="25"/>
      <c r="AE43" s="25"/>
    </row>
    <row r="44" spans="28:34" x14ac:dyDescent="0.25">
      <c r="AC44" s="21"/>
      <c r="AD44" s="25"/>
      <c r="AE44" s="25"/>
    </row>
    <row r="45" spans="28:34" x14ac:dyDescent="0.25">
      <c r="AC45" s="21"/>
      <c r="AD45" s="25"/>
      <c r="AE45" s="25"/>
    </row>
    <row r="46" spans="28:34" x14ac:dyDescent="0.25">
      <c r="AC46" s="21"/>
      <c r="AD46" s="25"/>
      <c r="AE46" s="25"/>
    </row>
    <row r="47" spans="28:34" x14ac:dyDescent="0.25">
      <c r="AC47" s="21"/>
      <c r="AD47" s="25"/>
      <c r="AE47" s="25"/>
    </row>
    <row r="48" spans="28:34" x14ac:dyDescent="0.25">
      <c r="AC48" s="21"/>
      <c r="AD48" s="25"/>
      <c r="AE48" s="25"/>
    </row>
    <row r="49" spans="29:31" x14ac:dyDescent="0.25">
      <c r="AC49" s="21"/>
      <c r="AD49" s="25"/>
      <c r="AE49" s="25"/>
    </row>
    <row r="50" spans="29:31" x14ac:dyDescent="0.25">
      <c r="AC50" s="21"/>
      <c r="AD50" s="25"/>
      <c r="AE50" s="25"/>
    </row>
    <row r="51" spans="29:31" x14ac:dyDescent="0.25">
      <c r="AC51" s="21"/>
      <c r="AD51" s="25"/>
      <c r="AE51" s="25"/>
    </row>
    <row r="52" spans="29:31" x14ac:dyDescent="0.25">
      <c r="AC52" s="21"/>
      <c r="AD52" s="25"/>
      <c r="AE52" s="25"/>
    </row>
    <row r="53" spans="29:31" x14ac:dyDescent="0.25">
      <c r="AC53" s="26"/>
      <c r="AD53" s="27"/>
      <c r="AE53" s="27"/>
    </row>
    <row r="54" spans="29:31" x14ac:dyDescent="0.25">
      <c r="AC54" s="17"/>
      <c r="AD54" s="18"/>
    </row>
  </sheetData>
  <mergeCells count="5">
    <mergeCell ref="A2:A3"/>
    <mergeCell ref="B2:B3"/>
    <mergeCell ref="C2:E2"/>
    <mergeCell ref="F2:F3"/>
    <mergeCell ref="G2:G3"/>
  </mergeCells>
  <pageMargins left="0.7" right="0.7" top="0.75" bottom="0.75" header="0.3" footer="0.3"/>
  <pageSetup orientation="portrait" r:id="rId1"/>
  <ignoredErrors>
    <ignoredError sqref="F4:F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dwiki rian</dc:creator>
  <cp:lastModifiedBy>dwiki rian</cp:lastModifiedBy>
  <cp:lastPrinted>2025-06-06T03:22:13Z</cp:lastPrinted>
  <dcterms:created xsi:type="dcterms:W3CDTF">2025-02-21T12:52:28Z</dcterms:created>
  <dcterms:modified xsi:type="dcterms:W3CDTF">2025-06-17T12:07:18Z</dcterms:modified>
</cp:coreProperties>
</file>