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syarat skiripsi\kripi\sidang\"/>
    </mc:Choice>
  </mc:AlternateContent>
  <xr:revisionPtr revIDLastSave="0" documentId="8_{BA7D1C1F-3809-4F7D-9960-C8409004FFF9}" xr6:coauthVersionLast="47" xr6:coauthVersionMax="47" xr10:uidLastSave="{00000000-0000-0000-0000-000000000000}"/>
  <bookViews>
    <workbookView xWindow="-120" yWindow="-120" windowWidth="20730" windowHeight="11160" firstSheet="7" activeTab="10" xr2:uid="{D2E786FB-FA05-4B61-B193-85519C1B760F}"/>
  </bookViews>
  <sheets>
    <sheet name="kuisoner" sheetId="30" r:id="rId1"/>
    <sheet name="voe." sheetId="24" r:id="rId2"/>
    <sheet name="r. tingkat kepuasan" sheetId="13" r:id="rId3"/>
    <sheet name="r. tingkat kepentingan" sheetId="22" r:id="rId4"/>
    <sheet name="tingkat kepuasan" sheetId="14" r:id="rId5"/>
    <sheet name="tingkat kepentingan" sheetId="23" r:id="rId6"/>
    <sheet name="uji Validasi Tingkat kepuasan" sheetId="25" r:id="rId7"/>
    <sheet name="Uji Validasi Tingkat kepentinga" sheetId="26" r:id="rId8"/>
    <sheet name="sales,raw,norma" sheetId="29" r:id="rId9"/>
    <sheet name="korelasi" sheetId="17" r:id="rId10"/>
    <sheet name="perhitungan" sheetId="19" r:id="rId11"/>
    <sheet name="bm" sheetId="28" r:id="rId12"/>
  </sheets>
  <definedNames>
    <definedName name="_xlnm.Print_Area" localSheetId="0">kuisoner!$A$1:$P$27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9" l="1"/>
  <c r="H4" i="19"/>
  <c r="H5" i="19"/>
  <c r="H6" i="19"/>
  <c r="H7" i="19"/>
  <c r="H8" i="19"/>
  <c r="H9" i="19"/>
  <c r="H10" i="19"/>
  <c r="H11" i="19"/>
  <c r="G3" i="19"/>
  <c r="J38" i="13"/>
  <c r="G38" i="13"/>
  <c r="H38" i="13"/>
  <c r="I38" i="13"/>
  <c r="C38" i="13"/>
  <c r="D38" i="13"/>
  <c r="E38" i="13"/>
  <c r="F38" i="13"/>
  <c r="B38" i="13"/>
  <c r="C38" i="22"/>
  <c r="D38" i="22"/>
  <c r="E38" i="22"/>
  <c r="F38" i="22"/>
  <c r="G38" i="22"/>
  <c r="H38" i="22"/>
  <c r="I38" i="22"/>
  <c r="J38" i="22"/>
  <c r="B38" i="22"/>
  <c r="C37" i="22"/>
  <c r="D37" i="22"/>
  <c r="E37" i="22"/>
  <c r="F37" i="22"/>
  <c r="G37" i="22"/>
  <c r="H37" i="22"/>
  <c r="I37" i="22"/>
  <c r="J37" i="22"/>
  <c r="B37" i="22"/>
  <c r="C12" i="19"/>
  <c r="D12" i="19"/>
  <c r="F12" i="19"/>
  <c r="B12" i="19"/>
  <c r="G6" i="19"/>
  <c r="G8" i="19"/>
  <c r="G10" i="19"/>
  <c r="E4" i="19"/>
  <c r="G4" i="19" s="1"/>
  <c r="E5" i="19"/>
  <c r="G5" i="19" s="1"/>
  <c r="E6" i="19"/>
  <c r="E7" i="19"/>
  <c r="G7" i="19" s="1"/>
  <c r="E8" i="19"/>
  <c r="E9" i="19"/>
  <c r="G9" i="19" s="1"/>
  <c r="E10" i="19"/>
  <c r="E11" i="19"/>
  <c r="G11" i="19" s="1"/>
  <c r="E3" i="19"/>
  <c r="K6" i="14"/>
  <c r="M6" i="14"/>
  <c r="Q6" i="14"/>
  <c r="R6" i="14"/>
  <c r="S6" i="14"/>
  <c r="C36" i="13"/>
  <c r="L6" i="14" s="1"/>
  <c r="D36" i="13"/>
  <c r="E36" i="13"/>
  <c r="N6" i="14" s="1"/>
  <c r="F36" i="13"/>
  <c r="O6" i="14" s="1"/>
  <c r="G36" i="13"/>
  <c r="P6" i="14" s="1"/>
  <c r="H36" i="13"/>
  <c r="I36" i="13"/>
  <c r="J36" i="13"/>
  <c r="B36" i="13"/>
  <c r="D12" i="23"/>
  <c r="E12" i="23"/>
  <c r="F12" i="23"/>
  <c r="G12" i="23"/>
  <c r="C12" i="23"/>
  <c r="D11" i="23"/>
  <c r="E11" i="23"/>
  <c r="F11" i="23"/>
  <c r="G11" i="23"/>
  <c r="C11" i="23"/>
  <c r="G10" i="23"/>
  <c r="D10" i="23"/>
  <c r="E10" i="23"/>
  <c r="F10" i="23"/>
  <c r="C10" i="23"/>
  <c r="D9" i="23"/>
  <c r="E9" i="23"/>
  <c r="F9" i="23"/>
  <c r="G9" i="23"/>
  <c r="C9" i="23"/>
  <c r="D8" i="23"/>
  <c r="E8" i="23"/>
  <c r="F8" i="23"/>
  <c r="G8" i="23"/>
  <c r="C8" i="23"/>
  <c r="D7" i="23"/>
  <c r="E7" i="23"/>
  <c r="F7" i="23"/>
  <c r="G7" i="23"/>
  <c r="C7" i="23"/>
  <c r="G6" i="23"/>
  <c r="D6" i="23"/>
  <c r="E6" i="23"/>
  <c r="F6" i="23"/>
  <c r="C6" i="23"/>
  <c r="G5" i="23"/>
  <c r="D5" i="23"/>
  <c r="E5" i="23"/>
  <c r="F5" i="23"/>
  <c r="C5" i="23"/>
  <c r="D4" i="23"/>
  <c r="E4" i="23"/>
  <c r="F4" i="23"/>
  <c r="G4" i="23"/>
  <c r="C4" i="23"/>
  <c r="D12" i="14"/>
  <c r="E12" i="14"/>
  <c r="F12" i="14"/>
  <c r="G12" i="14"/>
  <c r="C12" i="14"/>
  <c r="D11" i="14"/>
  <c r="E11" i="14"/>
  <c r="F11" i="14"/>
  <c r="G11" i="14"/>
  <c r="C11" i="14"/>
  <c r="G10" i="14"/>
  <c r="F10" i="14"/>
  <c r="D10" i="14"/>
  <c r="E10" i="14"/>
  <c r="C10" i="14"/>
  <c r="F9" i="14"/>
  <c r="G9" i="14"/>
  <c r="D9" i="14"/>
  <c r="E9" i="14"/>
  <c r="C9" i="14"/>
  <c r="G8" i="14"/>
  <c r="F8" i="14"/>
  <c r="E8" i="14"/>
  <c r="D8" i="14"/>
  <c r="C8" i="14"/>
  <c r="G7" i="14"/>
  <c r="F7" i="14"/>
  <c r="E7" i="14"/>
  <c r="D7" i="14"/>
  <c r="C7" i="14"/>
  <c r="G6" i="14"/>
  <c r="F6" i="14"/>
  <c r="E6" i="14"/>
  <c r="D6" i="14"/>
  <c r="C6" i="14"/>
  <c r="D5" i="14"/>
  <c r="E5" i="14"/>
  <c r="F5" i="14"/>
  <c r="G5" i="14"/>
  <c r="C5" i="14"/>
  <c r="G4" i="14"/>
  <c r="F4" i="14"/>
  <c r="E4" i="14"/>
  <c r="D4" i="14"/>
  <c r="C4" i="14"/>
  <c r="K35" i="22"/>
  <c r="K34" i="22"/>
  <c r="K33" i="22"/>
  <c r="K32" i="22"/>
  <c r="K31" i="22"/>
  <c r="K30" i="22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5" i="13"/>
  <c r="E12" i="19" l="1"/>
  <c r="G12" i="19"/>
  <c r="C36" i="22"/>
  <c r="F36" i="22"/>
  <c r="H36" i="22"/>
  <c r="J36" i="22"/>
  <c r="D36" i="22"/>
  <c r="B36" i="22"/>
  <c r="I36" i="22"/>
  <c r="G36" i="22"/>
  <c r="E36" i="22"/>
  <c r="C37" i="13"/>
  <c r="J37" i="13"/>
  <c r="H37" i="13"/>
  <c r="F37" i="13"/>
  <c r="D37" i="13"/>
  <c r="B37" i="13"/>
  <c r="I37" i="13"/>
  <c r="G37" i="13"/>
  <c r="E37" i="13"/>
</calcChain>
</file>

<file path=xl/sharedStrings.xml><?xml version="1.0" encoding="utf-8"?>
<sst xmlns="http://schemas.openxmlformats.org/spreadsheetml/2006/main" count="496" uniqueCount="169">
  <si>
    <t>Responden</t>
  </si>
  <si>
    <t>Total</t>
  </si>
  <si>
    <t>Atribut</t>
  </si>
  <si>
    <t>Atribut Kebutuhan Konsumen</t>
  </si>
  <si>
    <t>Tombol otomatis</t>
  </si>
  <si>
    <t>Bahan plat alumunium</t>
  </si>
  <si>
    <t>Roda penggerak</t>
  </si>
  <si>
    <t>Harga bahan terjangkau</t>
  </si>
  <si>
    <t>Mudah di bongkar pasang</t>
  </si>
  <si>
    <t>Aman saat di gunakan</t>
  </si>
  <si>
    <t>Tingkat Kepentingan</t>
  </si>
  <si>
    <t>Mudah di pindahkan</t>
  </si>
  <si>
    <t>No</t>
  </si>
  <si>
    <t>Cronbach's Alpha</t>
  </si>
  <si>
    <t>Reliabel</t>
  </si>
  <si>
    <t>Dimensi menyesuaikan pengguna</t>
  </si>
  <si>
    <t>Atribut VOC</t>
  </si>
  <si>
    <t>VOE</t>
  </si>
  <si>
    <t>Ket. VOE</t>
  </si>
  <si>
    <t>Biaya murah</t>
  </si>
  <si>
    <t>Penampung diberikan penutup</t>
  </si>
  <si>
    <t>Mudah dioperasikan</t>
  </si>
  <si>
    <t>Ergonomis</t>
  </si>
  <si>
    <t>Pengatur hidup matinya sebuah mesin</t>
  </si>
  <si>
    <t>Dimensi mesin menyesuaikan dengan pengguna agar produk yang dihasilkan bisa banyak</t>
  </si>
  <si>
    <t>Merupakan part untuk mempermudah memindahkan mesin</t>
  </si>
  <si>
    <t>Harga bahan dalam membuat mesin pencacah cari yang murah</t>
  </si>
  <si>
    <t>Mesin menjadi tidak mudah berkarat dan tidak membuat mesin rusak</t>
  </si>
  <si>
    <t>Agar mudah dibersihkan</t>
  </si>
  <si>
    <t>Merupakan hal yang penting untuk pengguna mesin pencacah</t>
  </si>
  <si>
    <t>O</t>
  </si>
  <si>
    <t>Tahan lama</t>
  </si>
  <si>
    <t>Mudah di operasikan</t>
  </si>
  <si>
    <t>Otomatis</t>
  </si>
  <si>
    <t>Mesin tidak mudah rusak</t>
  </si>
  <si>
    <t>Item</t>
  </si>
  <si>
    <t>Aman saat digunakan</t>
  </si>
  <si>
    <t>Mudah dipindahkan</t>
  </si>
  <si>
    <t>NO</t>
  </si>
  <si>
    <t>Skala Pengukuran</t>
  </si>
  <si>
    <t>total</t>
  </si>
  <si>
    <t>VOC</t>
  </si>
  <si>
    <t>Competitive stratification performance</t>
  </si>
  <si>
    <t>Jumlah</t>
  </si>
  <si>
    <t>Tidak sulit dalam pengoperasian mesin</t>
  </si>
  <si>
    <t xml:space="preserve">Rangka baja ringan </t>
  </si>
  <si>
    <t>Bahan rangka dan pisau yang bagus</t>
  </si>
  <si>
    <t>Tombol Otomatis</t>
  </si>
  <si>
    <t>Peringkat</t>
  </si>
  <si>
    <t xml:space="preserve"> Assembly dengan baut</t>
  </si>
  <si>
    <t>Importance to Customers</t>
  </si>
  <si>
    <t>Customer Satisfaction Performance</t>
  </si>
  <si>
    <t>Goal</t>
  </si>
  <si>
    <t>Improvement Ratio</t>
  </si>
  <si>
    <t>Sales Point</t>
  </si>
  <si>
    <t>Raw Weight</t>
  </si>
  <si>
    <t>Normalized Raw Weight</t>
  </si>
  <si>
    <t>Tingkat Kepuasan</t>
  </si>
  <si>
    <t>24+</t>
  </si>
  <si>
    <t xml:space="preserve">Ergonomis </t>
  </si>
  <si>
    <t>Pengoperasian mesin tidak membutuhkan banyak tenaga</t>
  </si>
  <si>
    <t>Merupakan part yang paling penting untuk tahan lamanya mesin</t>
  </si>
  <si>
    <t>Tutup bisa di buka dan di assembly dengan baut</t>
  </si>
  <si>
    <t>Sparepart  mudah di cari</t>
  </si>
  <si>
    <t>▲</t>
  </si>
  <si>
    <t/>
  </si>
  <si>
    <t>Correlations</t>
  </si>
  <si>
    <t>P001</t>
  </si>
  <si>
    <t>P002</t>
  </si>
  <si>
    <t>P003</t>
  </si>
  <si>
    <t>P004</t>
  </si>
  <si>
    <t>P005</t>
  </si>
  <si>
    <t>P006</t>
  </si>
  <si>
    <t>P007</t>
  </si>
  <si>
    <t>P008</t>
  </si>
  <si>
    <t>P009</t>
  </si>
  <si>
    <t>TOTAL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</si>
  <si>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</si>
  <si>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</si>
  <si>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</si>
  <si>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</si>
  <si>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</si>
  <si>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r>
      <t>.459</t>
    </r>
    <r>
      <rPr>
        <vertAlign val="superscript"/>
        <sz val="9"/>
        <color indexed="60"/>
        <rFont val="Arial"/>
        <family val="2"/>
      </rPr>
      <t>**</t>
    </r>
  </si>
  <si>
    <r>
      <t>.362</t>
    </r>
    <r>
      <rPr>
        <vertAlign val="superscript"/>
        <sz val="9"/>
        <color indexed="60"/>
        <rFont val="Arial"/>
        <family val="2"/>
      </rPr>
      <t>*</t>
    </r>
  </si>
  <si>
    <r>
      <t>.516</t>
    </r>
    <r>
      <rPr>
        <vertAlign val="superscript"/>
        <sz val="9"/>
        <color indexed="60"/>
        <rFont val="Arial"/>
        <family val="2"/>
      </rPr>
      <t>**</t>
    </r>
  </si>
  <si>
    <r>
      <t>.484</t>
    </r>
    <r>
      <rPr>
        <vertAlign val="superscript"/>
        <sz val="9"/>
        <color indexed="60"/>
        <rFont val="Arial"/>
        <family val="2"/>
      </rPr>
      <t>**</t>
    </r>
  </si>
  <si>
    <r>
      <t>.525</t>
    </r>
    <r>
      <rPr>
        <vertAlign val="superscript"/>
        <sz val="9"/>
        <color indexed="60"/>
        <rFont val="Arial"/>
        <family val="2"/>
      </rPr>
      <t>**</t>
    </r>
  </si>
  <si>
    <r>
      <t>.400</t>
    </r>
    <r>
      <rPr>
        <vertAlign val="superscript"/>
        <sz val="9"/>
        <color indexed="60"/>
        <rFont val="Arial"/>
        <family val="2"/>
      </rPr>
      <t>*</t>
    </r>
  </si>
  <si>
    <r>
      <t>.578</t>
    </r>
    <r>
      <rPr>
        <vertAlign val="superscript"/>
        <sz val="9"/>
        <color indexed="60"/>
        <rFont val="Arial"/>
        <family val="2"/>
      </rPr>
      <t>**</t>
    </r>
  </si>
  <si>
    <r>
      <t>.456</t>
    </r>
    <r>
      <rPr>
        <vertAlign val="superscript"/>
        <sz val="9"/>
        <color indexed="60"/>
        <rFont val="Arial"/>
        <family val="2"/>
      </rPr>
      <t>**</t>
    </r>
  </si>
  <si>
    <r>
      <t>.469</t>
    </r>
    <r>
      <rPr>
        <vertAlign val="superscript"/>
        <sz val="9"/>
        <color indexed="60"/>
        <rFont val="Arial"/>
        <family val="2"/>
      </rPr>
      <t>**</t>
    </r>
  </si>
  <si>
    <r>
      <t>.576</t>
    </r>
    <r>
      <rPr>
        <vertAlign val="superscript"/>
        <sz val="9"/>
        <color indexed="60"/>
        <rFont val="Arial"/>
        <family val="2"/>
      </rPr>
      <t>**</t>
    </r>
  </si>
  <si>
    <r>
      <t>.425</t>
    </r>
    <r>
      <rPr>
        <vertAlign val="superscript"/>
        <sz val="9"/>
        <color indexed="60"/>
        <rFont val="Arial"/>
        <family val="2"/>
      </rPr>
      <t>*</t>
    </r>
  </si>
  <si>
    <r>
      <t>.452</t>
    </r>
    <r>
      <rPr>
        <vertAlign val="superscript"/>
        <sz val="9"/>
        <color indexed="60"/>
        <rFont val="Arial"/>
        <family val="2"/>
      </rPr>
      <t>*</t>
    </r>
  </si>
  <si>
    <r>
      <t>.472</t>
    </r>
    <r>
      <rPr>
        <vertAlign val="superscript"/>
        <sz val="9"/>
        <color indexed="60"/>
        <rFont val="Arial"/>
        <family val="2"/>
      </rPr>
      <t>**</t>
    </r>
  </si>
  <si>
    <r>
      <t>.424</t>
    </r>
    <r>
      <rPr>
        <vertAlign val="superscript"/>
        <sz val="9"/>
        <color indexed="60"/>
        <rFont val="Arial"/>
        <family val="2"/>
      </rPr>
      <t>*</t>
    </r>
  </si>
  <si>
    <r>
      <t>.373</t>
    </r>
    <r>
      <rPr>
        <vertAlign val="superscript"/>
        <sz val="9"/>
        <color indexed="60"/>
        <rFont val="Arial"/>
        <family val="2"/>
      </rPr>
      <t>*</t>
    </r>
  </si>
  <si>
    <r>
      <t>.416</t>
    </r>
    <r>
      <rPr>
        <vertAlign val="superscript"/>
        <sz val="9"/>
        <color indexed="60"/>
        <rFont val="Arial"/>
        <family val="2"/>
      </rPr>
      <t>*</t>
    </r>
  </si>
  <si>
    <r>
      <t>.421</t>
    </r>
    <r>
      <rPr>
        <vertAlign val="superscript"/>
        <sz val="9"/>
        <color indexed="60"/>
        <rFont val="Arial"/>
        <family val="2"/>
      </rPr>
      <t>*</t>
    </r>
  </si>
  <si>
    <r>
      <t>.422</t>
    </r>
    <r>
      <rPr>
        <vertAlign val="superscript"/>
        <sz val="9"/>
        <color indexed="60"/>
        <rFont val="Arial"/>
        <family val="2"/>
      </rPr>
      <t>*</t>
    </r>
  </si>
  <si>
    <r>
      <t>.444</t>
    </r>
    <r>
      <rPr>
        <vertAlign val="superscript"/>
        <sz val="9"/>
        <color indexed="60"/>
        <rFont val="Arial"/>
        <family val="2"/>
      </rPr>
      <t>*</t>
    </r>
  </si>
  <si>
    <r>
      <t>.439</t>
    </r>
    <r>
      <rPr>
        <vertAlign val="superscript"/>
        <sz val="9"/>
        <color indexed="60"/>
        <rFont val="Arial"/>
        <family val="2"/>
      </rPr>
      <t>*</t>
    </r>
  </si>
  <si>
    <r>
      <t>.419</t>
    </r>
    <r>
      <rPr>
        <vertAlign val="superscript"/>
        <sz val="9"/>
        <color indexed="60"/>
        <rFont val="Arial"/>
        <family val="2"/>
      </rPr>
      <t>*</t>
    </r>
  </si>
  <si>
    <r>
      <t>.642</t>
    </r>
    <r>
      <rPr>
        <vertAlign val="superscript"/>
        <sz val="9"/>
        <color indexed="60"/>
        <rFont val="Arial"/>
        <family val="2"/>
      </rPr>
      <t>**</t>
    </r>
  </si>
  <si>
    <r>
      <t>.481</t>
    </r>
    <r>
      <rPr>
        <vertAlign val="superscript"/>
        <sz val="9"/>
        <color indexed="60"/>
        <rFont val="Arial"/>
        <family val="2"/>
      </rPr>
      <t>**</t>
    </r>
  </si>
  <si>
    <r>
      <t>.570</t>
    </r>
    <r>
      <rPr>
        <vertAlign val="superscript"/>
        <sz val="9"/>
        <color indexed="60"/>
        <rFont val="Arial"/>
        <family val="2"/>
      </rPr>
      <t>**</t>
    </r>
  </si>
  <si>
    <r>
      <t>.480</t>
    </r>
    <r>
      <rPr>
        <vertAlign val="superscript"/>
        <sz val="9"/>
        <color indexed="60"/>
        <rFont val="Arial"/>
        <family val="2"/>
      </rPr>
      <t>**</t>
    </r>
  </si>
  <si>
    <r>
      <t>.607</t>
    </r>
    <r>
      <rPr>
        <vertAlign val="superscript"/>
        <sz val="9"/>
        <color indexed="60"/>
        <rFont val="Arial"/>
        <family val="2"/>
      </rPr>
      <t>**</t>
    </r>
  </si>
  <si>
    <t>Reliability Statistics</t>
  </si>
  <si>
    <t>N of Items</t>
  </si>
  <si>
    <t>Status</t>
  </si>
  <si>
    <r>
      <rPr>
        <i/>
        <sz val="10"/>
        <color theme="1"/>
        <rFont val="Times New Roman"/>
        <family val="1"/>
      </rPr>
      <t>Cronbach's Alpha</t>
    </r>
    <r>
      <rPr>
        <sz val="10"/>
        <color theme="1"/>
        <rFont val="Times New Roman"/>
        <family val="1"/>
      </rPr>
      <t xml:space="preserve">         Tingkat Kepentingan</t>
    </r>
  </si>
  <si>
    <r>
      <rPr>
        <i/>
        <sz val="10"/>
        <color theme="1"/>
        <rFont val="Times New Roman"/>
        <family val="1"/>
      </rPr>
      <t xml:space="preserve">Cronbach's Alpha  </t>
    </r>
    <r>
      <rPr>
        <sz val="10"/>
        <color theme="1"/>
        <rFont val="Times New Roman"/>
        <family val="1"/>
      </rPr>
      <t xml:space="preserve">        Tingkat Kepuasan</t>
    </r>
  </si>
  <si>
    <t>atribut</t>
  </si>
  <si>
    <t>rTabel</t>
  </si>
  <si>
    <t>rHitung tingkat kepentingan</t>
  </si>
  <si>
    <t>rHitung tingkat kepuasan</t>
  </si>
  <si>
    <t>Uji Validitas</t>
  </si>
  <si>
    <t>Valid</t>
  </si>
  <si>
    <t>Target/Goal konsumen</t>
  </si>
  <si>
    <r>
      <rPr>
        <i/>
        <sz val="10"/>
        <color theme="1"/>
        <rFont val="Times New Roman"/>
        <family val="1"/>
      </rPr>
      <t>Sales Poin</t>
    </r>
    <r>
      <rPr>
        <sz val="10"/>
        <color theme="1"/>
        <rFont val="Times New Roman"/>
        <family val="1"/>
      </rPr>
      <t>t</t>
    </r>
  </si>
  <si>
    <t>Variabel</t>
  </si>
  <si>
    <t>Keluhan konsumen</t>
  </si>
  <si>
    <t>Desain kurang menarik</t>
  </si>
  <si>
    <t>Jenis Produk</t>
  </si>
  <si>
    <t>Alat terlalu pendek</t>
  </si>
  <si>
    <t>Tidak memiliki roda untuk memindahkan</t>
  </si>
  <si>
    <t>Harganya cukup mahal</t>
  </si>
  <si>
    <t>Tidak bisa dibongkar pasang</t>
  </si>
  <si>
    <t>Alat pencacah sampah plastik</t>
  </si>
  <si>
    <t xml:space="preserve">Atribut </t>
  </si>
  <si>
    <t>Raw weight</t>
  </si>
  <si>
    <t>Normalized Raw weight</t>
  </si>
  <si>
    <t>Sumber</t>
  </si>
  <si>
    <t>No.</t>
  </si>
  <si>
    <t>Kuisoner Kepuasan dan Kepentingan Pengguna Mesin Pencacah Sampah</t>
  </si>
  <si>
    <t>Identitas responden</t>
  </si>
  <si>
    <t>Nama :</t>
  </si>
  <si>
    <t>Umur :</t>
  </si>
  <si>
    <t>Tahun</t>
  </si>
  <si>
    <t>Jenis Kelamin :</t>
  </si>
  <si>
    <t>Tujuan</t>
  </si>
  <si>
    <t xml:space="preserve">Petunjuk </t>
  </si>
  <si>
    <t>Berilah tanda ceklist pada jawaban yang anda pilih. Berikut ini kriteria penilaian :</t>
  </si>
  <si>
    <t>Untuk mengetahui pendapat anda tentang kualitas mesin pencacah sampah yang ada.</t>
  </si>
  <si>
    <t>Kepentingan</t>
  </si>
  <si>
    <t xml:space="preserve"> Skor </t>
  </si>
  <si>
    <t>1. Sangat tidak penting</t>
  </si>
  <si>
    <t>2. Tidak penting</t>
  </si>
  <si>
    <t>3. Cukup penting</t>
  </si>
  <si>
    <t>4. Penting</t>
  </si>
  <si>
    <t>5. Sangat Penting</t>
  </si>
  <si>
    <t>Kinerja</t>
  </si>
  <si>
    <t>1. Sangat tidak puas</t>
  </si>
  <si>
    <t>2. Tidak puas</t>
  </si>
  <si>
    <t>3. Cukup puas</t>
  </si>
  <si>
    <t>5. Sangat Puas</t>
  </si>
  <si>
    <t>Variabel Mutu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</si>
  <si>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</si>
  <si>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</si>
  <si>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</si>
  <si>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</si>
  <si>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</si>
  <si>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</si>
  <si>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</si>
  <si>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</si>
  <si>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</si>
  <si>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4. Puas</t>
  </si>
  <si>
    <t>Kepuasan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</si>
</sst>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6" formatCode="###0"/>
    <numFmt numFmtId="167" formatCode="###0.00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4"/>
      <color theme="1"/>
      <name val="Times New Roman"/>
      <family val="1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0"/>
      <name val="Arial"/>
      <family val="2"/>
    </font>
    <font>
      <sz val="10"/>
      <color rgb="FF000000"/>
      <name val="Times New Roman"/>
      <family val="1"/>
    </font>
    <font>
      <sz val="8"/>
      <name val="Calibri"/>
      <family val="2"/>
      <scheme val="minor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b/>
      <i/>
      <sz val="11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4"/>
      </bottom>
      <diagonal/>
    </border>
    <border>
      <left style="thin">
        <color indexed="63"/>
      </left>
      <right/>
      <top style="thin">
        <color indexed="6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3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9" fillId="0" borderId="0" xfId="1"/>
    <xf numFmtId="0" fontId="11" fillId="0" borderId="16" xfId="1" applyFont="1" applyBorder="1" applyAlignment="1">
      <alignment horizontal="center" wrapText="1"/>
    </xf>
    <xf numFmtId="0" fontId="11" fillId="0" borderId="17" xfId="1" applyFont="1" applyBorder="1" applyAlignment="1">
      <alignment horizontal="center" wrapText="1"/>
    </xf>
    <xf numFmtId="0" fontId="11" fillId="0" borderId="18" xfId="1" applyFont="1" applyBorder="1" applyAlignment="1">
      <alignment horizontal="center" wrapText="1"/>
    </xf>
    <xf numFmtId="0" fontId="11" fillId="3" borderId="20" xfId="1" applyFont="1" applyFill="1" applyBorder="1" applyAlignment="1">
      <alignment horizontal="left" vertical="top" wrapText="1"/>
    </xf>
    <xf numFmtId="166" fontId="12" fillId="0" borderId="21" xfId="1" applyNumberFormat="1" applyFont="1" applyBorder="1" applyAlignment="1">
      <alignment horizontal="right" vertical="top"/>
    </xf>
    <xf numFmtId="167" fontId="12" fillId="0" borderId="22" xfId="1" applyNumberFormat="1" applyFont="1" applyBorder="1" applyAlignment="1">
      <alignment horizontal="right" vertical="top"/>
    </xf>
    <xf numFmtId="0" fontId="12" fillId="0" borderId="23" xfId="1" applyFont="1" applyBorder="1" applyAlignment="1">
      <alignment horizontal="right" vertical="top"/>
    </xf>
    <xf numFmtId="0" fontId="11" fillId="3" borderId="24" xfId="1" applyFont="1" applyFill="1" applyBorder="1" applyAlignment="1">
      <alignment horizontal="left" vertical="top" wrapText="1"/>
    </xf>
    <xf numFmtId="0" fontId="12" fillId="0" borderId="25" xfId="1" applyFont="1" applyBorder="1" applyAlignment="1">
      <alignment horizontal="left" vertical="top" wrapText="1"/>
    </xf>
    <xf numFmtId="167" fontId="12" fillId="0" borderId="26" xfId="1" applyNumberFormat="1" applyFont="1" applyBorder="1" applyAlignment="1">
      <alignment horizontal="right" vertical="top"/>
    </xf>
    <xf numFmtId="167" fontId="12" fillId="0" borderId="27" xfId="1" applyNumberFormat="1" applyFont="1" applyBorder="1" applyAlignment="1">
      <alignment horizontal="right" vertical="top"/>
    </xf>
    <xf numFmtId="0" fontId="11" fillId="3" borderId="28" xfId="1" applyFont="1" applyFill="1" applyBorder="1" applyAlignment="1">
      <alignment horizontal="left" vertical="top" wrapText="1"/>
    </xf>
    <xf numFmtId="166" fontId="12" fillId="0" borderId="29" xfId="1" applyNumberFormat="1" applyFont="1" applyBorder="1" applyAlignment="1">
      <alignment horizontal="right" vertical="top"/>
    </xf>
    <xf numFmtId="166" fontId="12" fillId="0" borderId="30" xfId="1" applyNumberFormat="1" applyFont="1" applyBorder="1" applyAlignment="1">
      <alignment horizontal="right" vertical="top"/>
    </xf>
    <xf numFmtId="166" fontId="12" fillId="0" borderId="31" xfId="1" applyNumberFormat="1" applyFont="1" applyBorder="1" applyAlignment="1">
      <alignment horizontal="right" vertical="top"/>
    </xf>
    <xf numFmtId="167" fontId="12" fillId="0" borderId="25" xfId="1" applyNumberFormat="1" applyFont="1" applyBorder="1" applyAlignment="1">
      <alignment horizontal="right" vertical="top"/>
    </xf>
    <xf numFmtId="166" fontId="12" fillId="0" borderId="26" xfId="1" applyNumberFormat="1" applyFont="1" applyBorder="1" applyAlignment="1">
      <alignment horizontal="right" vertical="top"/>
    </xf>
    <xf numFmtId="0" fontId="12" fillId="0" borderId="26" xfId="1" applyFont="1" applyBorder="1" applyAlignment="1">
      <alignment horizontal="right" vertical="top"/>
    </xf>
    <xf numFmtId="0" fontId="12" fillId="0" borderId="27" xfId="1" applyFont="1" applyBorder="1" applyAlignment="1">
      <alignment horizontal="right" vertical="top"/>
    </xf>
    <xf numFmtId="0" fontId="12" fillId="0" borderId="26" xfId="1" applyFont="1" applyBorder="1" applyAlignment="1">
      <alignment horizontal="left" vertical="top" wrapText="1"/>
    </xf>
    <xf numFmtId="0" fontId="12" fillId="0" borderId="25" xfId="1" applyFont="1" applyBorder="1" applyAlignment="1">
      <alignment horizontal="right" vertical="top"/>
    </xf>
    <xf numFmtId="166" fontId="12" fillId="0" borderId="27" xfId="1" applyNumberFormat="1" applyFont="1" applyBorder="1" applyAlignment="1">
      <alignment horizontal="right" vertical="top"/>
    </xf>
    <xf numFmtId="0" fontId="12" fillId="0" borderId="27" xfId="1" applyFont="1" applyBorder="1" applyAlignment="1">
      <alignment horizontal="left" vertical="top" wrapText="1"/>
    </xf>
    <xf numFmtId="0" fontId="11" fillId="3" borderId="32" xfId="1" applyFont="1" applyFill="1" applyBorder="1" applyAlignment="1">
      <alignment horizontal="left" vertical="top" wrapText="1"/>
    </xf>
    <xf numFmtId="166" fontId="12" fillId="0" borderId="33" xfId="1" applyNumberFormat="1" applyFont="1" applyBorder="1" applyAlignment="1">
      <alignment horizontal="right" vertical="top"/>
    </xf>
    <xf numFmtId="166" fontId="12" fillId="0" borderId="34" xfId="1" applyNumberFormat="1" applyFont="1" applyBorder="1" applyAlignment="1">
      <alignment horizontal="right" vertical="top"/>
    </xf>
    <xf numFmtId="166" fontId="12" fillId="0" borderId="35" xfId="1" applyNumberFormat="1" applyFont="1" applyBorder="1" applyAlignment="1">
      <alignment horizontal="right" vertical="top"/>
    </xf>
    <xf numFmtId="0" fontId="9" fillId="0" borderId="0" xfId="2"/>
    <xf numFmtId="0" fontId="11" fillId="0" borderId="16" xfId="2" applyFont="1" applyBorder="1" applyAlignment="1">
      <alignment horizontal="center" wrapText="1"/>
    </xf>
    <xf numFmtId="0" fontId="11" fillId="0" borderId="17" xfId="2" applyFont="1" applyBorder="1" applyAlignment="1">
      <alignment horizontal="center" wrapText="1"/>
    </xf>
    <xf numFmtId="0" fontId="11" fillId="0" borderId="18" xfId="2" applyFont="1" applyBorder="1" applyAlignment="1">
      <alignment horizontal="center" wrapText="1"/>
    </xf>
    <xf numFmtId="0" fontId="11" fillId="3" borderId="20" xfId="2" applyFont="1" applyFill="1" applyBorder="1" applyAlignment="1">
      <alignment horizontal="left" vertical="top" wrapText="1"/>
    </xf>
    <xf numFmtId="166" fontId="12" fillId="0" borderId="21" xfId="2" applyNumberFormat="1" applyFont="1" applyBorder="1" applyAlignment="1">
      <alignment horizontal="right" vertical="top"/>
    </xf>
    <xf numFmtId="167" fontId="12" fillId="0" borderId="22" xfId="2" applyNumberFormat="1" applyFont="1" applyBorder="1" applyAlignment="1">
      <alignment horizontal="right" vertical="top"/>
    </xf>
    <xf numFmtId="0" fontId="12" fillId="0" borderId="23" xfId="2" applyFont="1" applyBorder="1" applyAlignment="1">
      <alignment horizontal="right" vertical="top"/>
    </xf>
    <xf numFmtId="0" fontId="11" fillId="3" borderId="24" xfId="2" applyFont="1" applyFill="1" applyBorder="1" applyAlignment="1">
      <alignment horizontal="left" vertical="top" wrapText="1"/>
    </xf>
    <xf numFmtId="0" fontId="12" fillId="0" borderId="25" xfId="2" applyFont="1" applyBorder="1" applyAlignment="1">
      <alignment horizontal="left" vertical="top" wrapText="1"/>
    </xf>
    <xf numFmtId="167" fontId="12" fillId="0" borderId="26" xfId="2" applyNumberFormat="1" applyFont="1" applyBorder="1" applyAlignment="1">
      <alignment horizontal="right" vertical="top"/>
    </xf>
    <xf numFmtId="167" fontId="12" fillId="0" borderId="27" xfId="2" applyNumberFormat="1" applyFont="1" applyBorder="1" applyAlignment="1">
      <alignment horizontal="right" vertical="top"/>
    </xf>
    <xf numFmtId="0" fontId="11" fillId="3" borderId="28" xfId="2" applyFont="1" applyFill="1" applyBorder="1" applyAlignment="1">
      <alignment horizontal="left" vertical="top" wrapText="1"/>
    </xf>
    <xf numFmtId="166" fontId="12" fillId="0" borderId="29" xfId="2" applyNumberFormat="1" applyFont="1" applyBorder="1" applyAlignment="1">
      <alignment horizontal="right" vertical="top"/>
    </xf>
    <xf numFmtId="166" fontId="12" fillId="0" borderId="30" xfId="2" applyNumberFormat="1" applyFont="1" applyBorder="1" applyAlignment="1">
      <alignment horizontal="right" vertical="top"/>
    </xf>
    <xf numFmtId="166" fontId="12" fillId="0" borderId="31" xfId="2" applyNumberFormat="1" applyFont="1" applyBorder="1" applyAlignment="1">
      <alignment horizontal="right" vertical="top"/>
    </xf>
    <xf numFmtId="167" fontId="12" fillId="0" borderId="25" xfId="2" applyNumberFormat="1" applyFont="1" applyBorder="1" applyAlignment="1">
      <alignment horizontal="right" vertical="top"/>
    </xf>
    <xf numFmtId="166" fontId="12" fillId="0" borderId="26" xfId="2" applyNumberFormat="1" applyFont="1" applyBorder="1" applyAlignment="1">
      <alignment horizontal="right" vertical="top"/>
    </xf>
    <xf numFmtId="0" fontId="12" fillId="0" borderId="26" xfId="2" applyFont="1" applyBorder="1" applyAlignment="1">
      <alignment horizontal="right" vertical="top"/>
    </xf>
    <xf numFmtId="0" fontId="12" fillId="0" borderId="27" xfId="2" applyFont="1" applyBorder="1" applyAlignment="1">
      <alignment horizontal="right" vertical="top"/>
    </xf>
    <xf numFmtId="0" fontId="12" fillId="0" borderId="26" xfId="2" applyFont="1" applyBorder="1" applyAlignment="1">
      <alignment horizontal="left" vertical="top" wrapText="1"/>
    </xf>
    <xf numFmtId="0" fontId="12" fillId="0" borderId="25" xfId="2" applyFont="1" applyBorder="1" applyAlignment="1">
      <alignment horizontal="right" vertical="top"/>
    </xf>
    <xf numFmtId="166" fontId="12" fillId="0" borderId="27" xfId="2" applyNumberFormat="1" applyFont="1" applyBorder="1" applyAlignment="1">
      <alignment horizontal="right" vertical="top"/>
    </xf>
    <xf numFmtId="0" fontId="12" fillId="0" borderId="27" xfId="2" applyFont="1" applyBorder="1" applyAlignment="1">
      <alignment horizontal="left" vertical="top" wrapText="1"/>
    </xf>
    <xf numFmtId="0" fontId="11" fillId="3" borderId="32" xfId="2" applyFont="1" applyFill="1" applyBorder="1" applyAlignment="1">
      <alignment horizontal="left" vertical="top" wrapText="1"/>
    </xf>
    <xf numFmtId="166" fontId="12" fillId="0" borderId="33" xfId="2" applyNumberFormat="1" applyFont="1" applyBorder="1" applyAlignment="1">
      <alignment horizontal="right" vertical="top"/>
    </xf>
    <xf numFmtId="166" fontId="12" fillId="0" borderId="34" xfId="2" applyNumberFormat="1" applyFont="1" applyBorder="1" applyAlignment="1">
      <alignment horizontal="right" vertical="top"/>
    </xf>
    <xf numFmtId="166" fontId="12" fillId="0" borderId="35" xfId="2" applyNumberFormat="1" applyFont="1" applyBorder="1" applyAlignment="1">
      <alignment horizontal="right" vertical="top"/>
    </xf>
    <xf numFmtId="0" fontId="12" fillId="0" borderId="22" xfId="1" applyFont="1" applyBorder="1" applyAlignment="1">
      <alignment horizontal="right" vertical="top"/>
    </xf>
    <xf numFmtId="0" fontId="9" fillId="0" borderId="0" xfId="3"/>
    <xf numFmtId="0" fontId="11" fillId="0" borderId="16" xfId="3" applyFont="1" applyBorder="1" applyAlignment="1">
      <alignment horizontal="center" wrapText="1"/>
    </xf>
    <xf numFmtId="0" fontId="11" fillId="0" borderId="18" xfId="3" applyFont="1" applyBorder="1" applyAlignment="1">
      <alignment horizontal="center" wrapText="1"/>
    </xf>
    <xf numFmtId="167" fontId="12" fillId="0" borderId="36" xfId="3" applyNumberFormat="1" applyFont="1" applyBorder="1" applyAlignment="1">
      <alignment horizontal="right" vertical="top"/>
    </xf>
    <xf numFmtId="166" fontId="12" fillId="0" borderId="37" xfId="3" applyNumberFormat="1" applyFont="1" applyBorder="1" applyAlignment="1">
      <alignment horizontal="right" vertical="top"/>
    </xf>
    <xf numFmtId="0" fontId="9" fillId="0" borderId="0" xfId="4"/>
    <xf numFmtId="0" fontId="11" fillId="0" borderId="16" xfId="4" applyFont="1" applyBorder="1" applyAlignment="1">
      <alignment horizontal="center" wrapText="1"/>
    </xf>
    <xf numFmtId="0" fontId="11" fillId="0" borderId="18" xfId="4" applyFont="1" applyBorder="1" applyAlignment="1">
      <alignment horizontal="center" wrapText="1"/>
    </xf>
    <xf numFmtId="167" fontId="12" fillId="0" borderId="36" xfId="4" applyNumberFormat="1" applyFont="1" applyBorder="1" applyAlignment="1">
      <alignment horizontal="right" vertical="top"/>
    </xf>
    <xf numFmtId="166" fontId="12" fillId="0" borderId="37" xfId="4" applyNumberFormat="1" applyFont="1" applyBorder="1" applyAlignment="1">
      <alignment horizontal="right" vertical="top"/>
    </xf>
    <xf numFmtId="0" fontId="0" fillId="0" borderId="10" xfId="0" applyBorder="1"/>
    <xf numFmtId="0" fontId="1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top"/>
    </xf>
    <xf numFmtId="0" fontId="6" fillId="0" borderId="38" xfId="0" applyFont="1" applyBorder="1" applyAlignment="1">
      <alignment horizontal="center" vertical="top" wrapText="1"/>
    </xf>
    <xf numFmtId="0" fontId="14" fillId="0" borderId="38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3" xfId="2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8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167" fontId="6" fillId="0" borderId="38" xfId="3" applyNumberFormat="1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167" fontId="6" fillId="0" borderId="38" xfId="4" applyNumberFormat="1" applyFont="1" applyBorder="1" applyAlignment="1">
      <alignment horizontal="center" vertical="center"/>
    </xf>
    <xf numFmtId="0" fontId="6" fillId="0" borderId="0" xfId="0" applyFont="1"/>
    <xf numFmtId="0" fontId="6" fillId="0" borderId="13" xfId="0" applyFont="1" applyBorder="1"/>
    <xf numFmtId="0" fontId="6" fillId="0" borderId="38" xfId="0" applyFont="1" applyBorder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14" fillId="2" borderId="1" xfId="0" applyFont="1" applyFill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2" fontId="6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1" fontId="6" fillId="0" borderId="1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13" xfId="0" applyNumberFormat="1" applyFont="1" applyBorder="1" applyAlignment="1">
      <alignment horizontal="center"/>
    </xf>
    <xf numFmtId="0" fontId="6" fillId="0" borderId="38" xfId="0" applyFont="1" applyBorder="1" applyAlignment="1">
      <alignment horizontal="center" vertical="center" wrapText="1"/>
    </xf>
    <xf numFmtId="0" fontId="7" fillId="0" borderId="38" xfId="0" applyFont="1" applyBorder="1" applyAlignment="1">
      <alignment vertical="center" wrapText="1"/>
    </xf>
    <xf numFmtId="0" fontId="7" fillId="0" borderId="10" xfId="0" applyFont="1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top" wrapText="1"/>
    </xf>
    <xf numFmtId="0" fontId="3" fillId="0" borderId="0" xfId="0" applyFont="1"/>
    <xf numFmtId="0" fontId="3" fillId="0" borderId="13" xfId="0" applyFont="1" applyBorder="1"/>
    <xf numFmtId="0" fontId="16" fillId="0" borderId="39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justify" vertical="center" wrapText="1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4" fillId="0" borderId="40" xfId="0" applyFont="1" applyBorder="1" applyAlignment="1">
      <alignment vertical="center" wrapText="1"/>
    </xf>
    <xf numFmtId="0" fontId="14" fillId="0" borderId="40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left"/>
    </xf>
    <xf numFmtId="0" fontId="20" fillId="0" borderId="0" xfId="0" applyFont="1"/>
    <xf numFmtId="0" fontId="20" fillId="0" borderId="1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49" fontId="20" fillId="0" borderId="1" xfId="0" applyNumberFormat="1" applyFont="1" applyBorder="1" applyAlignment="1">
      <alignment horizontal="left"/>
    </xf>
    <xf numFmtId="0" fontId="20" fillId="0" borderId="1" xfId="0" applyFont="1" applyBorder="1"/>
    <xf numFmtId="0" fontId="20" fillId="0" borderId="41" xfId="0" applyFont="1" applyBorder="1"/>
    <xf numFmtId="0" fontId="20" fillId="0" borderId="0" xfId="0" applyFont="1" applyAlignment="1">
      <alignment horizontal="left"/>
    </xf>
    <xf numFmtId="0" fontId="21" fillId="0" borderId="1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textRotation="90" wrapText="1"/>
    </xf>
    <xf numFmtId="0" fontId="4" fillId="0" borderId="4" xfId="0" applyFont="1" applyBorder="1" applyAlignment="1">
      <alignment horizontal="left" vertical="center" textRotation="90" wrapText="1"/>
    </xf>
    <xf numFmtId="0" fontId="4" fillId="0" borderId="2" xfId="0" applyFont="1" applyBorder="1" applyAlignment="1">
      <alignment horizontal="left" vertical="center" textRotation="90"/>
    </xf>
    <xf numFmtId="0" fontId="4" fillId="0" borderId="4" xfId="0" applyFont="1" applyBorder="1" applyAlignment="1">
      <alignment horizontal="left" vertical="center" textRotation="90"/>
    </xf>
    <xf numFmtId="0" fontId="2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 wrapText="1"/>
    </xf>
    <xf numFmtId="0" fontId="11" fillId="0" borderId="15" xfId="1" applyFont="1" applyBorder="1" applyAlignment="1">
      <alignment horizontal="left" wrapText="1"/>
    </xf>
    <xf numFmtId="0" fontId="11" fillId="3" borderId="19" xfId="1" applyFont="1" applyFill="1" applyBorder="1" applyAlignment="1">
      <alignment horizontal="left" vertical="top" wrapText="1"/>
    </xf>
    <xf numFmtId="0" fontId="11" fillId="3" borderId="24" xfId="1" applyFont="1" applyFill="1" applyBorder="1" applyAlignment="1">
      <alignment horizontal="left" vertical="top" wrapText="1"/>
    </xf>
    <xf numFmtId="0" fontId="11" fillId="3" borderId="28" xfId="1" applyFont="1" applyFill="1" applyBorder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0" fontId="10" fillId="0" borderId="10" xfId="4" applyFont="1" applyBorder="1" applyAlignment="1">
      <alignment horizontal="center" vertical="center" wrapText="1"/>
    </xf>
    <xf numFmtId="0" fontId="11" fillId="3" borderId="32" xfId="1" applyFont="1" applyFill="1" applyBorder="1" applyAlignment="1">
      <alignment horizontal="left" vertical="top" wrapText="1"/>
    </xf>
    <xf numFmtId="0" fontId="11" fillId="3" borderId="28" xfId="2" applyFont="1" applyFill="1" applyBorder="1" applyAlignment="1">
      <alignment horizontal="left" vertical="top" wrapText="1"/>
    </xf>
    <xf numFmtId="0" fontId="11" fillId="3" borderId="24" xfId="2" applyFont="1" applyFill="1" applyBorder="1" applyAlignment="1">
      <alignment horizontal="left" vertical="top" wrapText="1"/>
    </xf>
    <xf numFmtId="0" fontId="10" fillId="0" borderId="0" xfId="2" applyFont="1" applyAlignment="1">
      <alignment horizontal="center" vertical="center" wrapText="1"/>
    </xf>
    <xf numFmtId="0" fontId="11" fillId="0" borderId="15" xfId="2" applyFont="1" applyBorder="1" applyAlignment="1">
      <alignment horizontal="left" wrapText="1"/>
    </xf>
    <xf numFmtId="0" fontId="11" fillId="3" borderId="19" xfId="2" applyFont="1" applyFill="1" applyBorder="1" applyAlignment="1">
      <alignment horizontal="left" vertical="top" wrapText="1"/>
    </xf>
    <xf numFmtId="0" fontId="12" fillId="0" borderId="0" xfId="2" applyFont="1" applyAlignment="1">
      <alignment horizontal="left" vertical="top" wrapText="1"/>
    </xf>
    <xf numFmtId="0" fontId="10" fillId="0" borderId="10" xfId="3" applyFont="1" applyBorder="1" applyAlignment="1">
      <alignment horizontal="center" vertical="center" wrapText="1"/>
    </xf>
    <xf numFmtId="0" fontId="11" fillId="3" borderId="32" xfId="2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7" fillId="0" borderId="1" xfId="0" applyFont="1" applyBorder="1" applyAlignment="1">
      <alignment horizontal="left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textRotation="90" wrapText="1"/>
    </xf>
    <xf numFmtId="0" fontId="2" fillId="0" borderId="1" xfId="0" applyFont="1" applyBorder="1" applyAlignment="1">
      <alignment horizontal="left" textRotation="90" wrapText="1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</cellXfs>
  <cellStyles count="5">
    <cellStyle name="Normal" xfId="0" builtinId="0"/>
    <cellStyle name="Normal_Sheet10" xfId="2" xr:uid="{4AB0E7F3-575B-43E7-BAF7-8077F475F47B}"/>
    <cellStyle name="Normal_Sheet9" xfId="1" xr:uid="{3C9872FE-54CB-458C-B4EB-4879BBA1900F}"/>
    <cellStyle name="Normal_UJI VALIDASI TK PRODUK" xfId="3" xr:uid="{FE3EA30E-FC75-40BA-9C41-12910F95C050}"/>
    <cellStyle name="Normal_uji validsi tp pesaing" xfId="4" xr:uid="{6B0209E3-7592-4238-9C40-5AB3CBCEEE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1</xdr:row>
      <xdr:rowOff>161925</xdr:rowOff>
    </xdr:from>
    <xdr:to>
      <xdr:col>0</xdr:col>
      <xdr:colOff>1076325</xdr:colOff>
      <xdr:row>5</xdr:row>
      <xdr:rowOff>142875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CA8F7E-A5DA-497C-86F9-7B1B26300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552450"/>
          <a:ext cx="1066799" cy="129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97766-6261-4F11-8B2A-DB50BFDF6482}">
  <sheetPr>
    <pageSetUpPr fitToPage="1"/>
  </sheetPr>
  <dimension ref="A1:Q27"/>
  <sheetViews>
    <sheetView zoomScale="90" zoomScaleNormal="90" workbookViewId="0">
      <selection activeCell="L18" sqref="L18"/>
    </sheetView>
  </sheetViews>
  <sheetFormatPr defaultRowHeight="15" x14ac:dyDescent="0.25"/>
  <cols>
    <col min="1" max="1" width="3.140625" style="154" customWidth="1"/>
    <col min="2" max="2" width="7.42578125" style="154" customWidth="1"/>
    <col min="3" max="6" width="9.140625" style="154"/>
    <col min="7" max="11" width="5.140625" style="154" customWidth="1"/>
    <col min="12" max="16" width="4.85546875" style="154" customWidth="1"/>
    <col min="17" max="17" width="10.140625" style="154" customWidth="1"/>
    <col min="18" max="16384" width="9.140625" style="154"/>
  </cols>
  <sheetData>
    <row r="1" spans="1:17" ht="20.25" x14ac:dyDescent="0.3">
      <c r="A1" s="178" t="s">
        <v>135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67"/>
    </row>
    <row r="3" spans="1:17" ht="18.75" x14ac:dyDescent="0.3">
      <c r="A3" s="168">
        <v>1</v>
      </c>
      <c r="B3" s="168" t="s">
        <v>136</v>
      </c>
      <c r="C3" s="168"/>
      <c r="D3" s="168"/>
      <c r="E3" s="168"/>
      <c r="F3" s="168"/>
      <c r="G3" s="168"/>
      <c r="H3" s="168"/>
      <c r="I3" s="168"/>
      <c r="J3" s="169"/>
      <c r="K3" s="169"/>
      <c r="L3" s="169"/>
      <c r="M3" s="169"/>
      <c r="N3" s="1"/>
      <c r="O3" s="1"/>
      <c r="P3" s="1"/>
    </row>
    <row r="4" spans="1:17" ht="18.75" x14ac:dyDescent="0.3">
      <c r="A4" s="168"/>
      <c r="B4" s="168" t="s">
        <v>137</v>
      </c>
      <c r="C4" s="168"/>
      <c r="D4" s="168"/>
      <c r="E4" s="168"/>
      <c r="F4" s="168"/>
      <c r="G4" s="168"/>
      <c r="H4" s="168"/>
      <c r="I4" s="168"/>
      <c r="J4" s="169"/>
      <c r="K4" s="169"/>
      <c r="L4" s="169"/>
      <c r="M4" s="169"/>
      <c r="N4" s="1"/>
      <c r="O4" s="1"/>
      <c r="P4" s="1"/>
    </row>
    <row r="5" spans="1:17" ht="18.75" x14ac:dyDescent="0.3">
      <c r="A5" s="168"/>
      <c r="B5" s="168" t="s">
        <v>138</v>
      </c>
      <c r="C5" s="168"/>
      <c r="D5" s="168" t="s">
        <v>139</v>
      </c>
      <c r="E5" s="168"/>
      <c r="F5" s="168"/>
      <c r="G5" s="168"/>
      <c r="H5" s="168"/>
      <c r="I5" s="168"/>
      <c r="J5" s="169"/>
      <c r="K5" s="169"/>
      <c r="L5" s="169"/>
      <c r="M5" s="169"/>
      <c r="N5" s="1"/>
      <c r="O5" s="1"/>
      <c r="P5" s="1"/>
    </row>
    <row r="6" spans="1:17" ht="18.75" x14ac:dyDescent="0.3">
      <c r="A6" s="168"/>
      <c r="B6" s="175" t="s">
        <v>140</v>
      </c>
      <c r="C6" s="175"/>
      <c r="D6" s="168"/>
      <c r="E6" s="168"/>
      <c r="F6" s="168"/>
      <c r="G6" s="168"/>
      <c r="H6" s="168"/>
      <c r="I6" s="168"/>
      <c r="J6" s="169"/>
      <c r="K6" s="169"/>
      <c r="L6" s="169"/>
      <c r="M6" s="169"/>
      <c r="N6" s="1"/>
      <c r="O6" s="1"/>
      <c r="P6" s="1"/>
    </row>
    <row r="7" spans="1:17" ht="18.75" x14ac:dyDescent="0.3">
      <c r="A7" s="168">
        <v>2</v>
      </c>
      <c r="B7" s="168" t="s">
        <v>141</v>
      </c>
      <c r="C7" s="168"/>
      <c r="D7" s="168"/>
      <c r="E7" s="168"/>
      <c r="F7" s="168"/>
      <c r="G7" s="168"/>
      <c r="H7" s="168"/>
      <c r="I7" s="168"/>
      <c r="J7" s="169"/>
      <c r="K7" s="169"/>
      <c r="L7" s="169"/>
      <c r="M7" s="169"/>
      <c r="N7" s="1"/>
      <c r="O7" s="1"/>
      <c r="P7" s="1"/>
    </row>
    <row r="8" spans="1:17" ht="18.75" x14ac:dyDescent="0.3">
      <c r="A8" s="168"/>
      <c r="B8" s="175" t="s">
        <v>144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</row>
    <row r="9" spans="1:17" ht="18.75" x14ac:dyDescent="0.3">
      <c r="A9" s="168">
        <v>3</v>
      </c>
      <c r="B9" s="168" t="s">
        <v>142</v>
      </c>
      <c r="C9" s="168"/>
      <c r="D9" s="168"/>
      <c r="E9" s="168"/>
      <c r="F9" s="168"/>
      <c r="G9" s="168"/>
      <c r="H9" s="168"/>
      <c r="I9" s="168"/>
      <c r="J9" s="169"/>
      <c r="K9" s="169"/>
      <c r="L9" s="169"/>
      <c r="M9" s="169"/>
      <c r="N9" s="1"/>
      <c r="O9" s="1"/>
      <c r="P9" s="1"/>
    </row>
    <row r="10" spans="1:17" ht="18.75" x14ac:dyDescent="0.3">
      <c r="A10" s="168"/>
      <c r="B10" s="175" t="s">
        <v>143</v>
      </c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</row>
    <row r="11" spans="1:17" ht="18.75" x14ac:dyDescent="0.3">
      <c r="A11" s="169"/>
      <c r="B11" s="169" t="s">
        <v>145</v>
      </c>
      <c r="C11" s="169"/>
      <c r="D11" s="169"/>
      <c r="E11" s="169"/>
      <c r="F11" s="169" t="s">
        <v>152</v>
      </c>
      <c r="G11" s="169"/>
      <c r="H11" s="169"/>
      <c r="I11" s="169"/>
      <c r="J11" s="169"/>
      <c r="K11" s="169"/>
      <c r="L11" s="169"/>
      <c r="M11" s="169"/>
      <c r="N11" s="1"/>
      <c r="O11" s="1"/>
      <c r="P11" s="1"/>
    </row>
    <row r="12" spans="1:17" ht="18.75" x14ac:dyDescent="0.3">
      <c r="A12" s="169"/>
      <c r="B12" s="169" t="s">
        <v>146</v>
      </c>
      <c r="C12" s="169" t="s">
        <v>147</v>
      </c>
      <c r="D12" s="169"/>
      <c r="E12" s="169"/>
      <c r="F12" s="169" t="s">
        <v>146</v>
      </c>
      <c r="G12" s="169" t="s">
        <v>153</v>
      </c>
      <c r="H12" s="169"/>
      <c r="I12" s="169"/>
      <c r="J12" s="169"/>
      <c r="K12" s="169"/>
      <c r="L12" s="169"/>
      <c r="M12" s="169"/>
      <c r="N12" s="1"/>
      <c r="O12" s="1"/>
      <c r="P12" s="1"/>
    </row>
    <row r="13" spans="1:17" ht="18.75" x14ac:dyDescent="0.3">
      <c r="A13" s="169"/>
      <c r="B13" s="169"/>
      <c r="C13" s="169" t="s">
        <v>148</v>
      </c>
      <c r="D13" s="169"/>
      <c r="E13" s="169"/>
      <c r="F13" s="169"/>
      <c r="G13" s="169" t="s">
        <v>154</v>
      </c>
      <c r="H13" s="169"/>
      <c r="I13" s="169"/>
      <c r="J13" s="169"/>
      <c r="K13" s="169"/>
      <c r="L13" s="169"/>
      <c r="M13" s="169"/>
      <c r="N13" s="1"/>
      <c r="O13" s="1"/>
      <c r="P13" s="1"/>
    </row>
    <row r="14" spans="1:17" ht="18.75" x14ac:dyDescent="0.3">
      <c r="A14" s="169"/>
      <c r="B14" s="169"/>
      <c r="C14" s="169" t="s">
        <v>149</v>
      </c>
      <c r="D14" s="169"/>
      <c r="E14" s="169"/>
      <c r="F14" s="169"/>
      <c r="G14" s="169" t="s">
        <v>155</v>
      </c>
      <c r="H14" s="169"/>
      <c r="I14" s="169"/>
      <c r="J14" s="169"/>
      <c r="K14" s="169"/>
      <c r="L14" s="169"/>
      <c r="M14" s="169"/>
      <c r="N14" s="1"/>
      <c r="O14" s="1"/>
      <c r="P14" s="1"/>
    </row>
    <row r="15" spans="1:17" ht="18.75" x14ac:dyDescent="0.3">
      <c r="A15" s="169"/>
      <c r="B15" s="169"/>
      <c r="C15" s="169" t="s">
        <v>150</v>
      </c>
      <c r="D15" s="169"/>
      <c r="E15" s="169"/>
      <c r="F15" s="169"/>
      <c r="G15" s="169" t="s">
        <v>167</v>
      </c>
      <c r="H15" s="169"/>
      <c r="I15" s="169"/>
      <c r="J15" s="169"/>
      <c r="K15" s="169"/>
      <c r="L15" s="169"/>
      <c r="M15" s="169"/>
      <c r="N15" s="1"/>
      <c r="O15" s="1"/>
      <c r="P15" s="1"/>
    </row>
    <row r="16" spans="1:17" ht="18.75" x14ac:dyDescent="0.3">
      <c r="A16" s="169"/>
      <c r="B16" s="169"/>
      <c r="C16" s="169" t="s">
        <v>151</v>
      </c>
      <c r="D16" s="169"/>
      <c r="E16" s="169"/>
      <c r="F16" s="169"/>
      <c r="G16" s="169" t="s">
        <v>156</v>
      </c>
      <c r="H16" s="169"/>
      <c r="I16" s="169"/>
      <c r="J16" s="169"/>
      <c r="K16" s="169"/>
      <c r="L16" s="169"/>
      <c r="M16" s="169"/>
      <c r="N16" s="1"/>
      <c r="O16" s="1"/>
      <c r="P16" s="1"/>
    </row>
    <row r="17" spans="1:16" ht="18.75" x14ac:dyDescent="0.3">
      <c r="A17" s="179" t="s">
        <v>12</v>
      </c>
      <c r="B17" s="179" t="s">
        <v>157</v>
      </c>
      <c r="C17" s="179"/>
      <c r="D17" s="179"/>
      <c r="E17" s="179"/>
      <c r="F17" s="179"/>
      <c r="G17" s="180" t="s">
        <v>145</v>
      </c>
      <c r="H17" s="180"/>
      <c r="I17" s="180"/>
      <c r="J17" s="180"/>
      <c r="K17" s="180"/>
      <c r="L17" s="177" t="s">
        <v>168</v>
      </c>
      <c r="M17" s="177"/>
      <c r="N17" s="177"/>
      <c r="O17" s="177"/>
      <c r="P17" s="177"/>
    </row>
    <row r="18" spans="1:16" ht="18.75" x14ac:dyDescent="0.3">
      <c r="A18" s="179"/>
      <c r="B18" s="179"/>
      <c r="C18" s="179"/>
      <c r="D18" s="179"/>
      <c r="E18" s="179"/>
      <c r="F18" s="179"/>
      <c r="G18" s="170">
        <v>1</v>
      </c>
      <c r="H18" s="170">
        <v>2</v>
      </c>
      <c r="I18" s="170">
        <v>3</v>
      </c>
      <c r="J18" s="170">
        <v>4</v>
      </c>
      <c r="K18" s="171">
        <v>5</v>
      </c>
      <c r="L18" s="170">
        <v>1</v>
      </c>
      <c r="M18" s="170">
        <v>2</v>
      </c>
      <c r="N18" s="170">
        <v>3</v>
      </c>
      <c r="O18" s="170">
        <v>4</v>
      </c>
      <c r="P18" s="170">
        <v>5</v>
      </c>
    </row>
    <row r="19" spans="1:16" ht="18.75" x14ac:dyDescent="0.3">
      <c r="A19" s="172" t="s">
        <v>158</v>
      </c>
      <c r="B19" s="176" t="s">
        <v>33</v>
      </c>
      <c r="C19" s="176"/>
      <c r="D19" s="176"/>
      <c r="E19" s="176"/>
      <c r="F19" s="176"/>
      <c r="G19" s="173"/>
      <c r="H19" s="173"/>
      <c r="I19" s="173"/>
      <c r="J19" s="173"/>
      <c r="K19" s="174"/>
      <c r="L19" s="173"/>
      <c r="M19" s="173"/>
      <c r="N19" s="173"/>
      <c r="O19" s="173"/>
      <c r="P19" s="173"/>
    </row>
    <row r="20" spans="1:16" ht="18.75" x14ac:dyDescent="0.3">
      <c r="A20" s="172" t="s">
        <v>159</v>
      </c>
      <c r="B20" s="176" t="s">
        <v>59</v>
      </c>
      <c r="C20" s="176"/>
      <c r="D20" s="176"/>
      <c r="E20" s="176"/>
      <c r="F20" s="176"/>
      <c r="G20" s="173"/>
      <c r="H20" s="173"/>
      <c r="I20" s="173"/>
      <c r="J20" s="173"/>
      <c r="K20" s="174"/>
      <c r="L20" s="173"/>
      <c r="M20" s="173"/>
      <c r="N20" s="173"/>
      <c r="O20" s="173"/>
      <c r="P20" s="173"/>
    </row>
    <row r="21" spans="1:16" ht="18.75" x14ac:dyDescent="0.3">
      <c r="A21" s="172" t="s">
        <v>160</v>
      </c>
      <c r="B21" s="176" t="s">
        <v>21</v>
      </c>
      <c r="C21" s="176"/>
      <c r="D21" s="176"/>
      <c r="E21" s="176"/>
      <c r="F21" s="176"/>
      <c r="G21" s="173"/>
      <c r="H21" s="173"/>
      <c r="I21" s="173"/>
      <c r="J21" s="173"/>
      <c r="K21" s="174"/>
      <c r="L21" s="173"/>
      <c r="M21" s="173"/>
      <c r="N21" s="173"/>
      <c r="O21" s="173"/>
      <c r="P21" s="173"/>
    </row>
    <row r="22" spans="1:16" ht="18.75" x14ac:dyDescent="0.3">
      <c r="A22" s="172" t="s">
        <v>161</v>
      </c>
      <c r="B22" s="176" t="s">
        <v>31</v>
      </c>
      <c r="C22" s="176"/>
      <c r="D22" s="176"/>
      <c r="E22" s="176"/>
      <c r="F22" s="176"/>
      <c r="G22" s="173"/>
      <c r="H22" s="173"/>
      <c r="I22" s="173"/>
      <c r="J22" s="173"/>
      <c r="K22" s="174"/>
      <c r="L22" s="173"/>
      <c r="M22" s="173"/>
      <c r="N22" s="173"/>
      <c r="O22" s="173"/>
      <c r="P22" s="173"/>
    </row>
    <row r="23" spans="1:16" ht="18.75" x14ac:dyDescent="0.3">
      <c r="A23" s="172" t="s">
        <v>162</v>
      </c>
      <c r="B23" s="176" t="s">
        <v>9</v>
      </c>
      <c r="C23" s="176"/>
      <c r="D23" s="176"/>
      <c r="E23" s="176"/>
      <c r="F23" s="176"/>
      <c r="G23" s="173"/>
      <c r="H23" s="173"/>
      <c r="I23" s="173"/>
      <c r="J23" s="173"/>
      <c r="K23" s="174"/>
      <c r="L23" s="173"/>
      <c r="M23" s="173"/>
      <c r="N23" s="173"/>
      <c r="O23" s="173"/>
      <c r="P23" s="173"/>
    </row>
    <row r="24" spans="1:16" ht="18.75" x14ac:dyDescent="0.3">
      <c r="A24" s="172" t="s">
        <v>163</v>
      </c>
      <c r="B24" s="176" t="s">
        <v>19</v>
      </c>
      <c r="C24" s="176"/>
      <c r="D24" s="176"/>
      <c r="E24" s="176"/>
      <c r="F24" s="176"/>
      <c r="G24" s="173"/>
      <c r="H24" s="173"/>
      <c r="I24" s="173"/>
      <c r="J24" s="173"/>
      <c r="K24" s="174"/>
      <c r="L24" s="173"/>
      <c r="M24" s="173"/>
      <c r="N24" s="173"/>
      <c r="O24" s="173"/>
      <c r="P24" s="173"/>
    </row>
    <row r="25" spans="1:16" ht="18.75" x14ac:dyDescent="0.3">
      <c r="A25" s="172" t="s">
        <v>164</v>
      </c>
      <c r="B25" s="176" t="s">
        <v>8</v>
      </c>
      <c r="C25" s="176"/>
      <c r="D25" s="176"/>
      <c r="E25" s="176"/>
      <c r="F25" s="176"/>
      <c r="G25" s="173"/>
      <c r="H25" s="173"/>
      <c r="I25" s="173"/>
      <c r="J25" s="173"/>
      <c r="K25" s="174"/>
      <c r="L25" s="173"/>
      <c r="M25" s="173"/>
      <c r="N25" s="173"/>
      <c r="O25" s="173"/>
      <c r="P25" s="173"/>
    </row>
    <row r="26" spans="1:16" ht="18.75" x14ac:dyDescent="0.3">
      <c r="A26" s="172" t="s">
        <v>165</v>
      </c>
      <c r="B26" s="176" t="s">
        <v>34</v>
      </c>
      <c r="C26" s="176"/>
      <c r="D26" s="176"/>
      <c r="E26" s="176"/>
      <c r="F26" s="176"/>
      <c r="G26" s="173"/>
      <c r="H26" s="173"/>
      <c r="I26" s="173"/>
      <c r="J26" s="173"/>
      <c r="K26" s="174"/>
      <c r="L26" s="173"/>
      <c r="M26" s="173"/>
      <c r="N26" s="173"/>
      <c r="O26" s="173"/>
      <c r="P26" s="173"/>
    </row>
    <row r="27" spans="1:16" ht="18.75" x14ac:dyDescent="0.3">
      <c r="A27" s="172" t="s">
        <v>166</v>
      </c>
      <c r="B27" s="176" t="s">
        <v>11</v>
      </c>
      <c r="C27" s="176"/>
      <c r="D27" s="176"/>
      <c r="E27" s="176"/>
      <c r="F27" s="176"/>
      <c r="G27" s="173"/>
      <c r="H27" s="173"/>
      <c r="I27" s="173"/>
      <c r="J27" s="173"/>
      <c r="K27" s="174"/>
      <c r="L27" s="173"/>
      <c r="M27" s="173"/>
      <c r="N27" s="173"/>
      <c r="O27" s="173"/>
      <c r="P27" s="173"/>
    </row>
  </sheetData>
  <mergeCells count="17">
    <mergeCell ref="B26:F26"/>
    <mergeCell ref="B27:F27"/>
    <mergeCell ref="A17:A18"/>
    <mergeCell ref="B17:F18"/>
    <mergeCell ref="G17:K17"/>
    <mergeCell ref="B20:F20"/>
    <mergeCell ref="B21:F21"/>
    <mergeCell ref="B22:F22"/>
    <mergeCell ref="B23:F23"/>
    <mergeCell ref="B24:F24"/>
    <mergeCell ref="B25:F25"/>
    <mergeCell ref="B6:C6"/>
    <mergeCell ref="B19:F19"/>
    <mergeCell ref="L17:P17"/>
    <mergeCell ref="A1:P1"/>
    <mergeCell ref="B8:P8"/>
    <mergeCell ref="B10:P10"/>
  </mergeCells>
  <pageMargins left="0.7" right="0.7" top="0.75" bottom="0.75" header="0.3" footer="0.3"/>
  <pageSetup paperSize="9" scale="90" pageOrder="overThenDown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C8A64-6ECE-43C5-853E-3B0B902C262B}">
  <dimension ref="A1:M13"/>
  <sheetViews>
    <sheetView topLeftCell="A5" workbookViewId="0">
      <selection activeCell="L1" sqref="L1:L2"/>
    </sheetView>
  </sheetViews>
  <sheetFormatPr defaultRowHeight="15.75" x14ac:dyDescent="0.25"/>
  <cols>
    <col min="1" max="1" width="4" style="1" customWidth="1"/>
    <col min="2" max="2" width="10.85546875" style="1" customWidth="1"/>
    <col min="3" max="4" width="6.5703125" style="1" customWidth="1"/>
    <col min="5" max="5" width="7.28515625" style="1" customWidth="1"/>
    <col min="6" max="6" width="4.85546875" style="1" customWidth="1"/>
    <col min="7" max="8" width="6.7109375" style="1" customWidth="1"/>
    <col min="9" max="9" width="4.140625" style="1" customWidth="1"/>
    <col min="10" max="10" width="3.85546875" style="1" customWidth="1"/>
    <col min="11" max="11" width="5.5703125" style="1" customWidth="1"/>
    <col min="12" max="12" width="4.140625" style="1" customWidth="1"/>
    <col min="13" max="13" width="6.28515625" style="1" customWidth="1"/>
    <col min="14" max="16384" width="9.140625" style="1"/>
  </cols>
  <sheetData>
    <row r="1" spans="1:13" ht="50.25" customHeight="1" x14ac:dyDescent="0.25">
      <c r="A1" s="217" t="s">
        <v>12</v>
      </c>
      <c r="B1" s="18" t="s">
        <v>17</v>
      </c>
      <c r="C1" s="226" t="s">
        <v>47</v>
      </c>
      <c r="D1" s="227" t="s">
        <v>15</v>
      </c>
      <c r="E1" s="227" t="s">
        <v>44</v>
      </c>
      <c r="F1" s="227" t="s">
        <v>45</v>
      </c>
      <c r="G1" s="227" t="s">
        <v>20</v>
      </c>
      <c r="H1" s="221" t="s">
        <v>63</v>
      </c>
      <c r="I1" s="227" t="s">
        <v>7</v>
      </c>
      <c r="J1" s="227" t="s">
        <v>49</v>
      </c>
      <c r="K1" s="227" t="s">
        <v>5</v>
      </c>
      <c r="L1" s="227" t="s">
        <v>6</v>
      </c>
      <c r="M1" s="223" t="s">
        <v>42</v>
      </c>
    </row>
    <row r="2" spans="1:13" ht="74.25" customHeight="1" x14ac:dyDescent="0.25">
      <c r="A2" s="218"/>
      <c r="B2" s="19" t="s">
        <v>41</v>
      </c>
      <c r="C2" s="226"/>
      <c r="D2" s="227"/>
      <c r="E2" s="227"/>
      <c r="F2" s="227"/>
      <c r="G2" s="227"/>
      <c r="H2" s="222"/>
      <c r="I2" s="227"/>
      <c r="J2" s="227"/>
      <c r="K2" s="227"/>
      <c r="L2" s="227"/>
      <c r="M2" s="223"/>
    </row>
    <row r="3" spans="1:13" ht="22.5" customHeight="1" x14ac:dyDescent="0.25">
      <c r="A3" s="21">
        <v>1</v>
      </c>
      <c r="B3" s="13" t="s">
        <v>33</v>
      </c>
      <c r="C3" s="24" t="s">
        <v>30</v>
      </c>
      <c r="D3" s="4"/>
      <c r="E3" s="24" t="s">
        <v>30</v>
      </c>
      <c r="F3" s="4"/>
      <c r="G3" s="4"/>
      <c r="H3" s="4"/>
      <c r="I3" s="4"/>
      <c r="J3" s="4"/>
      <c r="K3" s="4"/>
      <c r="L3" s="4"/>
      <c r="M3" s="26">
        <v>4.03</v>
      </c>
    </row>
    <row r="4" spans="1:13" x14ac:dyDescent="0.25">
      <c r="A4" s="21">
        <v>2</v>
      </c>
      <c r="B4" s="17" t="s">
        <v>22</v>
      </c>
      <c r="C4" s="4"/>
      <c r="D4" s="24" t="s">
        <v>30</v>
      </c>
      <c r="E4" s="24" t="s">
        <v>30</v>
      </c>
      <c r="F4" s="4"/>
      <c r="G4" s="4"/>
      <c r="H4" s="4"/>
      <c r="I4" s="4"/>
      <c r="J4" s="4"/>
      <c r="K4" s="4"/>
      <c r="L4" s="4"/>
      <c r="M4" s="26">
        <v>3.71</v>
      </c>
    </row>
    <row r="5" spans="1:13" ht="31.5" x14ac:dyDescent="0.25">
      <c r="A5" s="21">
        <v>3</v>
      </c>
      <c r="B5" s="20" t="s">
        <v>32</v>
      </c>
      <c r="C5" s="24" t="s">
        <v>30</v>
      </c>
      <c r="D5" s="4" t="s">
        <v>30</v>
      </c>
      <c r="E5" s="24" t="s">
        <v>30</v>
      </c>
      <c r="F5" s="4"/>
      <c r="G5" s="4"/>
      <c r="H5" s="4"/>
      <c r="I5" s="4"/>
      <c r="J5" s="4"/>
      <c r="K5" s="4"/>
      <c r="L5" s="4"/>
      <c r="M5" s="26">
        <v>3.97</v>
      </c>
    </row>
    <row r="6" spans="1:13" x14ac:dyDescent="0.25">
      <c r="A6" s="21">
        <v>4</v>
      </c>
      <c r="B6" s="13" t="s">
        <v>31</v>
      </c>
      <c r="C6" s="4"/>
      <c r="D6" s="4"/>
      <c r="E6" s="4"/>
      <c r="F6" s="24" t="s">
        <v>30</v>
      </c>
      <c r="G6" s="4"/>
      <c r="H6" s="4"/>
      <c r="I6" s="4"/>
      <c r="J6" s="4"/>
      <c r="K6" s="24" t="s">
        <v>30</v>
      </c>
      <c r="L6" s="4"/>
      <c r="M6" s="26">
        <v>3.81</v>
      </c>
    </row>
    <row r="7" spans="1:13" ht="31.5" x14ac:dyDescent="0.25">
      <c r="A7" s="21">
        <v>5</v>
      </c>
      <c r="B7" s="17" t="s">
        <v>9</v>
      </c>
      <c r="C7" s="4"/>
      <c r="D7" s="4"/>
      <c r="E7" s="4"/>
      <c r="F7" s="4"/>
      <c r="G7" s="24" t="s">
        <v>30</v>
      </c>
      <c r="H7" s="24"/>
      <c r="I7" s="4"/>
      <c r="J7" s="4"/>
      <c r="K7" s="4"/>
      <c r="L7" s="4"/>
      <c r="M7" s="26">
        <v>3.84</v>
      </c>
    </row>
    <row r="8" spans="1:13" ht="31.5" x14ac:dyDescent="0.25">
      <c r="A8" s="21">
        <v>6</v>
      </c>
      <c r="B8" s="13" t="s">
        <v>19</v>
      </c>
      <c r="C8" s="4"/>
      <c r="D8" s="4"/>
      <c r="E8" s="4"/>
      <c r="F8" s="4"/>
      <c r="G8" s="4"/>
      <c r="H8" s="25" t="s">
        <v>64</v>
      </c>
      <c r="I8" s="24" t="s">
        <v>30</v>
      </c>
      <c r="J8" s="4"/>
      <c r="K8" s="4"/>
      <c r="L8" s="4"/>
      <c r="M8" s="26">
        <v>3.9</v>
      </c>
    </row>
    <row r="9" spans="1:13" ht="47.25" x14ac:dyDescent="0.25">
      <c r="A9" s="21">
        <v>7</v>
      </c>
      <c r="B9" s="17" t="s">
        <v>8</v>
      </c>
      <c r="C9" s="4"/>
      <c r="D9" s="4"/>
      <c r="E9" s="4"/>
      <c r="F9" s="4"/>
      <c r="G9" s="4"/>
      <c r="H9" s="4"/>
      <c r="I9" s="4"/>
      <c r="J9" s="24" t="s">
        <v>30</v>
      </c>
      <c r="K9" s="4"/>
      <c r="L9" s="4"/>
      <c r="M9" s="26">
        <v>3.19</v>
      </c>
    </row>
    <row r="10" spans="1:13" ht="63" x14ac:dyDescent="0.25">
      <c r="A10" s="21">
        <v>8</v>
      </c>
      <c r="B10" s="13" t="s">
        <v>34</v>
      </c>
      <c r="C10" s="4"/>
      <c r="D10" s="4"/>
      <c r="E10" s="4"/>
      <c r="F10" s="24" t="s">
        <v>30</v>
      </c>
      <c r="G10" s="4"/>
      <c r="H10" s="4"/>
      <c r="I10" s="4"/>
      <c r="J10" s="4"/>
      <c r="K10" s="4"/>
      <c r="L10" s="4"/>
      <c r="M10" s="22">
        <v>3.81</v>
      </c>
    </row>
    <row r="11" spans="1:13" ht="31.5" x14ac:dyDescent="0.25">
      <c r="A11" s="21">
        <v>9</v>
      </c>
      <c r="B11" s="13" t="s">
        <v>11</v>
      </c>
      <c r="C11" s="4"/>
      <c r="D11" s="4"/>
      <c r="E11" s="4"/>
      <c r="F11" s="4"/>
      <c r="G11" s="4"/>
      <c r="H11" s="4"/>
      <c r="I11" s="4"/>
      <c r="J11" s="4"/>
      <c r="K11" s="25" t="s">
        <v>64</v>
      </c>
      <c r="L11" s="24" t="s">
        <v>30</v>
      </c>
      <c r="M11" s="22">
        <v>3.19</v>
      </c>
    </row>
    <row r="12" spans="1:13" x14ac:dyDescent="0.25">
      <c r="A12" s="219"/>
      <c r="B12" s="16" t="s">
        <v>43</v>
      </c>
      <c r="C12" s="4">
        <v>18</v>
      </c>
      <c r="D12" s="4">
        <v>12</v>
      </c>
      <c r="E12" s="4">
        <v>27</v>
      </c>
      <c r="F12" s="4">
        <v>18</v>
      </c>
      <c r="G12" s="4">
        <v>9</v>
      </c>
      <c r="H12" s="4">
        <v>1</v>
      </c>
      <c r="I12" s="4">
        <v>9</v>
      </c>
      <c r="J12" s="4">
        <v>9</v>
      </c>
      <c r="K12" s="4">
        <v>10</v>
      </c>
      <c r="L12" s="4">
        <v>9</v>
      </c>
      <c r="M12" s="224"/>
    </row>
    <row r="13" spans="1:13" x14ac:dyDescent="0.25">
      <c r="A13" s="220"/>
      <c r="B13" s="16" t="s">
        <v>48</v>
      </c>
      <c r="C13" s="4">
        <v>2</v>
      </c>
      <c r="D13" s="4">
        <v>3</v>
      </c>
      <c r="E13" s="4">
        <v>1</v>
      </c>
      <c r="F13" s="4">
        <v>2</v>
      </c>
      <c r="G13" s="4">
        <v>5</v>
      </c>
      <c r="H13" s="4">
        <v>6</v>
      </c>
      <c r="I13" s="4">
        <v>5</v>
      </c>
      <c r="J13" s="4">
        <v>5</v>
      </c>
      <c r="K13" s="4">
        <v>4</v>
      </c>
      <c r="L13" s="4">
        <v>5</v>
      </c>
      <c r="M13" s="225"/>
    </row>
  </sheetData>
  <mergeCells count="14">
    <mergeCell ref="A1:A2"/>
    <mergeCell ref="A12:A13"/>
    <mergeCell ref="H1:H2"/>
    <mergeCell ref="M1:M2"/>
    <mergeCell ref="M12:M13"/>
    <mergeCell ref="C1:C2"/>
    <mergeCell ref="D1:D2"/>
    <mergeCell ref="E1:E2"/>
    <mergeCell ref="F1:F2"/>
    <mergeCell ref="G1:G2"/>
    <mergeCell ref="I1:I2"/>
    <mergeCell ref="J1:J2"/>
    <mergeCell ref="K1:K2"/>
    <mergeCell ref="L1:L2"/>
  </mergeCells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EFFD5-5017-4BF5-9571-5302FBEC4D87}">
  <dimension ref="A1:T90"/>
  <sheetViews>
    <sheetView tabSelected="1" workbookViewId="0">
      <selection activeCell="K81" sqref="K81:M90"/>
    </sheetView>
  </sheetViews>
  <sheetFormatPr defaultRowHeight="12.75" x14ac:dyDescent="0.2"/>
  <cols>
    <col min="1" max="1" width="14.28515625" style="121" customWidth="1"/>
    <col min="2" max="2" width="6.85546875" style="121" customWidth="1"/>
    <col min="3" max="3" width="9.140625" style="121"/>
    <col min="4" max="4" width="4.28515625" style="121" customWidth="1"/>
    <col min="5" max="5" width="6" style="121" customWidth="1"/>
    <col min="6" max="6" width="4.85546875" style="121" customWidth="1"/>
    <col min="7" max="7" width="5.28515625" style="121" customWidth="1"/>
    <col min="8" max="8" width="6.42578125" style="121" customWidth="1"/>
    <col min="9" max="11" width="9.140625" style="121"/>
    <col min="12" max="12" width="22.85546875" style="121" bestFit="1" customWidth="1"/>
    <col min="13" max="13" width="27.28515625" style="121" customWidth="1"/>
    <col min="14" max="20" width="10.7109375" style="121" bestFit="1" customWidth="1"/>
    <col min="21" max="16384" width="9.140625" style="121"/>
  </cols>
  <sheetData>
    <row r="1" spans="1:20" ht="40.5" customHeight="1" x14ac:dyDescent="0.2">
      <c r="A1" s="125" t="s">
        <v>17</v>
      </c>
      <c r="B1" s="223" t="s">
        <v>50</v>
      </c>
      <c r="C1" s="223" t="s">
        <v>51</v>
      </c>
      <c r="D1" s="223" t="s">
        <v>52</v>
      </c>
      <c r="E1" s="223" t="s">
        <v>53</v>
      </c>
      <c r="F1" s="223" t="s">
        <v>54</v>
      </c>
      <c r="G1" s="223" t="s">
        <v>55</v>
      </c>
      <c r="H1" s="223" t="s">
        <v>56</v>
      </c>
    </row>
    <row r="2" spans="1:20" ht="37.5" customHeight="1" x14ac:dyDescent="0.2">
      <c r="A2" s="126" t="s">
        <v>41</v>
      </c>
      <c r="B2" s="223"/>
      <c r="C2" s="223"/>
      <c r="D2" s="223"/>
      <c r="E2" s="223"/>
      <c r="F2" s="223"/>
      <c r="G2" s="223"/>
      <c r="H2" s="223"/>
    </row>
    <row r="3" spans="1:20" x14ac:dyDescent="0.2">
      <c r="A3" s="127" t="s">
        <v>33</v>
      </c>
      <c r="B3" s="128">
        <v>4.290322580645161</v>
      </c>
      <c r="C3" s="26">
        <v>4.03</v>
      </c>
      <c r="D3" s="129">
        <v>4</v>
      </c>
      <c r="E3" s="128">
        <f>D3/C3</f>
        <v>0.99255583126550861</v>
      </c>
      <c r="F3" s="129">
        <v>1.2</v>
      </c>
      <c r="G3" s="129">
        <f>B3*E3*F3</f>
        <v>5.1100616345153274</v>
      </c>
      <c r="H3" s="130">
        <f>G3/$G$12</f>
        <v>7.7862031454810937E-2</v>
      </c>
    </row>
    <row r="4" spans="1:20" x14ac:dyDescent="0.2">
      <c r="A4" s="131" t="s">
        <v>22</v>
      </c>
      <c r="B4" s="128">
        <v>4.032258064516129</v>
      </c>
      <c r="C4" s="26">
        <v>3.71</v>
      </c>
      <c r="D4" s="129">
        <v>5</v>
      </c>
      <c r="E4" s="128">
        <f t="shared" ref="E4:E11" si="0">D4/C4</f>
        <v>1.3477088948787062</v>
      </c>
      <c r="F4" s="129">
        <v>1.5</v>
      </c>
      <c r="G4" s="129">
        <f t="shared" ref="G4:G11" si="1">B4*E4*F4</f>
        <v>8.1514650899921737</v>
      </c>
      <c r="H4" s="130">
        <f t="shared" ref="H4:H11" si="2">G4/$G$12</f>
        <v>0.1242039091960898</v>
      </c>
      <c r="L4" s="132"/>
      <c r="M4" s="132"/>
      <c r="N4" s="132"/>
      <c r="O4" s="132"/>
      <c r="P4" s="132"/>
      <c r="Q4" s="132"/>
      <c r="R4" s="132"/>
      <c r="S4" s="132"/>
      <c r="T4" s="132"/>
    </row>
    <row r="5" spans="1:20" ht="25.5" x14ac:dyDescent="0.2">
      <c r="A5" s="131" t="s">
        <v>32</v>
      </c>
      <c r="B5" s="128">
        <v>4.387096774193548</v>
      </c>
      <c r="C5" s="26">
        <v>3.97</v>
      </c>
      <c r="D5" s="129">
        <v>5</v>
      </c>
      <c r="E5" s="128">
        <f t="shared" si="0"/>
        <v>1.2594458438287153</v>
      </c>
      <c r="F5" s="129">
        <v>1.2</v>
      </c>
      <c r="G5" s="129">
        <f t="shared" si="1"/>
        <v>6.6303729584789135</v>
      </c>
      <c r="H5" s="130">
        <f t="shared" si="2"/>
        <v>0.10102702174142721</v>
      </c>
      <c r="L5" s="132">
        <v>4.290322580645161</v>
      </c>
      <c r="M5" s="132">
        <v>4.032258064516129</v>
      </c>
      <c r="N5" s="132">
        <v>4.387096774193548</v>
      </c>
      <c r="O5" s="132">
        <v>3.967741935483871</v>
      </c>
      <c r="P5" s="132">
        <v>4.5161290322580649</v>
      </c>
      <c r="Q5" s="132">
        <v>4.419354838709677</v>
      </c>
      <c r="R5" s="132">
        <v>4</v>
      </c>
      <c r="S5" s="132">
        <v>4.193548387096774</v>
      </c>
      <c r="T5" s="132">
        <v>4.4838709677419351</v>
      </c>
    </row>
    <row r="6" spans="1:20" x14ac:dyDescent="0.2">
      <c r="A6" s="127" t="s">
        <v>31</v>
      </c>
      <c r="B6" s="128">
        <v>3.967741935483871</v>
      </c>
      <c r="C6" s="26">
        <v>3.81</v>
      </c>
      <c r="D6" s="129">
        <v>4</v>
      </c>
      <c r="E6" s="128">
        <f t="shared" si="0"/>
        <v>1.0498687664041995</v>
      </c>
      <c r="F6" s="129">
        <v>1.5</v>
      </c>
      <c r="G6" s="129">
        <f t="shared" si="1"/>
        <v>6.2484124968249937</v>
      </c>
      <c r="H6" s="130">
        <f t="shared" si="2"/>
        <v>9.5207088518134031E-2</v>
      </c>
    </row>
    <row r="7" spans="1:20" ht="25.5" x14ac:dyDescent="0.2">
      <c r="A7" s="131" t="s">
        <v>9</v>
      </c>
      <c r="B7" s="128">
        <v>4.5161290322580649</v>
      </c>
      <c r="C7" s="26">
        <v>3.84</v>
      </c>
      <c r="D7" s="129">
        <v>5</v>
      </c>
      <c r="E7" s="128">
        <f t="shared" si="0"/>
        <v>1.3020833333333335</v>
      </c>
      <c r="F7" s="129">
        <v>1.5</v>
      </c>
      <c r="G7" s="129">
        <f t="shared" si="1"/>
        <v>8.8205645161290338</v>
      </c>
      <c r="H7" s="130">
        <f t="shared" si="2"/>
        <v>0.13439898007593554</v>
      </c>
    </row>
    <row r="8" spans="1:20" x14ac:dyDescent="0.2">
      <c r="A8" s="127" t="s">
        <v>19</v>
      </c>
      <c r="B8" s="128">
        <v>4.419354838709677</v>
      </c>
      <c r="C8" s="26">
        <v>3.9</v>
      </c>
      <c r="D8" s="129">
        <v>4</v>
      </c>
      <c r="E8" s="128">
        <f t="shared" si="0"/>
        <v>1.0256410256410258</v>
      </c>
      <c r="F8" s="129">
        <v>1.2</v>
      </c>
      <c r="G8" s="129">
        <f t="shared" si="1"/>
        <v>5.4392059553349874</v>
      </c>
      <c r="H8" s="130">
        <f t="shared" si="2"/>
        <v>8.2877204909419078E-2</v>
      </c>
    </row>
    <row r="9" spans="1:20" ht="25.5" x14ac:dyDescent="0.2">
      <c r="A9" s="131" t="s">
        <v>8</v>
      </c>
      <c r="B9" s="128">
        <v>4</v>
      </c>
      <c r="C9" s="26">
        <v>3.19</v>
      </c>
      <c r="D9" s="129">
        <v>5</v>
      </c>
      <c r="E9" s="128">
        <f t="shared" si="0"/>
        <v>1.567398119122257</v>
      </c>
      <c r="F9" s="129">
        <v>1.5</v>
      </c>
      <c r="G9" s="129">
        <f t="shared" si="1"/>
        <v>9.4043887147335425</v>
      </c>
      <c r="H9" s="130">
        <f t="shared" si="2"/>
        <v>0.14329471194123927</v>
      </c>
    </row>
    <row r="10" spans="1:20" ht="25.5" x14ac:dyDescent="0.2">
      <c r="A10" s="127" t="s">
        <v>34</v>
      </c>
      <c r="B10" s="128">
        <v>4.193548387096774</v>
      </c>
      <c r="C10" s="133">
        <v>3.81</v>
      </c>
      <c r="D10" s="129">
        <v>4</v>
      </c>
      <c r="E10" s="128">
        <f t="shared" si="0"/>
        <v>1.0498687664041995</v>
      </c>
      <c r="F10" s="129">
        <v>1.2</v>
      </c>
      <c r="G10" s="129">
        <f t="shared" si="1"/>
        <v>5.2832105664211317</v>
      </c>
      <c r="H10" s="130">
        <f t="shared" si="2"/>
        <v>8.0500302486877534E-2</v>
      </c>
    </row>
    <row r="11" spans="1:20" ht="25.5" x14ac:dyDescent="0.2">
      <c r="A11" s="127" t="s">
        <v>11</v>
      </c>
      <c r="B11" s="128">
        <v>4.4838709677419351</v>
      </c>
      <c r="C11" s="133">
        <v>3.19</v>
      </c>
      <c r="D11" s="129">
        <v>5</v>
      </c>
      <c r="E11" s="128">
        <f t="shared" si="0"/>
        <v>1.567398119122257</v>
      </c>
      <c r="F11" s="129">
        <v>1.5</v>
      </c>
      <c r="G11" s="129">
        <f t="shared" si="1"/>
        <v>10.542016381838405</v>
      </c>
      <c r="H11" s="130">
        <f t="shared" si="2"/>
        <v>0.16062874967606658</v>
      </c>
    </row>
    <row r="12" spans="1:20" x14ac:dyDescent="0.2">
      <c r="A12" s="134" t="s">
        <v>1</v>
      </c>
      <c r="B12" s="129">
        <f>SUM(B3:B11)</f>
        <v>38.29032258064516</v>
      </c>
      <c r="C12" s="129">
        <f t="shared" ref="C12:G12" si="3">SUM(C3:C11)</f>
        <v>33.449999999999996</v>
      </c>
      <c r="D12" s="129">
        <f t="shared" si="3"/>
        <v>41</v>
      </c>
      <c r="E12" s="129">
        <f t="shared" si="3"/>
        <v>11.161968700000203</v>
      </c>
      <c r="F12" s="129">
        <f t="shared" si="3"/>
        <v>12.299999999999999</v>
      </c>
      <c r="G12" s="129">
        <f t="shared" si="3"/>
        <v>65.629698314268509</v>
      </c>
      <c r="H12" s="135">
        <v>1</v>
      </c>
    </row>
    <row r="15" spans="1:20" x14ac:dyDescent="0.2">
      <c r="K15" s="103" t="s">
        <v>12</v>
      </c>
      <c r="L15" s="103" t="s">
        <v>119</v>
      </c>
      <c r="M15" s="103" t="s">
        <v>52</v>
      </c>
    </row>
    <row r="16" spans="1:20" x14ac:dyDescent="0.2">
      <c r="K16" s="103">
        <v>1</v>
      </c>
      <c r="L16" s="106" t="s">
        <v>33</v>
      </c>
      <c r="M16" s="103">
        <v>4</v>
      </c>
    </row>
    <row r="17" spans="11:13" x14ac:dyDescent="0.2">
      <c r="K17" s="102">
        <v>2</v>
      </c>
      <c r="L17" s="97" t="s">
        <v>22</v>
      </c>
      <c r="M17" s="102">
        <v>5</v>
      </c>
    </row>
    <row r="18" spans="11:13" x14ac:dyDescent="0.2">
      <c r="K18" s="102">
        <v>3</v>
      </c>
      <c r="L18" s="97" t="s">
        <v>32</v>
      </c>
      <c r="M18" s="102">
        <v>5</v>
      </c>
    </row>
    <row r="19" spans="11:13" x14ac:dyDescent="0.2">
      <c r="K19" s="102">
        <v>4</v>
      </c>
      <c r="L19" s="96" t="s">
        <v>31</v>
      </c>
      <c r="M19" s="102">
        <v>4</v>
      </c>
    </row>
    <row r="20" spans="11:13" x14ac:dyDescent="0.2">
      <c r="K20" s="102">
        <v>5</v>
      </c>
      <c r="L20" s="97" t="s">
        <v>9</v>
      </c>
      <c r="M20" s="102">
        <v>5</v>
      </c>
    </row>
    <row r="21" spans="11:13" x14ac:dyDescent="0.2">
      <c r="K21" s="102">
        <v>6</v>
      </c>
      <c r="L21" s="96" t="s">
        <v>19</v>
      </c>
      <c r="M21" s="102">
        <v>4</v>
      </c>
    </row>
    <row r="22" spans="11:13" x14ac:dyDescent="0.2">
      <c r="K22" s="102">
        <v>7</v>
      </c>
      <c r="L22" s="97" t="s">
        <v>8</v>
      </c>
      <c r="M22" s="102">
        <v>5</v>
      </c>
    </row>
    <row r="23" spans="11:13" x14ac:dyDescent="0.2">
      <c r="K23" s="102">
        <v>8</v>
      </c>
      <c r="L23" s="96" t="s">
        <v>34</v>
      </c>
      <c r="M23" s="102">
        <v>4</v>
      </c>
    </row>
    <row r="24" spans="11:13" x14ac:dyDescent="0.2">
      <c r="K24" s="104">
        <v>9</v>
      </c>
      <c r="L24" s="105" t="s">
        <v>11</v>
      </c>
      <c r="M24" s="104">
        <v>5</v>
      </c>
    </row>
    <row r="26" spans="11:13" x14ac:dyDescent="0.2">
      <c r="K26" s="103" t="s">
        <v>12</v>
      </c>
      <c r="L26" s="103" t="s">
        <v>2</v>
      </c>
      <c r="M26" s="103" t="s">
        <v>120</v>
      </c>
    </row>
    <row r="27" spans="11:13" x14ac:dyDescent="0.2">
      <c r="K27" s="103">
        <v>1</v>
      </c>
      <c r="L27" s="106" t="s">
        <v>33</v>
      </c>
      <c r="M27" s="111">
        <v>1.2</v>
      </c>
    </row>
    <row r="28" spans="11:13" x14ac:dyDescent="0.2">
      <c r="K28" s="102">
        <v>2</v>
      </c>
      <c r="L28" s="97" t="s">
        <v>22</v>
      </c>
      <c r="M28" s="98">
        <v>1.5</v>
      </c>
    </row>
    <row r="29" spans="11:13" x14ac:dyDescent="0.2">
      <c r="K29" s="102">
        <v>3</v>
      </c>
      <c r="L29" s="97" t="s">
        <v>32</v>
      </c>
      <c r="M29" s="98">
        <v>1.2</v>
      </c>
    </row>
    <row r="30" spans="11:13" x14ac:dyDescent="0.2">
      <c r="K30" s="102">
        <v>4</v>
      </c>
      <c r="L30" s="96" t="s">
        <v>31</v>
      </c>
      <c r="M30" s="98">
        <v>1.5</v>
      </c>
    </row>
    <row r="31" spans="11:13" x14ac:dyDescent="0.2">
      <c r="K31" s="102">
        <v>5</v>
      </c>
      <c r="L31" s="97" t="s">
        <v>9</v>
      </c>
      <c r="M31" s="98">
        <v>1.5</v>
      </c>
    </row>
    <row r="32" spans="11:13" x14ac:dyDescent="0.2">
      <c r="K32" s="102">
        <v>6</v>
      </c>
      <c r="L32" s="96" t="s">
        <v>19</v>
      </c>
      <c r="M32" s="98">
        <v>1.2</v>
      </c>
    </row>
    <row r="33" spans="11:13" x14ac:dyDescent="0.2">
      <c r="K33" s="102">
        <v>7</v>
      </c>
      <c r="L33" s="97" t="s">
        <v>8</v>
      </c>
      <c r="M33" s="98">
        <v>1.5</v>
      </c>
    </row>
    <row r="34" spans="11:13" x14ac:dyDescent="0.2">
      <c r="K34" s="102">
        <v>8</v>
      </c>
      <c r="L34" s="96" t="s">
        <v>34</v>
      </c>
      <c r="M34" s="98">
        <v>1.2</v>
      </c>
    </row>
    <row r="35" spans="11:13" x14ac:dyDescent="0.2">
      <c r="K35" s="104">
        <v>9</v>
      </c>
      <c r="L35" s="105" t="s">
        <v>11</v>
      </c>
      <c r="M35" s="112">
        <v>1.5</v>
      </c>
    </row>
    <row r="37" spans="11:13" ht="15.75" customHeight="1" x14ac:dyDescent="0.2">
      <c r="K37" s="138" t="s">
        <v>12</v>
      </c>
      <c r="L37" s="138" t="s">
        <v>130</v>
      </c>
      <c r="M37" s="139" t="s">
        <v>50</v>
      </c>
    </row>
    <row r="38" spans="11:13" x14ac:dyDescent="0.2">
      <c r="K38" s="102">
        <v>1</v>
      </c>
      <c r="L38" s="96" t="s">
        <v>33</v>
      </c>
      <c r="M38" s="136">
        <v>4.290322580645161</v>
      </c>
    </row>
    <row r="39" spans="11:13" x14ac:dyDescent="0.2">
      <c r="K39" s="102">
        <v>2</v>
      </c>
      <c r="L39" s="97" t="s">
        <v>22</v>
      </c>
      <c r="M39" s="136">
        <v>4.032258064516129</v>
      </c>
    </row>
    <row r="40" spans="11:13" x14ac:dyDescent="0.2">
      <c r="K40" s="102">
        <v>3</v>
      </c>
      <c r="L40" s="97" t="s">
        <v>32</v>
      </c>
      <c r="M40" s="136">
        <v>4.387096774193548</v>
      </c>
    </row>
    <row r="41" spans="11:13" x14ac:dyDescent="0.2">
      <c r="K41" s="102">
        <v>4</v>
      </c>
      <c r="L41" s="96" t="s">
        <v>31</v>
      </c>
      <c r="M41" s="136">
        <v>3.967741935483871</v>
      </c>
    </row>
    <row r="42" spans="11:13" x14ac:dyDescent="0.2">
      <c r="K42" s="102">
        <v>5</v>
      </c>
      <c r="L42" s="97" t="s">
        <v>9</v>
      </c>
      <c r="M42" s="136">
        <v>4.5161290322580649</v>
      </c>
    </row>
    <row r="43" spans="11:13" x14ac:dyDescent="0.2">
      <c r="K43" s="102">
        <v>6</v>
      </c>
      <c r="L43" s="96" t="s">
        <v>19</v>
      </c>
      <c r="M43" s="136">
        <v>4.419354838709677</v>
      </c>
    </row>
    <row r="44" spans="11:13" x14ac:dyDescent="0.2">
      <c r="K44" s="102">
        <v>7</v>
      </c>
      <c r="L44" s="97" t="s">
        <v>8</v>
      </c>
      <c r="M44" s="136">
        <v>4</v>
      </c>
    </row>
    <row r="45" spans="11:13" x14ac:dyDescent="0.2">
      <c r="K45" s="102">
        <v>8</v>
      </c>
      <c r="L45" s="96" t="s">
        <v>34</v>
      </c>
      <c r="M45" s="136">
        <v>4.193548387096774</v>
      </c>
    </row>
    <row r="46" spans="11:13" x14ac:dyDescent="0.2">
      <c r="K46" s="104">
        <v>9</v>
      </c>
      <c r="L46" s="105" t="s">
        <v>11</v>
      </c>
      <c r="M46" s="137">
        <v>4.4838709677419351</v>
      </c>
    </row>
    <row r="48" spans="11:13" x14ac:dyDescent="0.2">
      <c r="K48" s="138" t="s">
        <v>12</v>
      </c>
      <c r="L48" s="138" t="s">
        <v>130</v>
      </c>
      <c r="M48" s="140" t="s">
        <v>51</v>
      </c>
    </row>
    <row r="49" spans="11:13" x14ac:dyDescent="0.2">
      <c r="K49" s="102">
        <v>1</v>
      </c>
      <c r="L49" s="96" t="s">
        <v>33</v>
      </c>
      <c r="M49" s="141">
        <v>4.03</v>
      </c>
    </row>
    <row r="50" spans="11:13" x14ac:dyDescent="0.2">
      <c r="K50" s="102">
        <v>2</v>
      </c>
      <c r="L50" s="97" t="s">
        <v>22</v>
      </c>
      <c r="M50" s="97">
        <v>3.71</v>
      </c>
    </row>
    <row r="51" spans="11:13" x14ac:dyDescent="0.2">
      <c r="K51" s="102">
        <v>3</v>
      </c>
      <c r="L51" s="97" t="s">
        <v>32</v>
      </c>
      <c r="M51" s="97">
        <v>3.97</v>
      </c>
    </row>
    <row r="52" spans="11:13" x14ac:dyDescent="0.2">
      <c r="K52" s="102">
        <v>4</v>
      </c>
      <c r="L52" s="96" t="s">
        <v>31</v>
      </c>
      <c r="M52" s="97">
        <v>3.81</v>
      </c>
    </row>
    <row r="53" spans="11:13" x14ac:dyDescent="0.2">
      <c r="K53" s="102">
        <v>5</v>
      </c>
      <c r="L53" s="97" t="s">
        <v>9</v>
      </c>
      <c r="M53" s="97">
        <v>3.84</v>
      </c>
    </row>
    <row r="54" spans="11:13" x14ac:dyDescent="0.2">
      <c r="K54" s="102">
        <v>6</v>
      </c>
      <c r="L54" s="96" t="s">
        <v>19</v>
      </c>
      <c r="M54" s="97">
        <v>3.9</v>
      </c>
    </row>
    <row r="55" spans="11:13" x14ac:dyDescent="0.2">
      <c r="K55" s="102">
        <v>7</v>
      </c>
      <c r="L55" s="97" t="s">
        <v>8</v>
      </c>
      <c r="M55" s="97">
        <v>3.19</v>
      </c>
    </row>
    <row r="56" spans="11:13" x14ac:dyDescent="0.2">
      <c r="K56" s="102">
        <v>8</v>
      </c>
      <c r="L56" s="96" t="s">
        <v>34</v>
      </c>
      <c r="M56" s="124">
        <v>3.81</v>
      </c>
    </row>
    <row r="57" spans="11:13" x14ac:dyDescent="0.2">
      <c r="K57" s="104">
        <v>9</v>
      </c>
      <c r="L57" s="105" t="s">
        <v>11</v>
      </c>
      <c r="M57" s="99">
        <v>3.19</v>
      </c>
    </row>
    <row r="59" spans="11:13" x14ac:dyDescent="0.2">
      <c r="K59" s="138" t="s">
        <v>12</v>
      </c>
      <c r="L59" s="138" t="s">
        <v>130</v>
      </c>
      <c r="M59" s="142" t="s">
        <v>53</v>
      </c>
    </row>
    <row r="60" spans="11:13" x14ac:dyDescent="0.2">
      <c r="K60" s="102">
        <v>1</v>
      </c>
      <c r="L60" s="96" t="s">
        <v>33</v>
      </c>
      <c r="M60" s="143">
        <v>0.99255583126550861</v>
      </c>
    </row>
    <row r="61" spans="11:13" x14ac:dyDescent="0.2">
      <c r="K61" s="102">
        <v>2</v>
      </c>
      <c r="L61" s="97" t="s">
        <v>22</v>
      </c>
      <c r="M61" s="144">
        <v>1.3477088948787062</v>
      </c>
    </row>
    <row r="62" spans="11:13" x14ac:dyDescent="0.2">
      <c r="K62" s="102">
        <v>3</v>
      </c>
      <c r="L62" s="97" t="s">
        <v>32</v>
      </c>
      <c r="M62" s="144">
        <v>1.2594458438287153</v>
      </c>
    </row>
    <row r="63" spans="11:13" x14ac:dyDescent="0.2">
      <c r="K63" s="102">
        <v>4</v>
      </c>
      <c r="L63" s="96" t="s">
        <v>31</v>
      </c>
      <c r="M63" s="144">
        <v>1.0498687664041995</v>
      </c>
    </row>
    <row r="64" spans="11:13" x14ac:dyDescent="0.2">
      <c r="K64" s="102">
        <v>5</v>
      </c>
      <c r="L64" s="97" t="s">
        <v>9</v>
      </c>
      <c r="M64" s="144">
        <v>1.3020833333333335</v>
      </c>
    </row>
    <row r="65" spans="11:13" x14ac:dyDescent="0.2">
      <c r="K65" s="102">
        <v>6</v>
      </c>
      <c r="L65" s="96" t="s">
        <v>19</v>
      </c>
      <c r="M65" s="144">
        <v>1.0256410256410258</v>
      </c>
    </row>
    <row r="66" spans="11:13" x14ac:dyDescent="0.2">
      <c r="K66" s="102">
        <v>7</v>
      </c>
      <c r="L66" s="97" t="s">
        <v>8</v>
      </c>
      <c r="M66" s="144">
        <v>1.567398119122257</v>
      </c>
    </row>
    <row r="67" spans="11:13" x14ac:dyDescent="0.2">
      <c r="K67" s="102">
        <v>8</v>
      </c>
      <c r="L67" s="96" t="s">
        <v>34</v>
      </c>
      <c r="M67" s="145">
        <v>1.0498687664041995</v>
      </c>
    </row>
    <row r="68" spans="11:13" x14ac:dyDescent="0.2">
      <c r="K68" s="104">
        <v>9</v>
      </c>
      <c r="L68" s="105" t="s">
        <v>11</v>
      </c>
      <c r="M68" s="146">
        <v>1.567398119122257</v>
      </c>
    </row>
    <row r="70" spans="11:13" x14ac:dyDescent="0.2">
      <c r="K70" s="138" t="s">
        <v>12</v>
      </c>
      <c r="L70" s="138" t="s">
        <v>130</v>
      </c>
      <c r="M70" s="142" t="s">
        <v>131</v>
      </c>
    </row>
    <row r="71" spans="11:13" x14ac:dyDescent="0.2">
      <c r="K71" s="102">
        <v>1</v>
      </c>
      <c r="L71" s="96" t="s">
        <v>11</v>
      </c>
      <c r="M71" s="165">
        <v>10.542016381838405</v>
      </c>
    </row>
    <row r="72" spans="11:13" x14ac:dyDescent="0.2">
      <c r="K72" s="102">
        <v>2</v>
      </c>
      <c r="L72" s="97" t="s">
        <v>8</v>
      </c>
      <c r="M72" s="144">
        <v>9.4043887147335425</v>
      </c>
    </row>
    <row r="73" spans="11:13" x14ac:dyDescent="0.2">
      <c r="K73" s="102">
        <v>3</v>
      </c>
      <c r="L73" s="97" t="s">
        <v>9</v>
      </c>
      <c r="M73" s="144">
        <v>8.8205645161290338</v>
      </c>
    </row>
    <row r="74" spans="11:13" x14ac:dyDescent="0.2">
      <c r="K74" s="102">
        <v>4</v>
      </c>
      <c r="L74" s="97" t="s">
        <v>22</v>
      </c>
      <c r="M74" s="144">
        <v>8.1514650899921737</v>
      </c>
    </row>
    <row r="75" spans="11:13" x14ac:dyDescent="0.2">
      <c r="K75" s="102">
        <v>5</v>
      </c>
      <c r="L75" s="97" t="s">
        <v>32</v>
      </c>
      <c r="M75" s="144">
        <v>6.6303729584789135</v>
      </c>
    </row>
    <row r="76" spans="11:13" x14ac:dyDescent="0.2">
      <c r="K76" s="102">
        <v>6</v>
      </c>
      <c r="L76" s="96" t="s">
        <v>31</v>
      </c>
      <c r="M76" s="144">
        <v>6.2484124968249937</v>
      </c>
    </row>
    <row r="77" spans="11:13" x14ac:dyDescent="0.2">
      <c r="K77" s="102">
        <v>7</v>
      </c>
      <c r="L77" s="96" t="s">
        <v>19</v>
      </c>
      <c r="M77" s="144">
        <v>5.4392059553349874</v>
      </c>
    </row>
    <row r="78" spans="11:13" x14ac:dyDescent="0.2">
      <c r="K78" s="102">
        <v>8</v>
      </c>
      <c r="L78" s="96" t="s">
        <v>34</v>
      </c>
      <c r="M78" s="145">
        <v>5.2832105664211317</v>
      </c>
    </row>
    <row r="79" spans="11:13" x14ac:dyDescent="0.2">
      <c r="K79" s="104">
        <v>9</v>
      </c>
      <c r="L79" s="105" t="s">
        <v>33</v>
      </c>
      <c r="M79" s="166">
        <v>5.1100616345153274</v>
      </c>
    </row>
    <row r="81" spans="11:13" x14ac:dyDescent="0.2">
      <c r="K81" s="138" t="s">
        <v>12</v>
      </c>
      <c r="L81" s="138" t="s">
        <v>130</v>
      </c>
      <c r="M81" s="142" t="s">
        <v>132</v>
      </c>
    </row>
    <row r="82" spans="11:13" x14ac:dyDescent="0.2">
      <c r="K82" s="102">
        <v>1</v>
      </c>
      <c r="L82" s="96" t="s">
        <v>11</v>
      </c>
      <c r="M82" s="165">
        <v>0.16062874967606658</v>
      </c>
    </row>
    <row r="83" spans="11:13" x14ac:dyDescent="0.2">
      <c r="K83" s="102">
        <v>2</v>
      </c>
      <c r="L83" s="97" t="s">
        <v>8</v>
      </c>
      <c r="M83" s="144">
        <v>0.14329471194123927</v>
      </c>
    </row>
    <row r="84" spans="11:13" x14ac:dyDescent="0.2">
      <c r="K84" s="102">
        <v>3</v>
      </c>
      <c r="L84" s="97" t="s">
        <v>9</v>
      </c>
      <c r="M84" s="144">
        <v>0.13439898007593554</v>
      </c>
    </row>
    <row r="85" spans="11:13" x14ac:dyDescent="0.2">
      <c r="K85" s="102">
        <v>4</v>
      </c>
      <c r="L85" s="97" t="s">
        <v>22</v>
      </c>
      <c r="M85" s="144">
        <v>0.1242039091960898</v>
      </c>
    </row>
    <row r="86" spans="11:13" x14ac:dyDescent="0.2">
      <c r="K86" s="102">
        <v>5</v>
      </c>
      <c r="L86" s="97" t="s">
        <v>32</v>
      </c>
      <c r="M86" s="144">
        <v>0.10102702174142721</v>
      </c>
    </row>
    <row r="87" spans="11:13" x14ac:dyDescent="0.2">
      <c r="K87" s="102">
        <v>6</v>
      </c>
      <c r="L87" s="96" t="s">
        <v>31</v>
      </c>
      <c r="M87" s="144">
        <v>9.5207088518134031E-2</v>
      </c>
    </row>
    <row r="88" spans="11:13" x14ac:dyDescent="0.2">
      <c r="K88" s="102">
        <v>7</v>
      </c>
      <c r="L88" s="96" t="s">
        <v>19</v>
      </c>
      <c r="M88" s="144">
        <v>8.2877204909419078E-2</v>
      </c>
    </row>
    <row r="89" spans="11:13" x14ac:dyDescent="0.2">
      <c r="K89" s="102">
        <v>8</v>
      </c>
      <c r="L89" s="96" t="s">
        <v>34</v>
      </c>
      <c r="M89" s="145">
        <v>8.0500302486877534E-2</v>
      </c>
    </row>
    <row r="90" spans="11:13" x14ac:dyDescent="0.2">
      <c r="K90" s="104">
        <v>9</v>
      </c>
      <c r="L90" s="105" t="s">
        <v>33</v>
      </c>
      <c r="M90" s="166">
        <v>7.7862031454810937E-2</v>
      </c>
    </row>
  </sheetData>
  <sortState xmlns:xlrd2="http://schemas.microsoft.com/office/spreadsheetml/2017/richdata2" ref="K82:M90">
    <sortCondition descending="1" ref="M82:M90"/>
  </sortState>
  <mergeCells count="7">
    <mergeCell ref="C1:C2"/>
    <mergeCell ref="H1:H2"/>
    <mergeCell ref="B1:B2"/>
    <mergeCell ref="D1:D2"/>
    <mergeCell ref="E1:E2"/>
    <mergeCell ref="F1:F2"/>
    <mergeCell ref="G1:G2"/>
  </mergeCells>
  <pageMargins left="0.7" right="0.7" top="0.75" bottom="0.75" header="0.3" footer="0.3"/>
  <pageSetup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E89D0-6F61-4DB5-8B92-0BBEB9FA22FE}">
  <dimension ref="A1:C6"/>
  <sheetViews>
    <sheetView workbookViewId="0">
      <selection activeCell="F14" sqref="F14"/>
    </sheetView>
  </sheetViews>
  <sheetFormatPr defaultRowHeight="15" x14ac:dyDescent="0.25"/>
  <cols>
    <col min="1" max="1" width="16.7109375" customWidth="1"/>
    <col min="2" max="2" width="27.42578125" bestFit="1" customWidth="1"/>
    <col min="3" max="3" width="38.140625" bestFit="1" customWidth="1"/>
  </cols>
  <sheetData>
    <row r="1" spans="1:3" ht="30.75" customHeight="1" x14ac:dyDescent="0.25">
      <c r="A1" s="123" t="s">
        <v>124</v>
      </c>
      <c r="B1" s="123" t="s">
        <v>121</v>
      </c>
      <c r="C1" s="123" t="s">
        <v>122</v>
      </c>
    </row>
    <row r="2" spans="1:3" ht="30.75" customHeight="1" x14ac:dyDescent="0.25">
      <c r="A2" s="230"/>
      <c r="B2" s="228" t="s">
        <v>129</v>
      </c>
      <c r="C2" s="121" t="s">
        <v>125</v>
      </c>
    </row>
    <row r="3" spans="1:3" ht="22.5" customHeight="1" x14ac:dyDescent="0.25">
      <c r="A3" s="230"/>
      <c r="B3" s="228"/>
      <c r="C3" s="121" t="s">
        <v>126</v>
      </c>
    </row>
    <row r="4" spans="1:3" ht="27.75" customHeight="1" x14ac:dyDescent="0.25">
      <c r="A4" s="230"/>
      <c r="B4" s="228"/>
      <c r="C4" s="121" t="s">
        <v>123</v>
      </c>
    </row>
    <row r="5" spans="1:3" ht="22.5" customHeight="1" x14ac:dyDescent="0.25">
      <c r="A5" s="230"/>
      <c r="B5" s="228"/>
      <c r="C5" s="121" t="s">
        <v>127</v>
      </c>
    </row>
    <row r="6" spans="1:3" ht="33.75" customHeight="1" x14ac:dyDescent="0.25">
      <c r="A6" s="231"/>
      <c r="B6" s="229"/>
      <c r="C6" s="122" t="s">
        <v>128</v>
      </c>
    </row>
  </sheetData>
  <mergeCells count="2">
    <mergeCell ref="B2:B6"/>
    <mergeCell ref="A2:A6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42BC9-60BE-4480-A98E-2E563D4E944C}">
  <dimension ref="A1:E10"/>
  <sheetViews>
    <sheetView zoomScale="90" zoomScaleNormal="90" workbookViewId="0">
      <selection activeCell="B2" sqref="B2:B10"/>
    </sheetView>
  </sheetViews>
  <sheetFormatPr defaultRowHeight="15" x14ac:dyDescent="0.25"/>
  <cols>
    <col min="1" max="1" width="3.5703125" bestFit="1" customWidth="1"/>
    <col min="2" max="2" width="17.5703125" customWidth="1"/>
    <col min="3" max="3" width="17.7109375" customWidth="1"/>
    <col min="4" max="4" width="31.28515625" customWidth="1"/>
  </cols>
  <sheetData>
    <row r="1" spans="1:5" x14ac:dyDescent="0.25">
      <c r="A1" s="109" t="s">
        <v>12</v>
      </c>
      <c r="B1" s="110" t="s">
        <v>16</v>
      </c>
      <c r="C1" s="110" t="s">
        <v>17</v>
      </c>
      <c r="D1" s="110" t="s">
        <v>18</v>
      </c>
      <c r="E1" s="110" t="s">
        <v>133</v>
      </c>
    </row>
    <row r="2" spans="1:5" ht="34.5" customHeight="1" x14ac:dyDescent="0.25">
      <c r="A2" s="153">
        <v>1</v>
      </c>
      <c r="B2" s="153" t="s">
        <v>33</v>
      </c>
      <c r="C2" s="153" t="s">
        <v>4</v>
      </c>
      <c r="D2" s="153" t="s">
        <v>23</v>
      </c>
      <c r="E2" s="154"/>
    </row>
    <row r="3" spans="1:5" ht="38.25" x14ac:dyDescent="0.25">
      <c r="A3" s="153">
        <v>2</v>
      </c>
      <c r="B3" s="153" t="s">
        <v>59</v>
      </c>
      <c r="C3" s="153" t="s">
        <v>15</v>
      </c>
      <c r="D3" s="153" t="s">
        <v>24</v>
      </c>
      <c r="E3" s="154"/>
    </row>
    <row r="4" spans="1:5" ht="25.5" x14ac:dyDescent="0.25">
      <c r="A4" s="153">
        <v>3</v>
      </c>
      <c r="B4" s="153" t="s">
        <v>21</v>
      </c>
      <c r="C4" s="153" t="s">
        <v>44</v>
      </c>
      <c r="D4" s="153" t="s">
        <v>60</v>
      </c>
      <c r="E4" s="154"/>
    </row>
    <row r="5" spans="1:5" ht="25.5" x14ac:dyDescent="0.25">
      <c r="A5" s="153">
        <v>4</v>
      </c>
      <c r="B5" s="153" t="s">
        <v>31</v>
      </c>
      <c r="C5" s="153" t="s">
        <v>45</v>
      </c>
      <c r="D5" s="153" t="s">
        <v>61</v>
      </c>
      <c r="E5" s="154"/>
    </row>
    <row r="6" spans="1:5" ht="25.5" x14ac:dyDescent="0.25">
      <c r="A6" s="153">
        <v>5</v>
      </c>
      <c r="B6" s="153" t="s">
        <v>9</v>
      </c>
      <c r="C6" s="153" t="s">
        <v>20</v>
      </c>
      <c r="D6" s="153" t="s">
        <v>29</v>
      </c>
      <c r="E6" s="154"/>
    </row>
    <row r="7" spans="1:5" ht="25.5" x14ac:dyDescent="0.25">
      <c r="A7" s="153">
        <v>6</v>
      </c>
      <c r="B7" s="153" t="s">
        <v>19</v>
      </c>
      <c r="C7" s="153" t="s">
        <v>7</v>
      </c>
      <c r="D7" s="153" t="s">
        <v>26</v>
      </c>
      <c r="E7" s="154"/>
    </row>
    <row r="8" spans="1:5" ht="38.25" x14ac:dyDescent="0.25">
      <c r="A8" s="153">
        <v>7</v>
      </c>
      <c r="B8" s="153" t="s">
        <v>8</v>
      </c>
      <c r="C8" s="153" t="s">
        <v>62</v>
      </c>
      <c r="D8" s="153" t="s">
        <v>28</v>
      </c>
      <c r="E8" s="154"/>
    </row>
    <row r="9" spans="1:5" ht="25.5" x14ac:dyDescent="0.25">
      <c r="A9" s="153">
        <v>8</v>
      </c>
      <c r="B9" s="153" t="s">
        <v>34</v>
      </c>
      <c r="C9" s="153" t="s">
        <v>46</v>
      </c>
      <c r="D9" s="153" t="s">
        <v>27</v>
      </c>
      <c r="E9" s="154"/>
    </row>
    <row r="10" spans="1:5" ht="25.5" x14ac:dyDescent="0.25">
      <c r="A10" s="101">
        <v>9</v>
      </c>
      <c r="B10" s="101" t="s">
        <v>11</v>
      </c>
      <c r="C10" s="101" t="s">
        <v>6</v>
      </c>
      <c r="D10" s="101" t="s">
        <v>25</v>
      </c>
      <c r="E10" s="155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E7CB5-073C-477A-93A8-52ED70E7CACA}">
  <dimension ref="A1:R38"/>
  <sheetViews>
    <sheetView workbookViewId="0">
      <selection activeCell="A33" sqref="A33:XFD33"/>
    </sheetView>
  </sheetViews>
  <sheetFormatPr defaultRowHeight="15" x14ac:dyDescent="0.25"/>
  <cols>
    <col min="1" max="1" width="8.28515625" style="7" customWidth="1"/>
    <col min="2" max="2" width="4.7109375" style="7" customWidth="1"/>
    <col min="3" max="3" width="4.85546875" style="7" customWidth="1"/>
    <col min="4" max="4" width="7.28515625" style="7" customWidth="1"/>
    <col min="5" max="5" width="4.42578125" style="7" customWidth="1"/>
    <col min="6" max="6" width="6.85546875" style="7" customWidth="1"/>
    <col min="7" max="7" width="6.7109375" style="7" customWidth="1"/>
    <col min="8" max="8" width="9.28515625" style="7" bestFit="1" customWidth="1"/>
    <col min="9" max="9" width="9.140625" style="7"/>
    <col min="10" max="10" width="6.85546875" style="7" customWidth="1"/>
    <col min="11" max="16384" width="9.140625" style="7"/>
  </cols>
  <sheetData>
    <row r="1" spans="1:18" ht="15.75" customHeight="1" x14ac:dyDescent="0.25">
      <c r="A1" s="181" t="s">
        <v>0</v>
      </c>
      <c r="B1" s="185" t="s">
        <v>35</v>
      </c>
      <c r="C1" s="185"/>
      <c r="D1" s="185"/>
      <c r="E1" s="185"/>
      <c r="F1" s="185"/>
      <c r="G1" s="185"/>
      <c r="H1" s="185"/>
      <c r="I1" s="185"/>
      <c r="J1" s="185"/>
    </row>
    <row r="2" spans="1:18" x14ac:dyDescent="0.25">
      <c r="A2" s="182"/>
      <c r="B2" s="185"/>
      <c r="C2" s="185"/>
      <c r="D2" s="185"/>
      <c r="E2" s="185"/>
      <c r="F2" s="185"/>
      <c r="G2" s="185"/>
      <c r="H2" s="185"/>
      <c r="I2" s="185"/>
      <c r="J2" s="185"/>
    </row>
    <row r="3" spans="1:18" x14ac:dyDescent="0.25">
      <c r="A3" s="182"/>
      <c r="B3" s="186" t="s">
        <v>33</v>
      </c>
      <c r="C3" s="188" t="s">
        <v>22</v>
      </c>
      <c r="D3" s="186" t="s">
        <v>32</v>
      </c>
      <c r="E3" s="184" t="s">
        <v>31</v>
      </c>
      <c r="F3" s="184" t="s">
        <v>36</v>
      </c>
      <c r="G3" s="184" t="s">
        <v>19</v>
      </c>
      <c r="H3" s="184" t="s">
        <v>8</v>
      </c>
      <c r="I3" s="184" t="s">
        <v>34</v>
      </c>
      <c r="J3" s="184" t="s">
        <v>37</v>
      </c>
    </row>
    <row r="4" spans="1:18" ht="52.5" customHeight="1" thickBot="1" x14ac:dyDescent="0.3">
      <c r="A4" s="183"/>
      <c r="B4" s="187"/>
      <c r="C4" s="189"/>
      <c r="D4" s="187"/>
      <c r="E4" s="184"/>
      <c r="F4" s="184"/>
      <c r="G4" s="184"/>
      <c r="H4" s="184"/>
      <c r="I4" s="184"/>
      <c r="J4" s="184"/>
      <c r="K4" s="7" t="s">
        <v>40</v>
      </c>
    </row>
    <row r="5" spans="1:18" ht="16.5" thickBot="1" x14ac:dyDescent="0.3">
      <c r="A5" s="9">
        <v>1</v>
      </c>
      <c r="B5" s="3">
        <v>5</v>
      </c>
      <c r="C5" s="3">
        <v>4</v>
      </c>
      <c r="D5" s="3">
        <v>3</v>
      </c>
      <c r="E5" s="3">
        <v>4</v>
      </c>
      <c r="F5" s="3">
        <v>3</v>
      </c>
      <c r="G5" s="3">
        <v>5</v>
      </c>
      <c r="H5" s="3">
        <v>3</v>
      </c>
      <c r="I5" s="3">
        <v>2</v>
      </c>
      <c r="J5" s="3">
        <v>3</v>
      </c>
      <c r="K5" s="7">
        <f>SUM(B5:J5)</f>
        <v>32</v>
      </c>
    </row>
    <row r="6" spans="1:18" ht="16.5" customHeight="1" thickBot="1" x14ac:dyDescent="0.3">
      <c r="A6" s="9">
        <v>2</v>
      </c>
      <c r="B6" s="3">
        <v>4</v>
      </c>
      <c r="C6" s="3">
        <v>4</v>
      </c>
      <c r="D6" s="3">
        <v>4</v>
      </c>
      <c r="E6" s="3">
        <v>4</v>
      </c>
      <c r="F6" s="3">
        <v>3</v>
      </c>
      <c r="G6" s="3">
        <v>4</v>
      </c>
      <c r="H6" s="3">
        <v>3</v>
      </c>
      <c r="I6" s="3">
        <v>3</v>
      </c>
      <c r="J6" s="3">
        <v>3</v>
      </c>
      <c r="K6" s="7">
        <f t="shared" ref="K6:K35" si="0">SUM(B6:J6)</f>
        <v>32</v>
      </c>
      <c r="R6" s="5"/>
    </row>
    <row r="7" spans="1:18" ht="16.5" thickBot="1" x14ac:dyDescent="0.3">
      <c r="A7" s="9">
        <v>3</v>
      </c>
      <c r="B7" s="3">
        <v>3</v>
      </c>
      <c r="C7" s="3">
        <v>3</v>
      </c>
      <c r="D7" s="3">
        <v>4</v>
      </c>
      <c r="E7" s="3">
        <v>4</v>
      </c>
      <c r="F7" s="3">
        <v>4</v>
      </c>
      <c r="G7" s="3">
        <v>3</v>
      </c>
      <c r="H7" s="3">
        <v>3</v>
      </c>
      <c r="I7" s="3">
        <v>4</v>
      </c>
      <c r="J7" s="3">
        <v>2</v>
      </c>
      <c r="K7" s="7">
        <f t="shared" si="0"/>
        <v>30</v>
      </c>
      <c r="R7" s="8"/>
    </row>
    <row r="8" spans="1:18" ht="16.5" thickBot="1" x14ac:dyDescent="0.3">
      <c r="A8" s="9">
        <v>4</v>
      </c>
      <c r="B8" s="3">
        <v>4</v>
      </c>
      <c r="C8" s="3">
        <v>3</v>
      </c>
      <c r="D8" s="3">
        <v>5</v>
      </c>
      <c r="E8" s="3">
        <v>3</v>
      </c>
      <c r="F8" s="3">
        <v>3</v>
      </c>
      <c r="G8" s="3">
        <v>3</v>
      </c>
      <c r="H8" s="3">
        <v>2</v>
      </c>
      <c r="I8" s="3">
        <v>5</v>
      </c>
      <c r="J8" s="3">
        <v>3</v>
      </c>
      <c r="K8" s="7">
        <f t="shared" si="0"/>
        <v>31</v>
      </c>
      <c r="R8" s="8"/>
    </row>
    <row r="9" spans="1:18" ht="16.5" thickBot="1" x14ac:dyDescent="0.3">
      <c r="A9" s="9">
        <v>5</v>
      </c>
      <c r="B9" s="3">
        <v>3</v>
      </c>
      <c r="C9" s="3">
        <v>3</v>
      </c>
      <c r="D9" s="3">
        <v>4</v>
      </c>
      <c r="E9" s="3">
        <v>3</v>
      </c>
      <c r="F9" s="3">
        <v>4</v>
      </c>
      <c r="G9" s="3">
        <v>3</v>
      </c>
      <c r="H9" s="3">
        <v>3</v>
      </c>
      <c r="I9" s="3">
        <v>4</v>
      </c>
      <c r="J9" s="3">
        <v>2</v>
      </c>
      <c r="K9" s="7">
        <f t="shared" si="0"/>
        <v>29</v>
      </c>
      <c r="R9" s="5"/>
    </row>
    <row r="10" spans="1:18" ht="16.5" thickBot="1" x14ac:dyDescent="0.3">
      <c r="A10" s="9">
        <v>6</v>
      </c>
      <c r="B10" s="3">
        <v>3</v>
      </c>
      <c r="C10" s="3">
        <v>3</v>
      </c>
      <c r="D10" s="3">
        <v>4</v>
      </c>
      <c r="E10" s="3">
        <v>3</v>
      </c>
      <c r="F10" s="3">
        <v>3</v>
      </c>
      <c r="G10" s="3">
        <v>3</v>
      </c>
      <c r="H10" s="3">
        <v>3</v>
      </c>
      <c r="I10" s="3">
        <v>4</v>
      </c>
      <c r="J10" s="3">
        <v>3</v>
      </c>
      <c r="K10" s="7">
        <f t="shared" si="0"/>
        <v>29</v>
      </c>
      <c r="R10" s="8"/>
    </row>
    <row r="11" spans="1:18" ht="16.5" thickBot="1" x14ac:dyDescent="0.3">
      <c r="A11" s="9">
        <v>7</v>
      </c>
      <c r="B11" s="3">
        <v>5</v>
      </c>
      <c r="C11" s="3">
        <v>3</v>
      </c>
      <c r="D11" s="3">
        <v>4</v>
      </c>
      <c r="E11" s="3">
        <v>4</v>
      </c>
      <c r="F11" s="3">
        <v>4</v>
      </c>
      <c r="G11" s="3">
        <v>4</v>
      </c>
      <c r="H11" s="3">
        <v>3</v>
      </c>
      <c r="I11" s="3">
        <v>3</v>
      </c>
      <c r="J11" s="3">
        <v>2</v>
      </c>
      <c r="K11" s="7">
        <f t="shared" si="0"/>
        <v>32</v>
      </c>
      <c r="R11" s="5"/>
    </row>
    <row r="12" spans="1:18" ht="16.5" thickBot="1" x14ac:dyDescent="0.3">
      <c r="A12" s="9">
        <v>8</v>
      </c>
      <c r="B12" s="3">
        <v>5</v>
      </c>
      <c r="C12" s="3">
        <v>3</v>
      </c>
      <c r="D12" s="3">
        <v>5</v>
      </c>
      <c r="E12" s="3">
        <v>2</v>
      </c>
      <c r="F12" s="3">
        <v>4</v>
      </c>
      <c r="G12" s="3">
        <v>4</v>
      </c>
      <c r="H12" s="3">
        <v>4</v>
      </c>
      <c r="I12" s="3">
        <v>4</v>
      </c>
      <c r="J12" s="3">
        <v>3</v>
      </c>
      <c r="K12" s="7">
        <f t="shared" si="0"/>
        <v>34</v>
      </c>
      <c r="R12" s="8"/>
    </row>
    <row r="13" spans="1:18" ht="16.5" thickBot="1" x14ac:dyDescent="0.3">
      <c r="A13" s="9">
        <v>9</v>
      </c>
      <c r="B13" s="3">
        <v>3</v>
      </c>
      <c r="C13" s="3">
        <v>3</v>
      </c>
      <c r="D13" s="3">
        <v>4</v>
      </c>
      <c r="E13" s="3">
        <v>3</v>
      </c>
      <c r="F13" s="3">
        <v>5</v>
      </c>
      <c r="G13" s="3">
        <v>4</v>
      </c>
      <c r="H13" s="3">
        <v>4</v>
      </c>
      <c r="I13" s="3">
        <v>5</v>
      </c>
      <c r="J13" s="3">
        <v>4</v>
      </c>
      <c r="K13" s="7">
        <f t="shared" si="0"/>
        <v>35</v>
      </c>
      <c r="R13" s="5"/>
    </row>
    <row r="14" spans="1:18" ht="16.5" thickBot="1" x14ac:dyDescent="0.3">
      <c r="A14" s="9">
        <v>10</v>
      </c>
      <c r="B14" s="3">
        <v>5</v>
      </c>
      <c r="C14" s="3">
        <v>4</v>
      </c>
      <c r="D14" s="3">
        <v>5</v>
      </c>
      <c r="E14" s="3">
        <v>4</v>
      </c>
      <c r="F14" s="3">
        <v>4</v>
      </c>
      <c r="G14" s="3">
        <v>4</v>
      </c>
      <c r="H14" s="3">
        <v>2</v>
      </c>
      <c r="I14" s="3">
        <v>4</v>
      </c>
      <c r="J14" s="3">
        <v>4</v>
      </c>
      <c r="K14" s="7">
        <f t="shared" si="0"/>
        <v>36</v>
      </c>
      <c r="R14" s="5"/>
    </row>
    <row r="15" spans="1:18" ht="16.5" thickBot="1" x14ac:dyDescent="0.3">
      <c r="A15" s="9">
        <v>11</v>
      </c>
      <c r="B15" s="3">
        <v>4</v>
      </c>
      <c r="C15" s="3">
        <v>5</v>
      </c>
      <c r="D15" s="3">
        <v>4</v>
      </c>
      <c r="E15" s="3">
        <v>5</v>
      </c>
      <c r="F15" s="3">
        <v>5</v>
      </c>
      <c r="G15" s="3">
        <v>3</v>
      </c>
      <c r="H15" s="3">
        <v>3</v>
      </c>
      <c r="I15" s="3">
        <v>3</v>
      </c>
      <c r="J15" s="3">
        <v>4</v>
      </c>
      <c r="K15" s="7">
        <f t="shared" si="0"/>
        <v>36</v>
      </c>
    </row>
    <row r="16" spans="1:18" ht="16.5" thickBot="1" x14ac:dyDescent="0.3">
      <c r="A16" s="9">
        <v>12</v>
      </c>
      <c r="B16" s="3">
        <v>4</v>
      </c>
      <c r="C16" s="3">
        <v>5</v>
      </c>
      <c r="D16" s="3">
        <v>4</v>
      </c>
      <c r="E16" s="3">
        <v>3</v>
      </c>
      <c r="F16" s="3">
        <v>5</v>
      </c>
      <c r="G16" s="3">
        <v>4</v>
      </c>
      <c r="H16" s="3">
        <v>4</v>
      </c>
      <c r="I16" s="3">
        <v>4</v>
      </c>
      <c r="J16" s="3">
        <v>3</v>
      </c>
      <c r="K16" s="7">
        <f t="shared" si="0"/>
        <v>36</v>
      </c>
    </row>
    <row r="17" spans="1:11" ht="16.5" thickBot="1" x14ac:dyDescent="0.3">
      <c r="A17" s="9">
        <v>13</v>
      </c>
      <c r="B17" s="3">
        <v>4</v>
      </c>
      <c r="C17" s="3">
        <v>4</v>
      </c>
      <c r="D17" s="3">
        <v>3</v>
      </c>
      <c r="E17" s="3">
        <v>4</v>
      </c>
      <c r="F17" s="3">
        <v>4</v>
      </c>
      <c r="G17" s="3">
        <v>3</v>
      </c>
      <c r="H17" s="3">
        <v>3</v>
      </c>
      <c r="I17" s="3">
        <v>3</v>
      </c>
      <c r="J17" s="3">
        <v>3</v>
      </c>
      <c r="K17" s="7">
        <f t="shared" si="0"/>
        <v>31</v>
      </c>
    </row>
    <row r="18" spans="1:11" ht="16.5" thickBot="1" x14ac:dyDescent="0.3">
      <c r="A18" s="9">
        <v>14</v>
      </c>
      <c r="B18" s="3">
        <v>4</v>
      </c>
      <c r="C18" s="3">
        <v>4</v>
      </c>
      <c r="D18" s="3">
        <v>4</v>
      </c>
      <c r="E18" s="3">
        <v>3</v>
      </c>
      <c r="F18" s="3">
        <v>4</v>
      </c>
      <c r="G18" s="3">
        <v>5</v>
      </c>
      <c r="H18" s="3">
        <v>4</v>
      </c>
      <c r="I18" s="3">
        <v>4</v>
      </c>
      <c r="J18" s="3">
        <v>4</v>
      </c>
      <c r="K18" s="7">
        <f t="shared" si="0"/>
        <v>36</v>
      </c>
    </row>
    <row r="19" spans="1:11" ht="16.5" thickBot="1" x14ac:dyDescent="0.3">
      <c r="A19" s="9">
        <v>15</v>
      </c>
      <c r="B19" s="3">
        <v>3</v>
      </c>
      <c r="C19" s="3">
        <v>4</v>
      </c>
      <c r="D19" s="3">
        <v>4</v>
      </c>
      <c r="E19" s="3">
        <v>3</v>
      </c>
      <c r="F19" s="3">
        <v>4</v>
      </c>
      <c r="G19" s="3">
        <v>5</v>
      </c>
      <c r="H19" s="3">
        <v>3</v>
      </c>
      <c r="I19" s="3">
        <v>3</v>
      </c>
      <c r="J19" s="3">
        <v>3</v>
      </c>
      <c r="K19" s="7">
        <f t="shared" si="0"/>
        <v>32</v>
      </c>
    </row>
    <row r="20" spans="1:11" ht="16.5" thickBot="1" x14ac:dyDescent="0.3">
      <c r="A20" s="9">
        <v>16</v>
      </c>
      <c r="B20" s="3">
        <v>4</v>
      </c>
      <c r="C20" s="3">
        <v>4</v>
      </c>
      <c r="D20" s="3">
        <v>5</v>
      </c>
      <c r="E20" s="3">
        <v>5</v>
      </c>
      <c r="F20" s="3">
        <v>5</v>
      </c>
      <c r="G20" s="3">
        <v>5</v>
      </c>
      <c r="H20" s="3">
        <v>2</v>
      </c>
      <c r="I20" s="3">
        <v>5</v>
      </c>
      <c r="J20" s="3">
        <v>4</v>
      </c>
      <c r="K20" s="7">
        <f t="shared" si="0"/>
        <v>39</v>
      </c>
    </row>
    <row r="21" spans="1:11" ht="16.5" thickBot="1" x14ac:dyDescent="0.3">
      <c r="A21" s="9">
        <v>17</v>
      </c>
      <c r="B21" s="3">
        <v>5</v>
      </c>
      <c r="C21" s="3">
        <v>3</v>
      </c>
      <c r="D21" s="3">
        <v>3</v>
      </c>
      <c r="E21" s="3">
        <v>5</v>
      </c>
      <c r="F21" s="3">
        <v>4</v>
      </c>
      <c r="G21" s="3">
        <v>5</v>
      </c>
      <c r="H21" s="3">
        <v>3</v>
      </c>
      <c r="I21" s="3">
        <v>3</v>
      </c>
      <c r="J21" s="3">
        <v>3</v>
      </c>
      <c r="K21" s="7">
        <f t="shared" si="0"/>
        <v>34</v>
      </c>
    </row>
    <row r="22" spans="1:11" ht="16.5" thickBot="1" x14ac:dyDescent="0.3">
      <c r="A22" s="9">
        <v>18</v>
      </c>
      <c r="B22" s="3">
        <v>4</v>
      </c>
      <c r="C22" s="3">
        <v>4</v>
      </c>
      <c r="D22" s="3">
        <v>4</v>
      </c>
      <c r="E22" s="3">
        <v>5</v>
      </c>
      <c r="F22" s="3">
        <v>4</v>
      </c>
      <c r="G22" s="3">
        <v>3</v>
      </c>
      <c r="H22" s="3">
        <v>4</v>
      </c>
      <c r="I22" s="3">
        <v>5</v>
      </c>
      <c r="J22" s="3">
        <v>3</v>
      </c>
      <c r="K22" s="7">
        <f t="shared" si="0"/>
        <v>36</v>
      </c>
    </row>
    <row r="23" spans="1:11" ht="16.5" thickBot="1" x14ac:dyDescent="0.3">
      <c r="A23" s="9">
        <v>19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4</v>
      </c>
      <c r="H23" s="3">
        <v>3</v>
      </c>
      <c r="I23" s="3">
        <v>3</v>
      </c>
      <c r="J23" s="3">
        <v>3</v>
      </c>
      <c r="K23" s="7">
        <f t="shared" si="0"/>
        <v>28</v>
      </c>
    </row>
    <row r="24" spans="1:11" ht="16.5" thickBot="1" x14ac:dyDescent="0.3">
      <c r="A24" s="9">
        <v>20</v>
      </c>
      <c r="B24" s="3">
        <v>4</v>
      </c>
      <c r="C24" s="3">
        <v>4</v>
      </c>
      <c r="D24" s="3">
        <v>4</v>
      </c>
      <c r="E24" s="3">
        <v>2</v>
      </c>
      <c r="F24" s="3">
        <v>3</v>
      </c>
      <c r="G24" s="3">
        <v>4</v>
      </c>
      <c r="H24" s="3">
        <v>2</v>
      </c>
      <c r="I24" s="3">
        <v>3</v>
      </c>
      <c r="J24" s="3">
        <v>3</v>
      </c>
      <c r="K24" s="7">
        <f t="shared" si="0"/>
        <v>29</v>
      </c>
    </row>
    <row r="25" spans="1:11" ht="16.5" thickBot="1" x14ac:dyDescent="0.3">
      <c r="A25" s="9">
        <v>21</v>
      </c>
      <c r="B25" s="3">
        <v>5</v>
      </c>
      <c r="C25" s="3">
        <v>2</v>
      </c>
      <c r="D25" s="3">
        <v>5</v>
      </c>
      <c r="E25" s="3">
        <v>3</v>
      </c>
      <c r="F25" s="3">
        <v>4</v>
      </c>
      <c r="G25" s="3">
        <v>5</v>
      </c>
      <c r="H25" s="3">
        <v>4</v>
      </c>
      <c r="I25" s="3">
        <v>3</v>
      </c>
      <c r="J25" s="3">
        <v>3</v>
      </c>
      <c r="K25" s="7">
        <f t="shared" si="0"/>
        <v>34</v>
      </c>
    </row>
    <row r="26" spans="1:11" ht="16.5" thickBot="1" x14ac:dyDescent="0.3">
      <c r="A26" s="9">
        <v>22</v>
      </c>
      <c r="B26" s="3">
        <v>3</v>
      </c>
      <c r="C26" s="3">
        <v>5</v>
      </c>
      <c r="D26" s="3">
        <v>3</v>
      </c>
      <c r="E26" s="3">
        <v>5</v>
      </c>
      <c r="F26" s="3">
        <v>4</v>
      </c>
      <c r="G26" s="3">
        <v>3</v>
      </c>
      <c r="H26" s="3">
        <v>4</v>
      </c>
      <c r="I26" s="3">
        <v>4</v>
      </c>
      <c r="J26" s="3">
        <v>3</v>
      </c>
      <c r="K26" s="7">
        <f t="shared" si="0"/>
        <v>34</v>
      </c>
    </row>
    <row r="27" spans="1:11" ht="16.5" thickBot="1" x14ac:dyDescent="0.3">
      <c r="A27" s="9">
        <v>23</v>
      </c>
      <c r="B27" s="3">
        <v>4</v>
      </c>
      <c r="C27" s="3">
        <v>4</v>
      </c>
      <c r="D27" s="3">
        <v>4</v>
      </c>
      <c r="E27" s="3">
        <v>4</v>
      </c>
      <c r="F27" s="3">
        <v>5</v>
      </c>
      <c r="G27" s="3">
        <v>4</v>
      </c>
      <c r="H27" s="3">
        <v>5</v>
      </c>
      <c r="I27" s="3">
        <v>3</v>
      </c>
      <c r="J27" s="3">
        <v>4</v>
      </c>
      <c r="K27" s="7">
        <f t="shared" si="0"/>
        <v>37</v>
      </c>
    </row>
    <row r="28" spans="1:11" ht="16.5" thickBot="1" x14ac:dyDescent="0.3">
      <c r="A28" s="9">
        <v>24</v>
      </c>
      <c r="B28" s="3">
        <v>5</v>
      </c>
      <c r="C28" s="3">
        <v>4</v>
      </c>
      <c r="D28" s="3">
        <v>3</v>
      </c>
      <c r="E28" s="3">
        <v>3</v>
      </c>
      <c r="F28" s="3">
        <v>4</v>
      </c>
      <c r="G28" s="3">
        <v>4</v>
      </c>
      <c r="H28" s="3">
        <v>3</v>
      </c>
      <c r="I28" s="3">
        <v>5</v>
      </c>
      <c r="J28" s="3">
        <v>4</v>
      </c>
      <c r="K28" s="7">
        <f t="shared" si="0"/>
        <v>35</v>
      </c>
    </row>
    <row r="29" spans="1:11" ht="16.5" thickBot="1" x14ac:dyDescent="0.3">
      <c r="A29" s="9">
        <v>25</v>
      </c>
      <c r="B29" s="3">
        <v>5</v>
      </c>
      <c r="C29" s="3">
        <v>4</v>
      </c>
      <c r="D29" s="3">
        <v>5</v>
      </c>
      <c r="E29" s="3">
        <v>4</v>
      </c>
      <c r="F29" s="3">
        <v>3</v>
      </c>
      <c r="G29" s="3">
        <v>4</v>
      </c>
      <c r="H29" s="3">
        <v>4</v>
      </c>
      <c r="I29" s="3">
        <v>5</v>
      </c>
      <c r="J29" s="3">
        <v>3</v>
      </c>
      <c r="K29" s="7">
        <f t="shared" si="0"/>
        <v>37</v>
      </c>
    </row>
    <row r="30" spans="1:11" ht="16.5" thickBot="1" x14ac:dyDescent="0.3">
      <c r="A30" s="9">
        <v>26</v>
      </c>
      <c r="B30" s="3">
        <v>4</v>
      </c>
      <c r="C30" s="3">
        <v>5</v>
      </c>
      <c r="D30" s="3">
        <v>4</v>
      </c>
      <c r="E30" s="3">
        <v>4</v>
      </c>
      <c r="F30" s="3">
        <v>4</v>
      </c>
      <c r="G30" s="3">
        <v>4</v>
      </c>
      <c r="H30" s="3">
        <v>3</v>
      </c>
      <c r="I30" s="3">
        <v>5</v>
      </c>
      <c r="J30" s="3">
        <v>4</v>
      </c>
      <c r="K30" s="7">
        <f t="shared" si="0"/>
        <v>37</v>
      </c>
    </row>
    <row r="31" spans="1:11" ht="16.5" thickBot="1" x14ac:dyDescent="0.3">
      <c r="A31" s="9">
        <v>27</v>
      </c>
      <c r="B31" s="3">
        <v>5</v>
      </c>
      <c r="C31" s="3">
        <v>3</v>
      </c>
      <c r="D31" s="3">
        <v>5</v>
      </c>
      <c r="E31" s="3">
        <v>3</v>
      </c>
      <c r="F31" s="3">
        <v>4</v>
      </c>
      <c r="G31" s="3">
        <v>5</v>
      </c>
      <c r="H31" s="3">
        <v>5</v>
      </c>
      <c r="I31" s="3">
        <v>5</v>
      </c>
      <c r="J31" s="3">
        <v>3</v>
      </c>
      <c r="K31" s="7">
        <f t="shared" si="0"/>
        <v>38</v>
      </c>
    </row>
    <row r="32" spans="1:11" ht="16.5" thickBot="1" x14ac:dyDescent="0.3">
      <c r="A32" s="9">
        <v>28</v>
      </c>
      <c r="B32" s="3">
        <v>4</v>
      </c>
      <c r="C32" s="3">
        <v>2</v>
      </c>
      <c r="D32" s="3">
        <v>3</v>
      </c>
      <c r="E32" s="3">
        <v>3</v>
      </c>
      <c r="F32" s="3">
        <v>3</v>
      </c>
      <c r="G32" s="3">
        <v>3</v>
      </c>
      <c r="H32" s="3">
        <v>2</v>
      </c>
      <c r="I32" s="3">
        <v>3</v>
      </c>
      <c r="J32" s="3">
        <v>3</v>
      </c>
      <c r="K32" s="7">
        <f t="shared" si="0"/>
        <v>26</v>
      </c>
    </row>
    <row r="33" spans="1:11" ht="16.5" thickBot="1" x14ac:dyDescent="0.3">
      <c r="A33" s="9">
        <v>29</v>
      </c>
      <c r="B33" s="3">
        <v>4</v>
      </c>
      <c r="C33" s="3">
        <v>4</v>
      </c>
      <c r="D33" s="3">
        <v>3</v>
      </c>
      <c r="E33" s="3">
        <v>4</v>
      </c>
      <c r="F33" s="3">
        <v>2</v>
      </c>
      <c r="G33" s="3">
        <v>3</v>
      </c>
      <c r="H33" s="3">
        <v>2</v>
      </c>
      <c r="I33" s="3">
        <v>4</v>
      </c>
      <c r="J33" s="3">
        <v>3</v>
      </c>
      <c r="K33" s="7">
        <f t="shared" si="0"/>
        <v>29</v>
      </c>
    </row>
    <row r="34" spans="1:11" ht="16.5" thickBot="1" x14ac:dyDescent="0.3">
      <c r="A34" s="9">
        <v>30</v>
      </c>
      <c r="B34" s="3">
        <v>3</v>
      </c>
      <c r="C34" s="3">
        <v>4</v>
      </c>
      <c r="D34" s="3">
        <v>4</v>
      </c>
      <c r="E34" s="3">
        <v>2</v>
      </c>
      <c r="F34" s="3">
        <v>4</v>
      </c>
      <c r="G34" s="3">
        <v>3</v>
      </c>
      <c r="H34" s="3">
        <v>2</v>
      </c>
      <c r="I34" s="3">
        <v>3</v>
      </c>
      <c r="J34" s="3">
        <v>3</v>
      </c>
      <c r="K34" s="7">
        <f t="shared" si="0"/>
        <v>28</v>
      </c>
    </row>
    <row r="35" spans="1:11" ht="16.5" thickBot="1" x14ac:dyDescent="0.3">
      <c r="A35" s="9">
        <v>31</v>
      </c>
      <c r="B35" s="3">
        <v>4</v>
      </c>
      <c r="C35" s="3">
        <v>4</v>
      </c>
      <c r="D35" s="3">
        <v>4</v>
      </c>
      <c r="E35" s="3">
        <v>5</v>
      </c>
      <c r="F35" s="3">
        <v>5</v>
      </c>
      <c r="G35" s="3">
        <v>4</v>
      </c>
      <c r="H35" s="3">
        <v>4</v>
      </c>
      <c r="I35" s="3">
        <v>4</v>
      </c>
      <c r="J35" s="3">
        <v>4</v>
      </c>
      <c r="K35" s="7">
        <f t="shared" si="0"/>
        <v>38</v>
      </c>
    </row>
    <row r="36" spans="1:11" x14ac:dyDescent="0.25">
      <c r="B36" s="23">
        <f>AVERAGE(B5:B35)</f>
        <v>4.032258064516129</v>
      </c>
      <c r="C36" s="23">
        <f t="shared" ref="C36:J36" si="1">AVERAGE(C5:C35)</f>
        <v>3.6774193548387095</v>
      </c>
      <c r="D36" s="23">
        <f t="shared" si="1"/>
        <v>3.967741935483871</v>
      </c>
      <c r="E36" s="23">
        <f t="shared" si="1"/>
        <v>3.6129032258064515</v>
      </c>
      <c r="F36" s="23">
        <f t="shared" si="1"/>
        <v>3.870967741935484</v>
      </c>
      <c r="G36" s="23">
        <f t="shared" si="1"/>
        <v>3.870967741935484</v>
      </c>
      <c r="H36" s="23">
        <f t="shared" si="1"/>
        <v>3.193548387096774</v>
      </c>
      <c r="I36" s="23">
        <f t="shared" si="1"/>
        <v>3.806451612903226</v>
      </c>
      <c r="J36" s="23">
        <f t="shared" si="1"/>
        <v>3.193548387096774</v>
      </c>
    </row>
    <row r="37" spans="1:11" x14ac:dyDescent="0.25">
      <c r="B37" s="7">
        <f>CORREL(B5:B35,$K$5:$K$35)</f>
        <v>0.42430148383055954</v>
      </c>
      <c r="C37" s="7">
        <f t="shared" ref="C37:J37" si="2">CORREL(C5:C35,$K$5:$K$35)</f>
        <v>0.42109434633647363</v>
      </c>
      <c r="D37" s="7">
        <f t="shared" si="2"/>
        <v>0.44442550581294932</v>
      </c>
      <c r="E37" s="7">
        <f t="shared" si="2"/>
        <v>0.45948643877718831</v>
      </c>
      <c r="F37" s="7">
        <f t="shared" si="2"/>
        <v>0.6423580066994683</v>
      </c>
      <c r="G37" s="7">
        <f t="shared" si="2"/>
        <v>0.48146908395249161</v>
      </c>
      <c r="H37" s="7">
        <f t="shared" si="2"/>
        <v>0.57006485411403507</v>
      </c>
      <c r="I37" s="7">
        <f t="shared" si="2"/>
        <v>0.48029361176887136</v>
      </c>
      <c r="J37" s="7">
        <f t="shared" si="2"/>
        <v>0.60744634086556704</v>
      </c>
    </row>
    <row r="38" spans="1:11" x14ac:dyDescent="0.25">
      <c r="B38" s="7">
        <f>SUM(B5:B35)</f>
        <v>125</v>
      </c>
      <c r="C38" s="7">
        <f t="shared" ref="C38:J38" si="3">SUM(C5:C35)</f>
        <v>114</v>
      </c>
      <c r="D38" s="7">
        <f t="shared" si="3"/>
        <v>123</v>
      </c>
      <c r="E38" s="7">
        <f t="shared" si="3"/>
        <v>112</v>
      </c>
      <c r="F38" s="7">
        <f t="shared" si="3"/>
        <v>120</v>
      </c>
      <c r="G38" s="7">
        <f t="shared" si="3"/>
        <v>120</v>
      </c>
      <c r="H38" s="7">
        <f t="shared" si="3"/>
        <v>99</v>
      </c>
      <c r="I38" s="7">
        <f t="shared" si="3"/>
        <v>118</v>
      </c>
      <c r="J38" s="7">
        <f t="shared" si="3"/>
        <v>99</v>
      </c>
    </row>
  </sheetData>
  <mergeCells count="11">
    <mergeCell ref="A1:A4"/>
    <mergeCell ref="E3:E4"/>
    <mergeCell ref="F3:F4"/>
    <mergeCell ref="G3:G4"/>
    <mergeCell ref="H3:H4"/>
    <mergeCell ref="B1:J2"/>
    <mergeCell ref="I3:I4"/>
    <mergeCell ref="J3:J4"/>
    <mergeCell ref="B3:B4"/>
    <mergeCell ref="C3:C4"/>
    <mergeCell ref="D3:D4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4834F-F0E5-43BE-A8D7-019F560ECDB4}">
  <dimension ref="A1:R38"/>
  <sheetViews>
    <sheetView topLeftCell="A16" workbookViewId="0">
      <selection activeCell="A27" sqref="A27:XFD27"/>
    </sheetView>
  </sheetViews>
  <sheetFormatPr defaultRowHeight="15" x14ac:dyDescent="0.25"/>
  <cols>
    <col min="1" max="1" width="8.28515625" style="7" customWidth="1"/>
    <col min="2" max="2" width="5.5703125" style="7" customWidth="1"/>
    <col min="3" max="3" width="6" style="7" customWidth="1"/>
    <col min="4" max="4" width="7.28515625" style="7" customWidth="1"/>
    <col min="5" max="5" width="6.7109375" style="7" customWidth="1"/>
    <col min="6" max="6" width="6.85546875" style="7" customWidth="1"/>
    <col min="7" max="7" width="6.7109375" style="7" customWidth="1"/>
    <col min="8" max="8" width="9.28515625" style="7" bestFit="1" customWidth="1"/>
    <col min="9" max="9" width="9.140625" style="7"/>
    <col min="10" max="10" width="6.85546875" style="7" customWidth="1"/>
    <col min="11" max="16384" width="9.140625" style="7"/>
  </cols>
  <sheetData>
    <row r="1" spans="1:18" ht="15.75" customHeight="1" x14ac:dyDescent="0.25">
      <c r="A1" s="181" t="s">
        <v>0</v>
      </c>
      <c r="B1" s="185" t="s">
        <v>35</v>
      </c>
      <c r="C1" s="185"/>
      <c r="D1" s="185"/>
      <c r="E1" s="185"/>
      <c r="F1" s="185"/>
      <c r="G1" s="185"/>
      <c r="H1" s="185"/>
      <c r="I1" s="185"/>
      <c r="J1" s="185"/>
    </row>
    <row r="2" spans="1:18" x14ac:dyDescent="0.25">
      <c r="A2" s="182"/>
      <c r="B2" s="185"/>
      <c r="C2" s="185"/>
      <c r="D2" s="185"/>
      <c r="E2" s="185"/>
      <c r="F2" s="185"/>
      <c r="G2" s="185"/>
      <c r="H2" s="185"/>
      <c r="I2" s="185"/>
      <c r="J2" s="185"/>
    </row>
    <row r="3" spans="1:18" x14ac:dyDescent="0.25">
      <c r="A3" s="182"/>
      <c r="B3" s="186" t="s">
        <v>33</v>
      </c>
      <c r="C3" s="188" t="s">
        <v>22</v>
      </c>
      <c r="D3" s="186" t="s">
        <v>32</v>
      </c>
      <c r="E3" s="184" t="s">
        <v>31</v>
      </c>
      <c r="F3" s="184" t="s">
        <v>36</v>
      </c>
      <c r="G3" s="184" t="s">
        <v>19</v>
      </c>
      <c r="H3" s="184" t="s">
        <v>8</v>
      </c>
      <c r="I3" s="184" t="s">
        <v>34</v>
      </c>
      <c r="J3" s="184" t="s">
        <v>37</v>
      </c>
    </row>
    <row r="4" spans="1:18" ht="52.5" customHeight="1" thickBot="1" x14ac:dyDescent="0.3">
      <c r="A4" s="183"/>
      <c r="B4" s="187"/>
      <c r="C4" s="189"/>
      <c r="D4" s="187"/>
      <c r="E4" s="184"/>
      <c r="F4" s="184"/>
      <c r="G4" s="184"/>
      <c r="H4" s="184"/>
      <c r="I4" s="184"/>
      <c r="J4" s="184"/>
      <c r="K4" s="7" t="s">
        <v>40</v>
      </c>
    </row>
    <row r="5" spans="1:18" ht="16.5" thickBot="1" x14ac:dyDescent="0.3">
      <c r="A5" s="9">
        <v>1</v>
      </c>
      <c r="B5" s="3">
        <v>5</v>
      </c>
      <c r="C5" s="3">
        <v>4</v>
      </c>
      <c r="D5" s="3">
        <v>5</v>
      </c>
      <c r="E5" s="3">
        <v>3</v>
      </c>
      <c r="F5" s="3">
        <v>5</v>
      </c>
      <c r="G5" s="3">
        <v>5</v>
      </c>
      <c r="H5" s="3">
        <v>3</v>
      </c>
      <c r="I5" s="3">
        <v>5</v>
      </c>
      <c r="J5" s="3">
        <v>4</v>
      </c>
      <c r="K5" s="7">
        <f>SUM(B5:J5)</f>
        <v>39</v>
      </c>
    </row>
    <row r="6" spans="1:18" ht="16.5" customHeight="1" thickBot="1" x14ac:dyDescent="0.3">
      <c r="A6" s="9">
        <v>2</v>
      </c>
      <c r="B6" s="3">
        <v>5</v>
      </c>
      <c r="C6" s="3">
        <v>3</v>
      </c>
      <c r="D6" s="3">
        <v>5</v>
      </c>
      <c r="E6" s="3">
        <v>3</v>
      </c>
      <c r="F6" s="3">
        <v>5</v>
      </c>
      <c r="G6" s="3">
        <v>5</v>
      </c>
      <c r="H6" s="3">
        <v>3</v>
      </c>
      <c r="I6" s="3">
        <v>4</v>
      </c>
      <c r="J6" s="3">
        <v>5</v>
      </c>
      <c r="K6" s="7">
        <f t="shared" ref="K6:K35" si="0">SUM(B6:J6)</f>
        <v>38</v>
      </c>
      <c r="R6" s="5"/>
    </row>
    <row r="7" spans="1:18" ht="16.5" thickBot="1" x14ac:dyDescent="0.3">
      <c r="A7" s="9">
        <v>3</v>
      </c>
      <c r="B7" s="3">
        <v>4</v>
      </c>
      <c r="C7" s="3">
        <v>4</v>
      </c>
      <c r="D7" s="3">
        <v>5</v>
      </c>
      <c r="E7" s="3">
        <v>3</v>
      </c>
      <c r="F7" s="3">
        <v>5</v>
      </c>
      <c r="G7" s="3">
        <v>5</v>
      </c>
      <c r="H7" s="3">
        <v>3</v>
      </c>
      <c r="I7" s="3">
        <v>4</v>
      </c>
      <c r="J7" s="3">
        <v>5</v>
      </c>
      <c r="K7" s="7">
        <f t="shared" si="0"/>
        <v>38</v>
      </c>
      <c r="R7" s="8"/>
    </row>
    <row r="8" spans="1:18" ht="16.5" thickBot="1" x14ac:dyDescent="0.3">
      <c r="A8" s="9">
        <v>4</v>
      </c>
      <c r="B8" s="3">
        <v>4</v>
      </c>
      <c r="C8" s="3">
        <v>5</v>
      </c>
      <c r="D8" s="3">
        <v>5</v>
      </c>
      <c r="E8" s="3">
        <v>5</v>
      </c>
      <c r="F8" s="3">
        <v>5</v>
      </c>
      <c r="G8" s="3">
        <v>5</v>
      </c>
      <c r="H8" s="3">
        <v>4</v>
      </c>
      <c r="I8" s="3">
        <v>4</v>
      </c>
      <c r="J8" s="3">
        <v>5</v>
      </c>
      <c r="K8" s="7">
        <f t="shared" si="0"/>
        <v>42</v>
      </c>
      <c r="R8" s="8"/>
    </row>
    <row r="9" spans="1:18" ht="16.5" thickBot="1" x14ac:dyDescent="0.3">
      <c r="A9" s="9">
        <v>5</v>
      </c>
      <c r="B9" s="3">
        <v>5</v>
      </c>
      <c r="C9" s="3">
        <v>5</v>
      </c>
      <c r="D9" s="3">
        <v>4</v>
      </c>
      <c r="E9" s="3">
        <v>5</v>
      </c>
      <c r="F9" s="3">
        <v>4</v>
      </c>
      <c r="G9" s="3">
        <v>5</v>
      </c>
      <c r="H9" s="3">
        <v>4</v>
      </c>
      <c r="I9" s="3">
        <v>3</v>
      </c>
      <c r="J9" s="3">
        <v>5</v>
      </c>
      <c r="K9" s="7">
        <f t="shared" si="0"/>
        <v>40</v>
      </c>
      <c r="R9" s="5"/>
    </row>
    <row r="10" spans="1:18" ht="16.5" thickBot="1" x14ac:dyDescent="0.3">
      <c r="A10" s="9">
        <v>6</v>
      </c>
      <c r="B10" s="3">
        <v>5</v>
      </c>
      <c r="C10" s="3">
        <v>4</v>
      </c>
      <c r="D10" s="3">
        <v>5</v>
      </c>
      <c r="E10" s="3">
        <v>3</v>
      </c>
      <c r="F10" s="3">
        <v>4</v>
      </c>
      <c r="G10" s="3">
        <v>4</v>
      </c>
      <c r="H10" s="3">
        <v>4</v>
      </c>
      <c r="I10" s="3">
        <v>4</v>
      </c>
      <c r="J10" s="3">
        <v>5</v>
      </c>
      <c r="K10" s="7">
        <f t="shared" si="0"/>
        <v>38</v>
      </c>
      <c r="R10" s="8"/>
    </row>
    <row r="11" spans="1:18" ht="16.5" thickBot="1" x14ac:dyDescent="0.3">
      <c r="A11" s="9">
        <v>7</v>
      </c>
      <c r="B11" s="3">
        <v>3</v>
      </c>
      <c r="C11" s="3">
        <v>5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5</v>
      </c>
      <c r="J11" s="3">
        <v>4</v>
      </c>
      <c r="K11" s="7">
        <f t="shared" si="0"/>
        <v>37</v>
      </c>
      <c r="R11" s="5"/>
    </row>
    <row r="12" spans="1:18" ht="16.5" thickBot="1" x14ac:dyDescent="0.3">
      <c r="A12" s="9">
        <v>8</v>
      </c>
      <c r="B12" s="3">
        <v>4</v>
      </c>
      <c r="C12" s="3">
        <v>3</v>
      </c>
      <c r="D12" s="3">
        <v>5</v>
      </c>
      <c r="E12" s="3">
        <v>4</v>
      </c>
      <c r="F12" s="3">
        <v>5</v>
      </c>
      <c r="G12" s="3">
        <v>4</v>
      </c>
      <c r="H12" s="3">
        <v>3</v>
      </c>
      <c r="I12" s="3">
        <v>4</v>
      </c>
      <c r="J12" s="3">
        <v>5</v>
      </c>
      <c r="K12" s="7">
        <f t="shared" si="0"/>
        <v>37</v>
      </c>
      <c r="R12" s="8"/>
    </row>
    <row r="13" spans="1:18" ht="16.5" thickBot="1" x14ac:dyDescent="0.3">
      <c r="A13" s="9">
        <v>9</v>
      </c>
      <c r="B13" s="3">
        <v>5</v>
      </c>
      <c r="C13" s="3">
        <v>4</v>
      </c>
      <c r="D13" s="3">
        <v>4</v>
      </c>
      <c r="E13" s="3">
        <v>4</v>
      </c>
      <c r="F13" s="3">
        <v>5</v>
      </c>
      <c r="G13" s="3">
        <v>3</v>
      </c>
      <c r="H13" s="3">
        <v>4</v>
      </c>
      <c r="I13" s="3">
        <v>4</v>
      </c>
      <c r="J13" s="3">
        <v>4</v>
      </c>
      <c r="K13" s="7">
        <f t="shared" si="0"/>
        <v>37</v>
      </c>
      <c r="R13" s="5"/>
    </row>
    <row r="14" spans="1:18" ht="16.5" thickBot="1" x14ac:dyDescent="0.3">
      <c r="A14" s="9">
        <v>10</v>
      </c>
      <c r="B14" s="3">
        <v>5</v>
      </c>
      <c r="C14" s="3">
        <v>3</v>
      </c>
      <c r="D14" s="3">
        <v>4</v>
      </c>
      <c r="E14" s="3">
        <v>4</v>
      </c>
      <c r="F14" s="3">
        <v>4</v>
      </c>
      <c r="G14" s="3">
        <v>3</v>
      </c>
      <c r="H14" s="3">
        <v>5</v>
      </c>
      <c r="I14" s="3">
        <v>3</v>
      </c>
      <c r="J14" s="3">
        <v>4</v>
      </c>
      <c r="K14" s="7">
        <f t="shared" si="0"/>
        <v>35</v>
      </c>
      <c r="R14" s="5"/>
    </row>
    <row r="15" spans="1:18" ht="16.5" thickBot="1" x14ac:dyDescent="0.3">
      <c r="A15" s="9">
        <v>11</v>
      </c>
      <c r="B15" s="3">
        <v>4</v>
      </c>
      <c r="C15" s="3">
        <v>5</v>
      </c>
      <c r="D15" s="3">
        <v>5</v>
      </c>
      <c r="E15" s="3">
        <v>5</v>
      </c>
      <c r="F15" s="3">
        <v>5</v>
      </c>
      <c r="G15" s="3">
        <v>4</v>
      </c>
      <c r="H15" s="3">
        <v>4</v>
      </c>
      <c r="I15" s="3">
        <v>5</v>
      </c>
      <c r="J15" s="3">
        <v>5</v>
      </c>
      <c r="K15" s="7">
        <f t="shared" si="0"/>
        <v>42</v>
      </c>
    </row>
    <row r="16" spans="1:18" ht="16.5" thickBot="1" x14ac:dyDescent="0.3">
      <c r="A16" s="9">
        <v>12</v>
      </c>
      <c r="B16" s="3">
        <v>3</v>
      </c>
      <c r="C16" s="3">
        <v>5</v>
      </c>
      <c r="D16" s="3">
        <v>4</v>
      </c>
      <c r="E16" s="3">
        <v>4</v>
      </c>
      <c r="F16" s="3">
        <v>5</v>
      </c>
      <c r="G16" s="3">
        <v>4</v>
      </c>
      <c r="H16" s="3">
        <v>3</v>
      </c>
      <c r="I16" s="3">
        <v>3</v>
      </c>
      <c r="J16" s="3">
        <v>5</v>
      </c>
      <c r="K16" s="7">
        <f t="shared" si="0"/>
        <v>36</v>
      </c>
    </row>
    <row r="17" spans="1:11" ht="16.5" thickBot="1" x14ac:dyDescent="0.3">
      <c r="A17" s="9">
        <v>13</v>
      </c>
      <c r="B17" s="3">
        <v>4</v>
      </c>
      <c r="C17" s="3">
        <v>4</v>
      </c>
      <c r="D17" s="3">
        <v>5</v>
      </c>
      <c r="E17" s="3">
        <v>4</v>
      </c>
      <c r="F17" s="3">
        <v>4</v>
      </c>
      <c r="G17" s="3">
        <v>5</v>
      </c>
      <c r="H17" s="3">
        <v>4</v>
      </c>
      <c r="I17" s="3">
        <v>5</v>
      </c>
      <c r="J17" s="3">
        <v>5</v>
      </c>
      <c r="K17" s="7">
        <f t="shared" si="0"/>
        <v>40</v>
      </c>
    </row>
    <row r="18" spans="1:11" ht="16.5" thickBot="1" x14ac:dyDescent="0.3">
      <c r="A18" s="9">
        <v>14</v>
      </c>
      <c r="B18" s="3">
        <v>3</v>
      </c>
      <c r="C18" s="3">
        <v>3</v>
      </c>
      <c r="D18" s="3">
        <v>5</v>
      </c>
      <c r="E18" s="3">
        <v>4</v>
      </c>
      <c r="F18" s="3">
        <v>5</v>
      </c>
      <c r="G18" s="3">
        <v>5</v>
      </c>
      <c r="H18" s="3">
        <v>3</v>
      </c>
      <c r="I18" s="3">
        <v>3</v>
      </c>
      <c r="J18" s="3">
        <v>4</v>
      </c>
      <c r="K18" s="7">
        <f t="shared" si="0"/>
        <v>35</v>
      </c>
    </row>
    <row r="19" spans="1:11" ht="16.5" thickBot="1" x14ac:dyDescent="0.3">
      <c r="A19" s="9">
        <v>15</v>
      </c>
      <c r="B19" s="3">
        <v>5</v>
      </c>
      <c r="C19" s="3">
        <v>3</v>
      </c>
      <c r="D19" s="3">
        <v>4</v>
      </c>
      <c r="E19" s="3">
        <v>4</v>
      </c>
      <c r="F19" s="3">
        <v>5</v>
      </c>
      <c r="G19" s="3">
        <v>5</v>
      </c>
      <c r="H19" s="3">
        <v>5</v>
      </c>
      <c r="I19" s="3">
        <v>5</v>
      </c>
      <c r="J19" s="3">
        <v>4</v>
      </c>
      <c r="K19" s="7">
        <f t="shared" si="0"/>
        <v>40</v>
      </c>
    </row>
    <row r="20" spans="1:11" ht="16.5" thickBot="1" x14ac:dyDescent="0.3">
      <c r="A20" s="9">
        <v>16</v>
      </c>
      <c r="B20" s="3">
        <v>4</v>
      </c>
      <c r="C20" s="3">
        <v>5</v>
      </c>
      <c r="D20" s="3">
        <v>5</v>
      </c>
      <c r="E20" s="3">
        <v>5</v>
      </c>
      <c r="F20" s="3">
        <v>5</v>
      </c>
      <c r="G20" s="3">
        <v>5</v>
      </c>
      <c r="H20" s="3">
        <v>5</v>
      </c>
      <c r="I20" s="3">
        <v>5</v>
      </c>
      <c r="J20" s="3">
        <v>5</v>
      </c>
      <c r="K20" s="7">
        <f t="shared" si="0"/>
        <v>44</v>
      </c>
    </row>
    <row r="21" spans="1:11" ht="16.5" thickBot="1" x14ac:dyDescent="0.3">
      <c r="A21" s="9">
        <v>17</v>
      </c>
      <c r="B21" s="3">
        <v>3</v>
      </c>
      <c r="C21" s="3">
        <v>4</v>
      </c>
      <c r="D21" s="3">
        <v>3</v>
      </c>
      <c r="E21" s="3">
        <v>4</v>
      </c>
      <c r="F21" s="3">
        <v>4</v>
      </c>
      <c r="G21" s="3">
        <v>3</v>
      </c>
      <c r="H21" s="3">
        <v>5</v>
      </c>
      <c r="I21" s="3">
        <v>5</v>
      </c>
      <c r="J21" s="3">
        <v>4</v>
      </c>
      <c r="K21" s="7">
        <f t="shared" si="0"/>
        <v>35</v>
      </c>
    </row>
    <row r="22" spans="1:11" ht="16.5" thickBot="1" x14ac:dyDescent="0.3">
      <c r="A22" s="9">
        <v>18</v>
      </c>
      <c r="B22" s="3">
        <v>5</v>
      </c>
      <c r="C22" s="3">
        <v>3</v>
      </c>
      <c r="D22" s="3">
        <v>4</v>
      </c>
      <c r="E22" s="3">
        <v>5</v>
      </c>
      <c r="F22" s="3">
        <v>4</v>
      </c>
      <c r="G22" s="3">
        <v>4</v>
      </c>
      <c r="H22" s="3">
        <v>5</v>
      </c>
      <c r="I22" s="3">
        <v>5</v>
      </c>
      <c r="J22" s="3">
        <v>5</v>
      </c>
      <c r="K22" s="7">
        <f t="shared" si="0"/>
        <v>40</v>
      </c>
    </row>
    <row r="23" spans="1:11" ht="16.5" thickBot="1" x14ac:dyDescent="0.3">
      <c r="A23" s="9">
        <v>19</v>
      </c>
      <c r="B23" s="3">
        <v>5</v>
      </c>
      <c r="C23" s="3">
        <v>4</v>
      </c>
      <c r="D23" s="3">
        <v>4</v>
      </c>
      <c r="E23" s="3">
        <v>3</v>
      </c>
      <c r="F23" s="3">
        <v>4</v>
      </c>
      <c r="G23" s="3">
        <v>5</v>
      </c>
      <c r="H23" s="3">
        <v>3</v>
      </c>
      <c r="I23" s="3">
        <v>4</v>
      </c>
      <c r="J23" s="3">
        <v>4</v>
      </c>
      <c r="K23" s="7">
        <f t="shared" si="0"/>
        <v>36</v>
      </c>
    </row>
    <row r="24" spans="1:11" ht="16.5" thickBot="1" x14ac:dyDescent="0.3">
      <c r="A24" s="9">
        <v>20</v>
      </c>
      <c r="B24" s="3">
        <v>3</v>
      </c>
      <c r="C24" s="3">
        <v>3</v>
      </c>
      <c r="D24" s="3">
        <v>4</v>
      </c>
      <c r="E24" s="3">
        <v>3</v>
      </c>
      <c r="F24" s="3">
        <v>3</v>
      </c>
      <c r="G24" s="3">
        <v>5</v>
      </c>
      <c r="H24" s="3">
        <v>3</v>
      </c>
      <c r="I24" s="3">
        <v>4</v>
      </c>
      <c r="J24" s="3">
        <v>5</v>
      </c>
      <c r="K24" s="7">
        <f t="shared" si="0"/>
        <v>33</v>
      </c>
    </row>
    <row r="25" spans="1:11" ht="16.5" thickBot="1" x14ac:dyDescent="0.3">
      <c r="A25" s="9">
        <v>21</v>
      </c>
      <c r="B25" s="3">
        <v>4</v>
      </c>
      <c r="C25" s="3">
        <v>4</v>
      </c>
      <c r="D25" s="3">
        <v>5</v>
      </c>
      <c r="E25" s="3">
        <v>3</v>
      </c>
      <c r="F25" s="3">
        <v>5</v>
      </c>
      <c r="G25" s="3">
        <v>5</v>
      </c>
      <c r="H25" s="3">
        <v>5</v>
      </c>
      <c r="I25" s="3">
        <v>3</v>
      </c>
      <c r="J25" s="3">
        <v>4</v>
      </c>
      <c r="K25" s="7">
        <f t="shared" si="0"/>
        <v>38</v>
      </c>
    </row>
    <row r="26" spans="1:11" ht="16.5" thickBot="1" x14ac:dyDescent="0.3">
      <c r="A26" s="9">
        <v>22</v>
      </c>
      <c r="B26" s="3">
        <v>5</v>
      </c>
      <c r="C26" s="3">
        <v>5</v>
      </c>
      <c r="D26" s="3">
        <v>5</v>
      </c>
      <c r="E26" s="3">
        <v>3</v>
      </c>
      <c r="F26" s="3">
        <v>5</v>
      </c>
      <c r="G26" s="3">
        <v>5</v>
      </c>
      <c r="H26" s="3">
        <v>5</v>
      </c>
      <c r="I26" s="3">
        <v>4</v>
      </c>
      <c r="J26" s="3">
        <v>3</v>
      </c>
      <c r="K26" s="7">
        <f t="shared" si="0"/>
        <v>40</v>
      </c>
    </row>
    <row r="27" spans="1:11" ht="16.5" thickBot="1" x14ac:dyDescent="0.3">
      <c r="A27" s="9">
        <v>23</v>
      </c>
      <c r="B27" s="3">
        <v>5</v>
      </c>
      <c r="C27" s="3">
        <v>3</v>
      </c>
      <c r="D27" s="3">
        <v>3</v>
      </c>
      <c r="E27" s="3">
        <v>4</v>
      </c>
      <c r="F27" s="3">
        <v>5</v>
      </c>
      <c r="G27" s="3">
        <v>4</v>
      </c>
      <c r="H27" s="3">
        <v>5</v>
      </c>
      <c r="I27" s="3">
        <v>5</v>
      </c>
      <c r="J27" s="3">
        <v>5</v>
      </c>
      <c r="K27" s="7">
        <f t="shared" si="0"/>
        <v>39</v>
      </c>
    </row>
    <row r="28" spans="1:11" ht="16.5" thickBot="1" x14ac:dyDescent="0.3">
      <c r="A28" s="9">
        <v>24</v>
      </c>
      <c r="B28" s="3">
        <v>3</v>
      </c>
      <c r="C28" s="3">
        <v>4</v>
      </c>
      <c r="D28" s="3">
        <v>4</v>
      </c>
      <c r="E28" s="3">
        <v>5</v>
      </c>
      <c r="F28" s="3">
        <v>4</v>
      </c>
      <c r="G28" s="3">
        <v>3</v>
      </c>
      <c r="H28" s="3">
        <v>3</v>
      </c>
      <c r="I28" s="3">
        <v>5</v>
      </c>
      <c r="J28" s="3">
        <v>3</v>
      </c>
      <c r="K28" s="7">
        <f t="shared" si="0"/>
        <v>34</v>
      </c>
    </row>
    <row r="29" spans="1:11" ht="16.5" thickBot="1" x14ac:dyDescent="0.3">
      <c r="A29" s="9">
        <v>25</v>
      </c>
      <c r="B29" s="3">
        <v>5</v>
      </c>
      <c r="C29" s="3">
        <v>3</v>
      </c>
      <c r="D29" s="3">
        <v>4</v>
      </c>
      <c r="E29" s="3">
        <v>5</v>
      </c>
      <c r="F29" s="3">
        <v>5</v>
      </c>
      <c r="G29" s="3">
        <v>5</v>
      </c>
      <c r="H29" s="3">
        <v>4</v>
      </c>
      <c r="I29" s="3">
        <v>5</v>
      </c>
      <c r="J29" s="3">
        <v>5</v>
      </c>
      <c r="K29" s="7">
        <f t="shared" si="0"/>
        <v>41</v>
      </c>
    </row>
    <row r="30" spans="1:11" ht="16.5" thickBot="1" x14ac:dyDescent="0.3">
      <c r="A30" s="9">
        <v>26</v>
      </c>
      <c r="B30" s="3">
        <v>4</v>
      </c>
      <c r="C30" s="3">
        <v>2</v>
      </c>
      <c r="D30" s="3">
        <v>3</v>
      </c>
      <c r="E30" s="3">
        <v>3</v>
      </c>
      <c r="F30" s="3">
        <v>4</v>
      </c>
      <c r="G30" s="3">
        <v>4</v>
      </c>
      <c r="H30" s="3">
        <v>3</v>
      </c>
      <c r="I30" s="3">
        <v>3</v>
      </c>
      <c r="J30" s="3">
        <v>4</v>
      </c>
      <c r="K30" s="7">
        <f t="shared" si="0"/>
        <v>30</v>
      </c>
    </row>
    <row r="31" spans="1:11" ht="16.5" thickBot="1" x14ac:dyDescent="0.3">
      <c r="A31" s="9">
        <v>27</v>
      </c>
      <c r="B31" s="3">
        <v>5</v>
      </c>
      <c r="C31" s="3">
        <v>5</v>
      </c>
      <c r="D31" s="3">
        <v>5</v>
      </c>
      <c r="E31" s="3">
        <v>5</v>
      </c>
      <c r="F31" s="3">
        <v>4</v>
      </c>
      <c r="G31" s="3">
        <v>4</v>
      </c>
      <c r="H31" s="3">
        <v>4</v>
      </c>
      <c r="I31" s="3">
        <v>4</v>
      </c>
      <c r="J31" s="3">
        <v>4</v>
      </c>
      <c r="K31" s="7">
        <f t="shared" si="0"/>
        <v>40</v>
      </c>
    </row>
    <row r="32" spans="1:11" ht="16.5" thickBot="1" x14ac:dyDescent="0.3">
      <c r="A32" s="9">
        <v>28</v>
      </c>
      <c r="B32" s="3">
        <v>5</v>
      </c>
      <c r="C32" s="3">
        <v>5</v>
      </c>
      <c r="D32" s="3">
        <v>5</v>
      </c>
      <c r="E32" s="3">
        <v>5</v>
      </c>
      <c r="F32" s="3">
        <v>5</v>
      </c>
      <c r="G32" s="3">
        <v>5</v>
      </c>
      <c r="H32" s="3">
        <v>5</v>
      </c>
      <c r="I32" s="3">
        <v>5</v>
      </c>
      <c r="J32" s="3">
        <v>5</v>
      </c>
      <c r="K32" s="7">
        <f t="shared" si="0"/>
        <v>45</v>
      </c>
    </row>
    <row r="33" spans="1:11" ht="16.5" thickBot="1" x14ac:dyDescent="0.3">
      <c r="A33" s="9">
        <v>29</v>
      </c>
      <c r="B33" s="3">
        <v>5</v>
      </c>
      <c r="C33" s="3">
        <v>5</v>
      </c>
      <c r="D33" s="3">
        <v>5</v>
      </c>
      <c r="E33" s="3">
        <v>5</v>
      </c>
      <c r="F33" s="3">
        <v>4</v>
      </c>
      <c r="G33" s="3">
        <v>5</v>
      </c>
      <c r="H33" s="3">
        <v>5</v>
      </c>
      <c r="I33" s="3">
        <v>4</v>
      </c>
      <c r="J33" s="3">
        <v>5</v>
      </c>
      <c r="K33" s="7">
        <f t="shared" si="0"/>
        <v>43</v>
      </c>
    </row>
    <row r="34" spans="1:11" ht="16.5" thickBot="1" x14ac:dyDescent="0.3">
      <c r="A34" s="9">
        <v>30</v>
      </c>
      <c r="B34" s="3">
        <v>4</v>
      </c>
      <c r="C34" s="3">
        <v>5</v>
      </c>
      <c r="D34" s="3">
        <v>4</v>
      </c>
      <c r="E34" s="3">
        <v>4</v>
      </c>
      <c r="F34" s="3">
        <v>5</v>
      </c>
      <c r="G34" s="3">
        <v>5</v>
      </c>
      <c r="H34" s="3">
        <v>5</v>
      </c>
      <c r="I34" s="3">
        <v>4</v>
      </c>
      <c r="J34" s="3">
        <v>5</v>
      </c>
      <c r="K34" s="7">
        <f t="shared" si="0"/>
        <v>41</v>
      </c>
    </row>
    <row r="35" spans="1:11" ht="16.5" thickBot="1" x14ac:dyDescent="0.3">
      <c r="A35" s="9">
        <v>31</v>
      </c>
      <c r="B35" s="3">
        <v>4</v>
      </c>
      <c r="C35" s="3">
        <v>5</v>
      </c>
      <c r="D35" s="3">
        <v>4</v>
      </c>
      <c r="E35" s="3">
        <v>2</v>
      </c>
      <c r="F35" s="3">
        <v>4</v>
      </c>
      <c r="G35" s="3">
        <v>4</v>
      </c>
      <c r="H35" s="3">
        <v>3</v>
      </c>
      <c r="I35" s="3">
        <v>4</v>
      </c>
      <c r="J35" s="3">
        <v>4</v>
      </c>
      <c r="K35" s="7">
        <f t="shared" si="0"/>
        <v>34</v>
      </c>
    </row>
    <row r="36" spans="1:11" x14ac:dyDescent="0.25">
      <c r="B36" s="27">
        <f>CORREL(B5:B35,$K$5:$K$35)</f>
        <v>0.45859797230830629</v>
      </c>
      <c r="C36" s="27">
        <f t="shared" ref="C36:J36" si="1">CORREL(C5:C35,$K$5:$K$35)</f>
        <v>0.51601004028253683</v>
      </c>
      <c r="D36" s="27">
        <f t="shared" si="1"/>
        <v>0.52522768122193153</v>
      </c>
      <c r="E36" s="27">
        <f t="shared" si="1"/>
        <v>0.57838575184210439</v>
      </c>
      <c r="F36" s="27">
        <f t="shared" si="1"/>
        <v>0.45633002348686008</v>
      </c>
      <c r="G36" s="27">
        <f t="shared" si="1"/>
        <v>0.46908583974650581</v>
      </c>
      <c r="H36" s="27">
        <f t="shared" si="1"/>
        <v>0.57610277769672036</v>
      </c>
      <c r="I36" s="27">
        <f t="shared" si="1"/>
        <v>0.42483981089343248</v>
      </c>
      <c r="J36" s="27">
        <f t="shared" si="1"/>
        <v>0.45177555937811681</v>
      </c>
    </row>
    <row r="37" spans="1:11" x14ac:dyDescent="0.25">
      <c r="B37" s="7">
        <f>AVERAGE(B5:B35)</f>
        <v>4.290322580645161</v>
      </c>
      <c r="C37" s="7">
        <f t="shared" ref="C37:J37" si="2">AVERAGE(C5:C35)</f>
        <v>4.032258064516129</v>
      </c>
      <c r="D37" s="7">
        <f t="shared" si="2"/>
        <v>4.387096774193548</v>
      </c>
      <c r="E37" s="7">
        <f t="shared" si="2"/>
        <v>3.967741935483871</v>
      </c>
      <c r="F37" s="7">
        <f t="shared" si="2"/>
        <v>4.5161290322580649</v>
      </c>
      <c r="G37" s="7">
        <f t="shared" si="2"/>
        <v>4.419354838709677</v>
      </c>
      <c r="H37" s="7">
        <f t="shared" si="2"/>
        <v>4</v>
      </c>
      <c r="I37" s="7">
        <f t="shared" si="2"/>
        <v>4.193548387096774</v>
      </c>
      <c r="J37" s="7">
        <f t="shared" si="2"/>
        <v>4.4838709677419351</v>
      </c>
    </row>
    <row r="38" spans="1:11" x14ac:dyDescent="0.25">
      <c r="B38" s="7">
        <f>SUM(B5:B35)</f>
        <v>133</v>
      </c>
      <c r="C38" s="7">
        <f t="shared" ref="C38:J38" si="3">SUM(C5:C35)</f>
        <v>125</v>
      </c>
      <c r="D38" s="7">
        <f t="shared" si="3"/>
        <v>136</v>
      </c>
      <c r="E38" s="7">
        <f t="shared" si="3"/>
        <v>123</v>
      </c>
      <c r="F38" s="7">
        <f t="shared" si="3"/>
        <v>140</v>
      </c>
      <c r="G38" s="7">
        <f t="shared" si="3"/>
        <v>137</v>
      </c>
      <c r="H38" s="7">
        <f t="shared" si="3"/>
        <v>124</v>
      </c>
      <c r="I38" s="7">
        <f t="shared" si="3"/>
        <v>130</v>
      </c>
      <c r="J38" s="7">
        <f t="shared" si="3"/>
        <v>139</v>
      </c>
    </row>
  </sheetData>
  <mergeCells count="11">
    <mergeCell ref="J3:J4"/>
    <mergeCell ref="A1:A4"/>
    <mergeCell ref="B1:J2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2F6AD-ADB6-481E-9926-AA9AEF21E249}">
  <dimension ref="A1:S12"/>
  <sheetViews>
    <sheetView workbookViewId="0">
      <selection activeCell="J12" sqref="J12"/>
    </sheetView>
  </sheetViews>
  <sheetFormatPr defaultRowHeight="15" x14ac:dyDescent="0.25"/>
  <cols>
    <col min="1" max="1" width="3.7109375" bestFit="1" customWidth="1"/>
    <col min="2" max="2" width="10.7109375" customWidth="1"/>
    <col min="3" max="7" width="4.28515625" customWidth="1"/>
    <col min="8" max="8" width="7.5703125" customWidth="1"/>
  </cols>
  <sheetData>
    <row r="1" spans="1:19" x14ac:dyDescent="0.25">
      <c r="A1" s="191" t="s">
        <v>38</v>
      </c>
      <c r="B1" s="190" t="s">
        <v>3</v>
      </c>
      <c r="C1" s="192" t="s">
        <v>39</v>
      </c>
      <c r="D1" s="193"/>
      <c r="E1" s="193"/>
      <c r="F1" s="193"/>
      <c r="G1" s="194"/>
      <c r="H1" s="198" t="s">
        <v>57</v>
      </c>
    </row>
    <row r="2" spans="1:19" ht="15" customHeight="1" x14ac:dyDescent="0.25">
      <c r="A2" s="191"/>
      <c r="B2" s="190"/>
      <c r="C2" s="195"/>
      <c r="D2" s="196"/>
      <c r="E2" s="196"/>
      <c r="F2" s="196"/>
      <c r="G2" s="197"/>
      <c r="H2" s="199"/>
    </row>
    <row r="3" spans="1:19" ht="34.5" customHeight="1" x14ac:dyDescent="0.25">
      <c r="A3" s="191"/>
      <c r="B3" s="190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200"/>
    </row>
    <row r="4" spans="1:19" ht="15.75" x14ac:dyDescent="0.25">
      <c r="A4" s="12">
        <v>1</v>
      </c>
      <c r="B4" s="13" t="s">
        <v>33</v>
      </c>
      <c r="C4" s="2">
        <f>COUNTIF('r. tingkat kepuasan'!$B$5:$B$35,1)</f>
        <v>0</v>
      </c>
      <c r="D4" s="2">
        <f>COUNTIF('r. tingkat kepuasan'!$B$5:$B$35,2)</f>
        <v>0</v>
      </c>
      <c r="E4" s="2">
        <f>COUNTIF('r. tingkat kepuasan'!$B$5:$B$35,3)</f>
        <v>8</v>
      </c>
      <c r="F4" s="2">
        <f>COUNTIF('r. tingkat kepuasan'!$B$5:$B$35,4)</f>
        <v>14</v>
      </c>
      <c r="G4" s="2">
        <f>COUNTIF('r. tingkat kepuasan'!$B$5:$B$35,5)</f>
        <v>9</v>
      </c>
      <c r="H4" s="26">
        <v>4.03</v>
      </c>
      <c r="J4" t="s">
        <v>58</v>
      </c>
    </row>
    <row r="5" spans="1:19" ht="15.75" x14ac:dyDescent="0.25">
      <c r="A5" s="12">
        <v>2</v>
      </c>
      <c r="B5" s="14" t="s">
        <v>22</v>
      </c>
      <c r="C5" s="2">
        <f>COUNTIF('r. tingkat kepuasan'!$C$5:$C$35,1)</f>
        <v>0</v>
      </c>
      <c r="D5" s="2">
        <f>COUNTIF('r. tingkat kepuasan'!$C$5:$C$35,2)</f>
        <v>2</v>
      </c>
      <c r="E5" s="2">
        <f>COUNTIF('r. tingkat kepuasan'!$C$5:$C$35,3)</f>
        <v>10</v>
      </c>
      <c r="F5" s="2">
        <f>COUNTIF('r. tingkat kepuasan'!$C$5:$C$35,4)</f>
        <v>15</v>
      </c>
      <c r="G5" s="2">
        <f>COUNTIF('r. tingkat kepuasan'!$C$5:$C$35,5)</f>
        <v>4</v>
      </c>
      <c r="H5" s="26">
        <v>3.71</v>
      </c>
    </row>
    <row r="6" spans="1:19" ht="30" x14ac:dyDescent="0.25">
      <c r="A6" s="12">
        <v>3</v>
      </c>
      <c r="B6" s="14" t="s">
        <v>32</v>
      </c>
      <c r="C6" s="2">
        <f>COUNTIF('r. tingkat kepuasan'!$D$5:$D$35,1)</f>
        <v>0</v>
      </c>
      <c r="D6" s="2">
        <f>COUNTIF('r. tingkat kepuasan'!$D$5:$D$35,2)</f>
        <v>0</v>
      </c>
      <c r="E6" s="2">
        <f>COUNTIF('r. tingkat kepuasan'!$D$5:$D$35,3)</f>
        <v>8</v>
      </c>
      <c r="F6" s="2">
        <f>COUNTIF('r. tingkat kepuasan'!$D$5:$D$35,4)</f>
        <v>16</v>
      </c>
      <c r="G6" s="2">
        <f>COUNTIF('r. tingkat kepuasan'!$D$5:$D$35,5)</f>
        <v>7</v>
      </c>
      <c r="H6" s="26">
        <v>3.97</v>
      </c>
      <c r="K6" s="6">
        <f>'r. tingkat kepuasan'!B36</f>
        <v>4.032258064516129</v>
      </c>
      <c r="L6" s="6">
        <f>'r. tingkat kepuasan'!C36</f>
        <v>3.6774193548387095</v>
      </c>
      <c r="M6" s="6">
        <f>'r. tingkat kepuasan'!D36</f>
        <v>3.967741935483871</v>
      </c>
      <c r="N6" s="6">
        <f>'r. tingkat kepuasan'!E36</f>
        <v>3.6129032258064515</v>
      </c>
      <c r="O6" s="6">
        <f>'r. tingkat kepuasan'!F36</f>
        <v>3.870967741935484</v>
      </c>
      <c r="P6" s="6">
        <f>'r. tingkat kepuasan'!G36</f>
        <v>3.870967741935484</v>
      </c>
      <c r="Q6" s="6">
        <f>'r. tingkat kepuasan'!H36</f>
        <v>3.193548387096774</v>
      </c>
      <c r="R6" s="6">
        <f>'r. tingkat kepuasan'!I36</f>
        <v>3.806451612903226</v>
      </c>
      <c r="S6" s="6">
        <f>'r. tingkat kepuasan'!J36</f>
        <v>3.193548387096774</v>
      </c>
    </row>
    <row r="7" spans="1:19" ht="31.5" x14ac:dyDescent="0.25">
      <c r="A7" s="12">
        <v>4</v>
      </c>
      <c r="B7" s="13" t="s">
        <v>31</v>
      </c>
      <c r="C7" s="2">
        <f>COUNTIF('r. tingkat kepuasan'!$E$5:$E$35,1)</f>
        <v>0</v>
      </c>
      <c r="D7" s="2">
        <f>COUNTIF('r. tingkat kepuasan'!$E$5:$E$35,2)</f>
        <v>3</v>
      </c>
      <c r="E7" s="2">
        <f>COUNTIF('r. tingkat kepuasan'!$E$5:$E$35,3)</f>
        <v>12</v>
      </c>
      <c r="F7" s="2">
        <f>COUNTIF('r. tingkat kepuasan'!$E$5:$E$35,4)</f>
        <v>10</v>
      </c>
      <c r="G7" s="2">
        <f>COUNTIF('r. tingkat kepuasan'!$E$5:$E$35,5)</f>
        <v>6</v>
      </c>
      <c r="H7" s="26">
        <v>3.81</v>
      </c>
      <c r="K7" s="6">
        <v>4.032258064516129</v>
      </c>
      <c r="L7" s="6">
        <v>3.6774193548387095</v>
      </c>
      <c r="M7" s="6">
        <v>3.967741935483871</v>
      </c>
      <c r="N7" s="6">
        <v>3.6129032258064515</v>
      </c>
      <c r="O7" s="6">
        <v>3.870967741935484</v>
      </c>
      <c r="P7" s="6">
        <v>3.870967741935484</v>
      </c>
      <c r="Q7" s="6">
        <v>3.193548387096774</v>
      </c>
      <c r="R7" s="6">
        <v>3.806451612903226</v>
      </c>
      <c r="S7" s="6">
        <v>3.193548387096774</v>
      </c>
    </row>
    <row r="8" spans="1:19" ht="30" x14ac:dyDescent="0.25">
      <c r="A8" s="12">
        <v>5</v>
      </c>
      <c r="B8" s="14" t="s">
        <v>9</v>
      </c>
      <c r="C8" s="2">
        <f>COUNTIF('r. tingkat kepuasan'!$F$5:$F$35,1)</f>
        <v>0</v>
      </c>
      <c r="D8" s="2">
        <f>COUNTIF('r. tingkat kepuasan'!$F$5:$F$35,2)</f>
        <v>1</v>
      </c>
      <c r="E8" s="2">
        <f>COUNTIF('r. tingkat kepuasan'!$F$5:$F$35,3)</f>
        <v>8</v>
      </c>
      <c r="F8" s="2">
        <f>COUNTIF('r. tingkat kepuasan'!$F$5:$F$35,4)</f>
        <v>16</v>
      </c>
      <c r="G8" s="2">
        <f>COUNTIF('r. tingkat kepuasan'!$F$5:$F$35,5)</f>
        <v>6</v>
      </c>
      <c r="H8" s="26">
        <v>3.84</v>
      </c>
    </row>
    <row r="9" spans="1:19" ht="31.5" x14ac:dyDescent="0.25">
      <c r="A9" s="12">
        <v>6</v>
      </c>
      <c r="B9" s="13" t="s">
        <v>19</v>
      </c>
      <c r="C9" s="2">
        <f>COUNTIF('r. tingkat kepuasan'!$G$5:$G$35,'tingkat kepuasan'!C3)</f>
        <v>0</v>
      </c>
      <c r="D9" s="2">
        <f>COUNTIF('r. tingkat kepuasan'!$G$5:$G$35,'tingkat kepuasan'!D3)</f>
        <v>0</v>
      </c>
      <c r="E9" s="2">
        <f>COUNTIF('r. tingkat kepuasan'!$G$5:$G$35,'tingkat kepuasan'!E3)</f>
        <v>11</v>
      </c>
      <c r="F9" s="2">
        <f>COUNTIF('r. tingkat kepuasan'!$G$5:$G$35,'tingkat kepuasan'!F3)</f>
        <v>13</v>
      </c>
      <c r="G9" s="2">
        <f>COUNTIF('r. tingkat kepuasan'!$G$5:$G$35,'tingkat kepuasan'!G3)</f>
        <v>7</v>
      </c>
      <c r="H9" s="26">
        <v>3.9</v>
      </c>
    </row>
    <row r="10" spans="1:19" ht="45" x14ac:dyDescent="0.25">
      <c r="A10" s="15">
        <v>7</v>
      </c>
      <c r="B10" s="14" t="s">
        <v>8</v>
      </c>
      <c r="C10" s="2">
        <f>COUNTIF('r. tingkat kepuasan'!$H$5:$H$35,'tingkat kepuasan'!C3)</f>
        <v>0</v>
      </c>
      <c r="D10" s="2">
        <f>COUNTIF('r. tingkat kepuasan'!$H$5:$H$35,'tingkat kepuasan'!D3)</f>
        <v>7</v>
      </c>
      <c r="E10" s="2">
        <f>COUNTIF('r. tingkat kepuasan'!$H$5:$H$35,'tingkat kepuasan'!E3)</f>
        <v>13</v>
      </c>
      <c r="F10" s="2">
        <f>COUNTIF('r. tingkat kepuasan'!$H$5:$H$35,'tingkat kepuasan'!F3)</f>
        <v>9</v>
      </c>
      <c r="G10" s="2">
        <f>COUNTIF('r. tingkat kepuasan'!$H$5:$H$35,'tingkat kepuasan'!G3)</f>
        <v>2</v>
      </c>
      <c r="H10" s="26">
        <v>3.19</v>
      </c>
    </row>
    <row r="11" spans="1:19" ht="63" x14ac:dyDescent="0.25">
      <c r="A11" s="15">
        <v>8</v>
      </c>
      <c r="B11" s="13" t="s">
        <v>34</v>
      </c>
      <c r="C11" s="22">
        <f>COUNTIF('r. tingkat kepuasan'!$I$5:$I$35,'tingkat kepuasan'!C3)</f>
        <v>0</v>
      </c>
      <c r="D11" s="22">
        <f>COUNTIF('r. tingkat kepuasan'!$I$5:$I$35,'tingkat kepuasan'!D3)</f>
        <v>1</v>
      </c>
      <c r="E11" s="22">
        <f>COUNTIF('r. tingkat kepuasan'!$I$5:$I$35,'tingkat kepuasan'!E3)</f>
        <v>12</v>
      </c>
      <c r="F11" s="22">
        <f>COUNTIF('r. tingkat kepuasan'!$I$5:$I$35,'tingkat kepuasan'!F3)</f>
        <v>10</v>
      </c>
      <c r="G11" s="22">
        <f>COUNTIF('r. tingkat kepuasan'!$I$5:$I$35,'tingkat kepuasan'!G3)</f>
        <v>8</v>
      </c>
      <c r="H11" s="22">
        <v>3.81</v>
      </c>
    </row>
    <row r="12" spans="1:19" ht="31.5" x14ac:dyDescent="0.25">
      <c r="A12" s="15">
        <v>9</v>
      </c>
      <c r="B12" s="13" t="s">
        <v>11</v>
      </c>
      <c r="C12" s="22">
        <f>COUNTIF('r. tingkat kepuasan'!$J$5:$J$35,'tingkat kepuasan'!C3)</f>
        <v>0</v>
      </c>
      <c r="D12" s="22">
        <f>COUNTIF('r. tingkat kepuasan'!$J$5:$J$35,'tingkat kepuasan'!D3)</f>
        <v>3</v>
      </c>
      <c r="E12" s="22">
        <f>COUNTIF('r. tingkat kepuasan'!$J$5:$J$35,'tingkat kepuasan'!E3)</f>
        <v>19</v>
      </c>
      <c r="F12" s="22">
        <f>COUNTIF('r. tingkat kepuasan'!$J$5:$J$35,'tingkat kepuasan'!F3)</f>
        <v>9</v>
      </c>
      <c r="G12" s="22">
        <f>COUNTIF('r. tingkat kepuasan'!$J$5:$J$35,'tingkat kepuasan'!G3)</f>
        <v>0</v>
      </c>
      <c r="H12" s="22">
        <v>3.19</v>
      </c>
    </row>
  </sheetData>
  <mergeCells count="4">
    <mergeCell ref="B1:B3"/>
    <mergeCell ref="A1:A3"/>
    <mergeCell ref="C1:G2"/>
    <mergeCell ref="H1:H3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6C768-7137-4D9D-91D8-3350D1625BD5}">
  <dimension ref="A1:H12"/>
  <sheetViews>
    <sheetView workbookViewId="0">
      <selection activeCell="B12" sqref="B4:B12"/>
    </sheetView>
  </sheetViews>
  <sheetFormatPr defaultRowHeight="15" x14ac:dyDescent="0.25"/>
  <cols>
    <col min="1" max="1" width="3.7109375" bestFit="1" customWidth="1"/>
    <col min="2" max="2" width="10.5703125" customWidth="1"/>
    <col min="3" max="7" width="4.28515625" customWidth="1"/>
    <col min="8" max="8" width="7.5703125" customWidth="1"/>
  </cols>
  <sheetData>
    <row r="1" spans="1:8" x14ac:dyDescent="0.25">
      <c r="A1" s="191" t="s">
        <v>38</v>
      </c>
      <c r="B1" s="190" t="s">
        <v>3</v>
      </c>
      <c r="C1" s="192" t="s">
        <v>39</v>
      </c>
      <c r="D1" s="193"/>
      <c r="E1" s="193"/>
      <c r="F1" s="193"/>
      <c r="G1" s="194"/>
      <c r="H1" s="198" t="s">
        <v>10</v>
      </c>
    </row>
    <row r="2" spans="1:8" ht="15" customHeight="1" x14ac:dyDescent="0.25">
      <c r="A2" s="191"/>
      <c r="B2" s="190"/>
      <c r="C2" s="195"/>
      <c r="D2" s="196"/>
      <c r="E2" s="196"/>
      <c r="F2" s="196"/>
      <c r="G2" s="197"/>
      <c r="H2" s="199"/>
    </row>
    <row r="3" spans="1:8" ht="34.5" customHeight="1" x14ac:dyDescent="0.25">
      <c r="A3" s="191"/>
      <c r="B3" s="190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200"/>
    </row>
    <row r="4" spans="1:8" ht="15.75" x14ac:dyDescent="0.25">
      <c r="A4" s="12">
        <v>1</v>
      </c>
      <c r="B4" s="13" t="s">
        <v>33</v>
      </c>
      <c r="C4" s="2">
        <f>COUNTIF('r. tingkat kepentingan'!$B$5:$B$35,'tingkat kepentingan'!C3)</f>
        <v>0</v>
      </c>
      <c r="D4" s="2">
        <f>COUNTIF('r. tingkat kepentingan'!$B$5:$B$35,'tingkat kepentingan'!D3)</f>
        <v>0</v>
      </c>
      <c r="E4" s="2">
        <f>COUNTIF('r. tingkat kepentingan'!$B$5:$B$35,'tingkat kepentingan'!E3)</f>
        <v>6</v>
      </c>
      <c r="F4" s="2">
        <f>COUNTIF('r. tingkat kepentingan'!$B$5:$B$35,'tingkat kepentingan'!F3)</f>
        <v>10</v>
      </c>
      <c r="G4" s="2">
        <f>COUNTIF('r. tingkat kepentingan'!$B$5:$B$35,'tingkat kepentingan'!G3)</f>
        <v>15</v>
      </c>
      <c r="H4" s="11">
        <v>5</v>
      </c>
    </row>
    <row r="5" spans="1:8" ht="15.75" x14ac:dyDescent="0.25">
      <c r="A5" s="12">
        <v>2</v>
      </c>
      <c r="B5" s="14" t="s">
        <v>22</v>
      </c>
      <c r="C5" s="2">
        <f>COUNTIF('r. tingkat kepentingan'!$C$5:$C$35,'tingkat kepentingan'!C3)</f>
        <v>0</v>
      </c>
      <c r="D5" s="2">
        <f>COUNTIF('r. tingkat kepentingan'!$C$5:$C$35,'tingkat kepentingan'!D3)</f>
        <v>1</v>
      </c>
      <c r="E5" s="2">
        <f>COUNTIF('r. tingkat kepentingan'!$C$5:$C$35,'tingkat kepentingan'!E3)</f>
        <v>9</v>
      </c>
      <c r="F5" s="2">
        <f>COUNTIF('r. tingkat kepentingan'!$C$5:$C$35,'tingkat kepentingan'!F3)</f>
        <v>9</v>
      </c>
      <c r="G5" s="2">
        <f>COUNTIF('r. tingkat kepentingan'!$C$5:$C$35,'tingkat kepentingan'!G3)</f>
        <v>12</v>
      </c>
      <c r="H5" s="11">
        <v>5</v>
      </c>
    </row>
    <row r="6" spans="1:8" ht="30" x14ac:dyDescent="0.25">
      <c r="A6" s="12">
        <v>3</v>
      </c>
      <c r="B6" s="14" t="s">
        <v>32</v>
      </c>
      <c r="C6" s="2">
        <f>COUNTIF('r. tingkat kepentingan'!$D$5:$D$35,'tingkat kepentingan'!C3)</f>
        <v>0</v>
      </c>
      <c r="D6" s="2">
        <f>COUNTIF('r. tingkat kepentingan'!$D$5:$D$35,'tingkat kepentingan'!D3)</f>
        <v>0</v>
      </c>
      <c r="E6" s="2">
        <f>COUNTIF('r. tingkat kepentingan'!$D$5:$D$35,'tingkat kepentingan'!E3)</f>
        <v>3</v>
      </c>
      <c r="F6" s="2">
        <f>COUNTIF('r. tingkat kepentingan'!$D$5:$D$35,'tingkat kepentingan'!F3)</f>
        <v>13</v>
      </c>
      <c r="G6" s="2">
        <f>COUNTIF('r. tingkat kepentingan'!$D$5:$D$35,'tingkat kepentingan'!G3)</f>
        <v>15</v>
      </c>
      <c r="H6" s="11">
        <v>5</v>
      </c>
    </row>
    <row r="7" spans="1:8" ht="31.5" x14ac:dyDescent="0.25">
      <c r="A7" s="12">
        <v>4</v>
      </c>
      <c r="B7" s="13" t="s">
        <v>31</v>
      </c>
      <c r="C7" s="2">
        <f>COUNTIF('r. tingkat kepentingan'!$E$5:$E$35,'tingkat kepentingan'!C3)</f>
        <v>0</v>
      </c>
      <c r="D7" s="2">
        <f>COUNTIF('r. tingkat kepentingan'!$E$5:$E$35,'tingkat kepentingan'!D3)</f>
        <v>1</v>
      </c>
      <c r="E7" s="2">
        <f>COUNTIF('r. tingkat kepentingan'!$E$5:$E$35,'tingkat kepentingan'!E3)</f>
        <v>9</v>
      </c>
      <c r="F7" s="2">
        <f>COUNTIF('r. tingkat kepentingan'!$E$5:$E$35,'tingkat kepentingan'!F3)</f>
        <v>11</v>
      </c>
      <c r="G7" s="2">
        <f>COUNTIF('r. tingkat kepentingan'!$E$5:$E$35,'tingkat kepentingan'!G3)</f>
        <v>10</v>
      </c>
      <c r="H7" s="11">
        <v>4</v>
      </c>
    </row>
    <row r="8" spans="1:8" ht="30" x14ac:dyDescent="0.25">
      <c r="A8" s="12">
        <v>5</v>
      </c>
      <c r="B8" s="14" t="s">
        <v>9</v>
      </c>
      <c r="C8" s="2">
        <f>COUNTIF('r. tingkat kepentingan'!$F$5:$F$35,'tingkat kepentingan'!C3)</f>
        <v>0</v>
      </c>
      <c r="D8" s="2">
        <f>COUNTIF('r. tingkat kepentingan'!$F$5:$F$35,'tingkat kepentingan'!D3)</f>
        <v>0</v>
      </c>
      <c r="E8" s="2">
        <f>COUNTIF('r. tingkat kepentingan'!$F$5:$F$35,'tingkat kepentingan'!E3)</f>
        <v>1</v>
      </c>
      <c r="F8" s="2">
        <f>COUNTIF('r. tingkat kepentingan'!$F$5:$F$35,'tingkat kepentingan'!F3)</f>
        <v>13</v>
      </c>
      <c r="G8" s="2">
        <f>COUNTIF('r. tingkat kepentingan'!$F$5:$F$35,'tingkat kepentingan'!G3)</f>
        <v>17</v>
      </c>
      <c r="H8" s="11">
        <v>5</v>
      </c>
    </row>
    <row r="9" spans="1:8" ht="31.5" x14ac:dyDescent="0.25">
      <c r="A9" s="12">
        <v>6</v>
      </c>
      <c r="B9" s="13" t="s">
        <v>19</v>
      </c>
      <c r="C9" s="2">
        <f>COUNTIF('r. tingkat kepentingan'!$G$5:$G$35,'tingkat kepentingan'!C3)</f>
        <v>0</v>
      </c>
      <c r="D9" s="2">
        <f>COUNTIF('r. tingkat kepentingan'!$G$5:$G$35,'tingkat kepentingan'!D3)</f>
        <v>0</v>
      </c>
      <c r="E9" s="2">
        <f>COUNTIF('r. tingkat kepentingan'!$G$5:$G$35,'tingkat kepentingan'!E3)</f>
        <v>4</v>
      </c>
      <c r="F9" s="2">
        <f>COUNTIF('r. tingkat kepentingan'!$G$5:$G$35,'tingkat kepentingan'!F3)</f>
        <v>10</v>
      </c>
      <c r="G9" s="2">
        <f>COUNTIF('r. tingkat kepentingan'!$G$5:$G$35,'tingkat kepentingan'!G3)</f>
        <v>17</v>
      </c>
      <c r="H9" s="11">
        <v>5</v>
      </c>
    </row>
    <row r="10" spans="1:8" ht="45" x14ac:dyDescent="0.25">
      <c r="A10" s="15">
        <v>7</v>
      </c>
      <c r="B10" s="14" t="s">
        <v>8</v>
      </c>
      <c r="C10" s="2">
        <f>COUNTIF('r. tingkat kepentingan'!$H$5:$H$35,'tingkat kepentingan'!C3)</f>
        <v>0</v>
      </c>
      <c r="D10" s="2">
        <f>COUNTIF('r. tingkat kepentingan'!$H$5:$H$35,'tingkat kepentingan'!D3)</f>
        <v>0</v>
      </c>
      <c r="E10" s="2">
        <f>COUNTIF('r. tingkat kepentingan'!$H$5:$H$35,'tingkat kepentingan'!E3)</f>
        <v>11</v>
      </c>
      <c r="F10" s="2">
        <f>COUNTIF('r. tingkat kepentingan'!$H$5:$H$35,'tingkat kepentingan'!F3)</f>
        <v>9</v>
      </c>
      <c r="G10" s="2">
        <f>COUNTIF('r. tingkat kepentingan'!$H$5:$H$35,'tingkat kepentingan'!G3)</f>
        <v>11</v>
      </c>
      <c r="H10" s="11">
        <v>5</v>
      </c>
    </row>
    <row r="11" spans="1:8" ht="63" x14ac:dyDescent="0.25">
      <c r="A11" s="15">
        <v>8</v>
      </c>
      <c r="B11" s="13" t="s">
        <v>34</v>
      </c>
      <c r="C11" s="22">
        <f>COUNTIF('r. tingkat kepentingan'!$I$5:$I$35,'tingkat kepentingan'!C3)</f>
        <v>0</v>
      </c>
      <c r="D11" s="22">
        <f>COUNTIF('r. tingkat kepentingan'!$I$5:$I$35,'tingkat kepentingan'!D3)</f>
        <v>0</v>
      </c>
      <c r="E11" s="22">
        <f>COUNTIF('r. tingkat kepentingan'!$I$5:$I$35,'tingkat kepentingan'!E3)</f>
        <v>6</v>
      </c>
      <c r="F11" s="22">
        <f>COUNTIF('r. tingkat kepentingan'!$I$5:$I$35,'tingkat kepentingan'!F3)</f>
        <v>13</v>
      </c>
      <c r="G11" s="22">
        <f>COUNTIF('r. tingkat kepentingan'!$I$5:$I$35,'tingkat kepentingan'!G3)</f>
        <v>12</v>
      </c>
      <c r="H11" s="22">
        <v>4</v>
      </c>
    </row>
    <row r="12" spans="1:8" ht="31.5" x14ac:dyDescent="0.25">
      <c r="A12" s="15">
        <v>9</v>
      </c>
      <c r="B12" s="13" t="s">
        <v>11</v>
      </c>
      <c r="C12" s="22">
        <f>COUNTIF('r. tingkat kepentingan'!$J$5:$J$35,'tingkat kepentingan'!C3)</f>
        <v>0</v>
      </c>
      <c r="D12" s="22">
        <f>COUNTIF('r. tingkat kepentingan'!$J$5:$J$35,'tingkat kepentingan'!D3)</f>
        <v>0</v>
      </c>
      <c r="E12" s="22">
        <f>COUNTIF('r. tingkat kepentingan'!$J$5:$J$35,'tingkat kepentingan'!E3)</f>
        <v>2</v>
      </c>
      <c r="F12" s="22">
        <f>COUNTIF('r. tingkat kepentingan'!$J$5:$J$35,'tingkat kepentingan'!F3)</f>
        <v>12</v>
      </c>
      <c r="G12" s="22">
        <f>COUNTIF('r. tingkat kepentingan'!$J$5:$J$35,'tingkat kepentingan'!G3)</f>
        <v>17</v>
      </c>
      <c r="H12" s="22">
        <v>5</v>
      </c>
    </row>
  </sheetData>
  <mergeCells count="4">
    <mergeCell ref="A1:A3"/>
    <mergeCell ref="B1:B3"/>
    <mergeCell ref="C1:G2"/>
    <mergeCell ref="H1:H3"/>
  </mergeCells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46084-5CBA-4312-9548-C9B770A093C1}">
  <dimension ref="A1:M53"/>
  <sheetViews>
    <sheetView topLeftCell="A28" workbookViewId="0">
      <selection activeCell="A37" sqref="A37:B39"/>
    </sheetView>
  </sheetViews>
  <sheetFormatPr defaultRowHeight="15" x14ac:dyDescent="0.25"/>
  <cols>
    <col min="2" max="2" width="17.140625" customWidth="1"/>
    <col min="4" max="4" width="15.85546875" customWidth="1"/>
    <col min="8" max="8" width="5.7109375" customWidth="1"/>
    <col min="9" max="9" width="22.28515625" customWidth="1"/>
    <col min="10" max="10" width="13.85546875" customWidth="1"/>
    <col min="11" max="11" width="15.85546875" customWidth="1"/>
    <col min="12" max="12" width="13.85546875" customWidth="1"/>
    <col min="13" max="13" width="10.140625" customWidth="1"/>
  </cols>
  <sheetData>
    <row r="1" spans="1:13" x14ac:dyDescent="0.25">
      <c r="A1" s="201" t="s">
        <v>66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8"/>
    </row>
    <row r="2" spans="1:13" x14ac:dyDescent="0.25">
      <c r="A2" s="202" t="s">
        <v>65</v>
      </c>
      <c r="B2" s="202"/>
      <c r="C2" s="29" t="s">
        <v>67</v>
      </c>
      <c r="D2" s="30" t="s">
        <v>68</v>
      </c>
      <c r="E2" s="30" t="s">
        <v>69</v>
      </c>
      <c r="F2" s="30" t="s">
        <v>70</v>
      </c>
      <c r="G2" s="30" t="s">
        <v>71</v>
      </c>
      <c r="H2" s="30" t="s">
        <v>72</v>
      </c>
      <c r="I2" s="30" t="s">
        <v>73</v>
      </c>
      <c r="J2" s="30" t="s">
        <v>74</v>
      </c>
      <c r="K2" s="30" t="s">
        <v>75</v>
      </c>
      <c r="L2" s="31" t="s">
        <v>76</v>
      </c>
      <c r="M2" s="28"/>
    </row>
    <row r="3" spans="1:13" x14ac:dyDescent="0.25">
      <c r="A3" s="203" t="s">
        <v>67</v>
      </c>
      <c r="B3" s="32" t="s">
        <v>77</v>
      </c>
      <c r="C3" s="33">
        <v>1</v>
      </c>
      <c r="D3" s="34">
        <v>-9.3982929745698246E-2</v>
      </c>
      <c r="E3" s="34">
        <v>0.25302192215366814</v>
      </c>
      <c r="F3" s="34">
        <v>0.11508734589666135</v>
      </c>
      <c r="G3" s="34">
        <v>-5.056747271644791E-2</v>
      </c>
      <c r="H3" s="84" t="s">
        <v>94</v>
      </c>
      <c r="I3" s="34">
        <v>0.14256396047139111</v>
      </c>
      <c r="J3" s="34">
        <v>9.8319972738889639E-3</v>
      </c>
      <c r="K3" s="34">
        <v>0.13320653032477814</v>
      </c>
      <c r="L3" s="35" t="s">
        <v>95</v>
      </c>
      <c r="M3" s="28"/>
    </row>
    <row r="4" spans="1:13" x14ac:dyDescent="0.25">
      <c r="A4" s="204"/>
      <c r="B4" s="36" t="s">
        <v>78</v>
      </c>
      <c r="C4" s="37"/>
      <c r="D4" s="38">
        <v>0.61504391439068407</v>
      </c>
      <c r="E4" s="38">
        <v>0.16964603144904089</v>
      </c>
      <c r="F4" s="38">
        <v>0.53756399711206171</v>
      </c>
      <c r="G4" s="38">
        <v>0.78704445630997388</v>
      </c>
      <c r="H4" s="38">
        <v>7.349417083062533E-3</v>
      </c>
      <c r="I4" s="38">
        <v>0.44423349614412277</v>
      </c>
      <c r="J4" s="38">
        <v>0.95813522714495292</v>
      </c>
      <c r="K4" s="38">
        <v>0.4749936030522095</v>
      </c>
      <c r="L4" s="39">
        <v>1.736142078164216E-2</v>
      </c>
      <c r="M4" s="28"/>
    </row>
    <row r="5" spans="1:13" x14ac:dyDescent="0.25">
      <c r="A5" s="205"/>
      <c r="B5" s="40" t="s">
        <v>79</v>
      </c>
      <c r="C5" s="41">
        <v>31</v>
      </c>
      <c r="D5" s="42">
        <v>31</v>
      </c>
      <c r="E5" s="42">
        <v>31</v>
      </c>
      <c r="F5" s="42">
        <v>31</v>
      </c>
      <c r="G5" s="42">
        <v>31</v>
      </c>
      <c r="H5" s="42">
        <v>31</v>
      </c>
      <c r="I5" s="42">
        <v>31</v>
      </c>
      <c r="J5" s="42">
        <v>31</v>
      </c>
      <c r="K5" s="42">
        <v>31</v>
      </c>
      <c r="L5" s="43">
        <v>31</v>
      </c>
      <c r="M5" s="28"/>
    </row>
    <row r="6" spans="1:13" x14ac:dyDescent="0.25">
      <c r="A6" s="205" t="s">
        <v>68</v>
      </c>
      <c r="B6" s="36" t="s">
        <v>77</v>
      </c>
      <c r="C6" s="44">
        <v>-9.3982929745698246E-2</v>
      </c>
      <c r="D6" s="45">
        <v>1</v>
      </c>
      <c r="E6" s="38">
        <v>-0.13855174944176493</v>
      </c>
      <c r="F6" s="46" t="s">
        <v>96</v>
      </c>
      <c r="G6" s="38">
        <v>0.25995113631547356</v>
      </c>
      <c r="H6" s="38">
        <v>-7.1219489401499497E-2</v>
      </c>
      <c r="I6" s="38">
        <v>4.5177258886783103E-2</v>
      </c>
      <c r="J6" s="38">
        <v>9.9701536853590414E-2</v>
      </c>
      <c r="K6" s="46" t="s">
        <v>97</v>
      </c>
      <c r="L6" s="47" t="s">
        <v>98</v>
      </c>
      <c r="M6" s="28"/>
    </row>
    <row r="7" spans="1:13" x14ac:dyDescent="0.25">
      <c r="A7" s="204"/>
      <c r="B7" s="36" t="s">
        <v>78</v>
      </c>
      <c r="C7" s="44">
        <v>0.61504391439068407</v>
      </c>
      <c r="D7" s="48"/>
      <c r="E7" s="38">
        <v>0.4572887168305404</v>
      </c>
      <c r="F7" s="38">
        <v>3.8997041071177352E-2</v>
      </c>
      <c r="G7" s="38">
        <v>0.15786647013357857</v>
      </c>
      <c r="H7" s="38">
        <v>0.70340941637326415</v>
      </c>
      <c r="I7" s="38">
        <v>0.80930503722406377</v>
      </c>
      <c r="J7" s="38">
        <v>0.59359383351535311</v>
      </c>
      <c r="K7" s="38">
        <v>1.9902528379566072E-2</v>
      </c>
      <c r="L7" s="39">
        <v>1.8319726772832445E-2</v>
      </c>
      <c r="M7" s="28"/>
    </row>
    <row r="8" spans="1:13" x14ac:dyDescent="0.25">
      <c r="A8" s="205"/>
      <c r="B8" s="40" t="s">
        <v>79</v>
      </c>
      <c r="C8" s="41">
        <v>31</v>
      </c>
      <c r="D8" s="42">
        <v>31</v>
      </c>
      <c r="E8" s="42">
        <v>31</v>
      </c>
      <c r="F8" s="42">
        <v>31</v>
      </c>
      <c r="G8" s="42">
        <v>31</v>
      </c>
      <c r="H8" s="42">
        <v>31</v>
      </c>
      <c r="I8" s="42">
        <v>31</v>
      </c>
      <c r="J8" s="42">
        <v>31</v>
      </c>
      <c r="K8" s="42">
        <v>31</v>
      </c>
      <c r="L8" s="43">
        <v>31</v>
      </c>
      <c r="M8" s="28"/>
    </row>
    <row r="9" spans="1:13" x14ac:dyDescent="0.25">
      <c r="A9" s="205" t="s">
        <v>69</v>
      </c>
      <c r="B9" s="36" t="s">
        <v>77</v>
      </c>
      <c r="C9" s="44">
        <v>0.25302192215366814</v>
      </c>
      <c r="D9" s="38">
        <v>-0.13855174944176493</v>
      </c>
      <c r="E9" s="45">
        <v>1</v>
      </c>
      <c r="F9" s="38">
        <v>-0.17386775070569194</v>
      </c>
      <c r="G9" s="38">
        <v>0.23928893263497988</v>
      </c>
      <c r="H9" s="38">
        <v>0.23928893263497988</v>
      </c>
      <c r="I9" s="38">
        <v>0.17272673965728597</v>
      </c>
      <c r="J9" s="46" t="s">
        <v>99</v>
      </c>
      <c r="K9" s="38">
        <v>9.3707228885953009E-2</v>
      </c>
      <c r="L9" s="47" t="s">
        <v>100</v>
      </c>
      <c r="M9" s="28"/>
    </row>
    <row r="10" spans="1:13" x14ac:dyDescent="0.25">
      <c r="A10" s="204"/>
      <c r="B10" s="36" t="s">
        <v>78</v>
      </c>
      <c r="C10" s="44">
        <v>0.16964603144904089</v>
      </c>
      <c r="D10" s="38">
        <v>0.4572887168305404</v>
      </c>
      <c r="E10" s="48"/>
      <c r="F10" s="38">
        <v>0.34956941759839744</v>
      </c>
      <c r="G10" s="38">
        <v>0.19480833351705915</v>
      </c>
      <c r="H10" s="38">
        <v>0.19480833351705915</v>
      </c>
      <c r="I10" s="38">
        <v>0.35278982612866083</v>
      </c>
      <c r="J10" s="38">
        <v>1.7978228214865673E-2</v>
      </c>
      <c r="K10" s="38">
        <v>0.61608616132828808</v>
      </c>
      <c r="L10" s="39">
        <v>1.225122265983271E-2</v>
      </c>
      <c r="M10" s="28"/>
    </row>
    <row r="11" spans="1:13" x14ac:dyDescent="0.25">
      <c r="A11" s="205"/>
      <c r="B11" s="40" t="s">
        <v>79</v>
      </c>
      <c r="C11" s="41">
        <v>31</v>
      </c>
      <c r="D11" s="42">
        <v>31</v>
      </c>
      <c r="E11" s="42">
        <v>31</v>
      </c>
      <c r="F11" s="42">
        <v>31</v>
      </c>
      <c r="G11" s="42">
        <v>31</v>
      </c>
      <c r="H11" s="42">
        <v>31</v>
      </c>
      <c r="I11" s="42">
        <v>31</v>
      </c>
      <c r="J11" s="42">
        <v>31</v>
      </c>
      <c r="K11" s="42">
        <v>31</v>
      </c>
      <c r="L11" s="43">
        <v>31</v>
      </c>
      <c r="M11" s="28"/>
    </row>
    <row r="12" spans="1:13" x14ac:dyDescent="0.25">
      <c r="A12" s="205" t="s">
        <v>70</v>
      </c>
      <c r="B12" s="36" t="s">
        <v>77</v>
      </c>
      <c r="C12" s="44">
        <v>0.11508734589666135</v>
      </c>
      <c r="D12" s="46" t="s">
        <v>96</v>
      </c>
      <c r="E12" s="38">
        <v>-0.17386775070569194</v>
      </c>
      <c r="F12" s="45">
        <v>1</v>
      </c>
      <c r="G12" s="38">
        <v>0.25892607518721816</v>
      </c>
      <c r="H12" s="38">
        <v>-2.6045818214098859E-2</v>
      </c>
      <c r="I12" s="38">
        <v>9.6517173374033982E-2</v>
      </c>
      <c r="J12" s="38">
        <v>6.9706847436802347E-2</v>
      </c>
      <c r="K12" s="38">
        <v>0.20042704015380552</v>
      </c>
      <c r="L12" s="47" t="s">
        <v>82</v>
      </c>
      <c r="M12" s="28"/>
    </row>
    <row r="13" spans="1:13" x14ac:dyDescent="0.25">
      <c r="A13" s="204"/>
      <c r="B13" s="36" t="s">
        <v>78</v>
      </c>
      <c r="C13" s="44">
        <v>0.53756399711206171</v>
      </c>
      <c r="D13" s="38">
        <v>3.8997041071177352E-2</v>
      </c>
      <c r="E13" s="38">
        <v>0.34956941759839744</v>
      </c>
      <c r="F13" s="48"/>
      <c r="G13" s="38">
        <v>0.15957102127614323</v>
      </c>
      <c r="H13" s="38">
        <v>0.88938616407270199</v>
      </c>
      <c r="I13" s="38">
        <v>0.60549823660304025</v>
      </c>
      <c r="J13" s="38">
        <v>0.7094342980774283</v>
      </c>
      <c r="K13" s="38">
        <v>0.27965750864600536</v>
      </c>
      <c r="L13" s="39">
        <v>9.3109898557025682E-3</v>
      </c>
      <c r="M13" s="28"/>
    </row>
    <row r="14" spans="1:13" x14ac:dyDescent="0.25">
      <c r="A14" s="205"/>
      <c r="B14" s="40" t="s">
        <v>79</v>
      </c>
      <c r="C14" s="41">
        <v>31</v>
      </c>
      <c r="D14" s="42">
        <v>31</v>
      </c>
      <c r="E14" s="42">
        <v>31</v>
      </c>
      <c r="F14" s="42">
        <v>31</v>
      </c>
      <c r="G14" s="42">
        <v>31</v>
      </c>
      <c r="H14" s="42">
        <v>31</v>
      </c>
      <c r="I14" s="42">
        <v>31</v>
      </c>
      <c r="J14" s="42">
        <v>31</v>
      </c>
      <c r="K14" s="42">
        <v>31</v>
      </c>
      <c r="L14" s="43">
        <v>31</v>
      </c>
      <c r="M14" s="28"/>
    </row>
    <row r="15" spans="1:13" x14ac:dyDescent="0.25">
      <c r="A15" s="205" t="s">
        <v>71</v>
      </c>
      <c r="B15" s="36" t="s">
        <v>77</v>
      </c>
      <c r="C15" s="44">
        <v>-5.056747271644791E-2</v>
      </c>
      <c r="D15" s="38">
        <v>0.25995113631547356</v>
      </c>
      <c r="E15" s="38">
        <v>0.23928893263497988</v>
      </c>
      <c r="F15" s="38">
        <v>0.25892607518721816</v>
      </c>
      <c r="G15" s="45">
        <v>1</v>
      </c>
      <c r="H15" s="38">
        <v>0.19926199261992614</v>
      </c>
      <c r="I15" s="46" t="s">
        <v>101</v>
      </c>
      <c r="J15" s="38">
        <v>0.16142980712905711</v>
      </c>
      <c r="K15" s="46" t="s">
        <v>102</v>
      </c>
      <c r="L15" s="47" t="s">
        <v>103</v>
      </c>
      <c r="M15" s="28"/>
    </row>
    <row r="16" spans="1:13" x14ac:dyDescent="0.25">
      <c r="A16" s="204"/>
      <c r="B16" s="36" t="s">
        <v>78</v>
      </c>
      <c r="C16" s="44">
        <v>0.78704445630997388</v>
      </c>
      <c r="D16" s="38">
        <v>0.15786647013357857</v>
      </c>
      <c r="E16" s="38">
        <v>0.19480833351705915</v>
      </c>
      <c r="F16" s="38">
        <v>0.15957102127614323</v>
      </c>
      <c r="G16" s="48"/>
      <c r="H16" s="38">
        <v>0.28252024184111263</v>
      </c>
      <c r="I16" s="38">
        <v>1.3464303225731668E-2</v>
      </c>
      <c r="J16" s="38">
        <v>0.38562540554827063</v>
      </c>
      <c r="K16" s="38">
        <v>1.8826742696601801E-2</v>
      </c>
      <c r="L16" s="39">
        <v>9.7803441953556758E-5</v>
      </c>
      <c r="M16" s="28"/>
    </row>
    <row r="17" spans="1:13" x14ac:dyDescent="0.25">
      <c r="A17" s="205"/>
      <c r="B17" s="40" t="s">
        <v>79</v>
      </c>
      <c r="C17" s="41">
        <v>31</v>
      </c>
      <c r="D17" s="42">
        <v>31</v>
      </c>
      <c r="E17" s="42">
        <v>31</v>
      </c>
      <c r="F17" s="42">
        <v>31</v>
      </c>
      <c r="G17" s="42">
        <v>31</v>
      </c>
      <c r="H17" s="42">
        <v>31</v>
      </c>
      <c r="I17" s="42">
        <v>31</v>
      </c>
      <c r="J17" s="42">
        <v>31</v>
      </c>
      <c r="K17" s="42">
        <v>31</v>
      </c>
      <c r="L17" s="43">
        <v>31</v>
      </c>
      <c r="M17" s="28"/>
    </row>
    <row r="18" spans="1:13" x14ac:dyDescent="0.25">
      <c r="A18" s="205" t="s">
        <v>72</v>
      </c>
      <c r="B18" s="36" t="s">
        <v>77</v>
      </c>
      <c r="C18" s="49" t="s">
        <v>94</v>
      </c>
      <c r="D18" s="38">
        <v>-7.1219489401499497E-2</v>
      </c>
      <c r="E18" s="38">
        <v>0.23928893263497988</v>
      </c>
      <c r="F18" s="38">
        <v>-2.6045818214098859E-2</v>
      </c>
      <c r="G18" s="38">
        <v>0.19926199261992614</v>
      </c>
      <c r="H18" s="45">
        <v>1</v>
      </c>
      <c r="I18" s="38">
        <v>0.28895935476101225</v>
      </c>
      <c r="J18" s="38">
        <v>-8.8786393920981435E-2</v>
      </c>
      <c r="K18" s="38">
        <v>0.27416788372455114</v>
      </c>
      <c r="L18" s="47" t="s">
        <v>104</v>
      </c>
      <c r="M18" s="28"/>
    </row>
    <row r="19" spans="1:13" x14ac:dyDescent="0.25">
      <c r="A19" s="204"/>
      <c r="B19" s="36" t="s">
        <v>78</v>
      </c>
      <c r="C19" s="44">
        <v>7.349417083062533E-3</v>
      </c>
      <c r="D19" s="38">
        <v>0.70340941637326415</v>
      </c>
      <c r="E19" s="38">
        <v>0.19480833351705915</v>
      </c>
      <c r="F19" s="38">
        <v>0.88938616407270199</v>
      </c>
      <c r="G19" s="38">
        <v>0.28252024184111263</v>
      </c>
      <c r="H19" s="48"/>
      <c r="I19" s="38">
        <v>0.11489050154816967</v>
      </c>
      <c r="J19" s="38">
        <v>0.63481047403693336</v>
      </c>
      <c r="K19" s="38">
        <v>0.13555741264192506</v>
      </c>
      <c r="L19" s="39">
        <v>6.1013985615066659E-3</v>
      </c>
      <c r="M19" s="28"/>
    </row>
    <row r="20" spans="1:13" x14ac:dyDescent="0.25">
      <c r="A20" s="205"/>
      <c r="B20" s="40" t="s">
        <v>79</v>
      </c>
      <c r="C20" s="41">
        <v>31</v>
      </c>
      <c r="D20" s="42">
        <v>31</v>
      </c>
      <c r="E20" s="42">
        <v>31</v>
      </c>
      <c r="F20" s="42">
        <v>31</v>
      </c>
      <c r="G20" s="42">
        <v>31</v>
      </c>
      <c r="H20" s="42">
        <v>31</v>
      </c>
      <c r="I20" s="42">
        <v>31</v>
      </c>
      <c r="J20" s="42">
        <v>31</v>
      </c>
      <c r="K20" s="42">
        <v>31</v>
      </c>
      <c r="L20" s="43">
        <v>31</v>
      </c>
      <c r="M20" s="28"/>
    </row>
    <row r="21" spans="1:13" x14ac:dyDescent="0.25">
      <c r="A21" s="205" t="s">
        <v>73</v>
      </c>
      <c r="B21" s="36" t="s">
        <v>77</v>
      </c>
      <c r="C21" s="44">
        <v>0.14256396047139111</v>
      </c>
      <c r="D21" s="38">
        <v>4.5177258886783103E-2</v>
      </c>
      <c r="E21" s="38">
        <v>0.17272673965728597</v>
      </c>
      <c r="F21" s="38">
        <v>9.6517173374033982E-2</v>
      </c>
      <c r="G21" s="46" t="s">
        <v>101</v>
      </c>
      <c r="H21" s="38">
        <v>0.28895935476101225</v>
      </c>
      <c r="I21" s="45">
        <v>1</v>
      </c>
      <c r="J21" s="38">
        <v>0.18220338983050841</v>
      </c>
      <c r="K21" s="38">
        <v>0.11686610993496661</v>
      </c>
      <c r="L21" s="47" t="s">
        <v>105</v>
      </c>
      <c r="M21" s="28"/>
    </row>
    <row r="22" spans="1:13" x14ac:dyDescent="0.25">
      <c r="A22" s="204"/>
      <c r="B22" s="36" t="s">
        <v>78</v>
      </c>
      <c r="C22" s="44">
        <v>0.44423349614412277</v>
      </c>
      <c r="D22" s="38">
        <v>0.80930503722406377</v>
      </c>
      <c r="E22" s="38">
        <v>0.35278982612866083</v>
      </c>
      <c r="F22" s="38">
        <v>0.60549823660304025</v>
      </c>
      <c r="G22" s="38">
        <v>1.3464303225731668E-2</v>
      </c>
      <c r="H22" s="38">
        <v>0.11489050154816967</v>
      </c>
      <c r="I22" s="48"/>
      <c r="J22" s="38">
        <v>0.32658239640908449</v>
      </c>
      <c r="K22" s="38">
        <v>0.531252716657722</v>
      </c>
      <c r="L22" s="39">
        <v>8.1412340178791743E-4</v>
      </c>
      <c r="M22" s="28"/>
    </row>
    <row r="23" spans="1:13" x14ac:dyDescent="0.25">
      <c r="A23" s="205"/>
      <c r="B23" s="40" t="s">
        <v>79</v>
      </c>
      <c r="C23" s="41">
        <v>31</v>
      </c>
      <c r="D23" s="42">
        <v>31</v>
      </c>
      <c r="E23" s="42">
        <v>31</v>
      </c>
      <c r="F23" s="42">
        <v>31</v>
      </c>
      <c r="G23" s="42">
        <v>31</v>
      </c>
      <c r="H23" s="42">
        <v>31</v>
      </c>
      <c r="I23" s="42">
        <v>31</v>
      </c>
      <c r="J23" s="42">
        <v>31</v>
      </c>
      <c r="K23" s="42">
        <v>31</v>
      </c>
      <c r="L23" s="43">
        <v>31</v>
      </c>
      <c r="M23" s="28"/>
    </row>
    <row r="24" spans="1:13" x14ac:dyDescent="0.25">
      <c r="A24" s="205" t="s">
        <v>74</v>
      </c>
      <c r="B24" s="36" t="s">
        <v>77</v>
      </c>
      <c r="C24" s="44">
        <v>9.8319972738889639E-3</v>
      </c>
      <c r="D24" s="38">
        <v>9.9701536853590414E-2</v>
      </c>
      <c r="E24" s="46" t="s">
        <v>99</v>
      </c>
      <c r="F24" s="38">
        <v>6.9706847436802347E-2</v>
      </c>
      <c r="G24" s="38">
        <v>0.16142980712905711</v>
      </c>
      <c r="H24" s="38">
        <v>-8.8786393920981435E-2</v>
      </c>
      <c r="I24" s="38">
        <v>0.18220338983050841</v>
      </c>
      <c r="J24" s="45">
        <v>1</v>
      </c>
      <c r="K24" s="38">
        <v>0.2644864593265035</v>
      </c>
      <c r="L24" s="47" t="s">
        <v>106</v>
      </c>
      <c r="M24" s="28"/>
    </row>
    <row r="25" spans="1:13" x14ac:dyDescent="0.25">
      <c r="A25" s="204"/>
      <c r="B25" s="36" t="s">
        <v>78</v>
      </c>
      <c r="C25" s="44">
        <v>0.95813522714495292</v>
      </c>
      <c r="D25" s="38">
        <v>0.59359383351535311</v>
      </c>
      <c r="E25" s="38">
        <v>1.7978228214865673E-2</v>
      </c>
      <c r="F25" s="38">
        <v>0.7094342980774283</v>
      </c>
      <c r="G25" s="38">
        <v>0.38562540554827063</v>
      </c>
      <c r="H25" s="38">
        <v>0.63481047403693336</v>
      </c>
      <c r="I25" s="38">
        <v>0.32658239640908449</v>
      </c>
      <c r="J25" s="48"/>
      <c r="K25" s="38">
        <v>0.15048142197169087</v>
      </c>
      <c r="L25" s="39">
        <v>6.2451913381315468E-3</v>
      </c>
      <c r="M25" s="28"/>
    </row>
    <row r="26" spans="1:13" x14ac:dyDescent="0.25">
      <c r="A26" s="205"/>
      <c r="B26" s="40" t="s">
        <v>79</v>
      </c>
      <c r="C26" s="41">
        <v>31</v>
      </c>
      <c r="D26" s="42">
        <v>31</v>
      </c>
      <c r="E26" s="42">
        <v>31</v>
      </c>
      <c r="F26" s="42">
        <v>31</v>
      </c>
      <c r="G26" s="42">
        <v>31</v>
      </c>
      <c r="H26" s="42">
        <v>31</v>
      </c>
      <c r="I26" s="42">
        <v>31</v>
      </c>
      <c r="J26" s="42">
        <v>31</v>
      </c>
      <c r="K26" s="42">
        <v>31</v>
      </c>
      <c r="L26" s="43">
        <v>31</v>
      </c>
      <c r="M26" s="28"/>
    </row>
    <row r="27" spans="1:13" x14ac:dyDescent="0.25">
      <c r="A27" s="205" t="s">
        <v>75</v>
      </c>
      <c r="B27" s="36" t="s">
        <v>77</v>
      </c>
      <c r="C27" s="44">
        <v>0.13320653032477814</v>
      </c>
      <c r="D27" s="46" t="s">
        <v>97</v>
      </c>
      <c r="E27" s="38">
        <v>9.3707228885953009E-2</v>
      </c>
      <c r="F27" s="38">
        <v>0.20042704015380552</v>
      </c>
      <c r="G27" s="46" t="s">
        <v>102</v>
      </c>
      <c r="H27" s="38">
        <v>0.27416788372455114</v>
      </c>
      <c r="I27" s="38">
        <v>0.11686610993496661</v>
      </c>
      <c r="J27" s="38">
        <v>0.2644864593265035</v>
      </c>
      <c r="K27" s="45">
        <v>1</v>
      </c>
      <c r="L27" s="47" t="s">
        <v>107</v>
      </c>
      <c r="M27" s="28"/>
    </row>
    <row r="28" spans="1:13" x14ac:dyDescent="0.25">
      <c r="A28" s="204"/>
      <c r="B28" s="36" t="s">
        <v>78</v>
      </c>
      <c r="C28" s="44">
        <v>0.4749936030522095</v>
      </c>
      <c r="D28" s="38">
        <v>1.9902528379566072E-2</v>
      </c>
      <c r="E28" s="38">
        <v>0.61608616132828808</v>
      </c>
      <c r="F28" s="38">
        <v>0.27965750864600536</v>
      </c>
      <c r="G28" s="38">
        <v>1.8826742696601801E-2</v>
      </c>
      <c r="H28" s="38">
        <v>0.13555741264192506</v>
      </c>
      <c r="I28" s="38">
        <v>0.531252716657722</v>
      </c>
      <c r="J28" s="38">
        <v>0.15048142197169087</v>
      </c>
      <c r="K28" s="48"/>
      <c r="L28" s="39">
        <v>2.9010461808044572E-4</v>
      </c>
      <c r="M28" s="28"/>
    </row>
    <row r="29" spans="1:13" x14ac:dyDescent="0.25">
      <c r="A29" s="205"/>
      <c r="B29" s="40" t="s">
        <v>79</v>
      </c>
      <c r="C29" s="41">
        <v>31</v>
      </c>
      <c r="D29" s="42">
        <v>31</v>
      </c>
      <c r="E29" s="42">
        <v>31</v>
      </c>
      <c r="F29" s="42">
        <v>31</v>
      </c>
      <c r="G29" s="42">
        <v>31</v>
      </c>
      <c r="H29" s="42">
        <v>31</v>
      </c>
      <c r="I29" s="42">
        <v>31</v>
      </c>
      <c r="J29" s="42">
        <v>31</v>
      </c>
      <c r="K29" s="42">
        <v>31</v>
      </c>
      <c r="L29" s="43">
        <v>31</v>
      </c>
      <c r="M29" s="28"/>
    </row>
    <row r="30" spans="1:13" x14ac:dyDescent="0.25">
      <c r="A30" s="205" t="s">
        <v>76</v>
      </c>
      <c r="B30" s="36" t="s">
        <v>77</v>
      </c>
      <c r="C30" s="49" t="s">
        <v>95</v>
      </c>
      <c r="D30" s="46" t="s">
        <v>98</v>
      </c>
      <c r="E30" s="46" t="s">
        <v>100</v>
      </c>
      <c r="F30" s="46" t="s">
        <v>82</v>
      </c>
      <c r="G30" s="46" t="s">
        <v>103</v>
      </c>
      <c r="H30" s="46" t="s">
        <v>104</v>
      </c>
      <c r="I30" s="46" t="s">
        <v>105</v>
      </c>
      <c r="J30" s="46" t="s">
        <v>106</v>
      </c>
      <c r="K30" s="46" t="s">
        <v>107</v>
      </c>
      <c r="L30" s="50">
        <v>1</v>
      </c>
      <c r="M30" s="28"/>
    </row>
    <row r="31" spans="1:13" x14ac:dyDescent="0.25">
      <c r="A31" s="204"/>
      <c r="B31" s="36" t="s">
        <v>78</v>
      </c>
      <c r="C31" s="44">
        <v>1.736142078164216E-2</v>
      </c>
      <c r="D31" s="38">
        <v>1.8319726772832445E-2</v>
      </c>
      <c r="E31" s="38">
        <v>1.225122265983271E-2</v>
      </c>
      <c r="F31" s="38">
        <v>9.3109898557025682E-3</v>
      </c>
      <c r="G31" s="38">
        <v>9.7803441953556758E-5</v>
      </c>
      <c r="H31" s="38">
        <v>6.1013985615066659E-3</v>
      </c>
      <c r="I31" s="38">
        <v>8.1412340178791743E-4</v>
      </c>
      <c r="J31" s="38">
        <v>6.2451913381315468E-3</v>
      </c>
      <c r="K31" s="38">
        <v>2.9010461808044572E-4</v>
      </c>
      <c r="L31" s="51"/>
      <c r="M31" s="28"/>
    </row>
    <row r="32" spans="1:13" x14ac:dyDescent="0.25">
      <c r="A32" s="208"/>
      <c r="B32" s="52" t="s">
        <v>79</v>
      </c>
      <c r="C32" s="53">
        <v>31</v>
      </c>
      <c r="D32" s="54">
        <v>31</v>
      </c>
      <c r="E32" s="54">
        <v>31</v>
      </c>
      <c r="F32" s="54">
        <v>31</v>
      </c>
      <c r="G32" s="54">
        <v>31</v>
      </c>
      <c r="H32" s="54">
        <v>31</v>
      </c>
      <c r="I32" s="54">
        <v>31</v>
      </c>
      <c r="J32" s="54">
        <v>31</v>
      </c>
      <c r="K32" s="54">
        <v>31</v>
      </c>
      <c r="L32" s="55">
        <v>31</v>
      </c>
      <c r="M32" s="28"/>
    </row>
    <row r="33" spans="1:13" x14ac:dyDescent="0.25">
      <c r="A33" s="206" t="s">
        <v>80</v>
      </c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8"/>
    </row>
    <row r="34" spans="1:13" x14ac:dyDescent="0.25">
      <c r="A34" s="206" t="s">
        <v>81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8"/>
    </row>
    <row r="37" spans="1:13" x14ac:dyDescent="0.25">
      <c r="A37" s="207" t="s">
        <v>108</v>
      </c>
      <c r="B37" s="207"/>
      <c r="C37" s="90"/>
    </row>
    <row r="38" spans="1:13" ht="24.75" x14ac:dyDescent="0.25">
      <c r="A38" s="91" t="s">
        <v>13</v>
      </c>
      <c r="B38" s="92" t="s">
        <v>109</v>
      </c>
      <c r="C38" s="90"/>
    </row>
    <row r="39" spans="1:13" x14ac:dyDescent="0.25">
      <c r="A39" s="93">
        <v>0.62022719419487904</v>
      </c>
      <c r="B39" s="94">
        <v>9</v>
      </c>
      <c r="C39" s="90"/>
    </row>
    <row r="40" spans="1:13" x14ac:dyDescent="0.25">
      <c r="G40" s="95"/>
    </row>
    <row r="41" spans="1:13" ht="28.5" customHeight="1" x14ac:dyDescent="0.25">
      <c r="A41" s="115" t="s">
        <v>12</v>
      </c>
      <c r="B41" s="116" t="s">
        <v>111</v>
      </c>
      <c r="C41" s="115" t="s">
        <v>110</v>
      </c>
      <c r="D41" s="116" t="s">
        <v>112</v>
      </c>
      <c r="E41" s="115" t="s">
        <v>110</v>
      </c>
      <c r="F41" s="117" t="s">
        <v>109</v>
      </c>
    </row>
    <row r="42" spans="1:13" x14ac:dyDescent="0.25">
      <c r="A42" s="115">
        <v>1</v>
      </c>
      <c r="B42" s="118">
        <v>0.61390616167326661</v>
      </c>
      <c r="C42" s="119" t="s">
        <v>14</v>
      </c>
      <c r="D42" s="120">
        <v>0.62022719419487904</v>
      </c>
      <c r="E42" s="119" t="s">
        <v>14</v>
      </c>
      <c r="F42" s="115">
        <v>9</v>
      </c>
    </row>
    <row r="43" spans="1:13" x14ac:dyDescent="0.25">
      <c r="A43" s="95"/>
      <c r="C43" s="95"/>
      <c r="E43" s="95"/>
      <c r="F43" s="95"/>
    </row>
    <row r="44" spans="1:13" ht="25.5" x14ac:dyDescent="0.25">
      <c r="H44" s="107" t="s">
        <v>12</v>
      </c>
      <c r="I44" s="107" t="s">
        <v>113</v>
      </c>
      <c r="J44" s="107" t="s">
        <v>114</v>
      </c>
      <c r="K44" s="108" t="s">
        <v>115</v>
      </c>
      <c r="L44" s="108" t="s">
        <v>116</v>
      </c>
      <c r="M44" s="107" t="s">
        <v>117</v>
      </c>
    </row>
    <row r="45" spans="1:13" x14ac:dyDescent="0.25">
      <c r="H45" s="124">
        <v>1</v>
      </c>
      <c r="I45" s="147" t="s">
        <v>33</v>
      </c>
      <c r="J45" s="124">
        <v>0.35499999999999998</v>
      </c>
      <c r="K45" s="148">
        <v>0.45900000000000002</v>
      </c>
      <c r="L45" s="149">
        <v>0.42399999999999999</v>
      </c>
      <c r="M45" s="150" t="s">
        <v>118</v>
      </c>
    </row>
    <row r="46" spans="1:13" x14ac:dyDescent="0.25">
      <c r="H46" s="124">
        <v>2</v>
      </c>
      <c r="I46" s="151" t="s">
        <v>22</v>
      </c>
      <c r="J46" s="124">
        <v>0.35499999999999998</v>
      </c>
      <c r="K46" s="148">
        <v>0.51600000000000001</v>
      </c>
      <c r="L46" s="149">
        <v>0.42099999999999999</v>
      </c>
      <c r="M46" s="150" t="s">
        <v>118</v>
      </c>
    </row>
    <row r="47" spans="1:13" x14ac:dyDescent="0.25">
      <c r="H47" s="124">
        <v>3</v>
      </c>
      <c r="I47" s="151" t="s">
        <v>32</v>
      </c>
      <c r="J47" s="124">
        <v>0.35499999999999998</v>
      </c>
      <c r="K47" s="148">
        <v>0.52500000000000002</v>
      </c>
      <c r="L47" s="149">
        <v>0.44400000000000001</v>
      </c>
      <c r="M47" s="150" t="s">
        <v>118</v>
      </c>
    </row>
    <row r="48" spans="1:13" x14ac:dyDescent="0.25">
      <c r="H48" s="124">
        <v>4</v>
      </c>
      <c r="I48" s="147" t="s">
        <v>31</v>
      </c>
      <c r="J48" s="124">
        <v>0.35499999999999998</v>
      </c>
      <c r="K48" s="148">
        <v>0.57799999999999996</v>
      </c>
      <c r="L48" s="149">
        <v>0.45900000000000002</v>
      </c>
      <c r="M48" s="150" t="s">
        <v>118</v>
      </c>
    </row>
    <row r="49" spans="8:13" x14ac:dyDescent="0.25">
      <c r="H49" s="124">
        <v>5</v>
      </c>
      <c r="I49" s="151" t="s">
        <v>9</v>
      </c>
      <c r="J49" s="124">
        <v>0.35499999999999998</v>
      </c>
      <c r="K49" s="148">
        <v>0.45600000000000002</v>
      </c>
      <c r="L49" s="149">
        <v>0.64200000000000002</v>
      </c>
      <c r="M49" s="150" t="s">
        <v>118</v>
      </c>
    </row>
    <row r="50" spans="8:13" x14ac:dyDescent="0.25">
      <c r="H50" s="124">
        <v>6</v>
      </c>
      <c r="I50" s="147" t="s">
        <v>19</v>
      </c>
      <c r="J50" s="124">
        <v>0.35499999999999998</v>
      </c>
      <c r="K50" s="148">
        <v>0.46899999999999997</v>
      </c>
      <c r="L50" s="149">
        <v>0.48099999999999998</v>
      </c>
      <c r="M50" s="150" t="s">
        <v>118</v>
      </c>
    </row>
    <row r="51" spans="8:13" x14ac:dyDescent="0.25">
      <c r="H51" s="124">
        <v>7</v>
      </c>
      <c r="I51" s="151" t="s">
        <v>8</v>
      </c>
      <c r="J51" s="124">
        <v>0.35499999999999998</v>
      </c>
      <c r="K51" s="148">
        <v>0.57599999999999996</v>
      </c>
      <c r="L51" s="149">
        <v>0.56999999999999995</v>
      </c>
      <c r="M51" s="150" t="s">
        <v>118</v>
      </c>
    </row>
    <row r="52" spans="8:13" x14ac:dyDescent="0.25">
      <c r="H52" s="124">
        <v>8</v>
      </c>
      <c r="I52" s="147" t="s">
        <v>34</v>
      </c>
      <c r="J52" s="124">
        <v>0.35499999999999998</v>
      </c>
      <c r="K52" s="148">
        <v>0.42499999999999999</v>
      </c>
      <c r="L52" s="149">
        <v>0.48</v>
      </c>
      <c r="M52" s="150" t="s">
        <v>118</v>
      </c>
    </row>
    <row r="53" spans="8:13" x14ac:dyDescent="0.25">
      <c r="H53" s="99">
        <v>9</v>
      </c>
      <c r="I53" s="152" t="s">
        <v>11</v>
      </c>
      <c r="J53" s="99">
        <v>0.35499999999999998</v>
      </c>
      <c r="K53" s="113">
        <v>0.45200000000000001</v>
      </c>
      <c r="L53" s="114">
        <v>0.60699999999999998</v>
      </c>
      <c r="M53" s="100" t="s">
        <v>118</v>
      </c>
    </row>
  </sheetData>
  <mergeCells count="15">
    <mergeCell ref="A34:L34"/>
    <mergeCell ref="A37:B37"/>
    <mergeCell ref="A9:A11"/>
    <mergeCell ref="A12:A14"/>
    <mergeCell ref="A15:A17"/>
    <mergeCell ref="A18:A20"/>
    <mergeCell ref="A21:A23"/>
    <mergeCell ref="A24:A26"/>
    <mergeCell ref="A27:A29"/>
    <mergeCell ref="A30:A32"/>
    <mergeCell ref="A1:L1"/>
    <mergeCell ref="A2:B2"/>
    <mergeCell ref="A3:A5"/>
    <mergeCell ref="A6:A8"/>
    <mergeCell ref="A33:L33"/>
  </mergeCells>
  <phoneticPr fontId="15" type="noConversion"/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1CA29-49D0-45DB-901B-C2A52A874040}">
  <dimension ref="A1:M38"/>
  <sheetViews>
    <sheetView topLeftCell="A23" workbookViewId="0">
      <selection activeCell="A36" sqref="A36:B38"/>
    </sheetView>
  </sheetViews>
  <sheetFormatPr defaultRowHeight="15" x14ac:dyDescent="0.25"/>
  <sheetData>
    <row r="1" spans="1:13" x14ac:dyDescent="0.25">
      <c r="A1" s="211" t="s">
        <v>66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56"/>
    </row>
    <row r="2" spans="1:13" x14ac:dyDescent="0.25">
      <c r="A2" s="212" t="s">
        <v>65</v>
      </c>
      <c r="B2" s="212"/>
      <c r="C2" s="57" t="s">
        <v>67</v>
      </c>
      <c r="D2" s="58" t="s">
        <v>68</v>
      </c>
      <c r="E2" s="58" t="s">
        <v>69</v>
      </c>
      <c r="F2" s="58" t="s">
        <v>70</v>
      </c>
      <c r="G2" s="58" t="s">
        <v>71</v>
      </c>
      <c r="H2" s="58" t="s">
        <v>72</v>
      </c>
      <c r="I2" s="58" t="s">
        <v>73</v>
      </c>
      <c r="J2" s="58" t="s">
        <v>74</v>
      </c>
      <c r="K2" s="58" t="s">
        <v>75</v>
      </c>
      <c r="L2" s="59" t="s">
        <v>76</v>
      </c>
      <c r="M2" s="56"/>
    </row>
    <row r="3" spans="1:13" ht="36" x14ac:dyDescent="0.25">
      <c r="A3" s="213" t="s">
        <v>67</v>
      </c>
      <c r="B3" s="60" t="s">
        <v>77</v>
      </c>
      <c r="C3" s="61">
        <v>1</v>
      </c>
      <c r="D3" s="62">
        <v>-6.0221571330922853E-2</v>
      </c>
      <c r="E3" s="62">
        <v>0.16056726291229392</v>
      </c>
      <c r="F3" s="62">
        <v>6.2788855464878376E-2</v>
      </c>
      <c r="G3" s="62">
        <v>0.17594703830453512</v>
      </c>
      <c r="H3" s="62">
        <v>0.19078272737480748</v>
      </c>
      <c r="I3" s="62">
        <v>0.34804076829523056</v>
      </c>
      <c r="J3" s="62">
        <v>7.1497676363276627E-2</v>
      </c>
      <c r="K3" s="62">
        <v>0.11196494122029389</v>
      </c>
      <c r="L3" s="63" t="s">
        <v>82</v>
      </c>
      <c r="M3" s="56"/>
    </row>
    <row r="4" spans="1:13" ht="24" x14ac:dyDescent="0.25">
      <c r="A4" s="210"/>
      <c r="B4" s="64" t="s">
        <v>78</v>
      </c>
      <c r="C4" s="65"/>
      <c r="D4" s="66">
        <v>0.74759446221125703</v>
      </c>
      <c r="E4" s="66">
        <v>0.38820292174527649</v>
      </c>
      <c r="F4" s="66">
        <v>0.73720373749066148</v>
      </c>
      <c r="G4" s="66">
        <v>0.34374643529530657</v>
      </c>
      <c r="H4" s="66">
        <v>0.30392013648150235</v>
      </c>
      <c r="I4" s="66">
        <v>5.5028960475362411E-2</v>
      </c>
      <c r="J4" s="66">
        <v>0.70230329749812148</v>
      </c>
      <c r="K4" s="66">
        <v>0.54872819553620789</v>
      </c>
      <c r="L4" s="67">
        <v>9.4661075733303065E-3</v>
      </c>
      <c r="M4" s="56"/>
    </row>
    <row r="5" spans="1:13" x14ac:dyDescent="0.25">
      <c r="A5" s="209"/>
      <c r="B5" s="68" t="s">
        <v>79</v>
      </c>
      <c r="C5" s="69">
        <v>31</v>
      </c>
      <c r="D5" s="70">
        <v>31</v>
      </c>
      <c r="E5" s="70">
        <v>31</v>
      </c>
      <c r="F5" s="70">
        <v>31</v>
      </c>
      <c r="G5" s="70">
        <v>31</v>
      </c>
      <c r="H5" s="70">
        <v>31</v>
      </c>
      <c r="I5" s="70">
        <v>31</v>
      </c>
      <c r="J5" s="70">
        <v>31</v>
      </c>
      <c r="K5" s="70">
        <v>31</v>
      </c>
      <c r="L5" s="71">
        <v>31</v>
      </c>
      <c r="M5" s="56"/>
    </row>
    <row r="6" spans="1:13" ht="36" x14ac:dyDescent="0.25">
      <c r="A6" s="209" t="s">
        <v>68</v>
      </c>
      <c r="B6" s="64" t="s">
        <v>77</v>
      </c>
      <c r="C6" s="72">
        <v>-6.0221571330922853E-2</v>
      </c>
      <c r="D6" s="73">
        <v>1</v>
      </c>
      <c r="E6" s="74" t="s">
        <v>83</v>
      </c>
      <c r="F6" s="66">
        <v>0.25190171795814209</v>
      </c>
      <c r="G6" s="66">
        <v>9.5144541995428003E-2</v>
      </c>
      <c r="H6" s="66">
        <v>0.13097728612853385</v>
      </c>
      <c r="I6" s="66">
        <v>0.21333839845995442</v>
      </c>
      <c r="J6" s="66">
        <v>8.8101295611559868E-2</v>
      </c>
      <c r="K6" s="66">
        <v>3.0143856280223504E-2</v>
      </c>
      <c r="L6" s="75" t="s">
        <v>84</v>
      </c>
      <c r="M6" s="56"/>
    </row>
    <row r="7" spans="1:13" ht="24" x14ac:dyDescent="0.25">
      <c r="A7" s="210"/>
      <c r="B7" s="64" t="s">
        <v>78</v>
      </c>
      <c r="C7" s="72">
        <v>0.74759446221125703</v>
      </c>
      <c r="D7" s="76"/>
      <c r="E7" s="66">
        <v>4.5282514565172301E-2</v>
      </c>
      <c r="F7" s="66">
        <v>0.17160742545870547</v>
      </c>
      <c r="G7" s="66">
        <v>0.61066070475442924</v>
      </c>
      <c r="H7" s="66">
        <v>0.48248133646276881</v>
      </c>
      <c r="I7" s="66">
        <v>0.24918478070215783</v>
      </c>
      <c r="J7" s="66">
        <v>0.63743533464661839</v>
      </c>
      <c r="K7" s="66">
        <v>0.87211449804738073</v>
      </c>
      <c r="L7" s="67">
        <v>2.9644740087095408E-3</v>
      </c>
      <c r="M7" s="56"/>
    </row>
    <row r="8" spans="1:13" x14ac:dyDescent="0.25">
      <c r="A8" s="209"/>
      <c r="B8" s="68" t="s">
        <v>79</v>
      </c>
      <c r="C8" s="69">
        <v>31</v>
      </c>
      <c r="D8" s="70">
        <v>31</v>
      </c>
      <c r="E8" s="70">
        <v>31</v>
      </c>
      <c r="F8" s="70">
        <v>31</v>
      </c>
      <c r="G8" s="70">
        <v>31</v>
      </c>
      <c r="H8" s="70">
        <v>31</v>
      </c>
      <c r="I8" s="70">
        <v>31</v>
      </c>
      <c r="J8" s="70">
        <v>31</v>
      </c>
      <c r="K8" s="70">
        <v>31</v>
      </c>
      <c r="L8" s="71">
        <v>31</v>
      </c>
      <c r="M8" s="56"/>
    </row>
    <row r="9" spans="1:13" ht="36" x14ac:dyDescent="0.25">
      <c r="A9" s="209" t="s">
        <v>69</v>
      </c>
      <c r="B9" s="64" t="s">
        <v>77</v>
      </c>
      <c r="C9" s="72">
        <v>0.16056726291229392</v>
      </c>
      <c r="D9" s="74" t="s">
        <v>83</v>
      </c>
      <c r="E9" s="73">
        <v>1</v>
      </c>
      <c r="F9" s="66">
        <v>7.9200566538370876E-2</v>
      </c>
      <c r="G9" s="66">
        <v>0.33371702650592033</v>
      </c>
      <c r="H9" s="74" t="s">
        <v>85</v>
      </c>
      <c r="I9" s="66">
        <v>-5.8340391065608968E-2</v>
      </c>
      <c r="J9" s="66">
        <v>-2.1511197018399108E-2</v>
      </c>
      <c r="K9" s="66">
        <v>0.17516932252496961</v>
      </c>
      <c r="L9" s="75" t="s">
        <v>86</v>
      </c>
      <c r="M9" s="56"/>
    </row>
    <row r="10" spans="1:13" ht="24" x14ac:dyDescent="0.25">
      <c r="A10" s="210"/>
      <c r="B10" s="64" t="s">
        <v>78</v>
      </c>
      <c r="C10" s="72">
        <v>0.38820292174527649</v>
      </c>
      <c r="D10" s="66">
        <v>4.5282514565172301E-2</v>
      </c>
      <c r="E10" s="76"/>
      <c r="F10" s="66">
        <v>0.67191945063647873</v>
      </c>
      <c r="G10" s="66">
        <v>6.6550248723009742E-2</v>
      </c>
      <c r="H10" s="66">
        <v>5.8552354898354251E-3</v>
      </c>
      <c r="I10" s="66">
        <v>0.7552360666797634</v>
      </c>
      <c r="J10" s="66">
        <v>0.90855567447641072</v>
      </c>
      <c r="K10" s="66">
        <v>0.34591749934834193</v>
      </c>
      <c r="L10" s="67">
        <v>2.4137225782090168E-3</v>
      </c>
      <c r="M10" s="56"/>
    </row>
    <row r="11" spans="1:13" x14ac:dyDescent="0.25">
      <c r="A11" s="209"/>
      <c r="B11" s="68" t="s">
        <v>79</v>
      </c>
      <c r="C11" s="69">
        <v>31</v>
      </c>
      <c r="D11" s="70">
        <v>31</v>
      </c>
      <c r="E11" s="70">
        <v>31</v>
      </c>
      <c r="F11" s="70">
        <v>31</v>
      </c>
      <c r="G11" s="70">
        <v>31</v>
      </c>
      <c r="H11" s="70">
        <v>31</v>
      </c>
      <c r="I11" s="70">
        <v>31</v>
      </c>
      <c r="J11" s="70">
        <v>31</v>
      </c>
      <c r="K11" s="70">
        <v>31</v>
      </c>
      <c r="L11" s="71">
        <v>31</v>
      </c>
      <c r="M11" s="56"/>
    </row>
    <row r="12" spans="1:13" ht="36" x14ac:dyDescent="0.25">
      <c r="A12" s="209" t="s">
        <v>70</v>
      </c>
      <c r="B12" s="64" t="s">
        <v>77</v>
      </c>
      <c r="C12" s="72">
        <v>6.2788855464878376E-2</v>
      </c>
      <c r="D12" s="66">
        <v>0.25190171795814209</v>
      </c>
      <c r="E12" s="66">
        <v>7.9200566538370876E-2</v>
      </c>
      <c r="F12" s="73">
        <v>1</v>
      </c>
      <c r="G12" s="66">
        <v>0.10135714982585095</v>
      </c>
      <c r="H12" s="66">
        <v>-8.3643570651173726E-2</v>
      </c>
      <c r="I12" s="74" t="s">
        <v>87</v>
      </c>
      <c r="J12" s="66">
        <v>0.31493866367158241</v>
      </c>
      <c r="K12" s="66">
        <v>0.27303863971538317</v>
      </c>
      <c r="L12" s="75" t="s">
        <v>88</v>
      </c>
      <c r="M12" s="56"/>
    </row>
    <row r="13" spans="1:13" ht="24" x14ac:dyDescent="0.25">
      <c r="A13" s="210"/>
      <c r="B13" s="64" t="s">
        <v>78</v>
      </c>
      <c r="C13" s="72">
        <v>0.73720373749066148</v>
      </c>
      <c r="D13" s="66">
        <v>0.17160742545870547</v>
      </c>
      <c r="E13" s="66">
        <v>0.67191945063647873</v>
      </c>
      <c r="F13" s="76"/>
      <c r="G13" s="66">
        <v>0.58744489493350238</v>
      </c>
      <c r="H13" s="66">
        <v>0.65461865057728741</v>
      </c>
      <c r="I13" s="66">
        <v>2.5620947147674766E-2</v>
      </c>
      <c r="J13" s="66">
        <v>8.4406993181542336E-2</v>
      </c>
      <c r="K13" s="66">
        <v>0.13724005964419908</v>
      </c>
      <c r="L13" s="67">
        <v>6.5399551563397333E-4</v>
      </c>
      <c r="M13" s="56"/>
    </row>
    <row r="14" spans="1:13" x14ac:dyDescent="0.25">
      <c r="A14" s="209"/>
      <c r="B14" s="68" t="s">
        <v>79</v>
      </c>
      <c r="C14" s="69">
        <v>31</v>
      </c>
      <c r="D14" s="70">
        <v>31</v>
      </c>
      <c r="E14" s="70">
        <v>31</v>
      </c>
      <c r="F14" s="70">
        <v>31</v>
      </c>
      <c r="G14" s="70">
        <v>31</v>
      </c>
      <c r="H14" s="70">
        <v>31</v>
      </c>
      <c r="I14" s="70">
        <v>31</v>
      </c>
      <c r="J14" s="70">
        <v>31</v>
      </c>
      <c r="K14" s="70">
        <v>31</v>
      </c>
      <c r="L14" s="71">
        <v>31</v>
      </c>
      <c r="M14" s="56"/>
    </row>
    <row r="15" spans="1:13" ht="36" x14ac:dyDescent="0.25">
      <c r="A15" s="209" t="s">
        <v>71</v>
      </c>
      <c r="B15" s="64" t="s">
        <v>77</v>
      </c>
      <c r="C15" s="72">
        <v>0.17594703830453512</v>
      </c>
      <c r="D15" s="66">
        <v>9.5144541995428003E-2</v>
      </c>
      <c r="E15" s="66">
        <v>0.33371702650592033</v>
      </c>
      <c r="F15" s="66">
        <v>0.10135714982585095</v>
      </c>
      <c r="G15" s="73">
        <v>1</v>
      </c>
      <c r="H15" s="66">
        <v>0.26734568638504042</v>
      </c>
      <c r="I15" s="66">
        <v>0.13661425895399229</v>
      </c>
      <c r="J15" s="66">
        <v>7.0521137426176328E-2</v>
      </c>
      <c r="K15" s="66">
        <v>0.11762792709930837</v>
      </c>
      <c r="L15" s="75" t="s">
        <v>89</v>
      </c>
      <c r="M15" s="56"/>
    </row>
    <row r="16" spans="1:13" ht="24" x14ac:dyDescent="0.25">
      <c r="A16" s="210"/>
      <c r="B16" s="64" t="s">
        <v>78</v>
      </c>
      <c r="C16" s="72">
        <v>0.34374643529530657</v>
      </c>
      <c r="D16" s="66">
        <v>0.61066070475442924</v>
      </c>
      <c r="E16" s="66">
        <v>6.6550248723009742E-2</v>
      </c>
      <c r="F16" s="66">
        <v>0.58744489493350238</v>
      </c>
      <c r="G16" s="76"/>
      <c r="H16" s="66">
        <v>0.1459557622049163</v>
      </c>
      <c r="I16" s="66">
        <v>0.46366532771675417</v>
      </c>
      <c r="J16" s="66">
        <v>0.70618879972436677</v>
      </c>
      <c r="K16" s="66">
        <v>0.52856062516953395</v>
      </c>
      <c r="L16" s="67">
        <v>9.8719929104685196E-3</v>
      </c>
      <c r="M16" s="56"/>
    </row>
    <row r="17" spans="1:13" x14ac:dyDescent="0.25">
      <c r="A17" s="209"/>
      <c r="B17" s="68" t="s">
        <v>79</v>
      </c>
      <c r="C17" s="69">
        <v>31</v>
      </c>
      <c r="D17" s="70">
        <v>31</v>
      </c>
      <c r="E17" s="70">
        <v>31</v>
      </c>
      <c r="F17" s="70">
        <v>31</v>
      </c>
      <c r="G17" s="70">
        <v>31</v>
      </c>
      <c r="H17" s="70">
        <v>31</v>
      </c>
      <c r="I17" s="70">
        <v>31</v>
      </c>
      <c r="J17" s="70">
        <v>31</v>
      </c>
      <c r="K17" s="70">
        <v>31</v>
      </c>
      <c r="L17" s="71">
        <v>31</v>
      </c>
      <c r="M17" s="56"/>
    </row>
    <row r="18" spans="1:13" ht="36" x14ac:dyDescent="0.25">
      <c r="A18" s="209" t="s">
        <v>72</v>
      </c>
      <c r="B18" s="64" t="s">
        <v>77</v>
      </c>
      <c r="C18" s="72">
        <v>0.19078272737480748</v>
      </c>
      <c r="D18" s="66">
        <v>0.13097728612853385</v>
      </c>
      <c r="E18" s="74" t="s">
        <v>85</v>
      </c>
      <c r="F18" s="66">
        <v>-8.3643570651173726E-2</v>
      </c>
      <c r="G18" s="66">
        <v>0.26734568638504042</v>
      </c>
      <c r="H18" s="73">
        <v>1</v>
      </c>
      <c r="I18" s="66">
        <v>0</v>
      </c>
      <c r="J18" s="66">
        <v>-3.1897835354264305E-2</v>
      </c>
      <c r="K18" s="66">
        <v>0.34856088117390527</v>
      </c>
      <c r="L18" s="75" t="s">
        <v>90</v>
      </c>
      <c r="M18" s="56"/>
    </row>
    <row r="19" spans="1:13" ht="24" x14ac:dyDescent="0.25">
      <c r="A19" s="210"/>
      <c r="B19" s="64" t="s">
        <v>78</v>
      </c>
      <c r="C19" s="72">
        <v>0.30392013648150235</v>
      </c>
      <c r="D19" s="66">
        <v>0.48248133646276881</v>
      </c>
      <c r="E19" s="66">
        <v>5.8552354898354251E-3</v>
      </c>
      <c r="F19" s="66">
        <v>0.65461865057728741</v>
      </c>
      <c r="G19" s="66">
        <v>0.1459557622049163</v>
      </c>
      <c r="H19" s="76"/>
      <c r="I19" s="66">
        <v>1</v>
      </c>
      <c r="J19" s="66">
        <v>0.86473929117106829</v>
      </c>
      <c r="K19" s="66">
        <v>5.4642368819686232E-2</v>
      </c>
      <c r="L19" s="67">
        <v>7.7674386019807879E-3</v>
      </c>
      <c r="M19" s="56"/>
    </row>
    <row r="20" spans="1:13" x14ac:dyDescent="0.25">
      <c r="A20" s="209"/>
      <c r="B20" s="68" t="s">
        <v>79</v>
      </c>
      <c r="C20" s="69">
        <v>31</v>
      </c>
      <c r="D20" s="70">
        <v>31</v>
      </c>
      <c r="E20" s="70">
        <v>31</v>
      </c>
      <c r="F20" s="70">
        <v>31</v>
      </c>
      <c r="G20" s="70">
        <v>31</v>
      </c>
      <c r="H20" s="70">
        <v>31</v>
      </c>
      <c r="I20" s="70">
        <v>31</v>
      </c>
      <c r="J20" s="70">
        <v>31</v>
      </c>
      <c r="K20" s="70">
        <v>31</v>
      </c>
      <c r="L20" s="71">
        <v>31</v>
      </c>
      <c r="M20" s="56"/>
    </row>
    <row r="21" spans="1:13" ht="36" x14ac:dyDescent="0.25">
      <c r="A21" s="209" t="s">
        <v>73</v>
      </c>
      <c r="B21" s="64" t="s">
        <v>77</v>
      </c>
      <c r="C21" s="72">
        <v>0.34804076829523056</v>
      </c>
      <c r="D21" s="66">
        <v>0.21333839845995442</v>
      </c>
      <c r="E21" s="66">
        <v>-5.8340391065608968E-2</v>
      </c>
      <c r="F21" s="74" t="s">
        <v>87</v>
      </c>
      <c r="G21" s="66">
        <v>0.13661425895399229</v>
      </c>
      <c r="H21" s="66">
        <v>0</v>
      </c>
      <c r="I21" s="73">
        <v>1</v>
      </c>
      <c r="J21" s="66">
        <v>0.25977913079295184</v>
      </c>
      <c r="K21" s="66">
        <v>6.2218396565074469E-2</v>
      </c>
      <c r="L21" s="75" t="s">
        <v>91</v>
      </c>
      <c r="M21" s="56"/>
    </row>
    <row r="22" spans="1:13" ht="24" x14ac:dyDescent="0.25">
      <c r="A22" s="210"/>
      <c r="B22" s="64" t="s">
        <v>78</v>
      </c>
      <c r="C22" s="72">
        <v>5.5028960475362411E-2</v>
      </c>
      <c r="D22" s="66">
        <v>0.24918478070215783</v>
      </c>
      <c r="E22" s="66">
        <v>0.7552360666797634</v>
      </c>
      <c r="F22" s="66">
        <v>2.5620947147674766E-2</v>
      </c>
      <c r="G22" s="66">
        <v>0.46366532771675417</v>
      </c>
      <c r="H22" s="66">
        <v>1</v>
      </c>
      <c r="I22" s="76"/>
      <c r="J22" s="66">
        <v>0.15815157833839719</v>
      </c>
      <c r="K22" s="66">
        <v>0.73950873433775133</v>
      </c>
      <c r="L22" s="67">
        <v>6.9490133008932582E-4</v>
      </c>
      <c r="M22" s="56"/>
    </row>
    <row r="23" spans="1:13" x14ac:dyDescent="0.25">
      <c r="A23" s="209"/>
      <c r="B23" s="68" t="s">
        <v>79</v>
      </c>
      <c r="C23" s="69">
        <v>31</v>
      </c>
      <c r="D23" s="70">
        <v>31</v>
      </c>
      <c r="E23" s="70">
        <v>31</v>
      </c>
      <c r="F23" s="70">
        <v>31</v>
      </c>
      <c r="G23" s="70">
        <v>31</v>
      </c>
      <c r="H23" s="70">
        <v>31</v>
      </c>
      <c r="I23" s="70">
        <v>31</v>
      </c>
      <c r="J23" s="70">
        <v>31</v>
      </c>
      <c r="K23" s="70">
        <v>31</v>
      </c>
      <c r="L23" s="71">
        <v>31</v>
      </c>
      <c r="M23" s="56"/>
    </row>
    <row r="24" spans="1:13" ht="36" x14ac:dyDescent="0.25">
      <c r="A24" s="209" t="s">
        <v>74</v>
      </c>
      <c r="B24" s="64" t="s">
        <v>77</v>
      </c>
      <c r="C24" s="72">
        <v>7.1497676363276627E-2</v>
      </c>
      <c r="D24" s="66">
        <v>8.8101295611559868E-2</v>
      </c>
      <c r="E24" s="66">
        <v>-2.1511197018399108E-2</v>
      </c>
      <c r="F24" s="66">
        <v>0.31493866367158241</v>
      </c>
      <c r="G24" s="66">
        <v>7.0521137426176328E-2</v>
      </c>
      <c r="H24" s="66">
        <v>-3.1897835354264305E-2</v>
      </c>
      <c r="I24" s="66">
        <v>0.25977913079295184</v>
      </c>
      <c r="J24" s="73">
        <v>1</v>
      </c>
      <c r="K24" s="66">
        <v>7.7999707434172061E-2</v>
      </c>
      <c r="L24" s="75" t="s">
        <v>92</v>
      </c>
      <c r="M24" s="56"/>
    </row>
    <row r="25" spans="1:13" ht="24" x14ac:dyDescent="0.25">
      <c r="A25" s="210"/>
      <c r="B25" s="64" t="s">
        <v>78</v>
      </c>
      <c r="C25" s="72">
        <v>0.70230329749812148</v>
      </c>
      <c r="D25" s="66">
        <v>0.63743533464661839</v>
      </c>
      <c r="E25" s="66">
        <v>0.90855567447641072</v>
      </c>
      <c r="F25" s="66">
        <v>8.4406993181542336E-2</v>
      </c>
      <c r="G25" s="66">
        <v>0.70618879972436677</v>
      </c>
      <c r="H25" s="66">
        <v>0.86473929117106829</v>
      </c>
      <c r="I25" s="66">
        <v>0.15815157833839719</v>
      </c>
      <c r="J25" s="76"/>
      <c r="K25" s="66">
        <v>0.6766243857110309</v>
      </c>
      <c r="L25" s="67">
        <v>1.7204720810767564E-2</v>
      </c>
      <c r="M25" s="56"/>
    </row>
    <row r="26" spans="1:13" x14ac:dyDescent="0.25">
      <c r="A26" s="209"/>
      <c r="B26" s="68" t="s">
        <v>79</v>
      </c>
      <c r="C26" s="69">
        <v>31</v>
      </c>
      <c r="D26" s="70">
        <v>31</v>
      </c>
      <c r="E26" s="70">
        <v>31</v>
      </c>
      <c r="F26" s="70">
        <v>31</v>
      </c>
      <c r="G26" s="70">
        <v>31</v>
      </c>
      <c r="H26" s="70">
        <v>31</v>
      </c>
      <c r="I26" s="70">
        <v>31</v>
      </c>
      <c r="J26" s="70">
        <v>31</v>
      </c>
      <c r="K26" s="70">
        <v>31</v>
      </c>
      <c r="L26" s="71">
        <v>31</v>
      </c>
      <c r="M26" s="56"/>
    </row>
    <row r="27" spans="1:13" ht="36" x14ac:dyDescent="0.25">
      <c r="A27" s="209" t="s">
        <v>75</v>
      </c>
      <c r="B27" s="64" t="s">
        <v>77</v>
      </c>
      <c r="C27" s="72">
        <v>0.11196494122029389</v>
      </c>
      <c r="D27" s="66">
        <v>3.0143856280223504E-2</v>
      </c>
      <c r="E27" s="66">
        <v>0.17516932252496961</v>
      </c>
      <c r="F27" s="66">
        <v>0.27303863971538317</v>
      </c>
      <c r="G27" s="66">
        <v>0.11762792709930837</v>
      </c>
      <c r="H27" s="66">
        <v>0.34856088117390527</v>
      </c>
      <c r="I27" s="66">
        <v>6.2218396565074469E-2</v>
      </c>
      <c r="J27" s="66">
        <v>7.7999707434172061E-2</v>
      </c>
      <c r="K27" s="73">
        <v>1</v>
      </c>
      <c r="L27" s="75" t="s">
        <v>93</v>
      </c>
      <c r="M27" s="56"/>
    </row>
    <row r="28" spans="1:13" ht="24" x14ac:dyDescent="0.25">
      <c r="A28" s="210"/>
      <c r="B28" s="64" t="s">
        <v>78</v>
      </c>
      <c r="C28" s="72">
        <v>0.54872819553620789</v>
      </c>
      <c r="D28" s="66">
        <v>0.87211449804738073</v>
      </c>
      <c r="E28" s="66">
        <v>0.34591749934834193</v>
      </c>
      <c r="F28" s="66">
        <v>0.13724005964419908</v>
      </c>
      <c r="G28" s="66">
        <v>0.52856062516953395</v>
      </c>
      <c r="H28" s="66">
        <v>5.4642368819686232E-2</v>
      </c>
      <c r="I28" s="66">
        <v>0.73950873433775133</v>
      </c>
      <c r="J28" s="66">
        <v>0.6766243857110309</v>
      </c>
      <c r="K28" s="76"/>
      <c r="L28" s="67">
        <v>1.0731539482290206E-2</v>
      </c>
      <c r="M28" s="56"/>
    </row>
    <row r="29" spans="1:13" x14ac:dyDescent="0.25">
      <c r="A29" s="209"/>
      <c r="B29" s="68" t="s">
        <v>79</v>
      </c>
      <c r="C29" s="69">
        <v>31</v>
      </c>
      <c r="D29" s="70">
        <v>31</v>
      </c>
      <c r="E29" s="70">
        <v>31</v>
      </c>
      <c r="F29" s="70">
        <v>31</v>
      </c>
      <c r="G29" s="70">
        <v>31</v>
      </c>
      <c r="H29" s="70">
        <v>31</v>
      </c>
      <c r="I29" s="70">
        <v>31</v>
      </c>
      <c r="J29" s="70">
        <v>31</v>
      </c>
      <c r="K29" s="70">
        <v>31</v>
      </c>
      <c r="L29" s="71">
        <v>31</v>
      </c>
      <c r="M29" s="56"/>
    </row>
    <row r="30" spans="1:13" ht="36" x14ac:dyDescent="0.25">
      <c r="A30" s="209" t="s">
        <v>76</v>
      </c>
      <c r="B30" s="64" t="s">
        <v>77</v>
      </c>
      <c r="C30" s="77" t="s">
        <v>82</v>
      </c>
      <c r="D30" s="74" t="s">
        <v>84</v>
      </c>
      <c r="E30" s="74" t="s">
        <v>86</v>
      </c>
      <c r="F30" s="74" t="s">
        <v>88</v>
      </c>
      <c r="G30" s="74" t="s">
        <v>89</v>
      </c>
      <c r="H30" s="74" t="s">
        <v>90</v>
      </c>
      <c r="I30" s="74" t="s">
        <v>91</v>
      </c>
      <c r="J30" s="74" t="s">
        <v>92</v>
      </c>
      <c r="K30" s="74" t="s">
        <v>93</v>
      </c>
      <c r="L30" s="78">
        <v>1</v>
      </c>
      <c r="M30" s="56"/>
    </row>
    <row r="31" spans="1:13" ht="24" x14ac:dyDescent="0.25">
      <c r="A31" s="210"/>
      <c r="B31" s="64" t="s">
        <v>78</v>
      </c>
      <c r="C31" s="72">
        <v>9.4661075733303065E-3</v>
      </c>
      <c r="D31" s="66">
        <v>2.9644740087095408E-3</v>
      </c>
      <c r="E31" s="66">
        <v>2.4137225782090168E-3</v>
      </c>
      <c r="F31" s="66">
        <v>6.5399551563397333E-4</v>
      </c>
      <c r="G31" s="66">
        <v>9.8719929104685196E-3</v>
      </c>
      <c r="H31" s="66">
        <v>7.7674386019807879E-3</v>
      </c>
      <c r="I31" s="66">
        <v>6.9490133008932582E-4</v>
      </c>
      <c r="J31" s="66">
        <v>1.7204720810767564E-2</v>
      </c>
      <c r="K31" s="66">
        <v>1.0731539482290206E-2</v>
      </c>
      <c r="L31" s="79"/>
      <c r="M31" s="56"/>
    </row>
    <row r="32" spans="1:13" x14ac:dyDescent="0.25">
      <c r="A32" s="216"/>
      <c r="B32" s="80" t="s">
        <v>79</v>
      </c>
      <c r="C32" s="81">
        <v>31</v>
      </c>
      <c r="D32" s="82">
        <v>31</v>
      </c>
      <c r="E32" s="82">
        <v>31</v>
      </c>
      <c r="F32" s="82">
        <v>31</v>
      </c>
      <c r="G32" s="82">
        <v>31</v>
      </c>
      <c r="H32" s="82">
        <v>31</v>
      </c>
      <c r="I32" s="82">
        <v>31</v>
      </c>
      <c r="J32" s="82">
        <v>31</v>
      </c>
      <c r="K32" s="82">
        <v>31</v>
      </c>
      <c r="L32" s="83">
        <v>31</v>
      </c>
      <c r="M32" s="56"/>
    </row>
    <row r="33" spans="1:13" x14ac:dyDescent="0.25">
      <c r="A33" s="214" t="s">
        <v>80</v>
      </c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56"/>
    </row>
    <row r="34" spans="1:13" x14ac:dyDescent="0.25">
      <c r="A34" s="214" t="s">
        <v>81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56"/>
    </row>
    <row r="36" spans="1:13" x14ac:dyDescent="0.25">
      <c r="A36" s="215" t="s">
        <v>108</v>
      </c>
      <c r="B36" s="215"/>
      <c r="C36" s="85"/>
    </row>
    <row r="37" spans="1:13" ht="24.75" x14ac:dyDescent="0.25">
      <c r="A37" s="86" t="s">
        <v>13</v>
      </c>
      <c r="B37" s="87" t="s">
        <v>109</v>
      </c>
      <c r="C37" s="85"/>
    </row>
    <row r="38" spans="1:13" x14ac:dyDescent="0.25">
      <c r="A38" s="88">
        <v>0.61390616167326661</v>
      </c>
      <c r="B38" s="89">
        <v>9</v>
      </c>
      <c r="C38" s="85"/>
    </row>
  </sheetData>
  <mergeCells count="15">
    <mergeCell ref="A33:L33"/>
    <mergeCell ref="A34:L34"/>
    <mergeCell ref="A36:B36"/>
    <mergeCell ref="A15:A17"/>
    <mergeCell ref="A18:A20"/>
    <mergeCell ref="A21:A23"/>
    <mergeCell ref="A24:A26"/>
    <mergeCell ref="A27:A29"/>
    <mergeCell ref="A30:A32"/>
    <mergeCell ref="A12:A14"/>
    <mergeCell ref="A1:L1"/>
    <mergeCell ref="A2:B2"/>
    <mergeCell ref="A3:A5"/>
    <mergeCell ref="A6:A8"/>
    <mergeCell ref="A9:A11"/>
  </mergeCells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5F9FE-54C1-4739-A945-DBD0C6BDAD7E}">
  <dimension ref="A1:E10"/>
  <sheetViews>
    <sheetView workbookViewId="0">
      <selection activeCell="E10" sqref="A1:E10"/>
    </sheetView>
  </sheetViews>
  <sheetFormatPr defaultRowHeight="15" x14ac:dyDescent="0.25"/>
  <cols>
    <col min="1" max="1" width="4.7109375" customWidth="1"/>
    <col min="2" max="2" width="23.85546875" customWidth="1"/>
    <col min="3" max="3" width="14.140625" customWidth="1"/>
    <col min="4" max="4" width="11.85546875" customWidth="1"/>
    <col min="5" max="5" width="22.85546875" customWidth="1"/>
  </cols>
  <sheetData>
    <row r="1" spans="1:5" ht="19.5" customHeight="1" thickBot="1" x14ac:dyDescent="0.3">
      <c r="A1" s="156" t="s">
        <v>134</v>
      </c>
      <c r="B1" s="156" t="s">
        <v>2</v>
      </c>
      <c r="C1" s="157" t="s">
        <v>54</v>
      </c>
      <c r="D1" s="157" t="s">
        <v>55</v>
      </c>
      <c r="E1" s="158" t="s">
        <v>56</v>
      </c>
    </row>
    <row r="2" spans="1:5" x14ac:dyDescent="0.25">
      <c r="A2" s="159">
        <v>1</v>
      </c>
      <c r="B2" s="160" t="s">
        <v>11</v>
      </c>
      <c r="C2" s="161">
        <v>1.5</v>
      </c>
      <c r="D2" s="161">
        <v>10.542</v>
      </c>
      <c r="E2" s="161">
        <v>0.161</v>
      </c>
    </row>
    <row r="3" spans="1:5" x14ac:dyDescent="0.25">
      <c r="A3" s="159">
        <v>2</v>
      </c>
      <c r="B3" s="160" t="s">
        <v>8</v>
      </c>
      <c r="C3" s="161">
        <v>1.5</v>
      </c>
      <c r="D3" s="161">
        <v>9.4039999999999999</v>
      </c>
      <c r="E3" s="161">
        <v>0.14299999999999999</v>
      </c>
    </row>
    <row r="4" spans="1:5" x14ac:dyDescent="0.25">
      <c r="A4" s="159">
        <v>3</v>
      </c>
      <c r="B4" s="160" t="s">
        <v>9</v>
      </c>
      <c r="C4" s="161">
        <v>1.5</v>
      </c>
      <c r="D4" s="161">
        <v>8.8209999999999997</v>
      </c>
      <c r="E4" s="161">
        <v>0.13400000000000001</v>
      </c>
    </row>
    <row r="5" spans="1:5" x14ac:dyDescent="0.25">
      <c r="A5" s="159">
        <v>4</v>
      </c>
      <c r="B5" s="160" t="s">
        <v>22</v>
      </c>
      <c r="C5" s="161">
        <v>1.5</v>
      </c>
      <c r="D5" s="161">
        <v>8.1509999999999998</v>
      </c>
      <c r="E5" s="161">
        <v>0.124</v>
      </c>
    </row>
    <row r="6" spans="1:5" x14ac:dyDescent="0.25">
      <c r="A6" s="159">
        <v>5</v>
      </c>
      <c r="B6" s="160" t="s">
        <v>32</v>
      </c>
      <c r="C6" s="161">
        <v>1.2</v>
      </c>
      <c r="D6" s="161">
        <v>6.63</v>
      </c>
      <c r="E6" s="161">
        <v>0.10100000000000001</v>
      </c>
    </row>
    <row r="7" spans="1:5" x14ac:dyDescent="0.25">
      <c r="A7" s="159">
        <v>6</v>
      </c>
      <c r="B7" s="160" t="s">
        <v>31</v>
      </c>
      <c r="C7" s="161">
        <v>1.5</v>
      </c>
      <c r="D7" s="161">
        <v>6.2480000000000002</v>
      </c>
      <c r="E7" s="161">
        <v>9.5000000000000001E-2</v>
      </c>
    </row>
    <row r="8" spans="1:5" x14ac:dyDescent="0.25">
      <c r="A8" s="159">
        <v>7</v>
      </c>
      <c r="B8" s="160" t="s">
        <v>19</v>
      </c>
      <c r="C8" s="161">
        <v>1.2</v>
      </c>
      <c r="D8" s="161">
        <v>5.4390000000000001</v>
      </c>
      <c r="E8" s="161">
        <v>8.3000000000000004E-2</v>
      </c>
    </row>
    <row r="9" spans="1:5" x14ac:dyDescent="0.25">
      <c r="A9" s="159">
        <v>8</v>
      </c>
      <c r="B9" s="160" t="s">
        <v>34</v>
      </c>
      <c r="C9" s="161">
        <v>1.2</v>
      </c>
      <c r="D9" s="161">
        <v>5.2830000000000004</v>
      </c>
      <c r="E9" s="161">
        <v>8.1000000000000003E-2</v>
      </c>
    </row>
    <row r="10" spans="1:5" ht="15.75" thickBot="1" x14ac:dyDescent="0.3">
      <c r="A10" s="162">
        <v>9</v>
      </c>
      <c r="B10" s="163" t="s">
        <v>33</v>
      </c>
      <c r="C10" s="164">
        <v>1.2</v>
      </c>
      <c r="D10" s="164">
        <v>5.1100000000000003</v>
      </c>
      <c r="E10" s="164">
        <v>7.8E-2</v>
      </c>
    </row>
  </sheetData>
  <sortState xmlns:xlrd2="http://schemas.microsoft.com/office/spreadsheetml/2017/richdata2" ref="A2:E10">
    <sortCondition descending="1" ref="D1:D10"/>
  </sortState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kuisoner</vt:lpstr>
      <vt:lpstr>voe.</vt:lpstr>
      <vt:lpstr>r. tingkat kepuasan</vt:lpstr>
      <vt:lpstr>r. tingkat kepentingan</vt:lpstr>
      <vt:lpstr>tingkat kepuasan</vt:lpstr>
      <vt:lpstr>tingkat kepentingan</vt:lpstr>
      <vt:lpstr>uji Validasi Tingkat kepuasan</vt:lpstr>
      <vt:lpstr>Uji Validasi Tingkat kepentinga</vt:lpstr>
      <vt:lpstr>sales,raw,norma</vt:lpstr>
      <vt:lpstr>korelasi</vt:lpstr>
      <vt:lpstr>perhitungan</vt:lpstr>
      <vt:lpstr>bm</vt:lpstr>
      <vt:lpstr>kuisoner!Print_Area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2025-01-27T11:16:25Z</cp:lastPrinted>
  <dcterms:created xsi:type="dcterms:W3CDTF">2024-06-16T11:45:16Z</dcterms:created>
  <dcterms:modified xsi:type="dcterms:W3CDTF">2025-02-06T01:55:47Z</dcterms:modified>
</cp:coreProperties>
</file>