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 SKRIPSI\Fina Zurrotul 1-5\"/>
    </mc:Choice>
  </mc:AlternateContent>
  <xr:revisionPtr revIDLastSave="0" documentId="13_ncr:1_{EAFA1114-2435-49E5-A7AF-91E12C577EF6}" xr6:coauthVersionLast="47" xr6:coauthVersionMax="47" xr10:uidLastSave="{00000000-0000-0000-0000-000000000000}"/>
  <bookViews>
    <workbookView xWindow="-110" yWindow="-110" windowWidth="19420" windowHeight="10300" activeTab="4" xr2:uid="{419A3B2D-7D38-476F-8109-CD58905B9AFD}"/>
  </bookViews>
  <sheets>
    <sheet name="X1" sheetId="1" r:id="rId1"/>
    <sheet name="X2" sheetId="2" r:id="rId2"/>
    <sheet name="X3" sheetId="3" r:id="rId3"/>
    <sheet name="Y" sheetId="4" r:id="rId4"/>
    <sheet name="SPSS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0" i="3" l="1"/>
  <c r="D41" i="3"/>
  <c r="D42" i="3"/>
  <c r="D43" i="3"/>
  <c r="D36" i="3"/>
  <c r="D37" i="3"/>
  <c r="D38" i="3"/>
  <c r="D39" i="3"/>
  <c r="D32" i="3"/>
  <c r="D33" i="3"/>
  <c r="D34" i="3"/>
  <c r="D35" i="3"/>
  <c r="D28" i="3"/>
  <c r="D29" i="3"/>
  <c r="D30" i="3"/>
  <c r="D31" i="3"/>
  <c r="D24" i="3"/>
  <c r="D25" i="3"/>
  <c r="D26" i="3"/>
  <c r="D27" i="3"/>
  <c r="D20" i="3"/>
  <c r="D21" i="3"/>
  <c r="D22" i="3"/>
  <c r="D23" i="3"/>
  <c r="D16" i="3"/>
  <c r="D17" i="3"/>
  <c r="D18" i="3"/>
  <c r="D19" i="3"/>
  <c r="D12" i="3"/>
  <c r="D13" i="3"/>
  <c r="D14" i="3"/>
  <c r="D15" i="3"/>
  <c r="D8" i="3"/>
  <c r="D9" i="3"/>
  <c r="D10" i="3"/>
  <c r="D11" i="3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" i="1"/>
  <c r="D4" i="3"/>
  <c r="D5" i="3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" i="2"/>
  <c r="D6" i="3"/>
  <c r="D7" i="3"/>
</calcChain>
</file>

<file path=xl/sharedStrings.xml><?xml version="1.0" encoding="utf-8"?>
<sst xmlns="http://schemas.openxmlformats.org/spreadsheetml/2006/main" count="149" uniqueCount="101">
  <si>
    <t>no</t>
  </si>
  <si>
    <t>Nama Perusahaan</t>
  </si>
  <si>
    <t>tahun</t>
  </si>
  <si>
    <t>DVLA</t>
  </si>
  <si>
    <t>INAF</t>
  </si>
  <si>
    <t>KAEF</t>
  </si>
  <si>
    <t>KLBF</t>
  </si>
  <si>
    <t>MERK</t>
  </si>
  <si>
    <t>PEHA</t>
  </si>
  <si>
    <t>PYFA</t>
  </si>
  <si>
    <t>SCPI</t>
  </si>
  <si>
    <t>SIDO</t>
  </si>
  <si>
    <t>TSPC</t>
  </si>
  <si>
    <t>total liabilities</t>
  </si>
  <si>
    <t>total equity</t>
  </si>
  <si>
    <t>Rasio gearing</t>
  </si>
  <si>
    <t>dibagi</t>
  </si>
  <si>
    <t xml:space="preserve">Umur Perusahaan </t>
  </si>
  <si>
    <t xml:space="preserve">Tahun Annual Report </t>
  </si>
  <si>
    <t>Tahun Perusahaan Berdiri</t>
  </si>
  <si>
    <t>Dikurangi</t>
  </si>
  <si>
    <t xml:space="preserve">Ukuran Perusahaan </t>
  </si>
  <si>
    <t>Ln Total Asset</t>
  </si>
  <si>
    <t>Variabel Dummy</t>
  </si>
  <si>
    <t xml:space="preserve">1 jika tepat waktu </t>
  </si>
  <si>
    <t xml:space="preserve">0 jika tidak tepat waktu </t>
  </si>
  <si>
    <t>X1</t>
  </si>
  <si>
    <t>X2</t>
  </si>
  <si>
    <t>X3</t>
  </si>
  <si>
    <t>Y</t>
  </si>
  <si>
    <t>28.23</t>
  </si>
  <si>
    <t>28.31</t>
  </si>
  <si>
    <t>28.36</t>
  </si>
  <si>
    <t>28.32</t>
  </si>
  <si>
    <t>27.95</t>
  </si>
  <si>
    <t>28.16</t>
  </si>
  <si>
    <t>28.33</t>
  </si>
  <si>
    <t>28.05</t>
  </si>
  <si>
    <t>30.54</t>
  </si>
  <si>
    <t>30.49</t>
  </si>
  <si>
    <t>30.50</t>
  </si>
  <si>
    <t>30.64</t>
  </si>
  <si>
    <t>30.63</t>
  </si>
  <si>
    <t>30.74</t>
  </si>
  <si>
    <t>30.87</t>
  </si>
  <si>
    <t>30.93</t>
  </si>
  <si>
    <t>27.52</t>
  </si>
  <si>
    <t>27.55</t>
  </si>
  <si>
    <t>27.65</t>
  </si>
  <si>
    <t>27.66</t>
  </si>
  <si>
    <t>28.37</t>
  </si>
  <si>
    <t>21.37</t>
  </si>
  <si>
    <t>28.22</t>
  </si>
  <si>
    <t>25.97</t>
  </si>
  <si>
    <t>26.15</t>
  </si>
  <si>
    <t>27.41</t>
  </si>
  <si>
    <t>27.98</t>
  </si>
  <si>
    <t>28.09</t>
  </si>
  <si>
    <t>27.82</t>
  </si>
  <si>
    <t>27.93</t>
  </si>
  <si>
    <t>28.89</t>
  </si>
  <si>
    <t>28.97</t>
  </si>
  <si>
    <t>29.03</t>
  </si>
  <si>
    <t>29.75</t>
  </si>
  <si>
    <t>29.83</t>
  </si>
  <si>
    <t>29.89</t>
  </si>
  <si>
    <t>30.05</t>
  </si>
  <si>
    <t>0.40</t>
  </si>
  <si>
    <t>0.49</t>
  </si>
  <si>
    <t>0.43</t>
  </si>
  <si>
    <t>1.74</t>
  </si>
  <si>
    <t>2.98</t>
  </si>
  <si>
    <t>2.95</t>
  </si>
  <si>
    <t>16.76</t>
  </si>
  <si>
    <t>1.47</t>
  </si>
  <si>
    <t>1.45</t>
  </si>
  <si>
    <t>1.17</t>
  </si>
  <si>
    <t>0.21</t>
  </si>
  <si>
    <t>0.23</t>
  </si>
  <si>
    <t>0.20</t>
  </si>
  <si>
    <t>0.51</t>
  </si>
  <si>
    <t>0.50</t>
  </si>
  <si>
    <t>0.37</t>
  </si>
  <si>
    <t>1.55</t>
  </si>
  <si>
    <t>1.58</t>
  </si>
  <si>
    <t>1.48</t>
  </si>
  <si>
    <t>1.34</t>
  </si>
  <si>
    <t>0.52</t>
  </si>
  <si>
    <t>0.45</t>
  </si>
  <si>
    <t>3.82</t>
  </si>
  <si>
    <t>2.43</t>
  </si>
  <si>
    <t>1.29</t>
  </si>
  <si>
    <t>0.92</t>
  </si>
  <si>
    <t>0.24</t>
  </si>
  <si>
    <t>0.38</t>
  </si>
  <si>
    <t>0.15</t>
  </si>
  <si>
    <t>0.19</t>
  </si>
  <si>
    <t>0.17</t>
  </si>
  <si>
    <t>0.16</t>
  </si>
  <si>
    <t>0.44</t>
  </si>
  <si>
    <t>0.42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</si>
</sst>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3" fontId="0" fillId="0" borderId="0" xfId="0" applyNumberFormat="1"/>
    <xf numFmtId="1" fontId="0" fillId="0" borderId="0" xfId="0" applyNumberFormat="1"/>
    <xf numFmtId="0" fontId="2" fillId="0" borderId="0" xfId="0" applyFon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DEF4FE-11D4-4C6E-A213-33B75580492B}">
  <dimension ref="A1:F43"/>
  <sheetViews>
    <sheetView topLeftCell="A25" workbookViewId="0">
      <selection activeCell="I40" sqref="I40"/>
    </sheetView>
  </sheetViews>
  <sheetFormatPr defaultRowHeight="14.5" x14ac:dyDescent="0.35"/>
  <cols>
    <col min="2" max="2" width="19.6328125" customWidth="1"/>
    <col min="4" max="4" width="22" customWidth="1"/>
    <col min="5" max="5" width="19.36328125" customWidth="1"/>
    <col min="6" max="6" width="18.90625" customWidth="1"/>
  </cols>
  <sheetData>
    <row r="1" spans="1:6" x14ac:dyDescent="0.35">
      <c r="A1" t="s">
        <v>0</v>
      </c>
      <c r="B1" t="s">
        <v>1</v>
      </c>
      <c r="C1" t="s">
        <v>2</v>
      </c>
      <c r="D1" t="s">
        <v>15</v>
      </c>
    </row>
    <row r="2" spans="1:6" x14ac:dyDescent="0.35">
      <c r="D2" t="s">
        <v>13</v>
      </c>
      <c r="E2" t="s">
        <v>14</v>
      </c>
      <c r="F2" t="s">
        <v>16</v>
      </c>
    </row>
    <row r="4" spans="1:6" x14ac:dyDescent="0.35">
      <c r="A4">
        <v>1</v>
      </c>
      <c r="B4" t="s">
        <v>3</v>
      </c>
      <c r="C4">
        <v>2019</v>
      </c>
      <c r="D4" s="2">
        <v>523881726000</v>
      </c>
      <c r="E4" s="2">
        <v>1306078988000</v>
      </c>
      <c r="F4">
        <f>D4/E4</f>
        <v>0.40111029333855264</v>
      </c>
    </row>
    <row r="5" spans="1:6" x14ac:dyDescent="0.35">
      <c r="A5">
        <v>2</v>
      </c>
      <c r="C5">
        <v>2020</v>
      </c>
      <c r="D5" s="2">
        <v>660424729000</v>
      </c>
      <c r="E5" s="2">
        <v>1326287143000</v>
      </c>
      <c r="F5">
        <f t="shared" ref="F5:F43" si="0">D5/E5</f>
        <v>0.49795003479122169</v>
      </c>
    </row>
    <row r="6" spans="1:6" x14ac:dyDescent="0.35">
      <c r="A6">
        <v>3</v>
      </c>
      <c r="C6">
        <v>2021</v>
      </c>
      <c r="D6" s="2">
        <v>691499183000</v>
      </c>
      <c r="E6" s="2">
        <v>1391412139000</v>
      </c>
      <c r="F6">
        <f t="shared" si="0"/>
        <v>0.49697653457082569</v>
      </c>
    </row>
    <row r="7" spans="1:6" x14ac:dyDescent="0.35">
      <c r="A7">
        <v>4</v>
      </c>
      <c r="C7">
        <v>2022</v>
      </c>
      <c r="D7" s="2">
        <v>605518904000</v>
      </c>
      <c r="E7" s="2">
        <v>1403620581000</v>
      </c>
      <c r="F7">
        <f t="shared" si="0"/>
        <v>0.43139785223767674</v>
      </c>
    </row>
    <row r="8" spans="1:6" x14ac:dyDescent="0.35">
      <c r="A8">
        <v>5</v>
      </c>
      <c r="B8" t="s">
        <v>4</v>
      </c>
      <c r="C8">
        <v>2019</v>
      </c>
      <c r="D8" s="2">
        <v>878999867350</v>
      </c>
      <c r="E8" s="2">
        <v>504935327036</v>
      </c>
      <c r="F8">
        <f t="shared" si="0"/>
        <v>1.7408167349069845</v>
      </c>
    </row>
    <row r="9" spans="1:6" x14ac:dyDescent="0.35">
      <c r="A9">
        <v>6</v>
      </c>
      <c r="C9">
        <v>2020</v>
      </c>
      <c r="D9" s="2">
        <v>1283008182330</v>
      </c>
      <c r="E9" s="2">
        <v>430326476519</v>
      </c>
      <c r="F9">
        <f t="shared" si="0"/>
        <v>2.9814762798434318</v>
      </c>
    </row>
    <row r="10" spans="1:6" x14ac:dyDescent="0.35">
      <c r="A10">
        <v>7</v>
      </c>
      <c r="C10">
        <v>2021</v>
      </c>
      <c r="D10" s="2">
        <v>1503569486636</v>
      </c>
      <c r="E10" s="2">
        <v>508309909506</v>
      </c>
      <c r="F10">
        <f t="shared" si="0"/>
        <v>2.9579779156720378</v>
      </c>
    </row>
    <row r="11" spans="1:6" x14ac:dyDescent="0.35">
      <c r="A11">
        <v>8</v>
      </c>
      <c r="C11">
        <v>2022</v>
      </c>
      <c r="D11" s="2">
        <v>1447651934795</v>
      </c>
      <c r="E11">
        <v>86348511713</v>
      </c>
      <c r="F11">
        <f t="shared" si="0"/>
        <v>16.765221612696912</v>
      </c>
    </row>
    <row r="12" spans="1:6" x14ac:dyDescent="0.35">
      <c r="A12">
        <v>9</v>
      </c>
      <c r="B12" t="s">
        <v>5</v>
      </c>
      <c r="C12">
        <v>2019</v>
      </c>
      <c r="D12" s="2">
        <v>10939950304000</v>
      </c>
      <c r="E12" s="2">
        <v>7412926828000</v>
      </c>
      <c r="F12">
        <f t="shared" si="0"/>
        <v>1.4757936450522859</v>
      </c>
    </row>
    <row r="13" spans="1:6" x14ac:dyDescent="0.35">
      <c r="A13">
        <v>10</v>
      </c>
      <c r="C13">
        <v>2020</v>
      </c>
      <c r="D13" s="2">
        <v>10457144628000</v>
      </c>
      <c r="E13" s="2">
        <v>7105672046000</v>
      </c>
      <c r="F13">
        <f t="shared" si="0"/>
        <v>1.4716615909520685</v>
      </c>
    </row>
    <row r="14" spans="1:6" x14ac:dyDescent="0.35">
      <c r="A14">
        <v>11</v>
      </c>
      <c r="C14">
        <v>2021</v>
      </c>
      <c r="D14" s="2">
        <v>10528322405000</v>
      </c>
      <c r="E14" s="2">
        <v>7231872635000</v>
      </c>
      <c r="F14">
        <f t="shared" si="0"/>
        <v>1.455822431668143</v>
      </c>
    </row>
    <row r="15" spans="1:6" x14ac:dyDescent="0.35">
      <c r="A15">
        <v>12</v>
      </c>
      <c r="C15">
        <v>2022</v>
      </c>
      <c r="D15" s="2">
        <v>11014702563000</v>
      </c>
      <c r="E15" s="2">
        <v>9339290330000</v>
      </c>
      <c r="F15">
        <f t="shared" si="0"/>
        <v>1.1793939554077446</v>
      </c>
    </row>
    <row r="16" spans="1:6" x14ac:dyDescent="0.35">
      <c r="A16">
        <v>13</v>
      </c>
      <c r="B16" t="s">
        <v>6</v>
      </c>
      <c r="C16">
        <v>2019</v>
      </c>
      <c r="D16" s="2">
        <v>3559144386553</v>
      </c>
      <c r="E16" s="2">
        <v>16705582476031</v>
      </c>
      <c r="F16">
        <f t="shared" si="0"/>
        <v>0.21305119960106894</v>
      </c>
    </row>
    <row r="17" spans="1:6" x14ac:dyDescent="0.35">
      <c r="A17">
        <v>14</v>
      </c>
      <c r="C17">
        <v>2020</v>
      </c>
      <c r="D17" s="2">
        <v>4288218173294</v>
      </c>
      <c r="E17" s="2">
        <v>18276082144080</v>
      </c>
      <c r="F17">
        <f t="shared" si="0"/>
        <v>0.23463552743349003</v>
      </c>
    </row>
    <row r="18" spans="1:6" x14ac:dyDescent="0.35">
      <c r="A18">
        <v>15</v>
      </c>
      <c r="C18">
        <v>2021</v>
      </c>
      <c r="D18" s="2">
        <v>4400757363148</v>
      </c>
      <c r="E18" s="2">
        <v>21265877793123</v>
      </c>
      <c r="F18">
        <f t="shared" si="0"/>
        <v>0.20693984071379951</v>
      </c>
    </row>
    <row r="19" spans="1:6" x14ac:dyDescent="0.35">
      <c r="A19">
        <v>16</v>
      </c>
      <c r="C19">
        <v>2022</v>
      </c>
      <c r="D19" s="2">
        <v>5143984823285</v>
      </c>
      <c r="E19" s="2">
        <v>22097328202389</v>
      </c>
      <c r="F19">
        <f t="shared" si="0"/>
        <v>0.23278763731847321</v>
      </c>
    </row>
    <row r="20" spans="1:6" x14ac:dyDescent="0.35">
      <c r="A20">
        <v>17</v>
      </c>
      <c r="B20" t="s">
        <v>7</v>
      </c>
      <c r="C20">
        <v>2019</v>
      </c>
      <c r="D20" s="2">
        <v>307049328000</v>
      </c>
      <c r="E20" s="2">
        <v>594011658000</v>
      </c>
      <c r="F20">
        <f t="shared" si="0"/>
        <v>0.51690791563555472</v>
      </c>
    </row>
    <row r="21" spans="1:6" x14ac:dyDescent="0.35">
      <c r="A21">
        <v>18</v>
      </c>
      <c r="C21">
        <v>2020</v>
      </c>
      <c r="D21" s="2">
        <v>317218021000</v>
      </c>
      <c r="E21" s="2">
        <v>612683025000</v>
      </c>
      <c r="F21">
        <f t="shared" si="0"/>
        <v>0.51775226023276877</v>
      </c>
    </row>
    <row r="22" spans="1:6" x14ac:dyDescent="0.35">
      <c r="A22">
        <v>19</v>
      </c>
      <c r="C22">
        <v>2021</v>
      </c>
      <c r="D22" s="2">
        <v>342223078000</v>
      </c>
      <c r="E22" s="2">
        <v>684043788000</v>
      </c>
      <c r="F22">
        <f t="shared" si="0"/>
        <v>0.50029410982678202</v>
      </c>
    </row>
    <row r="23" spans="1:6" x14ac:dyDescent="0.35">
      <c r="A23">
        <v>20</v>
      </c>
      <c r="C23">
        <v>2022</v>
      </c>
      <c r="D23" s="2">
        <v>280405591000</v>
      </c>
      <c r="E23" s="2">
        <v>757241649000</v>
      </c>
      <c r="F23">
        <f t="shared" si="0"/>
        <v>0.37029869047786618</v>
      </c>
    </row>
    <row r="24" spans="1:6" x14ac:dyDescent="0.35">
      <c r="A24">
        <v>21</v>
      </c>
      <c r="B24" t="s">
        <v>8</v>
      </c>
      <c r="C24">
        <v>2019</v>
      </c>
      <c r="D24" s="2">
        <v>1275109831000</v>
      </c>
      <c r="E24" s="2">
        <v>821609349000</v>
      </c>
      <c r="F24">
        <f t="shared" si="0"/>
        <v>1.5519660682439484</v>
      </c>
    </row>
    <row r="25" spans="1:6" x14ac:dyDescent="0.35">
      <c r="A25">
        <v>22</v>
      </c>
      <c r="C25">
        <v>2020</v>
      </c>
      <c r="D25" s="2">
        <v>1175080321000</v>
      </c>
      <c r="E25" s="2">
        <v>740909054000</v>
      </c>
      <c r="F25">
        <f t="shared" si="0"/>
        <v>1.5859980582718052</v>
      </c>
    </row>
    <row r="26" spans="1:6" x14ac:dyDescent="0.35">
      <c r="A26">
        <v>23</v>
      </c>
      <c r="C26">
        <v>2021</v>
      </c>
      <c r="D26" s="2">
        <v>1097562036000</v>
      </c>
      <c r="E26" s="2">
        <v>740977263000</v>
      </c>
      <c r="F26">
        <f t="shared" si="0"/>
        <v>1.481235782534396</v>
      </c>
    </row>
    <row r="27" spans="1:6" x14ac:dyDescent="0.35">
      <c r="A27">
        <v>24</v>
      </c>
      <c r="C27">
        <v>2022</v>
      </c>
      <c r="D27" s="2">
        <v>1034464891000</v>
      </c>
      <c r="E27" s="2">
        <v>771816074000</v>
      </c>
      <c r="F27">
        <f t="shared" si="0"/>
        <v>1.3402997499634868</v>
      </c>
    </row>
    <row r="28" spans="1:6" x14ac:dyDescent="0.35">
      <c r="A28">
        <v>25</v>
      </c>
      <c r="B28" t="s">
        <v>9</v>
      </c>
      <c r="C28">
        <v>2019</v>
      </c>
      <c r="D28" s="2">
        <v>66060214687</v>
      </c>
      <c r="E28" s="2">
        <v>124725993563</v>
      </c>
      <c r="F28">
        <f t="shared" si="0"/>
        <v>0.52964272161626447</v>
      </c>
    </row>
    <row r="29" spans="1:6" x14ac:dyDescent="0.35">
      <c r="A29">
        <v>26</v>
      </c>
      <c r="C29">
        <v>2020</v>
      </c>
      <c r="D29" s="2">
        <v>70943630711</v>
      </c>
      <c r="E29" s="2">
        <v>157631750155</v>
      </c>
      <c r="F29">
        <f t="shared" si="0"/>
        <v>0.45005927195023093</v>
      </c>
    </row>
    <row r="30" spans="1:6" x14ac:dyDescent="0.35">
      <c r="A30">
        <v>27</v>
      </c>
      <c r="C30">
        <v>2021</v>
      </c>
      <c r="D30" s="2">
        <v>639121007816</v>
      </c>
      <c r="E30" s="2">
        <v>167100567456</v>
      </c>
      <c r="F30">
        <f t="shared" si="0"/>
        <v>3.8247686261406013</v>
      </c>
    </row>
    <row r="31" spans="1:6" x14ac:dyDescent="0.35">
      <c r="A31">
        <v>28</v>
      </c>
      <c r="C31">
        <v>2022</v>
      </c>
      <c r="D31" s="3">
        <v>1078211166403</v>
      </c>
      <c r="E31" s="3">
        <v>442357487241</v>
      </c>
      <c r="F31">
        <f t="shared" si="0"/>
        <v>2.4374204065762353</v>
      </c>
    </row>
    <row r="32" spans="1:6" x14ac:dyDescent="0.35">
      <c r="A32">
        <v>29</v>
      </c>
      <c r="B32" t="s">
        <v>10</v>
      </c>
      <c r="C32">
        <v>2019</v>
      </c>
      <c r="D32" s="3">
        <v>800703906000</v>
      </c>
      <c r="E32" s="3">
        <v>617000279000</v>
      </c>
      <c r="F32">
        <f t="shared" si="0"/>
        <v>1.2977367000509898</v>
      </c>
    </row>
    <row r="33" spans="1:6" x14ac:dyDescent="0.35">
      <c r="A33">
        <v>30</v>
      </c>
      <c r="C33">
        <v>2020</v>
      </c>
      <c r="D33" s="3">
        <v>766072367000</v>
      </c>
      <c r="E33" s="3">
        <v>832209156000</v>
      </c>
      <c r="F33">
        <f t="shared" si="0"/>
        <v>0.92052864532531053</v>
      </c>
    </row>
    <row r="34" spans="1:6" x14ac:dyDescent="0.35">
      <c r="A34">
        <v>31</v>
      </c>
      <c r="C34">
        <v>2021</v>
      </c>
      <c r="D34" s="3">
        <v>239608000000</v>
      </c>
      <c r="E34" s="3">
        <v>972552000000</v>
      </c>
      <c r="F34">
        <f t="shared" si="0"/>
        <v>0.24637037402627315</v>
      </c>
    </row>
    <row r="35" spans="1:6" x14ac:dyDescent="0.35">
      <c r="A35">
        <v>32</v>
      </c>
      <c r="C35">
        <v>2022</v>
      </c>
      <c r="D35" s="3">
        <v>376090000000</v>
      </c>
      <c r="E35" s="3">
        <v>985337000000</v>
      </c>
      <c r="F35">
        <f t="shared" si="0"/>
        <v>0.38168667166664805</v>
      </c>
    </row>
    <row r="36" spans="1:6" x14ac:dyDescent="0.35">
      <c r="A36">
        <v>33</v>
      </c>
      <c r="B36" t="s">
        <v>11</v>
      </c>
      <c r="C36">
        <v>2019</v>
      </c>
      <c r="D36" s="2">
        <v>464850000000</v>
      </c>
      <c r="E36" s="2">
        <v>3064707000000</v>
      </c>
      <c r="F36">
        <f t="shared" si="0"/>
        <v>0.15167844756448171</v>
      </c>
    </row>
    <row r="37" spans="1:6" x14ac:dyDescent="0.35">
      <c r="A37">
        <v>34</v>
      </c>
      <c r="C37">
        <v>2020</v>
      </c>
      <c r="D37" s="2">
        <v>627776000000</v>
      </c>
      <c r="E37" s="2">
        <v>3221740000000</v>
      </c>
      <c r="F37">
        <f t="shared" si="0"/>
        <v>0.19485619572032503</v>
      </c>
    </row>
    <row r="38" spans="1:6" x14ac:dyDescent="0.35">
      <c r="A38">
        <v>35</v>
      </c>
      <c r="C38">
        <v>2021</v>
      </c>
      <c r="D38" s="2">
        <v>597785000000</v>
      </c>
      <c r="E38" s="2">
        <v>3471185000000</v>
      </c>
      <c r="F38">
        <f t="shared" si="0"/>
        <v>0.1722135236237769</v>
      </c>
    </row>
    <row r="39" spans="1:6" x14ac:dyDescent="0.35">
      <c r="A39">
        <v>36</v>
      </c>
      <c r="C39">
        <v>2022</v>
      </c>
      <c r="D39" s="2">
        <v>575967000000</v>
      </c>
      <c r="E39" s="2">
        <v>3505475000000</v>
      </c>
      <c r="F39">
        <f t="shared" si="0"/>
        <v>0.16430498006689537</v>
      </c>
    </row>
    <row r="40" spans="1:6" x14ac:dyDescent="0.35">
      <c r="A40">
        <v>37</v>
      </c>
      <c r="B40" t="s">
        <v>12</v>
      </c>
      <c r="C40">
        <v>2019</v>
      </c>
      <c r="D40" s="2">
        <v>2581733610850</v>
      </c>
      <c r="E40" s="2">
        <v>5791035969893</v>
      </c>
      <c r="F40">
        <f t="shared" si="0"/>
        <v>0.44581550248904811</v>
      </c>
    </row>
    <row r="41" spans="1:6" x14ac:dyDescent="0.35">
      <c r="A41">
        <v>38</v>
      </c>
      <c r="C41">
        <v>2020</v>
      </c>
      <c r="D41" s="2">
        <v>2727421825611</v>
      </c>
      <c r="E41" s="2">
        <v>6377235707755</v>
      </c>
      <c r="F41">
        <f t="shared" si="0"/>
        <v>0.42768088723682185</v>
      </c>
    </row>
    <row r="42" spans="1:6" x14ac:dyDescent="0.35">
      <c r="A42">
        <v>39</v>
      </c>
      <c r="C42">
        <v>2021</v>
      </c>
      <c r="D42" s="2">
        <v>2769022665619</v>
      </c>
      <c r="E42" s="2">
        <v>6875303997165</v>
      </c>
      <c r="F42">
        <f t="shared" si="0"/>
        <v>0.4027491245130097</v>
      </c>
    </row>
    <row r="43" spans="1:6" x14ac:dyDescent="0.35">
      <c r="A43">
        <v>40</v>
      </c>
      <c r="C43">
        <v>2022</v>
      </c>
      <c r="D43" s="2">
        <v>3778216973720</v>
      </c>
      <c r="E43" s="2">
        <v>7550757105430</v>
      </c>
      <c r="F43">
        <f t="shared" si="0"/>
        <v>0.50037591210594745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E9B04-7FF7-4618-8F95-3100E78EAB35}">
  <dimension ref="A1:F43"/>
  <sheetViews>
    <sheetView topLeftCell="A26" workbookViewId="0">
      <selection activeCell="F4" sqref="F4:F43"/>
    </sheetView>
  </sheetViews>
  <sheetFormatPr defaultRowHeight="14.5" x14ac:dyDescent="0.35"/>
  <cols>
    <col min="2" max="2" width="19.6328125" customWidth="1"/>
    <col min="4" max="4" width="20.90625" customWidth="1"/>
    <col min="5" max="5" width="24.453125" customWidth="1"/>
  </cols>
  <sheetData>
    <row r="1" spans="1:6" x14ac:dyDescent="0.35">
      <c r="A1" t="s">
        <v>0</v>
      </c>
      <c r="B1" t="s">
        <v>1</v>
      </c>
      <c r="C1" t="s">
        <v>2</v>
      </c>
      <c r="D1" s="1" t="s">
        <v>17</v>
      </c>
    </row>
    <row r="2" spans="1:6" x14ac:dyDescent="0.35">
      <c r="D2" t="s">
        <v>18</v>
      </c>
      <c r="E2" t="s">
        <v>19</v>
      </c>
      <c r="F2" t="s">
        <v>20</v>
      </c>
    </row>
    <row r="4" spans="1:6" x14ac:dyDescent="0.35">
      <c r="A4">
        <v>1</v>
      </c>
      <c r="B4" t="s">
        <v>3</v>
      </c>
      <c r="C4">
        <v>2019</v>
      </c>
      <c r="D4">
        <v>2019</v>
      </c>
      <c r="E4">
        <v>1976</v>
      </c>
      <c r="F4">
        <f>D4-E4</f>
        <v>43</v>
      </c>
    </row>
    <row r="5" spans="1:6" x14ac:dyDescent="0.35">
      <c r="A5">
        <v>2</v>
      </c>
      <c r="C5">
        <v>2020</v>
      </c>
      <c r="D5">
        <v>2020</v>
      </c>
      <c r="E5">
        <v>1976</v>
      </c>
      <c r="F5">
        <f t="shared" ref="F5:F43" si="0">D5-E5</f>
        <v>44</v>
      </c>
    </row>
    <row r="6" spans="1:6" x14ac:dyDescent="0.35">
      <c r="A6">
        <v>3</v>
      </c>
      <c r="C6">
        <v>2021</v>
      </c>
      <c r="D6">
        <v>2021</v>
      </c>
      <c r="E6">
        <v>1976</v>
      </c>
      <c r="F6">
        <f t="shared" si="0"/>
        <v>45</v>
      </c>
    </row>
    <row r="7" spans="1:6" x14ac:dyDescent="0.35">
      <c r="A7">
        <v>4</v>
      </c>
      <c r="C7">
        <v>2022</v>
      </c>
      <c r="D7">
        <v>2022</v>
      </c>
      <c r="E7">
        <v>1976</v>
      </c>
      <c r="F7">
        <f t="shared" si="0"/>
        <v>46</v>
      </c>
    </row>
    <row r="8" spans="1:6" x14ac:dyDescent="0.35">
      <c r="A8">
        <v>5</v>
      </c>
      <c r="B8" t="s">
        <v>4</v>
      </c>
      <c r="C8">
        <v>2019</v>
      </c>
      <c r="D8">
        <v>2019</v>
      </c>
      <c r="E8">
        <v>1918</v>
      </c>
      <c r="F8">
        <f t="shared" si="0"/>
        <v>101</v>
      </c>
    </row>
    <row r="9" spans="1:6" x14ac:dyDescent="0.35">
      <c r="A9">
        <v>6</v>
      </c>
      <c r="C9">
        <v>2020</v>
      </c>
      <c r="D9">
        <v>2020</v>
      </c>
      <c r="E9">
        <v>1918</v>
      </c>
      <c r="F9">
        <f t="shared" si="0"/>
        <v>102</v>
      </c>
    </row>
    <row r="10" spans="1:6" x14ac:dyDescent="0.35">
      <c r="A10">
        <v>7</v>
      </c>
      <c r="C10">
        <v>2021</v>
      </c>
      <c r="D10">
        <v>2021</v>
      </c>
      <c r="E10">
        <v>1918</v>
      </c>
      <c r="F10">
        <f t="shared" si="0"/>
        <v>103</v>
      </c>
    </row>
    <row r="11" spans="1:6" x14ac:dyDescent="0.35">
      <c r="A11">
        <v>8</v>
      </c>
      <c r="C11">
        <v>2022</v>
      </c>
      <c r="D11">
        <v>2022</v>
      </c>
      <c r="E11">
        <v>1918</v>
      </c>
      <c r="F11">
        <f t="shared" si="0"/>
        <v>104</v>
      </c>
    </row>
    <row r="12" spans="1:6" x14ac:dyDescent="0.35">
      <c r="A12">
        <v>9</v>
      </c>
      <c r="B12" t="s">
        <v>5</v>
      </c>
      <c r="C12">
        <v>2019</v>
      </c>
      <c r="D12">
        <v>2019</v>
      </c>
      <c r="E12">
        <v>1971</v>
      </c>
      <c r="F12">
        <f t="shared" si="0"/>
        <v>48</v>
      </c>
    </row>
    <row r="13" spans="1:6" x14ac:dyDescent="0.35">
      <c r="A13">
        <v>10</v>
      </c>
      <c r="C13">
        <v>2020</v>
      </c>
      <c r="D13">
        <v>2020</v>
      </c>
      <c r="E13">
        <v>1971</v>
      </c>
      <c r="F13">
        <f t="shared" si="0"/>
        <v>49</v>
      </c>
    </row>
    <row r="14" spans="1:6" x14ac:dyDescent="0.35">
      <c r="A14">
        <v>11</v>
      </c>
      <c r="C14">
        <v>2021</v>
      </c>
      <c r="D14">
        <v>2021</v>
      </c>
      <c r="E14">
        <v>1971</v>
      </c>
      <c r="F14">
        <f t="shared" si="0"/>
        <v>50</v>
      </c>
    </row>
    <row r="15" spans="1:6" x14ac:dyDescent="0.35">
      <c r="A15">
        <v>12</v>
      </c>
      <c r="C15">
        <v>2022</v>
      </c>
      <c r="D15">
        <v>2022</v>
      </c>
      <c r="E15">
        <v>1971</v>
      </c>
      <c r="F15">
        <f t="shared" si="0"/>
        <v>51</v>
      </c>
    </row>
    <row r="16" spans="1:6" x14ac:dyDescent="0.35">
      <c r="A16">
        <v>13</v>
      </c>
      <c r="B16" t="s">
        <v>6</v>
      </c>
      <c r="C16">
        <v>2019</v>
      </c>
      <c r="D16">
        <v>2019</v>
      </c>
      <c r="E16">
        <v>1966</v>
      </c>
      <c r="F16">
        <f t="shared" si="0"/>
        <v>53</v>
      </c>
    </row>
    <row r="17" spans="1:6" x14ac:dyDescent="0.35">
      <c r="A17">
        <v>14</v>
      </c>
      <c r="C17">
        <v>2020</v>
      </c>
      <c r="D17">
        <v>2020</v>
      </c>
      <c r="E17">
        <v>1966</v>
      </c>
      <c r="F17">
        <f t="shared" si="0"/>
        <v>54</v>
      </c>
    </row>
    <row r="18" spans="1:6" x14ac:dyDescent="0.35">
      <c r="A18">
        <v>15</v>
      </c>
      <c r="C18">
        <v>2021</v>
      </c>
      <c r="D18">
        <v>2021</v>
      </c>
      <c r="E18">
        <v>1966</v>
      </c>
      <c r="F18">
        <f t="shared" si="0"/>
        <v>55</v>
      </c>
    </row>
    <row r="19" spans="1:6" x14ac:dyDescent="0.35">
      <c r="A19">
        <v>16</v>
      </c>
      <c r="C19">
        <v>2022</v>
      </c>
      <c r="D19">
        <v>2022</v>
      </c>
      <c r="E19">
        <v>1966</v>
      </c>
      <c r="F19">
        <f t="shared" si="0"/>
        <v>56</v>
      </c>
    </row>
    <row r="20" spans="1:6" x14ac:dyDescent="0.35">
      <c r="A20">
        <v>17</v>
      </c>
      <c r="B20" t="s">
        <v>7</v>
      </c>
      <c r="C20">
        <v>2019</v>
      </c>
      <c r="D20">
        <v>2019</v>
      </c>
      <c r="E20">
        <v>1970</v>
      </c>
      <c r="F20">
        <f t="shared" si="0"/>
        <v>49</v>
      </c>
    </row>
    <row r="21" spans="1:6" x14ac:dyDescent="0.35">
      <c r="A21">
        <v>18</v>
      </c>
      <c r="C21">
        <v>2020</v>
      </c>
      <c r="D21">
        <v>2020</v>
      </c>
      <c r="E21">
        <v>1970</v>
      </c>
      <c r="F21">
        <f t="shared" si="0"/>
        <v>50</v>
      </c>
    </row>
    <row r="22" spans="1:6" x14ac:dyDescent="0.35">
      <c r="A22">
        <v>19</v>
      </c>
      <c r="C22">
        <v>2021</v>
      </c>
      <c r="D22">
        <v>2021</v>
      </c>
      <c r="E22">
        <v>1970</v>
      </c>
      <c r="F22">
        <f t="shared" si="0"/>
        <v>51</v>
      </c>
    </row>
    <row r="23" spans="1:6" x14ac:dyDescent="0.35">
      <c r="A23">
        <v>20</v>
      </c>
      <c r="C23">
        <v>2022</v>
      </c>
      <c r="D23">
        <v>2022</v>
      </c>
      <c r="E23">
        <v>1970</v>
      </c>
      <c r="F23">
        <f t="shared" si="0"/>
        <v>52</v>
      </c>
    </row>
    <row r="24" spans="1:6" x14ac:dyDescent="0.35">
      <c r="A24">
        <v>21</v>
      </c>
      <c r="B24" t="s">
        <v>8</v>
      </c>
      <c r="C24">
        <v>2019</v>
      </c>
      <c r="D24">
        <v>2019</v>
      </c>
      <c r="E24">
        <v>1954</v>
      </c>
      <c r="F24">
        <f t="shared" si="0"/>
        <v>65</v>
      </c>
    </row>
    <row r="25" spans="1:6" x14ac:dyDescent="0.35">
      <c r="A25">
        <v>22</v>
      </c>
      <c r="C25">
        <v>2020</v>
      </c>
      <c r="D25">
        <v>2020</v>
      </c>
      <c r="E25">
        <v>1954</v>
      </c>
      <c r="F25">
        <f t="shared" si="0"/>
        <v>66</v>
      </c>
    </row>
    <row r="26" spans="1:6" x14ac:dyDescent="0.35">
      <c r="A26">
        <v>23</v>
      </c>
      <c r="C26">
        <v>2021</v>
      </c>
      <c r="D26">
        <v>2021</v>
      </c>
      <c r="E26">
        <v>1954</v>
      </c>
      <c r="F26">
        <f t="shared" si="0"/>
        <v>67</v>
      </c>
    </row>
    <row r="27" spans="1:6" x14ac:dyDescent="0.35">
      <c r="A27">
        <v>24</v>
      </c>
      <c r="C27">
        <v>2022</v>
      </c>
      <c r="D27">
        <v>2022</v>
      </c>
      <c r="E27">
        <v>1954</v>
      </c>
      <c r="F27">
        <f t="shared" si="0"/>
        <v>68</v>
      </c>
    </row>
    <row r="28" spans="1:6" x14ac:dyDescent="0.35">
      <c r="A28">
        <v>25</v>
      </c>
      <c r="B28" t="s">
        <v>9</v>
      </c>
      <c r="C28">
        <v>2019</v>
      </c>
      <c r="D28">
        <v>2019</v>
      </c>
      <c r="E28">
        <v>1976</v>
      </c>
      <c r="F28">
        <f t="shared" si="0"/>
        <v>43</v>
      </c>
    </row>
    <row r="29" spans="1:6" x14ac:dyDescent="0.35">
      <c r="A29">
        <v>26</v>
      </c>
      <c r="C29">
        <v>2020</v>
      </c>
      <c r="D29">
        <v>2020</v>
      </c>
      <c r="E29">
        <v>1976</v>
      </c>
      <c r="F29">
        <f t="shared" si="0"/>
        <v>44</v>
      </c>
    </row>
    <row r="30" spans="1:6" x14ac:dyDescent="0.35">
      <c r="A30">
        <v>27</v>
      </c>
      <c r="C30">
        <v>2021</v>
      </c>
      <c r="D30">
        <v>2021</v>
      </c>
      <c r="E30">
        <v>1976</v>
      </c>
      <c r="F30">
        <f t="shared" si="0"/>
        <v>45</v>
      </c>
    </row>
    <row r="31" spans="1:6" x14ac:dyDescent="0.35">
      <c r="A31">
        <v>28</v>
      </c>
      <c r="C31">
        <v>2022</v>
      </c>
      <c r="D31">
        <v>2022</v>
      </c>
      <c r="E31">
        <v>1976</v>
      </c>
      <c r="F31">
        <f t="shared" si="0"/>
        <v>46</v>
      </c>
    </row>
    <row r="32" spans="1:6" x14ac:dyDescent="0.35">
      <c r="A32">
        <v>29</v>
      </c>
      <c r="B32" t="s">
        <v>10</v>
      </c>
      <c r="C32">
        <v>2019</v>
      </c>
      <c r="D32">
        <v>2019</v>
      </c>
      <c r="E32">
        <v>1972</v>
      </c>
      <c r="F32">
        <f t="shared" si="0"/>
        <v>47</v>
      </c>
    </row>
    <row r="33" spans="1:6" x14ac:dyDescent="0.35">
      <c r="A33">
        <v>30</v>
      </c>
      <c r="C33">
        <v>2020</v>
      </c>
      <c r="D33">
        <v>2020</v>
      </c>
      <c r="E33">
        <v>1972</v>
      </c>
      <c r="F33">
        <f t="shared" si="0"/>
        <v>48</v>
      </c>
    </row>
    <row r="34" spans="1:6" x14ac:dyDescent="0.35">
      <c r="A34">
        <v>31</v>
      </c>
      <c r="C34">
        <v>2021</v>
      </c>
      <c r="D34">
        <v>2021</v>
      </c>
      <c r="E34">
        <v>1972</v>
      </c>
      <c r="F34">
        <f t="shared" si="0"/>
        <v>49</v>
      </c>
    </row>
    <row r="35" spans="1:6" x14ac:dyDescent="0.35">
      <c r="A35">
        <v>32</v>
      </c>
      <c r="C35">
        <v>2022</v>
      </c>
      <c r="D35">
        <v>2022</v>
      </c>
      <c r="E35">
        <v>1972</v>
      </c>
      <c r="F35">
        <f t="shared" si="0"/>
        <v>50</v>
      </c>
    </row>
    <row r="36" spans="1:6" x14ac:dyDescent="0.35">
      <c r="A36">
        <v>33</v>
      </c>
      <c r="B36" t="s">
        <v>11</v>
      </c>
      <c r="C36">
        <v>2019</v>
      </c>
      <c r="D36">
        <v>2019</v>
      </c>
      <c r="E36">
        <v>1975</v>
      </c>
      <c r="F36">
        <f t="shared" si="0"/>
        <v>44</v>
      </c>
    </row>
    <row r="37" spans="1:6" x14ac:dyDescent="0.35">
      <c r="A37">
        <v>34</v>
      </c>
      <c r="C37">
        <v>2020</v>
      </c>
      <c r="D37">
        <v>2020</v>
      </c>
      <c r="E37">
        <v>1975</v>
      </c>
      <c r="F37">
        <f t="shared" si="0"/>
        <v>45</v>
      </c>
    </row>
    <row r="38" spans="1:6" x14ac:dyDescent="0.35">
      <c r="A38">
        <v>35</v>
      </c>
      <c r="C38">
        <v>2021</v>
      </c>
      <c r="D38">
        <v>2021</v>
      </c>
      <c r="E38">
        <v>1975</v>
      </c>
      <c r="F38">
        <f t="shared" si="0"/>
        <v>46</v>
      </c>
    </row>
    <row r="39" spans="1:6" x14ac:dyDescent="0.35">
      <c r="A39">
        <v>36</v>
      </c>
      <c r="C39">
        <v>2022</v>
      </c>
      <c r="D39">
        <v>2022</v>
      </c>
      <c r="E39">
        <v>1975</v>
      </c>
      <c r="F39">
        <f t="shared" si="0"/>
        <v>47</v>
      </c>
    </row>
    <row r="40" spans="1:6" x14ac:dyDescent="0.35">
      <c r="A40">
        <v>37</v>
      </c>
      <c r="B40" t="s">
        <v>12</v>
      </c>
      <c r="C40">
        <v>2019</v>
      </c>
      <c r="D40">
        <v>2019</v>
      </c>
      <c r="E40">
        <v>1953</v>
      </c>
      <c r="F40">
        <f t="shared" si="0"/>
        <v>66</v>
      </c>
    </row>
    <row r="41" spans="1:6" x14ac:dyDescent="0.35">
      <c r="A41">
        <v>38</v>
      </c>
      <c r="C41">
        <v>2020</v>
      </c>
      <c r="D41">
        <v>2020</v>
      </c>
      <c r="E41">
        <v>1953</v>
      </c>
      <c r="F41">
        <f t="shared" si="0"/>
        <v>67</v>
      </c>
    </row>
    <row r="42" spans="1:6" x14ac:dyDescent="0.35">
      <c r="A42">
        <v>39</v>
      </c>
      <c r="C42">
        <v>2021</v>
      </c>
      <c r="D42">
        <v>2021</v>
      </c>
      <c r="E42">
        <v>1953</v>
      </c>
      <c r="F42">
        <f t="shared" si="0"/>
        <v>68</v>
      </c>
    </row>
    <row r="43" spans="1:6" x14ac:dyDescent="0.35">
      <c r="A43">
        <v>40</v>
      </c>
      <c r="C43">
        <v>2022</v>
      </c>
      <c r="D43">
        <v>2022</v>
      </c>
      <c r="E43">
        <v>1953</v>
      </c>
      <c r="F43">
        <f t="shared" si="0"/>
        <v>69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78B86-4DCD-4DB6-B329-D5F8B9D519EC}">
  <dimension ref="A1:D43"/>
  <sheetViews>
    <sheetView topLeftCell="A27" workbookViewId="0">
      <selection activeCell="H36" sqref="H36"/>
    </sheetView>
  </sheetViews>
  <sheetFormatPr defaultRowHeight="14.5" x14ac:dyDescent="0.35"/>
  <cols>
    <col min="2" max="2" width="19.6328125" customWidth="1"/>
    <col min="4" max="4" width="25.54296875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21</v>
      </c>
    </row>
    <row r="2" spans="1:4" x14ac:dyDescent="0.35">
      <c r="D2" t="s">
        <v>22</v>
      </c>
    </row>
    <row r="4" spans="1:4" x14ac:dyDescent="0.35">
      <c r="A4">
        <v>1</v>
      </c>
      <c r="B4" t="s">
        <v>3</v>
      </c>
      <c r="C4">
        <v>2019</v>
      </c>
      <c r="D4">
        <f>LN(1829960714000)</f>
        <v>28.23531561479188</v>
      </c>
    </row>
    <row r="5" spans="1:4" x14ac:dyDescent="0.35">
      <c r="A5">
        <v>2</v>
      </c>
      <c r="C5">
        <v>2020</v>
      </c>
      <c r="D5">
        <f>LN(1986711872000)</f>
        <v>28.317502062441235</v>
      </c>
    </row>
    <row r="6" spans="1:4" x14ac:dyDescent="0.35">
      <c r="A6">
        <v>3</v>
      </c>
      <c r="C6">
        <v>2021</v>
      </c>
      <c r="D6">
        <f>LN(2082911322000)</f>
        <v>28.364787705049597</v>
      </c>
    </row>
    <row r="7" spans="1:4" x14ac:dyDescent="0.35">
      <c r="A7">
        <v>4</v>
      </c>
      <c r="C7">
        <v>2022</v>
      </c>
      <c r="D7">
        <f>LN(2009139485000)</f>
        <v>28.328727629415898</v>
      </c>
    </row>
    <row r="8" spans="1:4" x14ac:dyDescent="0.35">
      <c r="A8">
        <v>5</v>
      </c>
      <c r="B8" t="s">
        <v>4</v>
      </c>
      <c r="C8">
        <v>2019</v>
      </c>
      <c r="D8">
        <f>LN(1383935194386)</f>
        <v>27.955952147162101</v>
      </c>
    </row>
    <row r="9" spans="1:4" x14ac:dyDescent="0.35">
      <c r="A9">
        <v>6</v>
      </c>
      <c r="C9">
        <v>2020</v>
      </c>
      <c r="D9">
        <f>LN(1713334658849)</f>
        <v>28.16946268037449</v>
      </c>
    </row>
    <row r="10" spans="1:4" x14ac:dyDescent="0.35">
      <c r="A10">
        <v>7</v>
      </c>
      <c r="C10">
        <v>2021</v>
      </c>
      <c r="D10">
        <f>LN(2011879396142)</f>
        <v>28.330090424094085</v>
      </c>
    </row>
    <row r="11" spans="1:4" x14ac:dyDescent="0.35">
      <c r="A11">
        <v>8</v>
      </c>
      <c r="C11">
        <v>2022</v>
      </c>
      <c r="D11">
        <f>LN(1534000446508)</f>
        <v>28.058900109947885</v>
      </c>
    </row>
    <row r="12" spans="1:4" x14ac:dyDescent="0.35">
      <c r="A12">
        <v>9</v>
      </c>
      <c r="B12" t="s">
        <v>5</v>
      </c>
      <c r="C12">
        <v>2019</v>
      </c>
      <c r="D12">
        <f>LN(18352877132000)</f>
        <v>30.540807470073162</v>
      </c>
    </row>
    <row r="13" spans="1:4" x14ac:dyDescent="0.35">
      <c r="A13">
        <v>10</v>
      </c>
      <c r="C13">
        <v>2020</v>
      </c>
      <c r="D13">
        <f>LN(17562816670000)</f>
        <v>30.496805093891982</v>
      </c>
    </row>
    <row r="14" spans="1:4" x14ac:dyDescent="0.35">
      <c r="A14">
        <v>11</v>
      </c>
      <c r="C14">
        <v>2021</v>
      </c>
      <c r="D14">
        <f>LN(17760195040000)</f>
        <v>30.507980835414251</v>
      </c>
    </row>
    <row r="15" spans="1:4" x14ac:dyDescent="0.35">
      <c r="A15">
        <v>12</v>
      </c>
      <c r="C15">
        <v>2022</v>
      </c>
      <c r="D15">
        <f>LN(20353992893000)</f>
        <v>30.64429821952853</v>
      </c>
    </row>
    <row r="16" spans="1:4" x14ac:dyDescent="0.35">
      <c r="A16">
        <v>13</v>
      </c>
      <c r="B16" t="s">
        <v>6</v>
      </c>
      <c r="C16">
        <v>2019</v>
      </c>
      <c r="D16">
        <f>LN(20264726862584)</f>
        <v>30.639902897634443</v>
      </c>
    </row>
    <row r="17" spans="1:4" x14ac:dyDescent="0.35">
      <c r="A17">
        <v>14</v>
      </c>
      <c r="C17">
        <v>2020</v>
      </c>
      <c r="D17">
        <f>LN(22564300317374)</f>
        <v>30.747390141298187</v>
      </c>
    </row>
    <row r="18" spans="1:4" x14ac:dyDescent="0.35">
      <c r="A18">
        <v>15</v>
      </c>
      <c r="C18">
        <v>2021</v>
      </c>
      <c r="D18">
        <f>LN(25666635156271)</f>
        <v>30.876213021435614</v>
      </c>
    </row>
    <row r="19" spans="1:4" x14ac:dyDescent="0.35">
      <c r="A19">
        <v>16</v>
      </c>
      <c r="C19">
        <v>2022</v>
      </c>
      <c r="D19">
        <f>LN(27241313025674)</f>
        <v>30.935755798165427</v>
      </c>
    </row>
    <row r="20" spans="1:4" x14ac:dyDescent="0.35">
      <c r="A20">
        <v>17</v>
      </c>
      <c r="B20" t="s">
        <v>7</v>
      </c>
      <c r="C20">
        <v>2019</v>
      </c>
      <c r="D20">
        <f>LN(901060986000)</f>
        <v>27.526838779278513</v>
      </c>
    </row>
    <row r="21" spans="1:4" x14ac:dyDescent="0.35">
      <c r="A21">
        <v>18</v>
      </c>
      <c r="C21">
        <v>2020</v>
      </c>
      <c r="D21">
        <f>LN(929901046000)</f>
        <v>27.558344015282064</v>
      </c>
    </row>
    <row r="22" spans="1:4" x14ac:dyDescent="0.35">
      <c r="A22">
        <v>19</v>
      </c>
      <c r="C22">
        <v>2021</v>
      </c>
      <c r="D22">
        <f>LN(1026266866000)</f>
        <v>27.656948932169964</v>
      </c>
    </row>
    <row r="23" spans="1:4" x14ac:dyDescent="0.35">
      <c r="A23">
        <v>20</v>
      </c>
      <c r="C23">
        <v>2022</v>
      </c>
      <c r="D23">
        <f>LN(1037647240000)</f>
        <v>27.667976997054136</v>
      </c>
    </row>
    <row r="24" spans="1:4" x14ac:dyDescent="0.35">
      <c r="A24">
        <v>21</v>
      </c>
      <c r="B24" t="s">
        <v>8</v>
      </c>
      <c r="C24">
        <v>2019</v>
      </c>
      <c r="D24">
        <f>LN(2096719180000)</f>
        <v>28.371394943764066</v>
      </c>
    </row>
    <row r="25" spans="1:4" x14ac:dyDescent="0.35">
      <c r="A25">
        <v>22</v>
      </c>
      <c r="C25">
        <v>2020</v>
      </c>
      <c r="D25">
        <f>LN(1915989375)</f>
        <v>21.373499971072604</v>
      </c>
    </row>
    <row r="26" spans="1:4" x14ac:dyDescent="0.35">
      <c r="A26">
        <v>23</v>
      </c>
      <c r="C26">
        <v>2021</v>
      </c>
      <c r="D26">
        <f>LN(1838539299000)</f>
        <v>28.239992513037201</v>
      </c>
    </row>
    <row r="27" spans="1:4" x14ac:dyDescent="0.35">
      <c r="A27">
        <v>24</v>
      </c>
      <c r="C27">
        <v>2022</v>
      </c>
      <c r="D27">
        <f>LN(1806280965000)</f>
        <v>28.222291131912804</v>
      </c>
    </row>
    <row r="28" spans="1:4" x14ac:dyDescent="0.35">
      <c r="A28">
        <v>25</v>
      </c>
      <c r="B28" t="s">
        <v>9</v>
      </c>
      <c r="C28">
        <v>2019</v>
      </c>
      <c r="D28">
        <f>LN(190786208250)</f>
        <v>25.974419309542967</v>
      </c>
    </row>
    <row r="29" spans="1:4" x14ac:dyDescent="0.35">
      <c r="A29">
        <v>26</v>
      </c>
      <c r="C29">
        <v>2020</v>
      </c>
      <c r="D29">
        <f>LN(228575380866)</f>
        <v>26.155131887258229</v>
      </c>
    </row>
    <row r="30" spans="1:4" x14ac:dyDescent="0.35">
      <c r="A30">
        <v>27</v>
      </c>
      <c r="C30">
        <v>2021</v>
      </c>
      <c r="D30">
        <f>LN(806221575272)</f>
        <v>27.415624448958315</v>
      </c>
    </row>
    <row r="31" spans="1:4" x14ac:dyDescent="0.35">
      <c r="A31">
        <v>28</v>
      </c>
      <c r="C31">
        <v>2022</v>
      </c>
      <c r="D31">
        <f>LN(1520568653644)</f>
        <v>28.050105495062923</v>
      </c>
    </row>
    <row r="32" spans="1:4" x14ac:dyDescent="0.35">
      <c r="A32">
        <v>29</v>
      </c>
      <c r="B32" t="s">
        <v>10</v>
      </c>
      <c r="C32">
        <v>2019</v>
      </c>
      <c r="D32">
        <f>LN(1417704185000)</f>
        <v>27.980059908030089</v>
      </c>
    </row>
    <row r="33" spans="1:4" x14ac:dyDescent="0.35">
      <c r="A33">
        <v>30</v>
      </c>
      <c r="C33">
        <v>2020</v>
      </c>
      <c r="D33">
        <f>LN(1598281523000)</f>
        <v>28.099950119846262</v>
      </c>
    </row>
    <row r="34" spans="1:4" x14ac:dyDescent="0.35">
      <c r="A34">
        <v>31</v>
      </c>
      <c r="C34">
        <v>2021</v>
      </c>
      <c r="D34">
        <f>LN(1212161000000)</f>
        <v>27.823425833037277</v>
      </c>
    </row>
    <row r="35" spans="1:4" x14ac:dyDescent="0.35">
      <c r="A35">
        <v>32</v>
      </c>
      <c r="C35">
        <v>2022</v>
      </c>
      <c r="D35">
        <f>LN(1361427000000)</f>
        <v>27.939554530288941</v>
      </c>
    </row>
    <row r="36" spans="1:4" x14ac:dyDescent="0.35">
      <c r="A36">
        <v>33</v>
      </c>
      <c r="B36" t="s">
        <v>11</v>
      </c>
      <c r="C36">
        <v>2019</v>
      </c>
      <c r="D36">
        <f>LN(3529557000000)</f>
        <v>28.892193483247794</v>
      </c>
    </row>
    <row r="37" spans="1:4" x14ac:dyDescent="0.35">
      <c r="A37">
        <v>34</v>
      </c>
      <c r="C37">
        <v>2020</v>
      </c>
      <c r="D37">
        <f>LN(3849516000000)</f>
        <v>28.978968542039823</v>
      </c>
    </row>
    <row r="38" spans="1:4" x14ac:dyDescent="0.35">
      <c r="A38">
        <v>35</v>
      </c>
      <c r="C38">
        <v>2021</v>
      </c>
      <c r="D38">
        <f>LN(4068970000000)</f>
        <v>29.034411012102048</v>
      </c>
    </row>
    <row r="39" spans="1:4" x14ac:dyDescent="0.35">
      <c r="A39">
        <v>36</v>
      </c>
      <c r="C39">
        <v>2022</v>
      </c>
      <c r="D39">
        <f>LN(4081442000000)</f>
        <v>29.037471473275012</v>
      </c>
    </row>
    <row r="40" spans="1:4" x14ac:dyDescent="0.35">
      <c r="A40">
        <v>37</v>
      </c>
      <c r="B40" t="s">
        <v>12</v>
      </c>
      <c r="C40">
        <v>2019</v>
      </c>
      <c r="D40">
        <f>LN(8372769580743)</f>
        <v>29.756005839453298</v>
      </c>
    </row>
    <row r="41" spans="1:4" x14ac:dyDescent="0.35">
      <c r="A41">
        <v>38</v>
      </c>
      <c r="C41">
        <v>2020</v>
      </c>
      <c r="D41">
        <f>LN(9104657533366 )</f>
        <v>29.839807215371188</v>
      </c>
    </row>
    <row r="42" spans="1:4" x14ac:dyDescent="0.35">
      <c r="A42">
        <v>39</v>
      </c>
      <c r="C42">
        <v>2021</v>
      </c>
      <c r="D42">
        <f>LN(9644326662784)</f>
        <v>29.897390947799913</v>
      </c>
    </row>
    <row r="43" spans="1:4" x14ac:dyDescent="0.35">
      <c r="A43">
        <v>40</v>
      </c>
      <c r="C43">
        <v>2022</v>
      </c>
      <c r="D43">
        <f>LN(11328974079150)</f>
        <v>30.058384637808633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C7B1B0-CF79-433B-BB11-A7797D6451FF}">
  <dimension ref="A1:E43"/>
  <sheetViews>
    <sheetView topLeftCell="A25" workbookViewId="0">
      <selection activeCell="D4" sqref="D4:D43"/>
    </sheetView>
  </sheetViews>
  <sheetFormatPr defaultRowHeight="14.5" x14ac:dyDescent="0.35"/>
  <cols>
    <col min="2" max="2" width="19.6328125" customWidth="1"/>
    <col min="4" max="4" width="19.7265625" customWidth="1"/>
    <col min="5" max="5" width="23.81640625" customWidth="1"/>
  </cols>
  <sheetData>
    <row r="1" spans="1:5" x14ac:dyDescent="0.35">
      <c r="A1" t="s">
        <v>0</v>
      </c>
      <c r="B1" t="s">
        <v>1</v>
      </c>
      <c r="C1" t="s">
        <v>2</v>
      </c>
      <c r="D1" t="s">
        <v>23</v>
      </c>
    </row>
    <row r="2" spans="1:5" x14ac:dyDescent="0.35">
      <c r="D2" t="s">
        <v>24</v>
      </c>
      <c r="E2" t="s">
        <v>25</v>
      </c>
    </row>
    <row r="4" spans="1:5" x14ac:dyDescent="0.35">
      <c r="A4">
        <v>1</v>
      </c>
      <c r="B4" t="s">
        <v>3</v>
      </c>
      <c r="C4">
        <v>2019</v>
      </c>
      <c r="D4">
        <v>1</v>
      </c>
    </row>
    <row r="5" spans="1:5" x14ac:dyDescent="0.35">
      <c r="A5">
        <v>2</v>
      </c>
      <c r="C5">
        <v>2020</v>
      </c>
      <c r="D5">
        <v>0</v>
      </c>
    </row>
    <row r="6" spans="1:5" x14ac:dyDescent="0.35">
      <c r="A6">
        <v>3</v>
      </c>
      <c r="C6">
        <v>2021</v>
      </c>
      <c r="D6">
        <v>1</v>
      </c>
    </row>
    <row r="7" spans="1:5" x14ac:dyDescent="0.35">
      <c r="A7">
        <v>4</v>
      </c>
      <c r="C7">
        <v>2022</v>
      </c>
      <c r="D7">
        <v>1</v>
      </c>
    </row>
    <row r="8" spans="1:5" x14ac:dyDescent="0.35">
      <c r="A8">
        <v>5</v>
      </c>
      <c r="B8" t="s">
        <v>4</v>
      </c>
      <c r="C8">
        <v>2019</v>
      </c>
      <c r="D8">
        <v>0</v>
      </c>
    </row>
    <row r="9" spans="1:5" x14ac:dyDescent="0.35">
      <c r="A9">
        <v>6</v>
      </c>
      <c r="C9">
        <v>2020</v>
      </c>
      <c r="D9">
        <v>0</v>
      </c>
    </row>
    <row r="10" spans="1:5" x14ac:dyDescent="0.35">
      <c r="A10">
        <v>7</v>
      </c>
      <c r="C10">
        <v>2021</v>
      </c>
      <c r="D10">
        <v>1</v>
      </c>
    </row>
    <row r="11" spans="1:5" x14ac:dyDescent="0.35">
      <c r="A11">
        <v>8</v>
      </c>
      <c r="C11">
        <v>2022</v>
      </c>
      <c r="D11">
        <v>1</v>
      </c>
    </row>
    <row r="12" spans="1:5" x14ac:dyDescent="0.35">
      <c r="A12">
        <v>9</v>
      </c>
      <c r="B12" t="s">
        <v>5</v>
      </c>
      <c r="C12">
        <v>2019</v>
      </c>
      <c r="D12">
        <v>1</v>
      </c>
    </row>
    <row r="13" spans="1:5" x14ac:dyDescent="0.35">
      <c r="A13">
        <v>10</v>
      </c>
      <c r="C13">
        <v>2020</v>
      </c>
      <c r="D13">
        <v>1</v>
      </c>
    </row>
    <row r="14" spans="1:5" x14ac:dyDescent="0.35">
      <c r="A14">
        <v>11</v>
      </c>
      <c r="C14">
        <v>2021</v>
      </c>
      <c r="D14">
        <v>1</v>
      </c>
    </row>
    <row r="15" spans="1:5" x14ac:dyDescent="0.35">
      <c r="A15">
        <v>12</v>
      </c>
      <c r="C15">
        <v>2022</v>
      </c>
      <c r="D15">
        <v>1</v>
      </c>
    </row>
    <row r="16" spans="1:5" x14ac:dyDescent="0.35">
      <c r="A16">
        <v>13</v>
      </c>
      <c r="B16" t="s">
        <v>6</v>
      </c>
      <c r="C16">
        <v>2019</v>
      </c>
      <c r="D16">
        <v>1</v>
      </c>
    </row>
    <row r="17" spans="1:4" x14ac:dyDescent="0.35">
      <c r="A17">
        <v>14</v>
      </c>
      <c r="C17">
        <v>2020</v>
      </c>
      <c r="D17">
        <v>1</v>
      </c>
    </row>
    <row r="18" spans="1:4" x14ac:dyDescent="0.35">
      <c r="A18">
        <v>15</v>
      </c>
      <c r="C18">
        <v>2021</v>
      </c>
      <c r="D18">
        <v>1</v>
      </c>
    </row>
    <row r="19" spans="1:4" x14ac:dyDescent="0.35">
      <c r="A19">
        <v>16</v>
      </c>
      <c r="C19">
        <v>2022</v>
      </c>
      <c r="D19">
        <v>1</v>
      </c>
    </row>
    <row r="20" spans="1:4" x14ac:dyDescent="0.35">
      <c r="A20">
        <v>17</v>
      </c>
      <c r="B20" t="s">
        <v>7</v>
      </c>
      <c r="C20">
        <v>2019</v>
      </c>
      <c r="D20">
        <v>1</v>
      </c>
    </row>
    <row r="21" spans="1:4" x14ac:dyDescent="0.35">
      <c r="A21">
        <v>18</v>
      </c>
      <c r="C21">
        <v>2020</v>
      </c>
      <c r="D21">
        <v>1</v>
      </c>
    </row>
    <row r="22" spans="1:4" x14ac:dyDescent="0.35">
      <c r="A22">
        <v>19</v>
      </c>
      <c r="C22">
        <v>2021</v>
      </c>
      <c r="D22">
        <v>1</v>
      </c>
    </row>
    <row r="23" spans="1:4" x14ac:dyDescent="0.35">
      <c r="A23">
        <v>20</v>
      </c>
      <c r="C23">
        <v>2022</v>
      </c>
      <c r="D23">
        <v>1</v>
      </c>
    </row>
    <row r="24" spans="1:4" x14ac:dyDescent="0.35">
      <c r="A24">
        <v>21</v>
      </c>
      <c r="B24" t="s">
        <v>8</v>
      </c>
      <c r="C24">
        <v>2019</v>
      </c>
      <c r="D24">
        <v>1</v>
      </c>
    </row>
    <row r="25" spans="1:4" x14ac:dyDescent="0.35">
      <c r="A25">
        <v>22</v>
      </c>
      <c r="C25">
        <v>2020</v>
      </c>
      <c r="D25">
        <v>1</v>
      </c>
    </row>
    <row r="26" spans="1:4" x14ac:dyDescent="0.35">
      <c r="A26">
        <v>23</v>
      </c>
      <c r="C26">
        <v>2021</v>
      </c>
      <c r="D26">
        <v>1</v>
      </c>
    </row>
    <row r="27" spans="1:4" x14ac:dyDescent="0.35">
      <c r="A27">
        <v>24</v>
      </c>
      <c r="C27">
        <v>2022</v>
      </c>
      <c r="D27">
        <v>1</v>
      </c>
    </row>
    <row r="28" spans="1:4" x14ac:dyDescent="0.35">
      <c r="A28">
        <v>25</v>
      </c>
      <c r="B28" t="s">
        <v>9</v>
      </c>
      <c r="C28">
        <v>2019</v>
      </c>
      <c r="D28">
        <v>1</v>
      </c>
    </row>
    <row r="29" spans="1:4" x14ac:dyDescent="0.35">
      <c r="A29">
        <v>26</v>
      </c>
      <c r="C29">
        <v>2020</v>
      </c>
      <c r="D29">
        <v>0</v>
      </c>
    </row>
    <row r="30" spans="1:4" x14ac:dyDescent="0.35">
      <c r="A30">
        <v>27</v>
      </c>
      <c r="C30">
        <v>2021</v>
      </c>
      <c r="D30">
        <v>1</v>
      </c>
    </row>
    <row r="31" spans="1:4" x14ac:dyDescent="0.35">
      <c r="A31">
        <v>28</v>
      </c>
      <c r="C31">
        <v>2022</v>
      </c>
      <c r="D31">
        <v>1</v>
      </c>
    </row>
    <row r="32" spans="1:4" x14ac:dyDescent="0.35">
      <c r="A32">
        <v>29</v>
      </c>
      <c r="B32" t="s">
        <v>10</v>
      </c>
      <c r="C32">
        <v>2019</v>
      </c>
      <c r="D32">
        <v>1</v>
      </c>
    </row>
    <row r="33" spans="1:4" x14ac:dyDescent="0.35">
      <c r="A33">
        <v>30</v>
      </c>
      <c r="C33">
        <v>2020</v>
      </c>
      <c r="D33">
        <v>1</v>
      </c>
    </row>
    <row r="34" spans="1:4" x14ac:dyDescent="0.35">
      <c r="A34">
        <v>31</v>
      </c>
      <c r="C34">
        <v>2021</v>
      </c>
      <c r="D34">
        <v>1</v>
      </c>
    </row>
    <row r="35" spans="1:4" x14ac:dyDescent="0.35">
      <c r="A35">
        <v>32</v>
      </c>
      <c r="C35">
        <v>2022</v>
      </c>
      <c r="D35">
        <v>1</v>
      </c>
    </row>
    <row r="36" spans="1:4" x14ac:dyDescent="0.35">
      <c r="A36">
        <v>33</v>
      </c>
      <c r="B36" t="s">
        <v>11</v>
      </c>
      <c r="C36">
        <v>2019</v>
      </c>
      <c r="D36">
        <v>1</v>
      </c>
    </row>
    <row r="37" spans="1:4" x14ac:dyDescent="0.35">
      <c r="A37">
        <v>34</v>
      </c>
      <c r="C37">
        <v>2020</v>
      </c>
      <c r="D37">
        <v>1</v>
      </c>
    </row>
    <row r="38" spans="1:4" x14ac:dyDescent="0.35">
      <c r="A38">
        <v>35</v>
      </c>
      <c r="C38">
        <v>2021</v>
      </c>
      <c r="D38">
        <v>1</v>
      </c>
    </row>
    <row r="39" spans="1:4" x14ac:dyDescent="0.35">
      <c r="A39">
        <v>36</v>
      </c>
      <c r="C39">
        <v>2022</v>
      </c>
      <c r="D39">
        <v>1</v>
      </c>
    </row>
    <row r="40" spans="1:4" x14ac:dyDescent="0.35">
      <c r="A40">
        <v>37</v>
      </c>
      <c r="B40" t="s">
        <v>12</v>
      </c>
      <c r="C40">
        <v>2019</v>
      </c>
      <c r="D40">
        <v>1</v>
      </c>
    </row>
    <row r="41" spans="1:4" x14ac:dyDescent="0.35">
      <c r="A41">
        <v>38</v>
      </c>
      <c r="C41">
        <v>2020</v>
      </c>
      <c r="D41">
        <v>1</v>
      </c>
    </row>
    <row r="42" spans="1:4" x14ac:dyDescent="0.35">
      <c r="A42">
        <v>39</v>
      </c>
      <c r="C42">
        <v>2021</v>
      </c>
      <c r="D42">
        <v>1</v>
      </c>
    </row>
    <row r="43" spans="1:4" x14ac:dyDescent="0.35">
      <c r="A43">
        <v>40</v>
      </c>
      <c r="C43">
        <v>2022</v>
      </c>
      <c r="D43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008E7-EE50-4AEC-BEF1-9AB4824C7652}">
  <dimension ref="A1:D41"/>
  <sheetViews>
    <sheetView tabSelected="1" topLeftCell="A24" workbookViewId="0">
      <selection activeCell="A2" sqref="A2:D41"/>
    </sheetView>
  </sheetViews>
  <sheetFormatPr defaultRowHeight="14.5" x14ac:dyDescent="0.35"/>
  <sheetData>
    <row r="1" spans="1:4" x14ac:dyDescent="0.35">
      <c r="A1" t="s">
        <v>26</v>
      </c>
      <c r="B1" t="s">
        <v>27</v>
      </c>
      <c r="C1" t="s">
        <v>28</v>
      </c>
      <c r="D1" t="s">
        <v>29</v>
      </c>
    </row>
    <row r="2" spans="1:4" x14ac:dyDescent="0.35">
      <c r="A2" s="4" t="s">
        <v>67</v>
      </c>
      <c r="B2" s="4">
        <v>43</v>
      </c>
      <c r="C2" s="4" t="s">
        <v>30</v>
      </c>
      <c r="D2">
        <v>1</v>
      </c>
    </row>
    <row r="3" spans="1:4" x14ac:dyDescent="0.35">
      <c r="A3" s="4" t="s">
        <v>68</v>
      </c>
      <c r="B3" s="4">
        <v>44</v>
      </c>
      <c r="C3" s="4" t="s">
        <v>31</v>
      </c>
      <c r="D3">
        <v>0</v>
      </c>
    </row>
    <row r="4" spans="1:4" x14ac:dyDescent="0.35">
      <c r="A4" s="4" t="s">
        <v>68</v>
      </c>
      <c r="B4" s="4">
        <v>45</v>
      </c>
      <c r="C4" s="4" t="s">
        <v>32</v>
      </c>
      <c r="D4">
        <v>1</v>
      </c>
    </row>
    <row r="5" spans="1:4" x14ac:dyDescent="0.35">
      <c r="A5" s="4" t="s">
        <v>69</v>
      </c>
      <c r="B5" s="4">
        <v>46</v>
      </c>
      <c r="C5" s="4" t="s">
        <v>33</v>
      </c>
      <c r="D5">
        <v>1</v>
      </c>
    </row>
    <row r="6" spans="1:4" x14ac:dyDescent="0.35">
      <c r="A6" s="4" t="s">
        <v>70</v>
      </c>
      <c r="B6" s="4">
        <v>101</v>
      </c>
      <c r="C6" s="4" t="s">
        <v>34</v>
      </c>
      <c r="D6">
        <v>0</v>
      </c>
    </row>
    <row r="7" spans="1:4" x14ac:dyDescent="0.35">
      <c r="A7" s="4" t="s">
        <v>71</v>
      </c>
      <c r="B7" s="4">
        <v>102</v>
      </c>
      <c r="C7" s="4" t="s">
        <v>35</v>
      </c>
      <c r="D7">
        <v>0</v>
      </c>
    </row>
    <row r="8" spans="1:4" x14ac:dyDescent="0.35">
      <c r="A8" s="4" t="s">
        <v>72</v>
      </c>
      <c r="B8" s="4">
        <v>103</v>
      </c>
      <c r="C8" s="4" t="s">
        <v>36</v>
      </c>
      <c r="D8">
        <v>1</v>
      </c>
    </row>
    <row r="9" spans="1:4" x14ac:dyDescent="0.35">
      <c r="A9" s="4" t="s">
        <v>73</v>
      </c>
      <c r="B9" s="4">
        <v>104</v>
      </c>
      <c r="C9" s="4" t="s">
        <v>37</v>
      </c>
      <c r="D9">
        <v>1</v>
      </c>
    </row>
    <row r="10" spans="1:4" x14ac:dyDescent="0.35">
      <c r="A10" s="4" t="s">
        <v>74</v>
      </c>
      <c r="B10" s="4">
        <v>48</v>
      </c>
      <c r="C10" s="4" t="s">
        <v>38</v>
      </c>
      <c r="D10">
        <v>1</v>
      </c>
    </row>
    <row r="11" spans="1:4" x14ac:dyDescent="0.35">
      <c r="A11" s="4" t="s">
        <v>74</v>
      </c>
      <c r="B11" s="4">
        <v>49</v>
      </c>
      <c r="C11" s="4" t="s">
        <v>39</v>
      </c>
      <c r="D11">
        <v>1</v>
      </c>
    </row>
    <row r="12" spans="1:4" x14ac:dyDescent="0.35">
      <c r="A12" s="4" t="s">
        <v>75</v>
      </c>
      <c r="B12" s="4">
        <v>50</v>
      </c>
      <c r="C12" s="4" t="s">
        <v>40</v>
      </c>
      <c r="D12">
        <v>1</v>
      </c>
    </row>
    <row r="13" spans="1:4" x14ac:dyDescent="0.35">
      <c r="A13" s="4" t="s">
        <v>76</v>
      </c>
      <c r="B13" s="4">
        <v>51</v>
      </c>
      <c r="C13" s="4" t="s">
        <v>41</v>
      </c>
      <c r="D13">
        <v>1</v>
      </c>
    </row>
    <row r="14" spans="1:4" x14ac:dyDescent="0.35">
      <c r="A14" s="4" t="s">
        <v>77</v>
      </c>
      <c r="B14" s="4">
        <v>53</v>
      </c>
      <c r="C14" s="4" t="s">
        <v>42</v>
      </c>
      <c r="D14">
        <v>1</v>
      </c>
    </row>
    <row r="15" spans="1:4" x14ac:dyDescent="0.35">
      <c r="A15" s="4" t="s">
        <v>78</v>
      </c>
      <c r="B15" s="4">
        <v>54</v>
      </c>
      <c r="C15" s="4" t="s">
        <v>43</v>
      </c>
      <c r="D15">
        <v>1</v>
      </c>
    </row>
    <row r="16" spans="1:4" x14ac:dyDescent="0.35">
      <c r="A16" s="4" t="s">
        <v>79</v>
      </c>
      <c r="B16" s="4">
        <v>55</v>
      </c>
      <c r="C16" s="4" t="s">
        <v>44</v>
      </c>
      <c r="D16">
        <v>1</v>
      </c>
    </row>
    <row r="17" spans="1:4" x14ac:dyDescent="0.35">
      <c r="A17" s="4" t="s">
        <v>78</v>
      </c>
      <c r="B17" s="4">
        <v>56</v>
      </c>
      <c r="C17" s="4" t="s">
        <v>45</v>
      </c>
      <c r="D17">
        <v>1</v>
      </c>
    </row>
    <row r="18" spans="1:4" x14ac:dyDescent="0.35">
      <c r="A18" s="4" t="s">
        <v>80</v>
      </c>
      <c r="B18" s="4">
        <v>49</v>
      </c>
      <c r="C18" s="4" t="s">
        <v>46</v>
      </c>
      <c r="D18">
        <v>1</v>
      </c>
    </row>
    <row r="19" spans="1:4" x14ac:dyDescent="0.35">
      <c r="A19" s="4" t="s">
        <v>80</v>
      </c>
      <c r="B19" s="4">
        <v>50</v>
      </c>
      <c r="C19" s="4" t="s">
        <v>47</v>
      </c>
      <c r="D19">
        <v>1</v>
      </c>
    </row>
    <row r="20" spans="1:4" x14ac:dyDescent="0.35">
      <c r="A20" s="4" t="s">
        <v>81</v>
      </c>
      <c r="B20" s="4">
        <v>51</v>
      </c>
      <c r="C20" s="4" t="s">
        <v>48</v>
      </c>
      <c r="D20">
        <v>1</v>
      </c>
    </row>
    <row r="21" spans="1:4" x14ac:dyDescent="0.35">
      <c r="A21" s="4" t="s">
        <v>82</v>
      </c>
      <c r="B21" s="4">
        <v>52</v>
      </c>
      <c r="C21" s="4" t="s">
        <v>49</v>
      </c>
      <c r="D21">
        <v>1</v>
      </c>
    </row>
    <row r="22" spans="1:4" x14ac:dyDescent="0.35">
      <c r="A22" s="4" t="s">
        <v>83</v>
      </c>
      <c r="B22" s="4">
        <v>65</v>
      </c>
      <c r="C22" s="4" t="s">
        <v>50</v>
      </c>
      <c r="D22">
        <v>1</v>
      </c>
    </row>
    <row r="23" spans="1:4" x14ac:dyDescent="0.35">
      <c r="A23" s="4" t="s">
        <v>84</v>
      </c>
      <c r="B23" s="4">
        <v>66</v>
      </c>
      <c r="C23" s="4" t="s">
        <v>51</v>
      </c>
      <c r="D23">
        <v>1</v>
      </c>
    </row>
    <row r="24" spans="1:4" x14ac:dyDescent="0.35">
      <c r="A24" s="4" t="s">
        <v>85</v>
      </c>
      <c r="B24" s="4">
        <v>67</v>
      </c>
      <c r="C24" s="4" t="s">
        <v>30</v>
      </c>
      <c r="D24">
        <v>1</v>
      </c>
    </row>
    <row r="25" spans="1:4" x14ac:dyDescent="0.35">
      <c r="A25" s="4" t="s">
        <v>86</v>
      </c>
      <c r="B25" s="4">
        <v>68</v>
      </c>
      <c r="C25" s="4" t="s">
        <v>52</v>
      </c>
      <c r="D25">
        <v>1</v>
      </c>
    </row>
    <row r="26" spans="1:4" x14ac:dyDescent="0.35">
      <c r="A26" s="4" t="s">
        <v>87</v>
      </c>
      <c r="B26" s="4">
        <v>43</v>
      </c>
      <c r="C26" s="4" t="s">
        <v>53</v>
      </c>
      <c r="D26">
        <v>1</v>
      </c>
    </row>
    <row r="27" spans="1:4" x14ac:dyDescent="0.35">
      <c r="A27" s="4" t="s">
        <v>88</v>
      </c>
      <c r="B27" s="4">
        <v>44</v>
      </c>
      <c r="C27" s="4" t="s">
        <v>54</v>
      </c>
      <c r="D27">
        <v>0</v>
      </c>
    </row>
    <row r="28" spans="1:4" x14ac:dyDescent="0.35">
      <c r="A28" s="4" t="s">
        <v>89</v>
      </c>
      <c r="B28" s="4">
        <v>45</v>
      </c>
      <c r="C28" s="4" t="s">
        <v>55</v>
      </c>
      <c r="D28">
        <v>1</v>
      </c>
    </row>
    <row r="29" spans="1:4" x14ac:dyDescent="0.35">
      <c r="A29" s="4" t="s">
        <v>90</v>
      </c>
      <c r="B29" s="4">
        <v>46</v>
      </c>
      <c r="C29" s="4" t="s">
        <v>37</v>
      </c>
      <c r="D29">
        <v>1</v>
      </c>
    </row>
    <row r="30" spans="1:4" x14ac:dyDescent="0.35">
      <c r="A30" s="4" t="s">
        <v>91</v>
      </c>
      <c r="B30" s="4">
        <v>47</v>
      </c>
      <c r="C30" s="4" t="s">
        <v>56</v>
      </c>
      <c r="D30">
        <v>1</v>
      </c>
    </row>
    <row r="31" spans="1:4" x14ac:dyDescent="0.35">
      <c r="A31" s="4" t="s">
        <v>92</v>
      </c>
      <c r="B31" s="4">
        <v>48</v>
      </c>
      <c r="C31" s="4" t="s">
        <v>57</v>
      </c>
      <c r="D31">
        <v>1</v>
      </c>
    </row>
    <row r="32" spans="1:4" x14ac:dyDescent="0.35">
      <c r="A32" s="4" t="s">
        <v>93</v>
      </c>
      <c r="B32" s="4">
        <v>49</v>
      </c>
      <c r="C32" s="4" t="s">
        <v>58</v>
      </c>
      <c r="D32">
        <v>1</v>
      </c>
    </row>
    <row r="33" spans="1:4" x14ac:dyDescent="0.35">
      <c r="A33" s="4" t="s">
        <v>94</v>
      </c>
      <c r="B33" s="4">
        <v>50</v>
      </c>
      <c r="C33" s="4" t="s">
        <v>59</v>
      </c>
      <c r="D33">
        <v>1</v>
      </c>
    </row>
    <row r="34" spans="1:4" x14ac:dyDescent="0.35">
      <c r="A34" s="4" t="s">
        <v>95</v>
      </c>
      <c r="B34" s="4">
        <v>44</v>
      </c>
      <c r="C34" s="4" t="s">
        <v>60</v>
      </c>
      <c r="D34">
        <v>1</v>
      </c>
    </row>
    <row r="35" spans="1:4" x14ac:dyDescent="0.35">
      <c r="A35" s="4" t="s">
        <v>96</v>
      </c>
      <c r="B35" s="4">
        <v>45</v>
      </c>
      <c r="C35" s="4" t="s">
        <v>61</v>
      </c>
      <c r="D35">
        <v>1</v>
      </c>
    </row>
    <row r="36" spans="1:4" x14ac:dyDescent="0.35">
      <c r="A36" s="4" t="s">
        <v>97</v>
      </c>
      <c r="B36" s="4">
        <v>46</v>
      </c>
      <c r="C36" s="4" t="s">
        <v>62</v>
      </c>
      <c r="D36">
        <v>1</v>
      </c>
    </row>
    <row r="37" spans="1:4" x14ac:dyDescent="0.35">
      <c r="A37" s="4" t="s">
        <v>98</v>
      </c>
      <c r="B37" s="4">
        <v>47</v>
      </c>
      <c r="C37" s="4" t="s">
        <v>62</v>
      </c>
      <c r="D37">
        <v>1</v>
      </c>
    </row>
    <row r="38" spans="1:4" x14ac:dyDescent="0.35">
      <c r="A38" s="4" t="s">
        <v>99</v>
      </c>
      <c r="B38" s="4">
        <v>66</v>
      </c>
      <c r="C38" s="4" t="s">
        <v>63</v>
      </c>
      <c r="D38">
        <v>1</v>
      </c>
    </row>
    <row r="39" spans="1:4" x14ac:dyDescent="0.35">
      <c r="A39" s="4" t="s">
        <v>100</v>
      </c>
      <c r="B39" s="4">
        <v>67</v>
      </c>
      <c r="C39" s="4" t="s">
        <v>64</v>
      </c>
      <c r="D39">
        <v>1</v>
      </c>
    </row>
    <row r="40" spans="1:4" x14ac:dyDescent="0.35">
      <c r="A40" s="4" t="s">
        <v>67</v>
      </c>
      <c r="B40" s="4">
        <v>68</v>
      </c>
      <c r="C40" s="4" t="s">
        <v>65</v>
      </c>
      <c r="D40">
        <v>1</v>
      </c>
    </row>
    <row r="41" spans="1:4" x14ac:dyDescent="0.35">
      <c r="A41" s="4" t="s">
        <v>81</v>
      </c>
      <c r="B41" s="4">
        <v>69</v>
      </c>
      <c r="C41" s="4" t="s">
        <v>66</v>
      </c>
      <c r="D41">
        <v>1</v>
      </c>
    </row>
  </sheetData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X1</vt:lpstr>
      <vt:lpstr>X2</vt:lpstr>
      <vt:lpstr>X3</vt:lpstr>
      <vt:lpstr>Y</vt:lpstr>
      <vt:lpstr>SPSS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 EWN</dc:creator>
  <cp:lastModifiedBy>Ayu EWN</cp:lastModifiedBy>
  <dcterms:created xsi:type="dcterms:W3CDTF">2024-09-13T15:58:22Z</dcterms:created>
  <dcterms:modified xsi:type="dcterms:W3CDTF">2024-09-14T15:40:15Z</dcterms:modified>
</cp:coreProperties>
</file>