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ocuments\KULIAH LINDA\SPSS\"/>
    </mc:Choice>
  </mc:AlternateContent>
  <bookViews>
    <workbookView xWindow="0" yWindow="0" windowWidth="20490" windowHeight="7755" activeTab="6"/>
  </bookViews>
  <sheets>
    <sheet name="SPSS" sheetId="5" r:id="rId1"/>
    <sheet name="STRUKTUR MODAL" sheetId="1" r:id="rId2"/>
    <sheet name="Perputaran Piutang" sheetId="2" r:id="rId3"/>
    <sheet name="Perputaran Persediaan" sheetId="3" r:id="rId4"/>
    <sheet name="Profitabilitas" sheetId="4" r:id="rId5"/>
    <sheet name="Kualitas Laba" sheetId="6" r:id="rId6"/>
    <sheet name="Perhitungan Kualitas Laba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" i="7" l="1"/>
  <c r="AA4" i="7" l="1"/>
  <c r="X58" i="7"/>
  <c r="Y58" i="7" s="1"/>
  <c r="N58" i="7"/>
  <c r="T58" i="7" s="1"/>
  <c r="K58" i="7"/>
  <c r="L58" i="7" s="1"/>
  <c r="H58" i="7"/>
  <c r="R58" i="7" s="1"/>
  <c r="G58" i="7"/>
  <c r="E58" i="7"/>
  <c r="AA57" i="7"/>
  <c r="Y57" i="7"/>
  <c r="X57" i="7"/>
  <c r="S57" i="7"/>
  <c r="N57" i="7"/>
  <c r="T57" i="7" s="1"/>
  <c r="K57" i="7"/>
  <c r="L57" i="7" s="1"/>
  <c r="Z57" i="7" s="1"/>
  <c r="H57" i="7"/>
  <c r="R57" i="7" s="1"/>
  <c r="G57" i="7"/>
  <c r="E57" i="7"/>
  <c r="Y56" i="7"/>
  <c r="X56" i="7"/>
  <c r="S56" i="7"/>
  <c r="N56" i="7"/>
  <c r="T56" i="7" s="1"/>
  <c r="K56" i="7"/>
  <c r="L56" i="7" s="1"/>
  <c r="H56" i="7"/>
  <c r="R56" i="7" s="1"/>
  <c r="G56" i="7"/>
  <c r="E56" i="7"/>
  <c r="Y55" i="7"/>
  <c r="X55" i="7"/>
  <c r="N55" i="7"/>
  <c r="T55" i="7" s="1"/>
  <c r="K55" i="7"/>
  <c r="L55" i="7" s="1"/>
  <c r="H55" i="7"/>
  <c r="R55" i="7" s="1"/>
  <c r="G55" i="7"/>
  <c r="E55" i="7"/>
  <c r="Y54" i="7"/>
  <c r="X54" i="7"/>
  <c r="N54" i="7"/>
  <c r="T54" i="7" s="1"/>
  <c r="K54" i="7"/>
  <c r="L54" i="7" s="1"/>
  <c r="Z54" i="7" s="1"/>
  <c r="AA54" i="7" s="1"/>
  <c r="H54" i="7"/>
  <c r="R54" i="7" s="1"/>
  <c r="G54" i="7"/>
  <c r="E54" i="7"/>
  <c r="AA53" i="7"/>
  <c r="Y53" i="7"/>
  <c r="X53" i="7"/>
  <c r="S53" i="7"/>
  <c r="N53" i="7"/>
  <c r="T53" i="7" s="1"/>
  <c r="K53" i="7"/>
  <c r="L53" i="7" s="1"/>
  <c r="Z53" i="7" s="1"/>
  <c r="H53" i="7"/>
  <c r="R53" i="7" s="1"/>
  <c r="G53" i="7"/>
  <c r="E53" i="7"/>
  <c r="Y52" i="7"/>
  <c r="X52" i="7"/>
  <c r="S52" i="7"/>
  <c r="N52" i="7"/>
  <c r="T52" i="7" s="1"/>
  <c r="K52" i="7"/>
  <c r="L52" i="7" s="1"/>
  <c r="H52" i="7"/>
  <c r="R52" i="7" s="1"/>
  <c r="G52" i="7"/>
  <c r="E52" i="7"/>
  <c r="Y51" i="7"/>
  <c r="X51" i="7"/>
  <c r="N51" i="7"/>
  <c r="T51" i="7" s="1"/>
  <c r="K51" i="7"/>
  <c r="L51" i="7" s="1"/>
  <c r="H51" i="7"/>
  <c r="R51" i="7" s="1"/>
  <c r="G51" i="7"/>
  <c r="E51" i="7"/>
  <c r="Y50" i="7"/>
  <c r="X50" i="7"/>
  <c r="N50" i="7"/>
  <c r="T50" i="7" s="1"/>
  <c r="K50" i="7"/>
  <c r="L50" i="7" s="1"/>
  <c r="Z50" i="7" s="1"/>
  <c r="AA50" i="7" s="1"/>
  <c r="H50" i="7"/>
  <c r="R50" i="7" s="1"/>
  <c r="AB50" i="7" s="1"/>
  <c r="G50" i="7"/>
  <c r="E50" i="7"/>
  <c r="AA49" i="7"/>
  <c r="Y49" i="7"/>
  <c r="X49" i="7"/>
  <c r="S49" i="7"/>
  <c r="N49" i="7"/>
  <c r="T49" i="7" s="1"/>
  <c r="K49" i="7"/>
  <c r="L49" i="7" s="1"/>
  <c r="Z49" i="7" s="1"/>
  <c r="H49" i="7"/>
  <c r="R49" i="7" s="1"/>
  <c r="G49" i="7"/>
  <c r="E49" i="7"/>
  <c r="Y48" i="7"/>
  <c r="X48" i="7"/>
  <c r="S48" i="7"/>
  <c r="N48" i="7"/>
  <c r="T48" i="7" s="1"/>
  <c r="K48" i="7"/>
  <c r="L48" i="7" s="1"/>
  <c r="H48" i="7"/>
  <c r="R48" i="7" s="1"/>
  <c r="G48" i="7"/>
  <c r="E48" i="7"/>
  <c r="Y47" i="7"/>
  <c r="X47" i="7"/>
  <c r="N47" i="7"/>
  <c r="T47" i="7" s="1"/>
  <c r="K47" i="7"/>
  <c r="L47" i="7" s="1"/>
  <c r="H47" i="7"/>
  <c r="R47" i="7" s="1"/>
  <c r="G47" i="7"/>
  <c r="E47" i="7"/>
  <c r="Y46" i="7"/>
  <c r="X46" i="7"/>
  <c r="N46" i="7"/>
  <c r="T46" i="7" s="1"/>
  <c r="K46" i="7"/>
  <c r="L46" i="7" s="1"/>
  <c r="Z46" i="7" s="1"/>
  <c r="AA46" i="7" s="1"/>
  <c r="H46" i="7"/>
  <c r="R46" i="7" s="1"/>
  <c r="AB46" i="7" s="1"/>
  <c r="G46" i="7"/>
  <c r="E46" i="7"/>
  <c r="AA45" i="7"/>
  <c r="Y45" i="7"/>
  <c r="X45" i="7"/>
  <c r="S45" i="7"/>
  <c r="N45" i="7"/>
  <c r="T45" i="7" s="1"/>
  <c r="K45" i="7"/>
  <c r="L45" i="7" s="1"/>
  <c r="Z45" i="7" s="1"/>
  <c r="H45" i="7"/>
  <c r="R45" i="7" s="1"/>
  <c r="G45" i="7"/>
  <c r="E45" i="7"/>
  <c r="Y44" i="7"/>
  <c r="X44" i="7"/>
  <c r="S44" i="7"/>
  <c r="N44" i="7"/>
  <c r="T44" i="7" s="1"/>
  <c r="K44" i="7"/>
  <c r="L44" i="7" s="1"/>
  <c r="H44" i="7"/>
  <c r="R44" i="7" s="1"/>
  <c r="G44" i="7"/>
  <c r="E44" i="7"/>
  <c r="Y43" i="7"/>
  <c r="X43" i="7"/>
  <c r="N43" i="7"/>
  <c r="T43" i="7" s="1"/>
  <c r="K43" i="7"/>
  <c r="L43" i="7" s="1"/>
  <c r="H43" i="7"/>
  <c r="R43" i="7" s="1"/>
  <c r="G43" i="7"/>
  <c r="E43" i="7"/>
  <c r="Y42" i="7"/>
  <c r="X42" i="7"/>
  <c r="N42" i="7"/>
  <c r="T42" i="7" s="1"/>
  <c r="K42" i="7"/>
  <c r="L42" i="7" s="1"/>
  <c r="Z42" i="7" s="1"/>
  <c r="AA42" i="7" s="1"/>
  <c r="H42" i="7"/>
  <c r="R42" i="7" s="1"/>
  <c r="AB42" i="7" s="1"/>
  <c r="G42" i="7"/>
  <c r="E42" i="7"/>
  <c r="Y41" i="7"/>
  <c r="X41" i="7"/>
  <c r="N41" i="7"/>
  <c r="T41" i="7" s="1"/>
  <c r="K41" i="7"/>
  <c r="L41" i="7" s="1"/>
  <c r="Z41" i="7" s="1"/>
  <c r="AA41" i="7" s="1"/>
  <c r="H41" i="7"/>
  <c r="R41" i="7" s="1"/>
  <c r="E41" i="7"/>
  <c r="G41" i="7" s="1"/>
  <c r="Y40" i="7"/>
  <c r="X40" i="7"/>
  <c r="N40" i="7"/>
  <c r="T40" i="7" s="1"/>
  <c r="L40" i="7"/>
  <c r="K40" i="7"/>
  <c r="H40" i="7"/>
  <c r="R40" i="7" s="1"/>
  <c r="E40" i="7"/>
  <c r="G40" i="7" s="1"/>
  <c r="Y39" i="7"/>
  <c r="X39" i="7"/>
  <c r="T39" i="7"/>
  <c r="S39" i="7"/>
  <c r="N39" i="7"/>
  <c r="K39" i="7"/>
  <c r="L39" i="7" s="1"/>
  <c r="H39" i="7"/>
  <c r="R39" i="7" s="1"/>
  <c r="E39" i="7"/>
  <c r="G39" i="7" s="1"/>
  <c r="Y38" i="7"/>
  <c r="X38" i="7"/>
  <c r="N38" i="7"/>
  <c r="T38" i="7" s="1"/>
  <c r="L38" i="7"/>
  <c r="K38" i="7"/>
  <c r="H38" i="7"/>
  <c r="R38" i="7" s="1"/>
  <c r="E38" i="7"/>
  <c r="G38" i="7" s="1"/>
  <c r="Y37" i="7"/>
  <c r="X37" i="7"/>
  <c r="T37" i="7"/>
  <c r="S37" i="7"/>
  <c r="N37" i="7"/>
  <c r="K37" i="7"/>
  <c r="L37" i="7" s="1"/>
  <c r="Z37" i="7" s="1"/>
  <c r="AA37" i="7" s="1"/>
  <c r="H37" i="7"/>
  <c r="R37" i="7" s="1"/>
  <c r="E37" i="7"/>
  <c r="G37" i="7" s="1"/>
  <c r="Y36" i="7"/>
  <c r="X36" i="7"/>
  <c r="N36" i="7"/>
  <c r="T36" i="7" s="1"/>
  <c r="L36" i="7"/>
  <c r="K36" i="7"/>
  <c r="H36" i="7"/>
  <c r="R36" i="7" s="1"/>
  <c r="E36" i="7"/>
  <c r="G36" i="7" s="1"/>
  <c r="Y35" i="7"/>
  <c r="X35" i="7"/>
  <c r="T35" i="7"/>
  <c r="N35" i="7"/>
  <c r="K35" i="7"/>
  <c r="L35" i="7" s="1"/>
  <c r="Z35" i="7" s="1"/>
  <c r="AA35" i="7" s="1"/>
  <c r="H35" i="7"/>
  <c r="R35" i="7" s="1"/>
  <c r="E35" i="7"/>
  <c r="G35" i="7" s="1"/>
  <c r="Y34" i="7"/>
  <c r="X34" i="7"/>
  <c r="N34" i="7"/>
  <c r="T34" i="7" s="1"/>
  <c r="L34" i="7"/>
  <c r="K34" i="7"/>
  <c r="H34" i="7"/>
  <c r="R34" i="7" s="1"/>
  <c r="E34" i="7"/>
  <c r="G34" i="7" s="1"/>
  <c r="Y33" i="7"/>
  <c r="X33" i="7"/>
  <c r="T33" i="7"/>
  <c r="N33" i="7"/>
  <c r="K33" i="7"/>
  <c r="L33" i="7" s="1"/>
  <c r="Z33" i="7" s="1"/>
  <c r="AA33" i="7" s="1"/>
  <c r="H33" i="7"/>
  <c r="R33" i="7" s="1"/>
  <c r="E33" i="7"/>
  <c r="G33" i="7" s="1"/>
  <c r="Y32" i="7"/>
  <c r="X32" i="7"/>
  <c r="N32" i="7"/>
  <c r="T32" i="7" s="1"/>
  <c r="L32" i="7"/>
  <c r="K32" i="7"/>
  <c r="H32" i="7"/>
  <c r="R32" i="7" s="1"/>
  <c r="E32" i="7"/>
  <c r="G32" i="7" s="1"/>
  <c r="Y31" i="7"/>
  <c r="X31" i="7"/>
  <c r="T31" i="7"/>
  <c r="N31" i="7"/>
  <c r="K31" i="7"/>
  <c r="L31" i="7" s="1"/>
  <c r="Z31" i="7" s="1"/>
  <c r="AA31" i="7" s="1"/>
  <c r="H31" i="7"/>
  <c r="R31" i="7" s="1"/>
  <c r="E31" i="7"/>
  <c r="G31" i="7" s="1"/>
  <c r="Y30" i="7"/>
  <c r="X30" i="7"/>
  <c r="N30" i="7"/>
  <c r="T30" i="7" s="1"/>
  <c r="L30" i="7"/>
  <c r="K30" i="7"/>
  <c r="H30" i="7"/>
  <c r="R30" i="7" s="1"/>
  <c r="E30" i="7"/>
  <c r="G30" i="7" s="1"/>
  <c r="Y29" i="7"/>
  <c r="X29" i="7"/>
  <c r="T29" i="7"/>
  <c r="N29" i="7"/>
  <c r="K29" i="7"/>
  <c r="L29" i="7" s="1"/>
  <c r="Z29" i="7" s="1"/>
  <c r="AA29" i="7" s="1"/>
  <c r="H29" i="7"/>
  <c r="R29" i="7" s="1"/>
  <c r="E29" i="7"/>
  <c r="G29" i="7" s="1"/>
  <c r="Y28" i="7"/>
  <c r="X28" i="7"/>
  <c r="N28" i="7"/>
  <c r="T28" i="7" s="1"/>
  <c r="L28" i="7"/>
  <c r="K28" i="7"/>
  <c r="H28" i="7"/>
  <c r="R28" i="7" s="1"/>
  <c r="E28" i="7"/>
  <c r="G28" i="7" s="1"/>
  <c r="Y27" i="7"/>
  <c r="X27" i="7"/>
  <c r="T27" i="7"/>
  <c r="N27" i="7"/>
  <c r="K27" i="7"/>
  <c r="L27" i="7" s="1"/>
  <c r="Z27" i="7" s="1"/>
  <c r="AA27" i="7" s="1"/>
  <c r="H27" i="7"/>
  <c r="R27" i="7" s="1"/>
  <c r="E27" i="7"/>
  <c r="G27" i="7" s="1"/>
  <c r="Y26" i="7"/>
  <c r="X26" i="7"/>
  <c r="N26" i="7"/>
  <c r="T26" i="7" s="1"/>
  <c r="L26" i="7"/>
  <c r="K26" i="7"/>
  <c r="H26" i="7"/>
  <c r="R26" i="7" s="1"/>
  <c r="E26" i="7"/>
  <c r="G26" i="7" s="1"/>
  <c r="Y25" i="7"/>
  <c r="X25" i="7"/>
  <c r="T25" i="7"/>
  <c r="N25" i="7"/>
  <c r="K25" i="7"/>
  <c r="L25" i="7" s="1"/>
  <c r="Z25" i="7" s="1"/>
  <c r="AA25" i="7" s="1"/>
  <c r="H25" i="7"/>
  <c r="R25" i="7" s="1"/>
  <c r="E25" i="7"/>
  <c r="G25" i="7" s="1"/>
  <c r="Y24" i="7"/>
  <c r="X24" i="7"/>
  <c r="N24" i="7"/>
  <c r="T24" i="7" s="1"/>
  <c r="L24" i="7"/>
  <c r="K24" i="7"/>
  <c r="H24" i="7"/>
  <c r="R24" i="7" s="1"/>
  <c r="E24" i="7"/>
  <c r="G24" i="7" s="1"/>
  <c r="Y23" i="7"/>
  <c r="X23" i="7"/>
  <c r="T23" i="7"/>
  <c r="N23" i="7"/>
  <c r="K23" i="7"/>
  <c r="L23" i="7" s="1"/>
  <c r="Z23" i="7" s="1"/>
  <c r="AA23" i="7" s="1"/>
  <c r="H23" i="7"/>
  <c r="R23" i="7" s="1"/>
  <c r="E23" i="7"/>
  <c r="G23" i="7" s="1"/>
  <c r="Y22" i="7"/>
  <c r="X22" i="7"/>
  <c r="N22" i="7"/>
  <c r="T22" i="7" s="1"/>
  <c r="L22" i="7"/>
  <c r="K22" i="7"/>
  <c r="H22" i="7"/>
  <c r="R22" i="7" s="1"/>
  <c r="E22" i="7"/>
  <c r="G22" i="7" s="1"/>
  <c r="Y21" i="7"/>
  <c r="X21" i="7"/>
  <c r="T21" i="7"/>
  <c r="N21" i="7"/>
  <c r="L21" i="7"/>
  <c r="Z21" i="7" s="1"/>
  <c r="AA21" i="7" s="1"/>
  <c r="K21" i="7"/>
  <c r="H21" i="7"/>
  <c r="R21" i="7" s="1"/>
  <c r="E21" i="7"/>
  <c r="G21" i="7" s="1"/>
  <c r="Y20" i="7"/>
  <c r="X20" i="7"/>
  <c r="N20" i="7"/>
  <c r="T20" i="7" s="1"/>
  <c r="L20" i="7"/>
  <c r="Z20" i="7" s="1"/>
  <c r="AA20" i="7" s="1"/>
  <c r="K20" i="7"/>
  <c r="H20" i="7"/>
  <c r="R20" i="7" s="1"/>
  <c r="E20" i="7"/>
  <c r="G20" i="7" s="1"/>
  <c r="Y19" i="7"/>
  <c r="X19" i="7"/>
  <c r="T19" i="7"/>
  <c r="N19" i="7"/>
  <c r="L19" i="7"/>
  <c r="Z19" i="7" s="1"/>
  <c r="AA19" i="7" s="1"/>
  <c r="K19" i="7"/>
  <c r="H19" i="7"/>
  <c r="R19" i="7" s="1"/>
  <c r="E19" i="7"/>
  <c r="G19" i="7" s="1"/>
  <c r="Y18" i="7"/>
  <c r="X18" i="7"/>
  <c r="N18" i="7"/>
  <c r="T18" i="7" s="1"/>
  <c r="L18" i="7"/>
  <c r="Z18" i="7" s="1"/>
  <c r="AA18" i="7" s="1"/>
  <c r="K18" i="7"/>
  <c r="H18" i="7"/>
  <c r="R18" i="7" s="1"/>
  <c r="E18" i="7"/>
  <c r="G18" i="7" s="1"/>
  <c r="Y17" i="7"/>
  <c r="X17" i="7"/>
  <c r="T17" i="7"/>
  <c r="N17" i="7"/>
  <c r="L17" i="7"/>
  <c r="Z17" i="7" s="1"/>
  <c r="AA17" i="7" s="1"/>
  <c r="K17" i="7"/>
  <c r="H17" i="7"/>
  <c r="R17" i="7" s="1"/>
  <c r="E17" i="7"/>
  <c r="G17" i="7" s="1"/>
  <c r="X16" i="7"/>
  <c r="Y16" i="7" s="1"/>
  <c r="R16" i="7"/>
  <c r="N16" i="7"/>
  <c r="T16" i="7" s="1"/>
  <c r="K16" i="7"/>
  <c r="L16" i="7" s="1"/>
  <c r="H16" i="7"/>
  <c r="G16" i="7"/>
  <c r="E16" i="7"/>
  <c r="X15" i="7"/>
  <c r="Y15" i="7" s="1"/>
  <c r="S15" i="7"/>
  <c r="R15" i="7"/>
  <c r="N15" i="7"/>
  <c r="T15" i="7" s="1"/>
  <c r="K15" i="7"/>
  <c r="L15" i="7" s="1"/>
  <c r="H15" i="7"/>
  <c r="G15" i="7"/>
  <c r="E15" i="7"/>
  <c r="Y14" i="7"/>
  <c r="X14" i="7"/>
  <c r="S14" i="7"/>
  <c r="R14" i="7"/>
  <c r="N14" i="7"/>
  <c r="T14" i="7" s="1"/>
  <c r="K14" i="7"/>
  <c r="L14" i="7" s="1"/>
  <c r="H14" i="7"/>
  <c r="G14" i="7"/>
  <c r="E14" i="7"/>
  <c r="X13" i="7"/>
  <c r="Y13" i="7" s="1"/>
  <c r="S13" i="7"/>
  <c r="N13" i="7"/>
  <c r="T13" i="7" s="1"/>
  <c r="K13" i="7"/>
  <c r="L13" i="7" s="1"/>
  <c r="H13" i="7"/>
  <c r="R13" i="7" s="1"/>
  <c r="E13" i="7"/>
  <c r="G13" i="7" s="1"/>
  <c r="X12" i="7"/>
  <c r="Y12" i="7" s="1"/>
  <c r="T12" i="7"/>
  <c r="N12" i="7"/>
  <c r="K12" i="7"/>
  <c r="L12" i="7" s="1"/>
  <c r="H12" i="7"/>
  <c r="R12" i="7" s="1"/>
  <c r="E12" i="7"/>
  <c r="G12" i="7" s="1"/>
  <c r="X11" i="7"/>
  <c r="Y11" i="7" s="1"/>
  <c r="T11" i="7"/>
  <c r="N11" i="7"/>
  <c r="K11" i="7"/>
  <c r="L11" i="7" s="1"/>
  <c r="H11" i="7"/>
  <c r="R11" i="7" s="1"/>
  <c r="E11" i="7"/>
  <c r="G11" i="7" s="1"/>
  <c r="X10" i="7"/>
  <c r="Y10" i="7" s="1"/>
  <c r="T10" i="7"/>
  <c r="N10" i="7"/>
  <c r="K10" i="7"/>
  <c r="L10" i="7" s="1"/>
  <c r="H10" i="7"/>
  <c r="R10" i="7" s="1"/>
  <c r="E10" i="7"/>
  <c r="G10" i="7" s="1"/>
  <c r="X9" i="7"/>
  <c r="Y9" i="7" s="1"/>
  <c r="T9" i="7"/>
  <c r="N9" i="7"/>
  <c r="K9" i="7"/>
  <c r="L9" i="7" s="1"/>
  <c r="H9" i="7"/>
  <c r="R9" i="7" s="1"/>
  <c r="E9" i="7"/>
  <c r="G9" i="7" s="1"/>
  <c r="X8" i="7"/>
  <c r="Y8" i="7" s="1"/>
  <c r="T8" i="7"/>
  <c r="N8" i="7"/>
  <c r="K8" i="7"/>
  <c r="L8" i="7" s="1"/>
  <c r="H8" i="7"/>
  <c r="R8" i="7" s="1"/>
  <c r="E8" i="7"/>
  <c r="G8" i="7" s="1"/>
  <c r="X7" i="7"/>
  <c r="Y7" i="7" s="1"/>
  <c r="T7" i="7"/>
  <c r="N7" i="7"/>
  <c r="K7" i="7"/>
  <c r="L7" i="7" s="1"/>
  <c r="H7" i="7"/>
  <c r="R7" i="7" s="1"/>
  <c r="E7" i="7"/>
  <c r="G7" i="7" s="1"/>
  <c r="X6" i="7"/>
  <c r="Y6" i="7" s="1"/>
  <c r="T6" i="7"/>
  <c r="N6" i="7"/>
  <c r="K6" i="7"/>
  <c r="L6" i="7" s="1"/>
  <c r="H6" i="7"/>
  <c r="R6" i="7" s="1"/>
  <c r="E6" i="7"/>
  <c r="G6" i="7" s="1"/>
  <c r="X5" i="7"/>
  <c r="Y5" i="7" s="1"/>
  <c r="T5" i="7"/>
  <c r="N5" i="7"/>
  <c r="K5" i="7"/>
  <c r="L5" i="7" s="1"/>
  <c r="H5" i="7"/>
  <c r="R5" i="7" s="1"/>
  <c r="E5" i="7"/>
  <c r="G5" i="7" s="1"/>
  <c r="X4" i="7"/>
  <c r="Y4" i="7" s="1"/>
  <c r="T4" i="7"/>
  <c r="N4" i="7"/>
  <c r="K4" i="7"/>
  <c r="L4" i="7" s="1"/>
  <c r="H4" i="7"/>
  <c r="R4" i="7" s="1"/>
  <c r="E4" i="7"/>
  <c r="G4" i="7" s="1"/>
  <c r="Z6" i="7" l="1"/>
  <c r="AA6" i="7" s="1"/>
  <c r="AB6" i="7" s="1"/>
  <c r="S6" i="7"/>
  <c r="U6" i="7" s="1"/>
  <c r="AC6" i="7" s="1"/>
  <c r="U8" i="7"/>
  <c r="AB8" i="7"/>
  <c r="U12" i="7"/>
  <c r="Z4" i="7"/>
  <c r="S4" i="7"/>
  <c r="U4" i="7" s="1"/>
  <c r="AC4" i="7" s="1"/>
  <c r="Z12" i="7"/>
  <c r="AA12" i="7" s="1"/>
  <c r="AB12" i="7" s="1"/>
  <c r="S12" i="7"/>
  <c r="U5" i="7"/>
  <c r="AB5" i="7"/>
  <c r="U9" i="7"/>
  <c r="AB9" i="7"/>
  <c r="U13" i="7"/>
  <c r="AB13" i="7"/>
  <c r="AB10" i="7"/>
  <c r="S8" i="7"/>
  <c r="Z8" i="7"/>
  <c r="AA8" i="7" s="1"/>
  <c r="Z10" i="7"/>
  <c r="AA10" i="7" s="1"/>
  <c r="S10" i="7"/>
  <c r="U10" i="7" s="1"/>
  <c r="AC10" i="7" s="1"/>
  <c r="Z5" i="7"/>
  <c r="AA5" i="7" s="1"/>
  <c r="S5" i="7"/>
  <c r="Z7" i="7"/>
  <c r="AA7" i="7" s="1"/>
  <c r="AB7" i="7" s="1"/>
  <c r="S7" i="7"/>
  <c r="U7" i="7" s="1"/>
  <c r="AC7" i="7" s="1"/>
  <c r="Z9" i="7"/>
  <c r="AA9" i="7" s="1"/>
  <c r="S9" i="7"/>
  <c r="Z11" i="7"/>
  <c r="AA11" i="7" s="1"/>
  <c r="AB11" i="7" s="1"/>
  <c r="S11" i="7"/>
  <c r="U11" i="7" s="1"/>
  <c r="AC11" i="7" s="1"/>
  <c r="AB27" i="7"/>
  <c r="Z28" i="7"/>
  <c r="AA28" i="7" s="1"/>
  <c r="S28" i="7"/>
  <c r="U28" i="7" s="1"/>
  <c r="AC28" i="7" s="1"/>
  <c r="AB31" i="7"/>
  <c r="Z13" i="7"/>
  <c r="AA13" i="7" s="1"/>
  <c r="Z34" i="7"/>
  <c r="AA34" i="7" s="1"/>
  <c r="S34" i="7"/>
  <c r="U34" i="7" s="1"/>
  <c r="AB37" i="7"/>
  <c r="U37" i="7"/>
  <c r="AC37" i="7" s="1"/>
  <c r="Z55" i="7"/>
  <c r="AA55" i="7" s="1"/>
  <c r="AB55" i="7" s="1"/>
  <c r="S55" i="7"/>
  <c r="Z16" i="7"/>
  <c r="AA16" i="7" s="1"/>
  <c r="AB16" i="7" s="1"/>
  <c r="AB23" i="7"/>
  <c r="U23" i="7"/>
  <c r="AC23" i="7" s="1"/>
  <c r="Z24" i="7"/>
  <c r="AA24" i="7" s="1"/>
  <c r="S24" i="7"/>
  <c r="U24" i="7" s="1"/>
  <c r="Z26" i="7"/>
  <c r="AA26" i="7" s="1"/>
  <c r="S26" i="7"/>
  <c r="U26" i="7" s="1"/>
  <c r="AB29" i="7"/>
  <c r="Z14" i="7"/>
  <c r="AA14" i="7" s="1"/>
  <c r="AB14" i="7" s="1"/>
  <c r="U14" i="7"/>
  <c r="AB17" i="7"/>
  <c r="S17" i="7"/>
  <c r="U17" i="7" s="1"/>
  <c r="AC17" i="7" s="1"/>
  <c r="AB19" i="7"/>
  <c r="S19" i="7"/>
  <c r="U19" i="7" s="1"/>
  <c r="AB21" i="7"/>
  <c r="S21" i="7"/>
  <c r="U21" i="7" s="1"/>
  <c r="AC21" i="7" s="1"/>
  <c r="S33" i="7"/>
  <c r="U33" i="7" s="1"/>
  <c r="AC33" i="7" s="1"/>
  <c r="Z36" i="7"/>
  <c r="AA36" i="7" s="1"/>
  <c r="S36" i="7"/>
  <c r="U36" i="7" s="1"/>
  <c r="AB39" i="7"/>
  <c r="U39" i="7"/>
  <c r="AC39" i="7" s="1"/>
  <c r="S41" i="7"/>
  <c r="Z43" i="7"/>
  <c r="AA43" i="7" s="1"/>
  <c r="S43" i="7"/>
  <c r="U43" i="7" s="1"/>
  <c r="AC43" i="7" s="1"/>
  <c r="Z22" i="7"/>
  <c r="AA22" i="7" s="1"/>
  <c r="AB22" i="7" s="1"/>
  <c r="S22" i="7"/>
  <c r="U22" i="7" s="1"/>
  <c r="AB25" i="7"/>
  <c r="Z30" i="7"/>
  <c r="AA30" i="7" s="1"/>
  <c r="AB30" i="7" s="1"/>
  <c r="S30" i="7"/>
  <c r="U30" i="7" s="1"/>
  <c r="Z32" i="7"/>
  <c r="AA32" i="7" s="1"/>
  <c r="S32" i="7"/>
  <c r="U32" i="7" s="1"/>
  <c r="AB35" i="7"/>
  <c r="Z40" i="7"/>
  <c r="AA40" i="7" s="1"/>
  <c r="S40" i="7"/>
  <c r="U40" i="7" s="1"/>
  <c r="Z51" i="7"/>
  <c r="AA51" i="7" s="1"/>
  <c r="AB51" i="7" s="1"/>
  <c r="S51" i="7"/>
  <c r="Z15" i="7"/>
  <c r="AA15" i="7" s="1"/>
  <c r="AB15" i="7" s="1"/>
  <c r="U15" i="7"/>
  <c r="S16" i="7"/>
  <c r="U16" i="7" s="1"/>
  <c r="AB18" i="7"/>
  <c r="S18" i="7"/>
  <c r="U18" i="7" s="1"/>
  <c r="AC18" i="7" s="1"/>
  <c r="AB20" i="7"/>
  <c r="S20" i="7"/>
  <c r="U20" i="7" s="1"/>
  <c r="AC20" i="7" s="1"/>
  <c r="S23" i="7"/>
  <c r="S25" i="7"/>
  <c r="U25" i="7" s="1"/>
  <c r="AC25" i="7" s="1"/>
  <c r="S27" i="7"/>
  <c r="U27" i="7" s="1"/>
  <c r="AC27" i="7" s="1"/>
  <c r="S29" i="7"/>
  <c r="U29" i="7" s="1"/>
  <c r="AC29" i="7" s="1"/>
  <c r="S31" i="7"/>
  <c r="U31" i="7" s="1"/>
  <c r="AC31" i="7" s="1"/>
  <c r="AB33" i="7"/>
  <c r="S35" i="7"/>
  <c r="U35" i="7" s="1"/>
  <c r="AC35" i="7" s="1"/>
  <c r="Z38" i="7"/>
  <c r="AA38" i="7" s="1"/>
  <c r="AB38" i="7" s="1"/>
  <c r="S38" i="7"/>
  <c r="U38" i="7" s="1"/>
  <c r="Z39" i="7"/>
  <c r="AA39" i="7" s="1"/>
  <c r="AB41" i="7"/>
  <c r="U41" i="7"/>
  <c r="AC41" i="7" s="1"/>
  <c r="Z47" i="7"/>
  <c r="AA47" i="7" s="1"/>
  <c r="S47" i="7"/>
  <c r="AB54" i="7"/>
  <c r="AB45" i="7"/>
  <c r="U45" i="7"/>
  <c r="AB49" i="7"/>
  <c r="U49" i="7"/>
  <c r="AC49" i="7" s="1"/>
  <c r="AB53" i="7"/>
  <c r="U53" i="7"/>
  <c r="AB57" i="7"/>
  <c r="U57" i="7"/>
  <c r="AC57" i="7" s="1"/>
  <c r="S58" i="7"/>
  <c r="U58" i="7" s="1"/>
  <c r="Z58" i="7"/>
  <c r="AA58" i="7" s="1"/>
  <c r="AB58" i="7" s="1"/>
  <c r="AB24" i="7"/>
  <c r="AB26" i="7"/>
  <c r="AB28" i="7"/>
  <c r="AB32" i="7"/>
  <c r="AB34" i="7"/>
  <c r="AB36" i="7"/>
  <c r="AB40" i="7"/>
  <c r="AB44" i="7"/>
  <c r="U44" i="7"/>
  <c r="U48" i="7"/>
  <c r="AB52" i="7"/>
  <c r="U52" i="7"/>
  <c r="U56" i="7"/>
  <c r="S42" i="7"/>
  <c r="U42" i="7" s="1"/>
  <c r="AC42" i="7" s="1"/>
  <c r="AB43" i="7"/>
  <c r="Z44" i="7"/>
  <c r="AA44" i="7" s="1"/>
  <c r="S46" i="7"/>
  <c r="U46" i="7" s="1"/>
  <c r="AC46" i="7" s="1"/>
  <c r="AB47" i="7"/>
  <c r="U47" i="7"/>
  <c r="AC47" i="7" s="1"/>
  <c r="Z48" i="7"/>
  <c r="AA48" i="7" s="1"/>
  <c r="AB48" i="7" s="1"/>
  <c r="S50" i="7"/>
  <c r="U50" i="7" s="1"/>
  <c r="AC50" i="7" s="1"/>
  <c r="U51" i="7"/>
  <c r="Z52" i="7"/>
  <c r="AA52" i="7" s="1"/>
  <c r="S54" i="7"/>
  <c r="U54" i="7" s="1"/>
  <c r="AC54" i="7" s="1"/>
  <c r="U55" i="7"/>
  <c r="Z56" i="7"/>
  <c r="AA56" i="7" s="1"/>
  <c r="AB56" i="7" s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2" i="6"/>
  <c r="G56" i="4"/>
  <c r="AC58" i="7" l="1"/>
  <c r="AC38" i="7"/>
  <c r="AC14" i="7"/>
  <c r="AC26" i="7"/>
  <c r="AC12" i="7"/>
  <c r="AC56" i="7"/>
  <c r="AC48" i="7"/>
  <c r="AC40" i="7"/>
  <c r="AC32" i="7"/>
  <c r="AC13" i="7"/>
  <c r="AC9" i="7"/>
  <c r="AC5" i="7"/>
  <c r="AC55" i="7"/>
  <c r="AC51" i="7"/>
  <c r="AC16" i="7"/>
  <c r="AC36" i="7"/>
  <c r="AC24" i="7"/>
  <c r="AC8" i="7"/>
  <c r="AC52" i="7"/>
  <c r="AC44" i="7"/>
  <c r="AC53" i="7"/>
  <c r="AC45" i="7"/>
  <c r="AC15" i="7"/>
  <c r="AC30" i="7"/>
  <c r="AC22" i="7"/>
  <c r="AC19" i="7"/>
  <c r="AC34" i="7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2" i="4"/>
  <c r="F11" i="1" l="1"/>
  <c r="F56" i="4" l="1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<sst xmlns="http://schemas.openxmlformats.org/spreadsheetml/2006/main" count="150" uniqueCount="69">
  <si>
    <t>T. HUTANG</t>
  </si>
  <si>
    <t>T. EKUITAS</t>
  </si>
  <si>
    <t>DER (Struktur Modal)</t>
  </si>
  <si>
    <t>DVLA</t>
  </si>
  <si>
    <t>INAF</t>
  </si>
  <si>
    <t>KAEF</t>
  </si>
  <si>
    <t>KLBF</t>
  </si>
  <si>
    <t>MERK</t>
  </si>
  <si>
    <t>PEHA</t>
  </si>
  <si>
    <t>PYFA</t>
  </si>
  <si>
    <t>SCPI</t>
  </si>
  <si>
    <t>SIDO</t>
  </si>
  <si>
    <t>SOHO</t>
  </si>
  <si>
    <t>TSPC</t>
  </si>
  <si>
    <t>No</t>
  </si>
  <si>
    <t>Perusahaan</t>
  </si>
  <si>
    <t>Tahun</t>
  </si>
  <si>
    <t>RUMUS = Total hutang / Total ekuitas</t>
  </si>
  <si>
    <t>LABA BERSIH</t>
  </si>
  <si>
    <t>T. ASSET</t>
  </si>
  <si>
    <t>ROA</t>
  </si>
  <si>
    <t>Rumus = Laba Bersih / Total Asset x 100</t>
  </si>
  <si>
    <t>HPP</t>
  </si>
  <si>
    <t>RATA - RATA PERSEDIAAN</t>
  </si>
  <si>
    <t>PERPUTARAN</t>
  </si>
  <si>
    <t>Rumus = HPP / Rata-rata persediaan</t>
  </si>
  <si>
    <t>x 100</t>
  </si>
  <si>
    <t>PENJUALAN</t>
  </si>
  <si>
    <t>RATA-RATA</t>
  </si>
  <si>
    <t>Rumus = Penjualan / Rata-rata Piutang</t>
  </si>
  <si>
    <t>Struktur Modal (X1)</t>
  </si>
  <si>
    <t>Perputaran Piutang (X2)</t>
  </si>
  <si>
    <t>Perputaran Persediaan (X3)</t>
  </si>
  <si>
    <t>Profitabilitas (X4)</t>
  </si>
  <si>
    <t>Kualitas Laba (Y)</t>
  </si>
  <si>
    <t>Rata-rata Piutang =  Piutang Awal + Piutang Akhir / 2</t>
  </si>
  <si>
    <t>Rata-rata Persediaan =  Persediaan Awal + Persediaan Akhir / 2</t>
  </si>
  <si>
    <r>
      <t>TAC</t>
    </r>
    <r>
      <rPr>
        <b/>
        <sz val="8"/>
        <color theme="1"/>
        <rFont val="Calibri"/>
        <family val="2"/>
        <scheme val="minor"/>
      </rPr>
      <t>it</t>
    </r>
    <r>
      <rPr>
        <b/>
        <sz val="11"/>
        <color theme="1"/>
        <rFont val="Calibri"/>
        <family val="2"/>
        <scheme val="minor"/>
      </rPr>
      <t>/A</t>
    </r>
    <r>
      <rPr>
        <b/>
        <sz val="8"/>
        <color theme="1"/>
        <rFont val="Calibri"/>
        <family val="2"/>
        <scheme val="minor"/>
      </rPr>
      <t>it</t>
    </r>
    <r>
      <rPr>
        <b/>
        <sz val="11"/>
        <color theme="1"/>
        <rFont val="Calibri"/>
        <family val="2"/>
        <scheme val="minor"/>
      </rPr>
      <t>-1</t>
    </r>
  </si>
  <si>
    <t>NDAit</t>
  </si>
  <si>
    <t>DAit</t>
  </si>
  <si>
    <t>Ait - 1</t>
  </si>
  <si>
    <r>
      <t>Rumus :</t>
    </r>
    <r>
      <rPr>
        <u/>
        <sz val="11"/>
        <color theme="1"/>
        <rFont val="Calibri"/>
        <family val="2"/>
        <scheme val="minor"/>
      </rPr>
      <t xml:space="preserve"> </t>
    </r>
  </si>
  <si>
    <r>
      <t xml:space="preserve">TACit </t>
    </r>
    <r>
      <rPr>
        <sz val="11"/>
        <color theme="1"/>
        <rFont val="Calibri"/>
        <family val="2"/>
        <scheme val="minor"/>
      </rPr>
      <t>- NDAit</t>
    </r>
  </si>
  <si>
    <t>NAMA</t>
  </si>
  <si>
    <t>TAHUN</t>
  </si>
  <si>
    <t>REC</t>
  </si>
  <si>
    <t>REC T-1</t>
  </si>
  <si>
    <t>NI</t>
  </si>
  <si>
    <t>CFO</t>
  </si>
  <si>
    <t>TAC</t>
  </si>
  <si>
    <t>AIT-1</t>
  </si>
  <si>
    <t>TAC/AIT-1</t>
  </si>
  <si>
    <t>1/AIT-1</t>
  </si>
  <si>
    <t>REV</t>
  </si>
  <si>
    <t>REV T-1</t>
  </si>
  <si>
    <t>PPEIT</t>
  </si>
  <si>
    <t>PPE/AIT-1</t>
  </si>
  <si>
    <t>TACIT/AIT-1</t>
  </si>
  <si>
    <t>NDAIT</t>
  </si>
  <si>
    <t>DAIT</t>
  </si>
  <si>
    <t>Langkah 3</t>
  </si>
  <si>
    <t>Langkah 4</t>
  </si>
  <si>
    <t>Langkah 2</t>
  </si>
  <si>
    <t>β3 x PPE/Ait-1</t>
  </si>
  <si>
    <t>β1 x 1/Ait-1</t>
  </si>
  <si>
    <t>β1</t>
  </si>
  <si>
    <t>β3</t>
  </si>
  <si>
    <t>β2</t>
  </si>
  <si>
    <t>Langkah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</si>
</sst>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Rp&quot;* #,##0_-;\-&quot;Rp&quot;* #,##0_-;_-&quot;Rp&quot;* &quot;-&quot;_-;_-@_-"/>
    <numFmt numFmtId="41" formatCode="_-* #,##0_-;\-* #,##0_-;_-* &quot;-&quot;_-;_-@_-"/>
    <numFmt numFmtId="164" formatCode="0.000000000000000"/>
    <numFmt numFmtId="165" formatCode="0.00000000000"/>
    <numFmt numFmtId="166" formatCode="###0.000"/>
    <numFmt numFmtId="167" formatCode="0.000000000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"/>
      <scheme val="minor"/>
    </font>
    <font>
      <sz val="10"/>
      <name val="Arial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3" fillId="0" borderId="0"/>
    <xf numFmtId="42" fontId="1" fillId="0" borderId="0" applyFont="0" applyFill="0" applyBorder="0" applyAlignment="0" applyProtection="0"/>
    <xf numFmtId="0" fontId="8" fillId="0" borderId="0"/>
  </cellStyleXfs>
  <cellXfs count="132">
    <xf numFmtId="0" fontId="0" fillId="0" borderId="0" xfId="0"/>
    <xf numFmtId="0" fontId="0" fillId="0" borderId="1" xfId="0" applyBorder="1"/>
    <xf numFmtId="0" fontId="0" fillId="0" borderId="1" xfId="0" applyFill="1" applyBorder="1"/>
    <xf numFmtId="3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1" applyNumberFormat="1" applyFont="1" applyBorder="1"/>
    <xf numFmtId="42" fontId="2" fillId="0" borderId="1" xfId="0" applyNumberFormat="1" applyFont="1" applyFill="1" applyBorder="1" applyAlignment="1">
      <alignment horizontal="center" vertical="center"/>
    </xf>
    <xf numFmtId="42" fontId="0" fillId="0" borderId="1" xfId="1" applyNumberFormat="1" applyFont="1" applyBorder="1"/>
    <xf numFmtId="42" fontId="0" fillId="0" borderId="1" xfId="0" applyNumberFormat="1" applyBorder="1"/>
    <xf numFmtId="42" fontId="0" fillId="0" borderId="0" xfId="0" applyNumberFormat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0" borderId="4" xfId="0" applyFill="1" applyBorder="1"/>
    <xf numFmtId="0" fontId="0" fillId="0" borderId="3" xfId="0" applyFill="1" applyBorder="1"/>
    <xf numFmtId="0" fontId="0" fillId="0" borderId="5" xfId="0" applyFill="1" applyBorder="1"/>
    <xf numFmtId="0" fontId="2" fillId="0" borderId="1" xfId="1" applyNumberFormat="1" applyFont="1" applyFill="1" applyBorder="1" applyAlignment="1">
      <alignment horizontal="center" vertical="center"/>
    </xf>
    <xf numFmtId="0" fontId="0" fillId="0" borderId="0" xfId="1" applyNumberFormat="1" applyFont="1"/>
    <xf numFmtId="0" fontId="2" fillId="0" borderId="1" xfId="0" applyFont="1" applyFill="1" applyBorder="1" applyAlignment="1">
      <alignment horizontal="center"/>
    </xf>
    <xf numFmtId="42" fontId="2" fillId="0" borderId="1" xfId="0" applyNumberFormat="1" applyFont="1" applyBorder="1" applyAlignment="1">
      <alignment horizontal="center" vertical="center"/>
    </xf>
    <xf numFmtId="41" fontId="0" fillId="0" borderId="1" xfId="1" applyFont="1" applyBorder="1"/>
    <xf numFmtId="3" fontId="0" fillId="0" borderId="1" xfId="1" applyNumberFormat="1" applyFont="1" applyBorder="1"/>
    <xf numFmtId="41" fontId="0" fillId="0" borderId="0" xfId="1" applyFont="1"/>
    <xf numFmtId="3" fontId="0" fillId="0" borderId="0" xfId="0" applyNumberFormat="1"/>
    <xf numFmtId="164" fontId="0" fillId="0" borderId="1" xfId="0" applyNumberFormat="1" applyBorder="1"/>
    <xf numFmtId="0" fontId="3" fillId="0" borderId="0" xfId="2"/>
    <xf numFmtId="0" fontId="2" fillId="0" borderId="1" xfId="0" applyFont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1" xfId="0" applyFont="1" applyFill="1" applyBorder="1"/>
    <xf numFmtId="0" fontId="2" fillId="0" borderId="5" xfId="0" applyFont="1" applyFill="1" applyBorder="1"/>
    <xf numFmtId="0" fontId="2" fillId="0" borderId="0" xfId="0" applyFont="1"/>
    <xf numFmtId="0" fontId="2" fillId="0" borderId="6" xfId="0" applyFont="1" applyFill="1" applyBorder="1"/>
    <xf numFmtId="0" fontId="2" fillId="0" borderId="7" xfId="0" applyFont="1" applyFill="1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3" fontId="0" fillId="0" borderId="1" xfId="0" applyNumberFormat="1" applyFill="1" applyBorder="1"/>
    <xf numFmtId="41" fontId="0" fillId="0" borderId="1" xfId="1" applyFont="1" applyFill="1" applyBorder="1"/>
    <xf numFmtId="41" fontId="0" fillId="0" borderId="0" xfId="1" applyFont="1" applyBorder="1"/>
    <xf numFmtId="0" fontId="7" fillId="0" borderId="0" xfId="0" applyFont="1"/>
    <xf numFmtId="0" fontId="0" fillId="0" borderId="0" xfId="0" applyFont="1"/>
    <xf numFmtId="0" fontId="2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41" fontId="0" fillId="0" borderId="0" xfId="1" applyFont="1" applyFill="1"/>
    <xf numFmtId="3" fontId="0" fillId="0" borderId="0" xfId="1" applyNumberFormat="1" applyFont="1" applyFill="1"/>
    <xf numFmtId="41" fontId="0" fillId="0" borderId="4" xfId="1" applyFont="1" applyFill="1" applyBorder="1"/>
    <xf numFmtId="41" fontId="0" fillId="0" borderId="9" xfId="1" applyFont="1" applyFill="1" applyBorder="1"/>
    <xf numFmtId="41" fontId="0" fillId="0" borderId="0" xfId="1" applyFont="1" applyFill="1" applyBorder="1"/>
    <xf numFmtId="41" fontId="0" fillId="0" borderId="12" xfId="1" applyFont="1" applyFill="1" applyBorder="1"/>
    <xf numFmtId="164" fontId="0" fillId="0" borderId="7" xfId="3" applyNumberFormat="1" applyFont="1" applyFill="1" applyBorder="1"/>
    <xf numFmtId="164" fontId="0" fillId="0" borderId="6" xfId="3" applyNumberFormat="1" applyFont="1" applyFill="1" applyBorder="1"/>
    <xf numFmtId="164" fontId="0" fillId="0" borderId="13" xfId="3" applyNumberFormat="1" applyFont="1" applyFill="1" applyBorder="1"/>
    <xf numFmtId="3" fontId="0" fillId="0" borderId="5" xfId="1" applyNumberFormat="1" applyFont="1" applyFill="1" applyBorder="1"/>
    <xf numFmtId="41" fontId="0" fillId="0" borderId="6" xfId="1" applyFont="1" applyFill="1" applyBorder="1"/>
    <xf numFmtId="3" fontId="0" fillId="0" borderId="6" xfId="1" applyNumberFormat="1" applyFont="1" applyFill="1" applyBorder="1"/>
    <xf numFmtId="164" fontId="0" fillId="0" borderId="3" xfId="3" applyNumberFormat="1" applyFont="1" applyFill="1" applyBorder="1"/>
    <xf numFmtId="164" fontId="0" fillId="0" borderId="5" xfId="3" applyNumberFormat="1" applyFont="1" applyFill="1" applyBorder="1"/>
    <xf numFmtId="164" fontId="0" fillId="0" borderId="4" xfId="3" applyNumberFormat="1" applyFont="1" applyFill="1" applyBorder="1"/>
    <xf numFmtId="164" fontId="0" fillId="0" borderId="10" xfId="3" applyNumberFormat="1" applyFont="1" applyFill="1" applyBorder="1"/>
    <xf numFmtId="164" fontId="0" fillId="0" borderId="11" xfId="3" applyNumberFormat="1" applyFont="1" applyFill="1" applyBorder="1"/>
    <xf numFmtId="41" fontId="0" fillId="0" borderId="5" xfId="1" applyFont="1" applyFill="1" applyBorder="1"/>
    <xf numFmtId="3" fontId="0" fillId="0" borderId="3" xfId="1" applyNumberFormat="1" applyFont="1" applyFill="1" applyBorder="1"/>
    <xf numFmtId="41" fontId="0" fillId="0" borderId="7" xfId="1" applyFont="1" applyFill="1" applyBorder="1"/>
    <xf numFmtId="41" fontId="0" fillId="0" borderId="3" xfId="1" applyFont="1" applyFill="1" applyBorder="1"/>
    <xf numFmtId="42" fontId="0" fillId="0" borderId="0" xfId="0" applyNumberFormat="1" applyFont="1" applyFill="1"/>
    <xf numFmtId="0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/>
    <xf numFmtId="0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/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42" fontId="0" fillId="0" borderId="8" xfId="0" applyNumberFormat="1" applyFont="1" applyFill="1" applyBorder="1"/>
    <xf numFmtId="0" fontId="0" fillId="0" borderId="8" xfId="0" applyNumberFormat="1" applyFont="1" applyFill="1" applyBorder="1"/>
    <xf numFmtId="3" fontId="0" fillId="0" borderId="8" xfId="0" applyNumberFormat="1" applyFont="1" applyFill="1" applyBorder="1"/>
    <xf numFmtId="3" fontId="0" fillId="0" borderId="3" xfId="0" applyNumberFormat="1" applyFont="1" applyFill="1" applyBorder="1"/>
    <xf numFmtId="3" fontId="0" fillId="0" borderId="7" xfId="0" applyNumberFormat="1" applyFont="1" applyFill="1" applyBorder="1"/>
    <xf numFmtId="0" fontId="0" fillId="0" borderId="7" xfId="0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/>
    <xf numFmtId="164" fontId="0" fillId="0" borderId="9" xfId="0" applyNumberFormat="1" applyFont="1" applyFill="1" applyBorder="1"/>
    <xf numFmtId="164" fontId="0" fillId="0" borderId="7" xfId="0" applyNumberFormat="1" applyFont="1" applyFill="1" applyBorder="1"/>
    <xf numFmtId="42" fontId="0" fillId="0" borderId="10" xfId="0" applyNumberFormat="1" applyFont="1" applyFill="1" applyBorder="1"/>
    <xf numFmtId="0" fontId="0" fillId="0" borderId="10" xfId="0" applyNumberFormat="1" applyFont="1" applyFill="1" applyBorder="1"/>
    <xf numFmtId="3" fontId="0" fillId="0" borderId="10" xfId="0" applyNumberFormat="1" applyFont="1" applyFill="1" applyBorder="1"/>
    <xf numFmtId="3" fontId="0" fillId="0" borderId="5" xfId="0" applyNumberFormat="1" applyFont="1" applyFill="1" applyBorder="1"/>
    <xf numFmtId="3" fontId="0" fillId="0" borderId="6" xfId="0" applyNumberFormat="1" applyFont="1" applyFill="1" applyBorder="1"/>
    <xf numFmtId="0" fontId="0" fillId="0" borderId="6" xfId="0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164" fontId="0" fillId="0" borderId="6" xfId="0" applyNumberFormat="1" applyFont="1" applyFill="1" applyBorder="1"/>
    <xf numFmtId="42" fontId="0" fillId="0" borderId="11" xfId="0" applyNumberFormat="1" applyFont="1" applyFill="1" applyBorder="1"/>
    <xf numFmtId="0" fontId="0" fillId="0" borderId="11" xfId="0" applyNumberFormat="1" applyFont="1" applyFill="1" applyBorder="1"/>
    <xf numFmtId="3" fontId="0" fillId="0" borderId="11" xfId="0" applyNumberFormat="1" applyFont="1" applyFill="1" applyBorder="1"/>
    <xf numFmtId="3" fontId="0" fillId="0" borderId="4" xfId="0" applyNumberFormat="1" applyFont="1" applyFill="1" applyBorder="1"/>
    <xf numFmtId="3" fontId="0" fillId="0" borderId="13" xfId="0" applyNumberFormat="1" applyFont="1" applyFill="1" applyBorder="1"/>
    <xf numFmtId="0" fontId="0" fillId="0" borderId="13" xfId="0" applyFont="1" applyFill="1" applyBorder="1"/>
    <xf numFmtId="0" fontId="0" fillId="0" borderId="12" xfId="0" applyFont="1" applyFill="1" applyBorder="1"/>
    <xf numFmtId="164" fontId="0" fillId="0" borderId="12" xfId="0" applyNumberFormat="1" applyFont="1" applyFill="1" applyBorder="1"/>
    <xf numFmtId="164" fontId="0" fillId="0" borderId="13" xfId="0" applyNumberFormat="1" applyFont="1" applyFill="1" applyBorder="1"/>
    <xf numFmtId="0" fontId="0" fillId="0" borderId="8" xfId="0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3" xfId="0" applyNumberFormat="1" applyFont="1" applyFill="1" applyBorder="1"/>
    <xf numFmtId="0" fontId="0" fillId="0" borderId="5" xfId="0" applyNumberFormat="1" applyFont="1" applyFill="1" applyBorder="1"/>
    <xf numFmtId="0" fontId="0" fillId="0" borderId="4" xfId="0" applyNumberFormat="1" applyFont="1" applyFill="1" applyBorder="1"/>
    <xf numFmtId="167" fontId="0" fillId="0" borderId="6" xfId="0" applyNumberFormat="1" applyFont="1" applyFill="1" applyBorder="1"/>
    <xf numFmtId="0" fontId="0" fillId="0" borderId="4" xfId="0" applyFont="1" applyFill="1" applyBorder="1"/>
    <xf numFmtId="166" fontId="9" fillId="0" borderId="7" xfId="4" applyNumberFormat="1" applyFont="1" applyFill="1" applyBorder="1" applyAlignment="1">
      <alignment horizontal="right" vertical="center"/>
    </xf>
    <xf numFmtId="166" fontId="9" fillId="0" borderId="6" xfId="4" applyNumberFormat="1" applyFont="1" applyFill="1" applyBorder="1" applyAlignment="1">
      <alignment horizontal="right" vertical="center"/>
    </xf>
    <xf numFmtId="166" fontId="9" fillId="0" borderId="13" xfId="4" applyNumberFormat="1" applyFont="1" applyFill="1" applyBorder="1" applyAlignment="1">
      <alignment horizontal="right" vertical="center"/>
    </xf>
    <xf numFmtId="166" fontId="9" fillId="0" borderId="3" xfId="4" applyNumberFormat="1" applyFont="1" applyFill="1" applyBorder="1" applyAlignment="1">
      <alignment horizontal="right" vertical="center"/>
    </xf>
    <xf numFmtId="166" fontId="9" fillId="0" borderId="5" xfId="4" applyNumberFormat="1" applyFont="1" applyFill="1" applyBorder="1" applyAlignment="1">
      <alignment horizontal="right" vertical="center"/>
    </xf>
    <xf numFmtId="166" fontId="9" fillId="0" borderId="4" xfId="4" applyNumberFormat="1" applyFont="1" applyFill="1" applyBorder="1" applyAlignment="1">
      <alignment horizontal="right" vertical="center"/>
    </xf>
    <xf numFmtId="164" fontId="0" fillId="0" borderId="3" xfId="0" applyNumberFormat="1" applyFont="1" applyFill="1" applyBorder="1"/>
    <xf numFmtId="164" fontId="0" fillId="0" borderId="5" xfId="0" applyNumberFormat="1" applyFont="1" applyFill="1" applyBorder="1"/>
    <xf numFmtId="164" fontId="0" fillId="0" borderId="4" xfId="0" applyNumberFormat="1" applyFont="1" applyFill="1" applyBorder="1"/>
    <xf numFmtId="0" fontId="0" fillId="0" borderId="3" xfId="1" applyNumberFormat="1" applyFont="1" applyFill="1" applyBorder="1"/>
    <xf numFmtId="0" fontId="0" fillId="0" borderId="5" xfId="1" applyNumberFormat="1" applyFont="1" applyFill="1" applyBorder="1"/>
    <xf numFmtId="0" fontId="0" fillId="0" borderId="4" xfId="1" applyNumberFormat="1" applyFont="1" applyFill="1" applyBorder="1"/>
    <xf numFmtId="167" fontId="0" fillId="0" borderId="5" xfId="1" applyNumberFormat="1" applyFont="1" applyFill="1" applyBorder="1"/>
    <xf numFmtId="167" fontId="0" fillId="0" borderId="4" xfId="1" applyNumberFormat="1" applyFont="1" applyFill="1" applyBorder="1"/>
    <xf numFmtId="164" fontId="0" fillId="0" borderId="8" xfId="0" applyNumberFormat="1" applyFont="1" applyFill="1" applyBorder="1"/>
    <xf numFmtId="164" fontId="0" fillId="0" borderId="10" xfId="0" applyNumberFormat="1" applyFont="1" applyFill="1" applyBorder="1"/>
    <xf numFmtId="164" fontId="0" fillId="0" borderId="11" xfId="0" applyNumberFormat="1" applyFont="1" applyFill="1" applyBorder="1"/>
    <xf numFmtId="0" fontId="10" fillId="0" borderId="0" xfId="0" applyNumberFormat="1" applyFont="1" applyFill="1" applyAlignment="1">
      <alignment horizontal="center"/>
    </xf>
    <xf numFmtId="0" fontId="11" fillId="0" borderId="0" xfId="0" applyNumberFormat="1" applyFont="1" applyFill="1" applyAlignment="1">
      <alignment horizontal="center"/>
    </xf>
  </cellXfs>
  <cellStyles count="5">
    <cellStyle name="Comma [0]" xfId="1" builtinId="6"/>
    <cellStyle name="Currency [0]" xfId="3" builtinId="7"/>
    <cellStyle name="Normal" xfId="0" builtinId="0"/>
    <cellStyle name="Normal_KUALITAS LABA" xfId="2"/>
    <cellStyle name="Normal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28575</xdr:colOff>
      <xdr:row>2</xdr:row>
      <xdr:rowOff>14287</xdr:rowOff>
    </xdr:from>
    <xdr:ext cx="52264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201275" y="204787"/>
              <a:ext cx="52264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𝑅𝐸𝑉𝐼𝑇</m:t>
                    </m:r>
                  </m:oMath>
                </m:oMathPara>
              </a14:m>
              <a:endParaRPr lang="id-ID" sz="1100" b="0"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201275" y="204787"/>
              <a:ext cx="52264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𝑅𝐸𝑉𝐼𝑇</a:t>
              </a:r>
              <a:endParaRPr lang="id-ID" sz="1100" b="0"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11</xdr:col>
      <xdr:colOff>19050</xdr:colOff>
      <xdr:row>1</xdr:row>
      <xdr:rowOff>28575</xdr:rowOff>
    </xdr:from>
    <xdr:ext cx="933449" cy="342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1363325" y="28575"/>
              <a:ext cx="933449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d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𝑅𝐸𝑉𝐼𝑇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𝐴𝐼𝑇</m:t>
                        </m:r>
                      </m:den>
                    </m:f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−1</m:t>
                    </m:r>
                  </m:oMath>
                </m:oMathPara>
              </a14:m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 b="0"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1363325" y="28575"/>
              <a:ext cx="933449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𝑅𝐸𝑉𝐼𝑇/𝐴𝐼𝑇−1</a:t>
              </a:r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 b="0"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23</xdr:col>
      <xdr:colOff>301115</xdr:colOff>
      <xdr:row>1</xdr:row>
      <xdr:rowOff>43855</xdr:rowOff>
    </xdr:from>
    <xdr:ext cx="5186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204329" y="236623"/>
              <a:ext cx="518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𝑅𝐸𝐶𝐼𝑇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204329" y="236623"/>
              <a:ext cx="518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𝑅𝐸𝐶𝐼𝑇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25</xdr:col>
      <xdr:colOff>14684</xdr:colOff>
      <xdr:row>1</xdr:row>
      <xdr:rowOff>28774</xdr:rowOff>
    </xdr:from>
    <xdr:ext cx="1722716" cy="3494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5436909" y="219274"/>
              <a:ext cx="1722716" cy="34944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d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𝑅𝐸𝑉𝐼𝑇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𝐴𝐼𝑇</m:t>
                        </m:r>
                      </m:den>
                    </m:f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−1−</m:t>
                    </m:r>
                    <m:f>
                      <m:fPr>
                        <m:ctrlP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𝑅𝐸𝐶𝐼𝑇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𝐴𝐼𝑇</m:t>
                        </m:r>
                      </m:den>
                    </m:f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−1</m:t>
                    </m:r>
                  </m:oMath>
                </m:oMathPara>
              </a14:m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5436909" y="219274"/>
              <a:ext cx="1722716" cy="34944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𝑅𝐸𝑉𝐼𝑇/𝐴𝐼𝑇−1−∆𝑅𝐸𝐶𝐼𝑇/𝐴𝐼𝑇−1</a:t>
              </a:r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/>
            </a:p>
          </xdr:txBody>
        </xdr:sp>
      </mc:Fallback>
    </mc:AlternateContent>
    <xdr:clientData/>
  </xdr:oneCellAnchor>
  <xdr:oneCellAnchor>
    <xdr:from>
      <xdr:col>24</xdr:col>
      <xdr:colOff>0</xdr:colOff>
      <xdr:row>1</xdr:row>
      <xdr:rowOff>0</xdr:rowOff>
    </xdr:from>
    <xdr:ext cx="764825" cy="31688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4717375" y="0"/>
              <a:ext cx="764825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d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𝑅𝐸𝐶𝐼𝑇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𝐴𝐼𝑇</m:t>
                        </m:r>
                      </m:den>
                    </m:f>
                    <m:r>
                      <a:rPr lang="id-ID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−1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4717375" y="0"/>
              <a:ext cx="764825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𝑅𝐸𝐶𝐼𝑇/𝐴𝐼𝑇−1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26</xdr:col>
      <xdr:colOff>68035</xdr:colOff>
      <xdr:row>0</xdr:row>
      <xdr:rowOff>113392</xdr:rowOff>
    </xdr:from>
    <xdr:ext cx="2075089" cy="45357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6"/>
            <xdr:cNvSpPr txBox="1"/>
          </xdr:nvSpPr>
          <xdr:spPr>
            <a:xfrm>
              <a:off x="27849285" y="113392"/>
              <a:ext cx="2075089" cy="4535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l-GR" sz="1100" b="0">
                  <a:ea typeface="Cambria Math" panose="02040503050406030204" pitchFamily="18" charset="0"/>
                </a:rPr>
                <a:t>β</a:t>
              </a:r>
              <a:r>
                <a:rPr lang="id-ID" sz="1100" b="0">
                  <a:ea typeface="Cambria Math" panose="02040503050406030204" pitchFamily="18" charset="0"/>
                </a:rPr>
                <a:t>2</a:t>
              </a:r>
              <a:r>
                <a:rPr lang="id-ID" sz="1100" b="0" baseline="0">
                  <a:ea typeface="Cambria Math" panose="02040503050406030204" pitchFamily="18" charset="0"/>
                </a:rPr>
                <a:t> x </a:t>
              </a:r>
              <a14:m>
                <m:oMath xmlns:m="http://schemas.openxmlformats.org/officeDocument/2006/math">
                  <m:f>
                    <m:fPr>
                      <m:ctrlP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id-ID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𝑅𝐸𝑉𝐼𝑇</m:t>
                      </m:r>
                    </m:num>
                    <m:den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𝐴𝐼𝑇</m:t>
                      </m:r>
                    </m:den>
                  </m:f>
                  <m:r>
                    <a:rPr lang="id-ID" sz="1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−1−</m:t>
                  </m:r>
                  <m:f>
                    <m:fPr>
                      <m:ctrlP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𝑅𝐸𝐶𝐼𝑇</m:t>
                      </m:r>
                    </m:num>
                    <m:den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𝐴𝐼𝑇</m:t>
                      </m:r>
                    </m:den>
                  </m:f>
                  <m:r>
                    <a:rPr lang="id-ID" sz="1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/>
            </a:p>
          </xdr:txBody>
        </xdr:sp>
      </mc:Choice>
      <mc:Fallback>
        <xdr:sp macro="" textlink="">
          <xdr:nvSpPr>
            <xdr:cNvPr id="7" name="TextBox 6"/>
            <xdr:cNvSpPr txBox="1"/>
          </xdr:nvSpPr>
          <xdr:spPr>
            <a:xfrm>
              <a:off x="27849285" y="113392"/>
              <a:ext cx="2075089" cy="4535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l-GR" sz="1100" b="0">
                  <a:ea typeface="Cambria Math" panose="02040503050406030204" pitchFamily="18" charset="0"/>
                </a:rPr>
                <a:t>β</a:t>
              </a:r>
              <a:r>
                <a:rPr lang="id-ID" sz="1100" b="0">
                  <a:ea typeface="Cambria Math" panose="02040503050406030204" pitchFamily="18" charset="0"/>
                </a:rPr>
                <a:t>2</a:t>
              </a:r>
              <a:r>
                <a:rPr lang="id-ID" sz="1100" b="0" baseline="0">
                  <a:ea typeface="Cambria Math" panose="02040503050406030204" pitchFamily="18" charset="0"/>
                </a:rPr>
                <a:t> x </a:t>
              </a:r>
              <a:r>
                <a:rPr lang="id-ID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𝑅𝐸𝑉𝐼𝑇/𝐴𝐼𝑇−1−∆𝑅𝐸𝐶𝐼𝑇/𝐴𝐼𝑇−1</a:t>
              </a:r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/>
            </a:p>
          </xdr:txBody>
        </xdr:sp>
      </mc:Fallback>
    </mc:AlternateContent>
    <xdr:clientData/>
  </xdr:oneCellAnchor>
  <xdr:oneCellAnchor>
    <xdr:from>
      <xdr:col>18</xdr:col>
      <xdr:colOff>56697</xdr:colOff>
      <xdr:row>0</xdr:row>
      <xdr:rowOff>90714</xdr:rowOff>
    </xdr:from>
    <xdr:ext cx="1258659" cy="43361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Box 7"/>
            <xdr:cNvSpPr txBox="1"/>
          </xdr:nvSpPr>
          <xdr:spPr>
            <a:xfrm>
              <a:off x="17723304" y="90714"/>
              <a:ext cx="1258659" cy="4336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l-GR" sz="1100" b="0">
                  <a:ea typeface="Cambria Math" panose="02040503050406030204" pitchFamily="18" charset="0"/>
                </a:rPr>
                <a:t>β</a:t>
              </a:r>
              <a:r>
                <a:rPr lang="id-ID" sz="1100" b="0">
                  <a:ea typeface="Cambria Math" panose="02040503050406030204" pitchFamily="18" charset="0"/>
                </a:rPr>
                <a:t>2 x </a:t>
              </a:r>
              <a14:m>
                <m:oMath xmlns:m="http://schemas.openxmlformats.org/officeDocument/2006/math">
                  <m:f>
                    <m:fPr>
                      <m:ctrlP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id-ID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𝑅𝐸𝑉𝐼𝑇</m:t>
                      </m:r>
                    </m:num>
                    <m:den>
                      <m:r>
                        <a:rPr lang="id-ID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𝐴𝐼𝑇</m:t>
                      </m:r>
                    </m:den>
                  </m:f>
                  <m:r>
                    <a:rPr lang="id-ID" sz="1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 b="0">
                <a:ea typeface="Cambria Math" panose="02040503050406030204" pitchFamily="18" charset="0"/>
              </a:endParaRPr>
            </a:p>
          </xdr:txBody>
        </xdr:sp>
      </mc:Choice>
      <mc:Fallback>
        <xdr:sp macro="" textlink="">
          <xdr:nvSpPr>
            <xdr:cNvPr id="8" name="TextBox 7"/>
            <xdr:cNvSpPr txBox="1"/>
          </xdr:nvSpPr>
          <xdr:spPr>
            <a:xfrm>
              <a:off x="17723304" y="90714"/>
              <a:ext cx="1258659" cy="4336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l-GR" sz="1100" b="0">
                  <a:ea typeface="Cambria Math" panose="02040503050406030204" pitchFamily="18" charset="0"/>
                </a:rPr>
                <a:t>β</a:t>
              </a:r>
              <a:r>
                <a:rPr lang="id-ID" sz="1100" b="0">
                  <a:ea typeface="Cambria Math" panose="02040503050406030204" pitchFamily="18" charset="0"/>
                </a:rPr>
                <a:t>2 x </a:t>
              </a:r>
              <a:r>
                <a:rPr lang="id-ID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id-ID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𝑅𝐸𝑉𝐼𝑇/𝐴𝐼𝑇−1</a:t>
              </a:r>
              <a:endParaRPr lang="id-ID" sz="1100" b="0">
                <a:ea typeface="Cambria Math" panose="02040503050406030204" pitchFamily="18" charset="0"/>
              </a:endParaRPr>
            </a:p>
            <a:p>
              <a:endParaRPr lang="id-ID" sz="1100" b="0"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1" zoomScale="86" zoomScaleNormal="86" workbookViewId="0">
      <selection activeCell="I54" sqref="I54"/>
    </sheetView>
  </sheetViews>
  <sheetFormatPr defaultRowHeight="15" x14ac:dyDescent="0.25"/>
  <cols>
    <col min="1" max="1" width="18.5703125" style="31" bestFit="1" customWidth="1"/>
    <col min="2" max="2" width="14.85546875" bestFit="1" customWidth="1"/>
    <col min="3" max="3" width="22.5703125" bestFit="1" customWidth="1"/>
    <col min="4" max="4" width="23.42578125" bestFit="1" customWidth="1"/>
    <col min="5" max="5" width="26.85546875" bestFit="1" customWidth="1"/>
    <col min="6" max="6" width="17.7109375" bestFit="1" customWidth="1"/>
    <col min="7" max="7" width="16.42578125" bestFit="1" customWidth="1"/>
    <col min="11" max="11" width="10.28515625" bestFit="1" customWidth="1"/>
    <col min="12" max="12" width="9.7109375" bestFit="1" customWidth="1"/>
  </cols>
  <sheetData>
    <row r="1" spans="1:7" x14ac:dyDescent="0.25">
      <c r="A1" s="12" t="s">
        <v>15</v>
      </c>
      <c r="B1" s="4" t="s">
        <v>16</v>
      </c>
      <c r="C1" s="26" t="s">
        <v>30</v>
      </c>
      <c r="D1" s="26" t="s">
        <v>31</v>
      </c>
      <c r="E1" s="26" t="s">
        <v>32</v>
      </c>
      <c r="F1" s="26" t="s">
        <v>33</v>
      </c>
      <c r="G1" s="26" t="s">
        <v>34</v>
      </c>
    </row>
    <row r="2" spans="1:7" x14ac:dyDescent="0.25">
      <c r="A2" s="27" t="s">
        <v>3</v>
      </c>
      <c r="B2" s="11">
        <v>2019</v>
      </c>
      <c r="C2" s="34">
        <v>0.40111029333855264</v>
      </c>
      <c r="D2" s="34">
        <v>2.8808050603646165</v>
      </c>
      <c r="E2" s="34">
        <v>2.6373236160606579</v>
      </c>
      <c r="F2" s="34">
        <v>12.119563403916878</v>
      </c>
      <c r="G2" s="35">
        <v>1.31125757032E-4</v>
      </c>
    </row>
    <row r="3" spans="1:7" x14ac:dyDescent="0.25">
      <c r="A3" s="30"/>
      <c r="B3" s="11">
        <v>2020</v>
      </c>
      <c r="C3" s="34">
        <v>0.49795003479122169</v>
      </c>
      <c r="D3" s="34">
        <v>2.7547754296574083</v>
      </c>
      <c r="E3" s="34">
        <v>2.5825872783155703</v>
      </c>
      <c r="F3" s="34">
        <v>8.157850480696176</v>
      </c>
      <c r="G3" s="35">
        <v>-6.7312223485299996E-4</v>
      </c>
    </row>
    <row r="4" spans="1:7" x14ac:dyDescent="0.25">
      <c r="A4" s="30"/>
      <c r="B4" s="11">
        <v>2021</v>
      </c>
      <c r="C4" s="34">
        <v>0.51065151145928334</v>
      </c>
      <c r="D4" s="34">
        <v>3.2507916999434361</v>
      </c>
      <c r="E4" s="34">
        <v>2.3225371282273986</v>
      </c>
      <c r="F4" s="34">
        <v>7.0341472601498856</v>
      </c>
      <c r="G4" s="35">
        <v>5.960135728958E-3</v>
      </c>
    </row>
    <row r="5" spans="1:7" x14ac:dyDescent="0.25">
      <c r="A5" s="30"/>
      <c r="B5" s="11">
        <v>2022</v>
      </c>
      <c r="C5" s="34">
        <v>0.43139785223767674</v>
      </c>
      <c r="D5" s="34">
        <v>2.8879267448279222</v>
      </c>
      <c r="E5" s="34">
        <v>2.0012498325257986</v>
      </c>
      <c r="F5" s="34">
        <v>7.4347755402358242</v>
      </c>
      <c r="G5" s="35">
        <v>-1.3331665893672E-2</v>
      </c>
    </row>
    <row r="6" spans="1:7" x14ac:dyDescent="0.25">
      <c r="A6" s="28"/>
      <c r="B6" s="11">
        <v>2023</v>
      </c>
      <c r="C6" s="34">
        <v>0.45409082516601251</v>
      </c>
      <c r="D6" s="34">
        <v>2.8255248351238995</v>
      </c>
      <c r="E6" s="34">
        <v>1.9406077143329306</v>
      </c>
      <c r="F6" s="34">
        <v>7.1657224673848834</v>
      </c>
      <c r="G6" s="35">
        <v>-2.9124627299133999E-2</v>
      </c>
    </row>
    <row r="7" spans="1:7" x14ac:dyDescent="0.25">
      <c r="A7" s="27" t="s">
        <v>4</v>
      </c>
      <c r="B7" s="11">
        <v>2019</v>
      </c>
      <c r="C7" s="34">
        <v>1.7408167349069845</v>
      </c>
      <c r="D7" s="34">
        <v>5.3834799806925151</v>
      </c>
      <c r="E7" s="34">
        <v>5.7266102676278221</v>
      </c>
      <c r="F7" s="34">
        <v>0.57531350154964622</v>
      </c>
      <c r="G7" s="35">
        <v>5.3526882102E-5</v>
      </c>
    </row>
    <row r="8" spans="1:7" x14ac:dyDescent="0.25">
      <c r="A8" s="32"/>
      <c r="B8" s="11">
        <v>2020</v>
      </c>
      <c r="C8" s="34">
        <v>2.9814762798434318</v>
      </c>
      <c r="D8" s="34">
        <v>4.1591654425226423</v>
      </c>
      <c r="E8" s="34">
        <v>8.4583165896714902</v>
      </c>
      <c r="F8" s="34">
        <v>1.7521801035746043E-3</v>
      </c>
      <c r="G8" s="35">
        <v>-1.7716340786E-3</v>
      </c>
    </row>
    <row r="9" spans="1:7" x14ac:dyDescent="0.25">
      <c r="A9" s="32"/>
      <c r="B9" s="11">
        <v>2021</v>
      </c>
      <c r="C9" s="34">
        <v>2.9579779156720378</v>
      </c>
      <c r="D9" s="34">
        <v>5.6792081235769993</v>
      </c>
      <c r="E9" s="34">
        <v>8.4320014429520231</v>
      </c>
      <c r="F9" s="34">
        <v>-1.8674698542093022</v>
      </c>
      <c r="G9" s="35">
        <v>5.1644570948020004E-3</v>
      </c>
    </row>
    <row r="10" spans="1:7" x14ac:dyDescent="0.25">
      <c r="A10" s="32"/>
      <c r="B10" s="11">
        <v>2022</v>
      </c>
      <c r="C10" s="34">
        <v>16.765221612696912</v>
      </c>
      <c r="D10" s="34">
        <v>4.2579438864583006</v>
      </c>
      <c r="E10" s="34">
        <v>4.0861404520462372</v>
      </c>
      <c r="F10" s="34">
        <v>-27.932695363316856</v>
      </c>
      <c r="G10" s="35">
        <v>3.2990236884259998E-2</v>
      </c>
    </row>
    <row r="11" spans="1:7" x14ac:dyDescent="0.25">
      <c r="A11" s="32"/>
      <c r="B11" s="11">
        <v>2023</v>
      </c>
      <c r="C11" s="34">
        <v>1.9449265586655577</v>
      </c>
      <c r="D11" s="34">
        <v>3.6878192830790875</v>
      </c>
      <c r="E11" s="34">
        <v>4.0954910483754823</v>
      </c>
      <c r="F11" s="34">
        <v>-94.889783982484943</v>
      </c>
      <c r="G11" s="35">
        <v>3.2553633686850998E-2</v>
      </c>
    </row>
    <row r="12" spans="1:7" x14ac:dyDescent="0.25">
      <c r="A12" s="33" t="s">
        <v>5</v>
      </c>
      <c r="B12" s="11">
        <v>2019</v>
      </c>
      <c r="C12" s="34">
        <v>1.4757936450522859</v>
      </c>
      <c r="D12" s="34">
        <v>8.423471904425682E-3</v>
      </c>
      <c r="E12" s="34">
        <v>4.850934407112999E-3</v>
      </c>
      <c r="F12" s="34">
        <v>8.6582822331946502E-2</v>
      </c>
      <c r="G12" s="35">
        <v>-1.9734422750000002E-6</v>
      </c>
    </row>
    <row r="13" spans="1:7" x14ac:dyDescent="0.25">
      <c r="A13" s="32"/>
      <c r="B13" s="11">
        <v>2020</v>
      </c>
      <c r="C13" s="34">
        <v>1.4716615909520685</v>
      </c>
      <c r="D13" s="34">
        <v>5.3869980041261787</v>
      </c>
      <c r="E13" s="34">
        <v>2.4499197486399056</v>
      </c>
      <c r="F13" s="34">
        <v>0.11630113995460818</v>
      </c>
      <c r="G13" s="35">
        <v>2.3901137913800001E-4</v>
      </c>
    </row>
    <row r="14" spans="1:7" x14ac:dyDescent="0.25">
      <c r="A14" s="32"/>
      <c r="B14" s="11">
        <v>2021</v>
      </c>
      <c r="C14" s="34">
        <v>1.455822431668143</v>
      </c>
      <c r="D14" s="34">
        <v>6.0005117481916583</v>
      </c>
      <c r="E14" s="34">
        <v>3.2449781454921149</v>
      </c>
      <c r="F14" s="34">
        <v>1.6322387696030616</v>
      </c>
      <c r="G14" s="35">
        <v>-1.212213515455E-3</v>
      </c>
    </row>
    <row r="15" spans="1:7" x14ac:dyDescent="0.25">
      <c r="A15" s="30"/>
      <c r="B15" s="11">
        <v>2022</v>
      </c>
      <c r="C15" s="34">
        <v>1.1793939554077446</v>
      </c>
      <c r="D15" s="34">
        <v>3.9764407345590169</v>
      </c>
      <c r="E15" s="34">
        <v>2.0571676212187882</v>
      </c>
      <c r="F15" s="34">
        <v>0.53936816022843248</v>
      </c>
      <c r="G15" s="35">
        <v>-3.617892063543E-3</v>
      </c>
    </row>
    <row r="16" spans="1:7" x14ac:dyDescent="0.25">
      <c r="A16" s="32"/>
      <c r="B16" s="11">
        <v>2023</v>
      </c>
      <c r="C16" s="34">
        <v>1.7508623243159656</v>
      </c>
      <c r="D16" s="34">
        <v>4.0841102611816451</v>
      </c>
      <c r="E16" s="34">
        <v>2.3087738822318</v>
      </c>
      <c r="F16" s="34">
        <v>10.357896926055966</v>
      </c>
      <c r="G16" s="35">
        <v>6.1588836144160003E-3</v>
      </c>
    </row>
    <row r="17" spans="1:7" x14ac:dyDescent="0.25">
      <c r="A17" s="33" t="s">
        <v>6</v>
      </c>
      <c r="B17" s="11">
        <v>2019</v>
      </c>
      <c r="C17" s="34">
        <v>0.21305119960106894</v>
      </c>
      <c r="D17" s="34">
        <v>6.1421859551294924</v>
      </c>
      <c r="E17" s="34">
        <v>3.3109790244746278</v>
      </c>
      <c r="F17" s="34">
        <v>12.522260185654558</v>
      </c>
      <c r="G17" s="35">
        <v>-1.08777852997E-4</v>
      </c>
    </row>
    <row r="18" spans="1:7" x14ac:dyDescent="0.25">
      <c r="A18" s="32"/>
      <c r="B18" s="11">
        <v>2020</v>
      </c>
      <c r="C18" s="34">
        <v>0.23463552743349003</v>
      </c>
      <c r="D18" s="34">
        <v>6.1172361998043483</v>
      </c>
      <c r="E18" s="34">
        <v>3.533440135033457</v>
      </c>
      <c r="F18" s="34">
        <v>12.407309229342042</v>
      </c>
      <c r="G18" s="35">
        <v>3.9416696674E-5</v>
      </c>
    </row>
    <row r="19" spans="1:7" x14ac:dyDescent="0.25">
      <c r="A19" s="32"/>
      <c r="B19" s="11">
        <v>2021</v>
      </c>
      <c r="C19" s="34">
        <v>0.20693984071379951</v>
      </c>
      <c r="D19" s="34">
        <v>7.0951549689145281</v>
      </c>
      <c r="E19" s="34">
        <v>3.2386374520889394</v>
      </c>
      <c r="F19" s="34">
        <v>12.592253186297931</v>
      </c>
      <c r="G19" s="35">
        <v>1.08595819526E-4</v>
      </c>
    </row>
    <row r="20" spans="1:7" x14ac:dyDescent="0.25">
      <c r="A20" s="32"/>
      <c r="B20" s="11">
        <v>2022</v>
      </c>
      <c r="C20" s="34">
        <v>0.23278763731847321</v>
      </c>
      <c r="D20" s="34">
        <v>6.6202772680928765</v>
      </c>
      <c r="E20" s="34">
        <v>2.7230519494100545</v>
      </c>
      <c r="F20" s="34">
        <v>12.664893975703063</v>
      </c>
      <c r="G20" s="35">
        <v>-1.5295493754716999E-2</v>
      </c>
    </row>
    <row r="21" spans="1:7" x14ac:dyDescent="0.25">
      <c r="A21" s="32"/>
      <c r="B21" s="11">
        <v>2023</v>
      </c>
      <c r="C21" s="34">
        <v>0.17030892835518471</v>
      </c>
      <c r="D21" s="34">
        <v>5.9643237274847758</v>
      </c>
      <c r="E21" s="34">
        <v>2.581866029548439</v>
      </c>
      <c r="F21" s="34">
        <v>10.268494200140875</v>
      </c>
      <c r="G21" s="35">
        <v>-4.9764455027999995E-4</v>
      </c>
    </row>
    <row r="22" spans="1:7" x14ac:dyDescent="0.25">
      <c r="A22" s="33" t="s">
        <v>7</v>
      </c>
      <c r="B22" s="11">
        <v>2019</v>
      </c>
      <c r="C22" s="34">
        <v>0.51690791563555472</v>
      </c>
      <c r="D22" s="34">
        <v>2.6629384515407328</v>
      </c>
      <c r="E22" s="34">
        <v>1.5951671583627973</v>
      </c>
      <c r="F22" s="34">
        <v>8.684961197509887</v>
      </c>
      <c r="G22" s="35">
        <v>1.9836365495600001E-4</v>
      </c>
    </row>
    <row r="23" spans="1:7" x14ac:dyDescent="0.25">
      <c r="A23" s="32"/>
      <c r="B23" s="11">
        <v>2020</v>
      </c>
      <c r="C23" s="34">
        <v>0.51775226023276877</v>
      </c>
      <c r="D23" s="34">
        <v>2.7144620739426726</v>
      </c>
      <c r="E23" s="34">
        <v>1.1846835284706427</v>
      </c>
      <c r="F23" s="34">
        <v>7.7322488569391279</v>
      </c>
      <c r="G23" s="35">
        <v>6.1360972975400005E-4</v>
      </c>
    </row>
    <row r="24" spans="1:7" x14ac:dyDescent="0.25">
      <c r="A24" s="32"/>
      <c r="B24" s="11">
        <v>2021</v>
      </c>
      <c r="C24" s="34">
        <v>0.50029410982678202</v>
      </c>
      <c r="D24" s="34">
        <v>4.7372891229858745</v>
      </c>
      <c r="E24" s="34">
        <v>2.4404274734474534</v>
      </c>
      <c r="F24" s="34">
        <v>12.829103068791856</v>
      </c>
      <c r="G24" s="35">
        <v>-4.0836419257449996E-3</v>
      </c>
    </row>
    <row r="25" spans="1:7" x14ac:dyDescent="0.25">
      <c r="A25" s="32"/>
      <c r="B25" s="11">
        <v>2022</v>
      </c>
      <c r="C25" s="34">
        <v>0.37029869047786618</v>
      </c>
      <c r="D25" s="34">
        <v>5.8370223364616587</v>
      </c>
      <c r="E25" s="34">
        <v>1.9909695340792839</v>
      </c>
      <c r="F25" s="34">
        <v>17.331300278888616</v>
      </c>
      <c r="G25" s="35">
        <v>3.8034743782385999E-2</v>
      </c>
    </row>
    <row r="26" spans="1:7" x14ac:dyDescent="0.25">
      <c r="A26" s="32"/>
      <c r="B26" s="11">
        <v>2023</v>
      </c>
      <c r="C26" s="34">
        <v>0.20346730987717121</v>
      </c>
      <c r="D26" s="34">
        <v>7.0129207771128552</v>
      </c>
      <c r="E26" s="34">
        <v>1.5111569126867044</v>
      </c>
      <c r="F26" s="34">
        <v>18.609039179846704</v>
      </c>
      <c r="G26" s="35">
        <v>2.0495718751058E-2</v>
      </c>
    </row>
    <row r="27" spans="1:7" x14ac:dyDescent="0.25">
      <c r="A27" s="29" t="s">
        <v>8</v>
      </c>
      <c r="B27" s="1">
        <v>2019</v>
      </c>
      <c r="C27" s="34">
        <v>1.5519660682439484</v>
      </c>
      <c r="D27" s="34">
        <v>2.0178788060930888</v>
      </c>
      <c r="E27" s="34">
        <v>1.3580083632539748</v>
      </c>
      <c r="F27" s="34">
        <v>4.8795339393041655</v>
      </c>
      <c r="G27" s="35">
        <v>-8.7788970742900001E-4</v>
      </c>
    </row>
    <row r="28" spans="1:7" x14ac:dyDescent="0.25">
      <c r="A28" s="29"/>
      <c r="B28" s="1">
        <v>2020</v>
      </c>
      <c r="C28" s="34">
        <v>1.5859980582718052</v>
      </c>
      <c r="D28" s="34">
        <v>1.9107426763396702</v>
      </c>
      <c r="E28" s="34">
        <v>1.2428424853543814</v>
      </c>
      <c r="F28" s="34">
        <v>2.5399488449668461</v>
      </c>
      <c r="G28" s="35">
        <v>5.0362979345100001E-4</v>
      </c>
    </row>
    <row r="29" spans="1:7" x14ac:dyDescent="0.25">
      <c r="A29" s="29"/>
      <c r="B29" s="1">
        <v>2021</v>
      </c>
      <c r="C29" s="34">
        <v>1.481235782534396</v>
      </c>
      <c r="D29" s="34">
        <v>2.185072626109684</v>
      </c>
      <c r="E29" s="34">
        <v>1.5204892872702758</v>
      </c>
      <c r="F29" s="34">
        <v>0.61445251706855142</v>
      </c>
      <c r="G29" s="35">
        <v>4.4385549484899999E-4</v>
      </c>
    </row>
    <row r="30" spans="1:7" x14ac:dyDescent="0.25">
      <c r="A30" s="29"/>
      <c r="B30" s="1">
        <v>2022</v>
      </c>
      <c r="C30" s="34">
        <v>1.3402997499634868</v>
      </c>
      <c r="D30" s="34">
        <v>2.459653131178948</v>
      </c>
      <c r="E30" s="34">
        <v>1.8866706147703234</v>
      </c>
      <c r="F30" s="34">
        <v>1.5166662623829401</v>
      </c>
      <c r="G30" s="35">
        <v>-1.9558208514980002E-3</v>
      </c>
    </row>
    <row r="31" spans="1:7" x14ac:dyDescent="0.25">
      <c r="A31" s="29"/>
      <c r="B31" s="1">
        <v>2023</v>
      </c>
      <c r="C31" s="34">
        <v>1.2923862955264365</v>
      </c>
      <c r="D31" s="34">
        <v>2.0160649848027776</v>
      </c>
      <c r="E31" s="34">
        <v>1.6767239971784311</v>
      </c>
      <c r="F31" s="34">
        <v>0.34045836367142901</v>
      </c>
      <c r="G31" s="35">
        <v>-1.6879593168075999E-2</v>
      </c>
    </row>
    <row r="32" spans="1:7" x14ac:dyDescent="0.25">
      <c r="A32" s="29" t="s">
        <v>9</v>
      </c>
      <c r="B32" s="1">
        <v>2019</v>
      </c>
      <c r="C32" s="34">
        <v>0.52964272161626447</v>
      </c>
      <c r="D32" s="34">
        <v>5.538424833340593</v>
      </c>
      <c r="E32" s="34">
        <v>2.5101340202311446</v>
      </c>
      <c r="F32" s="34">
        <v>4.896956716471669</v>
      </c>
      <c r="G32" s="35">
        <v>3.0718169510129999E-3</v>
      </c>
    </row>
    <row r="33" spans="1:12" x14ac:dyDescent="0.25">
      <c r="A33" s="29"/>
      <c r="B33" s="1">
        <v>2020</v>
      </c>
      <c r="C33" s="34">
        <v>0.45005927195023093</v>
      </c>
      <c r="D33" s="34">
        <v>4.7066782627699872</v>
      </c>
      <c r="E33" s="34">
        <v>2.4403649380974706</v>
      </c>
      <c r="F33" s="34">
        <v>9.670492151540353</v>
      </c>
      <c r="G33" s="35">
        <v>-7.48590339556E-4</v>
      </c>
    </row>
    <row r="34" spans="1:12" x14ac:dyDescent="0.25">
      <c r="A34" s="29"/>
      <c r="B34" s="1">
        <v>2021</v>
      </c>
      <c r="C34" s="34">
        <v>3.8247686261406013</v>
      </c>
      <c r="D34" s="34">
        <v>6.559986916524287</v>
      </c>
      <c r="E34" s="34">
        <v>3.6222760965352183</v>
      </c>
      <c r="F34" s="34">
        <v>0.67958395161423601</v>
      </c>
      <c r="G34" s="35">
        <v>-8.7549696466310001E-3</v>
      </c>
    </row>
    <row r="35" spans="1:12" x14ac:dyDescent="0.25">
      <c r="A35" s="29"/>
      <c r="B35" s="1">
        <v>2022</v>
      </c>
      <c r="C35" s="34">
        <v>2.4374204065762353</v>
      </c>
      <c r="D35" s="34">
        <v>4.8817470597392898</v>
      </c>
      <c r="E35" s="34">
        <v>2.5549040135969974</v>
      </c>
      <c r="F35" s="34">
        <v>18.116381045856699</v>
      </c>
      <c r="G35" s="35">
        <v>-1.9892635325275E-2</v>
      </c>
    </row>
    <row r="36" spans="1:12" x14ac:dyDescent="0.25">
      <c r="A36" s="29"/>
      <c r="B36" s="1">
        <v>2023</v>
      </c>
      <c r="C36" s="34">
        <v>3.2604434033879928</v>
      </c>
      <c r="D36" s="34">
        <v>3.8912584480913415</v>
      </c>
      <c r="E36" s="34">
        <v>1.7863238366494751</v>
      </c>
      <c r="F36" s="34">
        <v>5.6024617053476451</v>
      </c>
      <c r="G36" s="35">
        <v>-1.2863208874858E-2</v>
      </c>
    </row>
    <row r="37" spans="1:12" x14ac:dyDescent="0.25">
      <c r="A37" s="29" t="s">
        <v>10</v>
      </c>
      <c r="B37" s="1">
        <v>2019</v>
      </c>
      <c r="C37" s="34">
        <v>1.2977367000509898</v>
      </c>
      <c r="D37" s="34">
        <v>6.5401113917177636</v>
      </c>
      <c r="E37" s="34">
        <v>3.0383511807780823</v>
      </c>
      <c r="F37" s="34">
        <v>7.9461235419855942</v>
      </c>
      <c r="G37" s="35">
        <v>4.5405886424599998E-4</v>
      </c>
    </row>
    <row r="38" spans="1:12" x14ac:dyDescent="0.25">
      <c r="A38" s="29"/>
      <c r="B38" s="1">
        <v>2020</v>
      </c>
      <c r="C38" s="34">
        <v>0.92052864532531053</v>
      </c>
      <c r="D38" s="34">
        <v>6.1936828175931913</v>
      </c>
      <c r="E38" s="34">
        <v>5.6760006621900132</v>
      </c>
      <c r="F38" s="34">
        <v>13.662353650321215</v>
      </c>
      <c r="G38" s="35">
        <v>-1.122300277584E-3</v>
      </c>
    </row>
    <row r="39" spans="1:12" x14ac:dyDescent="0.25">
      <c r="A39" s="29"/>
      <c r="B39" s="1">
        <v>2021</v>
      </c>
      <c r="C39" s="34">
        <v>0.24637033515063855</v>
      </c>
      <c r="D39" s="34">
        <v>8.2528604908994616</v>
      </c>
      <c r="E39" s="34">
        <v>9.0981016476341292</v>
      </c>
      <c r="F39" s="34">
        <v>9.791737792936889</v>
      </c>
      <c r="G39" s="35">
        <v>7.2432606600740003E-3</v>
      </c>
    </row>
    <row r="40" spans="1:12" x14ac:dyDescent="0.25">
      <c r="A40" s="29"/>
      <c r="B40" s="1">
        <v>2022</v>
      </c>
      <c r="C40" s="34">
        <v>0.38168638377067593</v>
      </c>
      <c r="D40" s="34">
        <v>10.710815028521482</v>
      </c>
      <c r="E40" s="34">
        <v>5.6973762010383862</v>
      </c>
      <c r="F40" s="34">
        <v>12.838151987978142</v>
      </c>
      <c r="G40" s="35">
        <v>1.3181789863076001E-2</v>
      </c>
    </row>
    <row r="41" spans="1:12" x14ac:dyDescent="0.25">
      <c r="A41" s="29"/>
      <c r="B41" s="1">
        <v>2023</v>
      </c>
      <c r="C41" s="34">
        <v>0.6911786900638246</v>
      </c>
      <c r="D41" s="34">
        <v>7.796162449424358</v>
      </c>
      <c r="E41" s="34">
        <v>6.6206277869963541</v>
      </c>
      <c r="F41" s="34">
        <v>13.205909162181428</v>
      </c>
      <c r="G41" s="35">
        <v>-8.9920789853730004E-2</v>
      </c>
    </row>
    <row r="42" spans="1:12" x14ac:dyDescent="0.25">
      <c r="A42" s="29" t="s">
        <v>11</v>
      </c>
      <c r="B42" s="1">
        <v>2019</v>
      </c>
      <c r="C42" s="34">
        <v>0.15407378258345741</v>
      </c>
      <c r="D42" s="34">
        <v>6.4518743966026761</v>
      </c>
      <c r="E42" s="34">
        <v>4.4608162418522967</v>
      </c>
      <c r="F42" s="34">
        <v>22.836084048790777</v>
      </c>
      <c r="G42" s="35">
        <v>-1.0069884250000001E-6</v>
      </c>
    </row>
    <row r="43" spans="1:12" x14ac:dyDescent="0.25">
      <c r="A43" s="29"/>
      <c r="B43" s="1">
        <v>2020</v>
      </c>
      <c r="C43" s="34">
        <v>0.19485619572032503</v>
      </c>
      <c r="D43" s="34">
        <v>5.6265272831860944</v>
      </c>
      <c r="E43" s="34">
        <v>4.5805420890260029</v>
      </c>
      <c r="F43" s="34">
        <v>24.2632060757768</v>
      </c>
      <c r="G43" s="35">
        <v>-2.8697243599999998E-7</v>
      </c>
    </row>
    <row r="44" spans="1:12" x14ac:dyDescent="0.25">
      <c r="A44" s="29"/>
      <c r="B44" s="1">
        <v>2021</v>
      </c>
      <c r="C44" s="34">
        <v>0.1722135236237769</v>
      </c>
      <c r="D44" s="34">
        <v>6.8868788975458202</v>
      </c>
      <c r="E44" s="34">
        <v>3.9975714313693187</v>
      </c>
      <c r="F44" s="34">
        <v>30.988137046967662</v>
      </c>
      <c r="G44" s="35">
        <v>7.1218699999999999E-9</v>
      </c>
      <c r="L44" s="25"/>
    </row>
    <row r="45" spans="1:12" x14ac:dyDescent="0.25">
      <c r="A45" s="29"/>
      <c r="B45" s="1">
        <v>2022</v>
      </c>
      <c r="C45" s="34">
        <v>0.16430498006689537</v>
      </c>
      <c r="D45" s="34">
        <v>5.9588256920898619</v>
      </c>
      <c r="E45" s="34">
        <v>3.1034140269699657</v>
      </c>
      <c r="F45" s="34">
        <v>27.066757288232935</v>
      </c>
      <c r="G45" s="35">
        <v>-1.6781970669999999E-6</v>
      </c>
      <c r="L45" s="25"/>
    </row>
    <row r="46" spans="1:12" x14ac:dyDescent="0.25">
      <c r="A46" s="29"/>
      <c r="B46" s="1">
        <v>2023</v>
      </c>
      <c r="C46" s="34">
        <v>0.14907672638123345</v>
      </c>
      <c r="D46" s="34">
        <v>4.8743457572812483</v>
      </c>
      <c r="E46" s="34">
        <v>3.3306855498832717</v>
      </c>
      <c r="F46" s="34">
        <v>24.433817410002195</v>
      </c>
      <c r="G46" s="35">
        <v>-1.0447189637E-5</v>
      </c>
      <c r="L46" s="25"/>
    </row>
    <row r="47" spans="1:12" x14ac:dyDescent="0.25">
      <c r="A47" s="29" t="s">
        <v>12</v>
      </c>
      <c r="B47" s="1">
        <v>2019</v>
      </c>
      <c r="C47" s="34">
        <v>1.487901381514209</v>
      </c>
      <c r="D47" s="34">
        <v>4.5220841551964144</v>
      </c>
      <c r="E47" s="34">
        <v>4.5623402644920201</v>
      </c>
      <c r="F47" s="34">
        <v>3.6310466078428671</v>
      </c>
      <c r="G47" s="35">
        <v>-7.6004185600000003E-7</v>
      </c>
      <c r="L47" s="25"/>
    </row>
    <row r="48" spans="1:12" x14ac:dyDescent="0.25">
      <c r="A48" s="29"/>
      <c r="B48" s="1">
        <v>2020</v>
      </c>
      <c r="C48" s="34">
        <v>0.89485481632308927</v>
      </c>
      <c r="D48" s="34">
        <v>4.8559423646562045</v>
      </c>
      <c r="E48" s="34">
        <v>4.6462222162213775</v>
      </c>
      <c r="F48" s="34">
        <v>4.1193777490925765</v>
      </c>
      <c r="G48" s="35">
        <v>-4.1694351300000001E-7</v>
      </c>
      <c r="L48" s="25"/>
    </row>
    <row r="49" spans="1:12" x14ac:dyDescent="0.25">
      <c r="A49" s="29"/>
      <c r="B49" s="1">
        <v>2021</v>
      </c>
      <c r="C49" s="34">
        <v>0.82128125324062817</v>
      </c>
      <c r="D49" s="34">
        <v>5.8644656920961662</v>
      </c>
      <c r="E49" s="34">
        <v>5.0428441261715831</v>
      </c>
      <c r="F49" s="34">
        <v>13.702190422034855</v>
      </c>
      <c r="G49" s="35">
        <v>1.909533915E-6</v>
      </c>
      <c r="L49" s="25"/>
    </row>
    <row r="50" spans="1:12" x14ac:dyDescent="0.25">
      <c r="A50" s="29"/>
      <c r="B50" s="1">
        <v>2022</v>
      </c>
      <c r="C50" s="34">
        <v>0.84325339693642365</v>
      </c>
      <c r="D50" s="34">
        <v>5.0252696556989163</v>
      </c>
      <c r="E50" s="34">
        <v>5.2537160340059375</v>
      </c>
      <c r="F50" s="34">
        <v>7.978703789993248</v>
      </c>
      <c r="G50" s="35">
        <v>-2.5169182337E-5</v>
      </c>
      <c r="L50" s="25"/>
    </row>
    <row r="51" spans="1:12" x14ac:dyDescent="0.25">
      <c r="A51" s="29"/>
      <c r="B51" s="1">
        <v>2023</v>
      </c>
      <c r="C51" s="34">
        <v>0.97864364023478823</v>
      </c>
      <c r="D51" s="34">
        <v>4.6776701904304607</v>
      </c>
      <c r="E51" s="34">
        <v>5.4501354938503592</v>
      </c>
      <c r="F51" s="34">
        <v>7.8227117987090686</v>
      </c>
      <c r="G51" s="35">
        <v>-2.6077241293E-5</v>
      </c>
      <c r="L51" s="25"/>
    </row>
    <row r="52" spans="1:12" ht="15.75" customHeight="1" x14ac:dyDescent="0.25">
      <c r="A52" s="29" t="s">
        <v>13</v>
      </c>
      <c r="B52" s="1">
        <v>2019</v>
      </c>
      <c r="C52" s="34">
        <v>0.44581550248904811</v>
      </c>
      <c r="D52" s="34">
        <v>7.9827724803832147</v>
      </c>
      <c r="E52" s="34">
        <v>4.5842838817399496</v>
      </c>
      <c r="F52" s="34">
        <v>7.1082203700294109</v>
      </c>
      <c r="G52" s="35">
        <v>-7.5615329582999998E-5</v>
      </c>
      <c r="L52" s="25"/>
    </row>
    <row r="53" spans="1:12" x14ac:dyDescent="0.25">
      <c r="A53" s="29"/>
      <c r="B53" s="1">
        <v>2020</v>
      </c>
      <c r="C53" s="34">
        <v>0.42768088723682185</v>
      </c>
      <c r="D53" s="34">
        <v>7.3600016598503091</v>
      </c>
      <c r="E53" s="34">
        <v>4.8321350791166324</v>
      </c>
      <c r="F53" s="34">
        <v>9.1642079740426308</v>
      </c>
      <c r="G53" s="35">
        <v>-7.9689986337000006E-5</v>
      </c>
    </row>
    <row r="54" spans="1:12" x14ac:dyDescent="0.25">
      <c r="A54" s="29"/>
      <c r="B54" s="1">
        <v>2021</v>
      </c>
      <c r="C54" s="34">
        <v>0.4027491245130097</v>
      </c>
      <c r="D54" s="34">
        <v>7.8277030974597999</v>
      </c>
      <c r="E54" s="34">
        <v>4.3199141048131464</v>
      </c>
      <c r="F54" s="34">
        <v>9.1019069379966755</v>
      </c>
      <c r="G54" s="35">
        <v>1.7535423336199999E-4</v>
      </c>
    </row>
    <row r="55" spans="1:12" x14ac:dyDescent="0.25">
      <c r="A55" s="26"/>
      <c r="B55" s="1">
        <v>2022</v>
      </c>
      <c r="C55" s="34">
        <v>0.50037591210594745</v>
      </c>
      <c r="D55" s="34">
        <v>7.5583910204898768</v>
      </c>
      <c r="E55" s="34">
        <v>4.234604979334267</v>
      </c>
      <c r="F55" s="34">
        <v>9.1581803859316846</v>
      </c>
      <c r="G55" s="35">
        <v>-7.6134848046730003E-3</v>
      </c>
    </row>
    <row r="56" spans="1:12" x14ac:dyDescent="0.25">
      <c r="A56" s="26"/>
      <c r="B56" s="1">
        <v>2023</v>
      </c>
      <c r="C56" s="36">
        <v>0.40295566547330186</v>
      </c>
      <c r="D56" s="37">
        <v>7.4120122540838196</v>
      </c>
      <c r="E56" s="36">
        <v>4.2517195752655752</v>
      </c>
      <c r="F56" s="36">
        <v>11.048760097479601</v>
      </c>
      <c r="G56" s="35">
        <v>-5.580000870545665E-3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6" workbookViewId="0">
      <selection sqref="A1:C56"/>
    </sheetView>
  </sheetViews>
  <sheetFormatPr defaultRowHeight="15" x14ac:dyDescent="0.25"/>
  <cols>
    <col min="2" max="2" width="11.28515625" bestFit="1" customWidth="1"/>
    <col min="4" max="4" width="20.28515625" style="10" bestFit="1" customWidth="1"/>
    <col min="5" max="5" width="21.42578125" style="10" bestFit="1" customWidth="1"/>
    <col min="6" max="6" width="19.85546875" style="17" bestFit="1" customWidth="1"/>
  </cols>
  <sheetData>
    <row r="1" spans="1:8" x14ac:dyDescent="0.25">
      <c r="A1" s="4" t="s">
        <v>14</v>
      </c>
      <c r="B1" s="12" t="s">
        <v>15</v>
      </c>
      <c r="C1" s="4" t="s">
        <v>16</v>
      </c>
      <c r="D1" s="7" t="s">
        <v>0</v>
      </c>
      <c r="E1" s="7" t="s">
        <v>1</v>
      </c>
      <c r="F1" s="16" t="s">
        <v>2</v>
      </c>
    </row>
    <row r="2" spans="1:8" x14ac:dyDescent="0.25">
      <c r="A2" s="1">
        <v>1</v>
      </c>
      <c r="B2" s="14" t="s">
        <v>3</v>
      </c>
      <c r="C2" s="11">
        <v>2019</v>
      </c>
      <c r="D2" s="8">
        <v>523881726</v>
      </c>
      <c r="E2" s="9">
        <v>1306078988</v>
      </c>
      <c r="F2" s="6">
        <f>D2/E2</f>
        <v>0.40111029333855264</v>
      </c>
      <c r="H2" t="s">
        <v>17</v>
      </c>
    </row>
    <row r="3" spans="1:8" x14ac:dyDescent="0.25">
      <c r="A3" s="1"/>
      <c r="B3" s="15"/>
      <c r="C3" s="11">
        <v>2020</v>
      </c>
      <c r="D3" s="9">
        <v>660424729</v>
      </c>
      <c r="E3" s="9">
        <v>1326287143</v>
      </c>
      <c r="F3" s="6">
        <f t="shared" ref="F3:F56" si="0">D3/E3</f>
        <v>0.49795003479122169</v>
      </c>
    </row>
    <row r="4" spans="1:8" x14ac:dyDescent="0.25">
      <c r="A4" s="1"/>
      <c r="B4" s="15"/>
      <c r="C4" s="11">
        <v>2021</v>
      </c>
      <c r="D4" s="9">
        <v>705106719</v>
      </c>
      <c r="E4" s="9">
        <v>1380798261</v>
      </c>
      <c r="F4" s="6">
        <f t="shared" si="0"/>
        <v>0.51065151145928334</v>
      </c>
      <c r="G4" s="10"/>
    </row>
    <row r="5" spans="1:8" x14ac:dyDescent="0.25">
      <c r="A5" s="1"/>
      <c r="B5" s="15"/>
      <c r="C5" s="11">
        <v>2022</v>
      </c>
      <c r="D5" s="9">
        <v>605518904</v>
      </c>
      <c r="E5" s="9">
        <v>1403620581</v>
      </c>
      <c r="F5" s="6">
        <f t="shared" si="0"/>
        <v>0.43139785223767674</v>
      </c>
    </row>
    <row r="6" spans="1:8" x14ac:dyDescent="0.25">
      <c r="A6" s="1"/>
      <c r="B6" s="13"/>
      <c r="C6" s="11">
        <v>2023</v>
      </c>
      <c r="D6" s="9">
        <v>637739728</v>
      </c>
      <c r="E6" s="9">
        <v>1404432093</v>
      </c>
      <c r="F6" s="6">
        <f t="shared" si="0"/>
        <v>0.45409082516601251</v>
      </c>
    </row>
    <row r="7" spans="1:8" x14ac:dyDescent="0.25">
      <c r="A7" s="1">
        <v>2</v>
      </c>
      <c r="B7" s="13" t="s">
        <v>4</v>
      </c>
      <c r="C7" s="1">
        <v>2019</v>
      </c>
      <c r="D7" s="9">
        <v>878999867350</v>
      </c>
      <c r="E7" s="9">
        <v>504935327036</v>
      </c>
      <c r="F7" s="6">
        <f t="shared" si="0"/>
        <v>1.7408167349069845</v>
      </c>
    </row>
    <row r="8" spans="1:8" x14ac:dyDescent="0.25">
      <c r="A8" s="1"/>
      <c r="B8" s="2"/>
      <c r="C8" s="1">
        <v>2020</v>
      </c>
      <c r="D8" s="9">
        <v>1283008182330</v>
      </c>
      <c r="E8" s="9">
        <v>430326476519</v>
      </c>
      <c r="F8" s="6">
        <f t="shared" si="0"/>
        <v>2.9814762798434318</v>
      </c>
    </row>
    <row r="9" spans="1:8" x14ac:dyDescent="0.25">
      <c r="A9" s="1"/>
      <c r="B9" s="2"/>
      <c r="C9" s="1">
        <v>2021</v>
      </c>
      <c r="D9" s="9">
        <v>1503569486636</v>
      </c>
      <c r="E9" s="9">
        <v>508309909506</v>
      </c>
      <c r="F9" s="6">
        <f t="shared" si="0"/>
        <v>2.9579779156720378</v>
      </c>
    </row>
    <row r="10" spans="1:8" x14ac:dyDescent="0.25">
      <c r="A10" s="1"/>
      <c r="B10" s="2"/>
      <c r="C10" s="1">
        <v>2022</v>
      </c>
      <c r="D10" s="8">
        <v>1447651934795</v>
      </c>
      <c r="E10" s="8">
        <v>86348511713</v>
      </c>
      <c r="F10" s="6">
        <f t="shared" si="0"/>
        <v>16.765221612696912</v>
      </c>
    </row>
    <row r="11" spans="1:8" x14ac:dyDescent="0.25">
      <c r="A11" s="1"/>
      <c r="B11" s="2"/>
      <c r="C11" s="1">
        <v>2023</v>
      </c>
      <c r="D11" s="9">
        <v>1563981235924</v>
      </c>
      <c r="E11" s="9">
        <v>804133826522</v>
      </c>
      <c r="F11" s="6">
        <f t="shared" si="0"/>
        <v>1.9449265586655577</v>
      </c>
    </row>
    <row r="12" spans="1:8" x14ac:dyDescent="0.25">
      <c r="A12" s="1">
        <v>3</v>
      </c>
      <c r="B12" s="2" t="s">
        <v>5</v>
      </c>
      <c r="C12" s="1">
        <v>2019</v>
      </c>
      <c r="D12" s="9">
        <v>10939950304</v>
      </c>
      <c r="E12" s="9">
        <v>7412926828</v>
      </c>
      <c r="F12" s="6">
        <f t="shared" si="0"/>
        <v>1.4757936450522859</v>
      </c>
    </row>
    <row r="13" spans="1:8" x14ac:dyDescent="0.25">
      <c r="A13" s="1"/>
      <c r="B13" s="2"/>
      <c r="C13" s="1">
        <v>2020</v>
      </c>
      <c r="D13" s="9">
        <v>10457144628</v>
      </c>
      <c r="E13" s="9">
        <v>7105672046</v>
      </c>
      <c r="F13" s="6">
        <f t="shared" si="0"/>
        <v>1.4716615909520685</v>
      </c>
    </row>
    <row r="14" spans="1:8" x14ac:dyDescent="0.25">
      <c r="A14" s="1"/>
      <c r="B14" s="2"/>
      <c r="C14" s="1">
        <v>2021</v>
      </c>
      <c r="D14" s="9">
        <v>10528322405</v>
      </c>
      <c r="E14" s="9">
        <v>7231872635</v>
      </c>
      <c r="F14" s="6">
        <f t="shared" si="0"/>
        <v>1.455822431668143</v>
      </c>
    </row>
    <row r="15" spans="1:8" x14ac:dyDescent="0.25">
      <c r="A15" s="1"/>
      <c r="B15" s="2"/>
      <c r="C15" s="1">
        <v>2022</v>
      </c>
      <c r="D15" s="9">
        <v>11014702563</v>
      </c>
      <c r="E15" s="9">
        <v>9339290330</v>
      </c>
      <c r="F15" s="6">
        <f t="shared" si="0"/>
        <v>1.1793939554077446</v>
      </c>
    </row>
    <row r="16" spans="1:8" x14ac:dyDescent="0.25">
      <c r="A16" s="1"/>
      <c r="B16" s="2"/>
      <c r="C16" s="1">
        <v>2023</v>
      </c>
      <c r="D16" s="9">
        <v>11192746911</v>
      </c>
      <c r="E16" s="9">
        <v>6392705329</v>
      </c>
      <c r="F16" s="6">
        <f t="shared" si="0"/>
        <v>1.7508623243159656</v>
      </c>
    </row>
    <row r="17" spans="1:6" x14ac:dyDescent="0.25">
      <c r="A17" s="1">
        <v>4</v>
      </c>
      <c r="B17" s="2" t="s">
        <v>6</v>
      </c>
      <c r="C17" s="1">
        <v>2019</v>
      </c>
      <c r="D17" s="9">
        <v>3559144386553</v>
      </c>
      <c r="E17" s="9">
        <v>16705582476031</v>
      </c>
      <c r="F17" s="6">
        <f t="shared" si="0"/>
        <v>0.21305119960106894</v>
      </c>
    </row>
    <row r="18" spans="1:6" x14ac:dyDescent="0.25">
      <c r="A18" s="1"/>
      <c r="B18" s="2"/>
      <c r="C18" s="1">
        <v>2020</v>
      </c>
      <c r="D18" s="9">
        <v>4288218173294</v>
      </c>
      <c r="E18" s="9">
        <v>18276082144080</v>
      </c>
      <c r="F18" s="6">
        <f t="shared" si="0"/>
        <v>0.23463552743349003</v>
      </c>
    </row>
    <row r="19" spans="1:6" x14ac:dyDescent="0.25">
      <c r="A19" s="1"/>
      <c r="B19" s="2"/>
      <c r="C19" s="1">
        <v>2021</v>
      </c>
      <c r="D19" s="9">
        <v>4400757363148</v>
      </c>
      <c r="E19" s="9">
        <v>21265877793123</v>
      </c>
      <c r="F19" s="6">
        <f t="shared" si="0"/>
        <v>0.20693984071379951</v>
      </c>
    </row>
    <row r="20" spans="1:6" x14ac:dyDescent="0.25">
      <c r="A20" s="1"/>
      <c r="B20" s="2"/>
      <c r="C20" s="1">
        <v>2022</v>
      </c>
      <c r="D20" s="9">
        <v>5143984823285</v>
      </c>
      <c r="E20" s="9">
        <v>22097328202389</v>
      </c>
      <c r="F20" s="6">
        <f t="shared" si="0"/>
        <v>0.23278763731847321</v>
      </c>
    </row>
    <row r="21" spans="1:6" x14ac:dyDescent="0.25">
      <c r="A21" s="1"/>
      <c r="B21" s="2"/>
      <c r="C21" s="1">
        <v>2023</v>
      </c>
      <c r="D21" s="9">
        <v>3937546172108</v>
      </c>
      <c r="E21" s="9">
        <v>23120022010215</v>
      </c>
      <c r="F21" s="6">
        <f t="shared" si="0"/>
        <v>0.17030892835518471</v>
      </c>
    </row>
    <row r="22" spans="1:6" x14ac:dyDescent="0.25">
      <c r="A22" s="1">
        <v>5</v>
      </c>
      <c r="B22" s="2" t="s">
        <v>7</v>
      </c>
      <c r="C22" s="1">
        <v>2019</v>
      </c>
      <c r="D22" s="9">
        <v>307049328</v>
      </c>
      <c r="E22" s="9">
        <v>594011658</v>
      </c>
      <c r="F22" s="6">
        <f t="shared" si="0"/>
        <v>0.51690791563555472</v>
      </c>
    </row>
    <row r="23" spans="1:6" x14ac:dyDescent="0.25">
      <c r="A23" s="1"/>
      <c r="B23" s="2"/>
      <c r="C23" s="1">
        <v>2020</v>
      </c>
      <c r="D23" s="9">
        <v>317218021</v>
      </c>
      <c r="E23" s="9">
        <v>612683025</v>
      </c>
      <c r="F23" s="6">
        <f t="shared" si="0"/>
        <v>0.51775226023276877</v>
      </c>
    </row>
    <row r="24" spans="1:6" x14ac:dyDescent="0.25">
      <c r="A24" s="1"/>
      <c r="B24" s="2"/>
      <c r="C24" s="1">
        <v>2021</v>
      </c>
      <c r="D24" s="9">
        <v>342223078</v>
      </c>
      <c r="E24" s="9">
        <v>684043788</v>
      </c>
      <c r="F24" s="6">
        <f t="shared" si="0"/>
        <v>0.50029410982678202</v>
      </c>
    </row>
    <row r="25" spans="1:6" x14ac:dyDescent="0.25">
      <c r="A25" s="1"/>
      <c r="B25" s="2"/>
      <c r="C25" s="1">
        <v>2022</v>
      </c>
      <c r="D25" s="9">
        <v>280405591</v>
      </c>
      <c r="E25" s="9">
        <v>757241649</v>
      </c>
      <c r="F25" s="6">
        <f t="shared" si="0"/>
        <v>0.37029869047786618</v>
      </c>
    </row>
    <row r="26" spans="1:6" x14ac:dyDescent="0.25">
      <c r="A26" s="1"/>
      <c r="B26" s="2"/>
      <c r="C26" s="1">
        <v>2023</v>
      </c>
      <c r="D26" s="9">
        <v>161935317</v>
      </c>
      <c r="E26" s="9">
        <v>795878793</v>
      </c>
      <c r="F26" s="6">
        <f t="shared" si="0"/>
        <v>0.20346730987717121</v>
      </c>
    </row>
    <row r="27" spans="1:6" x14ac:dyDescent="0.25">
      <c r="A27" s="1">
        <v>6</v>
      </c>
      <c r="B27" s="2" t="s">
        <v>8</v>
      </c>
      <c r="C27" s="1">
        <v>2019</v>
      </c>
      <c r="D27" s="9">
        <v>1275109831</v>
      </c>
      <c r="E27" s="9">
        <v>821609349</v>
      </c>
      <c r="F27" s="6">
        <f t="shared" si="0"/>
        <v>1.5519660682439484</v>
      </c>
    </row>
    <row r="28" spans="1:6" x14ac:dyDescent="0.25">
      <c r="A28" s="1"/>
      <c r="B28" s="2"/>
      <c r="C28" s="1">
        <v>2020</v>
      </c>
      <c r="D28" s="9">
        <v>1175080321</v>
      </c>
      <c r="E28" s="9">
        <v>740909054</v>
      </c>
      <c r="F28" s="6">
        <f t="shared" si="0"/>
        <v>1.5859980582718052</v>
      </c>
    </row>
    <row r="29" spans="1:6" x14ac:dyDescent="0.25">
      <c r="A29" s="1"/>
      <c r="B29" s="2"/>
      <c r="C29" s="1">
        <v>2021</v>
      </c>
      <c r="D29" s="9">
        <v>1097562036</v>
      </c>
      <c r="E29" s="9">
        <v>740977263</v>
      </c>
      <c r="F29" s="6">
        <f t="shared" si="0"/>
        <v>1.481235782534396</v>
      </c>
    </row>
    <row r="30" spans="1:6" x14ac:dyDescent="0.25">
      <c r="A30" s="1"/>
      <c r="B30" s="2"/>
      <c r="C30" s="1">
        <v>2022</v>
      </c>
      <c r="D30" s="9">
        <v>1034464891</v>
      </c>
      <c r="E30" s="9">
        <v>771816074</v>
      </c>
      <c r="F30" s="6">
        <f t="shared" si="0"/>
        <v>1.3402997499634868</v>
      </c>
    </row>
    <row r="31" spans="1:6" x14ac:dyDescent="0.25">
      <c r="A31" s="1"/>
      <c r="B31" s="2"/>
      <c r="C31" s="1">
        <v>2023</v>
      </c>
      <c r="D31" s="9">
        <v>995560359</v>
      </c>
      <c r="E31" s="9">
        <v>770327233</v>
      </c>
      <c r="F31" s="6">
        <f t="shared" si="0"/>
        <v>1.2923862955264365</v>
      </c>
    </row>
    <row r="32" spans="1:6" x14ac:dyDescent="0.25">
      <c r="A32" s="1">
        <v>7</v>
      </c>
      <c r="B32" s="2" t="s">
        <v>9</v>
      </c>
      <c r="C32" s="1">
        <v>2019</v>
      </c>
      <c r="D32" s="9">
        <v>66060214687</v>
      </c>
      <c r="E32" s="9">
        <v>124725993563</v>
      </c>
      <c r="F32" s="6">
        <f t="shared" si="0"/>
        <v>0.52964272161626447</v>
      </c>
    </row>
    <row r="33" spans="1:6" x14ac:dyDescent="0.25">
      <c r="A33" s="1"/>
      <c r="B33" s="2"/>
      <c r="C33" s="1">
        <v>2020</v>
      </c>
      <c r="D33" s="9">
        <v>70943630711</v>
      </c>
      <c r="E33" s="9">
        <v>157631750155</v>
      </c>
      <c r="F33" s="6">
        <f t="shared" si="0"/>
        <v>0.45005927195023093</v>
      </c>
    </row>
    <row r="34" spans="1:6" x14ac:dyDescent="0.25">
      <c r="A34" s="1"/>
      <c r="B34" s="2"/>
      <c r="C34" s="1">
        <v>2021</v>
      </c>
      <c r="D34" s="9">
        <v>639121007816</v>
      </c>
      <c r="E34" s="9">
        <v>167100567456</v>
      </c>
      <c r="F34" s="6">
        <f t="shared" si="0"/>
        <v>3.8247686261406013</v>
      </c>
    </row>
    <row r="35" spans="1:6" x14ac:dyDescent="0.25">
      <c r="A35" s="1"/>
      <c r="B35" s="2"/>
      <c r="C35" s="1">
        <v>2022</v>
      </c>
      <c r="D35" s="9">
        <v>1078211166403</v>
      </c>
      <c r="E35" s="9">
        <v>442357487241</v>
      </c>
      <c r="F35" s="6">
        <f t="shared" si="0"/>
        <v>2.4374204065762353</v>
      </c>
    </row>
    <row r="36" spans="1:6" x14ac:dyDescent="0.25">
      <c r="A36" s="1"/>
      <c r="B36" s="2"/>
      <c r="C36" s="1">
        <v>2023</v>
      </c>
      <c r="D36" s="9">
        <v>1164172956454</v>
      </c>
      <c r="E36" s="9">
        <v>357059703979</v>
      </c>
      <c r="F36" s="6">
        <f t="shared" si="0"/>
        <v>3.2604434033879928</v>
      </c>
    </row>
    <row r="37" spans="1:6" x14ac:dyDescent="0.25">
      <c r="A37" s="1">
        <v>8</v>
      </c>
      <c r="B37" s="2" t="s">
        <v>10</v>
      </c>
      <c r="C37" s="1">
        <v>2019</v>
      </c>
      <c r="D37" s="9">
        <v>800703906</v>
      </c>
      <c r="E37" s="9">
        <v>617000279</v>
      </c>
      <c r="F37" s="6">
        <f t="shared" si="0"/>
        <v>1.2977367000509898</v>
      </c>
    </row>
    <row r="38" spans="1:6" x14ac:dyDescent="0.25">
      <c r="A38" s="1"/>
      <c r="B38" s="2"/>
      <c r="C38" s="1">
        <v>2020</v>
      </c>
      <c r="D38" s="9">
        <v>766072367</v>
      </c>
      <c r="E38" s="9">
        <v>832209156</v>
      </c>
      <c r="F38" s="6">
        <f t="shared" si="0"/>
        <v>0.92052864532531053</v>
      </c>
    </row>
    <row r="39" spans="1:6" x14ac:dyDescent="0.25">
      <c r="A39" s="1"/>
      <c r="B39" s="2"/>
      <c r="C39" s="1">
        <v>2021</v>
      </c>
      <c r="D39" s="9">
        <v>239608077</v>
      </c>
      <c r="E39" s="9">
        <v>972552466</v>
      </c>
      <c r="F39" s="6">
        <f t="shared" si="0"/>
        <v>0.24637033515063855</v>
      </c>
    </row>
    <row r="40" spans="1:6" x14ac:dyDescent="0.25">
      <c r="A40" s="1"/>
      <c r="B40" s="2"/>
      <c r="C40" s="1">
        <v>2022</v>
      </c>
      <c r="D40" s="9">
        <v>376089869</v>
      </c>
      <c r="E40" s="9">
        <v>985337400</v>
      </c>
      <c r="F40" s="6">
        <f t="shared" si="0"/>
        <v>0.38168638377067593</v>
      </c>
    </row>
    <row r="41" spans="1:6" x14ac:dyDescent="0.25">
      <c r="A41" s="1"/>
      <c r="B41" s="2"/>
      <c r="C41" s="1">
        <v>2023</v>
      </c>
      <c r="D41" s="9">
        <v>580899474</v>
      </c>
      <c r="E41" s="9">
        <v>840447604</v>
      </c>
      <c r="F41" s="6">
        <f t="shared" si="0"/>
        <v>0.6911786900638246</v>
      </c>
    </row>
    <row r="42" spans="1:6" x14ac:dyDescent="0.25">
      <c r="A42" s="1">
        <v>9</v>
      </c>
      <c r="B42" s="2" t="s">
        <v>11</v>
      </c>
      <c r="C42" s="1">
        <v>2019</v>
      </c>
      <c r="D42" s="9">
        <v>472191</v>
      </c>
      <c r="E42" s="9">
        <v>3064707</v>
      </c>
      <c r="F42" s="6">
        <f t="shared" si="0"/>
        <v>0.15407378258345741</v>
      </c>
    </row>
    <row r="43" spans="1:6" x14ac:dyDescent="0.25">
      <c r="A43" s="1"/>
      <c r="B43" s="2"/>
      <c r="C43" s="1">
        <v>2020</v>
      </c>
      <c r="D43" s="9">
        <v>627776</v>
      </c>
      <c r="E43" s="9">
        <v>3221740</v>
      </c>
      <c r="F43" s="6">
        <f t="shared" si="0"/>
        <v>0.19485619572032503</v>
      </c>
    </row>
    <row r="44" spans="1:6" x14ac:dyDescent="0.25">
      <c r="A44" s="1"/>
      <c r="B44" s="2"/>
      <c r="C44" s="1">
        <v>2021</v>
      </c>
      <c r="D44" s="9">
        <v>597785</v>
      </c>
      <c r="E44" s="9">
        <v>3471185</v>
      </c>
      <c r="F44" s="6">
        <f t="shared" si="0"/>
        <v>0.1722135236237769</v>
      </c>
    </row>
    <row r="45" spans="1:6" x14ac:dyDescent="0.25">
      <c r="A45" s="1"/>
      <c r="B45" s="2"/>
      <c r="C45" s="1">
        <v>2022</v>
      </c>
      <c r="D45" s="9">
        <v>575967</v>
      </c>
      <c r="E45" s="9">
        <v>3505475</v>
      </c>
      <c r="F45" s="6">
        <f t="shared" si="0"/>
        <v>0.16430498006689537</v>
      </c>
    </row>
    <row r="46" spans="1:6" x14ac:dyDescent="0.25">
      <c r="A46" s="1"/>
      <c r="B46" s="2"/>
      <c r="C46" s="1">
        <v>2023</v>
      </c>
      <c r="D46" s="9">
        <v>504765</v>
      </c>
      <c r="E46" s="9">
        <v>3385941</v>
      </c>
      <c r="F46" s="6">
        <f t="shared" si="0"/>
        <v>0.14907672638123345</v>
      </c>
    </row>
    <row r="47" spans="1:6" x14ac:dyDescent="0.25">
      <c r="A47" s="1">
        <v>10</v>
      </c>
      <c r="B47" s="2" t="s">
        <v>12</v>
      </c>
      <c r="C47" s="1">
        <v>2019</v>
      </c>
      <c r="D47" s="9">
        <v>1955092</v>
      </c>
      <c r="E47" s="9">
        <v>1313993</v>
      </c>
      <c r="F47" s="6">
        <f t="shared" si="0"/>
        <v>1.487901381514209</v>
      </c>
    </row>
    <row r="48" spans="1:6" x14ac:dyDescent="0.25">
      <c r="A48" s="1"/>
      <c r="B48" s="2"/>
      <c r="C48" s="1">
        <v>2020</v>
      </c>
      <c r="D48" s="9">
        <v>1974141</v>
      </c>
      <c r="E48" s="9">
        <v>2206102</v>
      </c>
      <c r="F48" s="6">
        <f t="shared" si="0"/>
        <v>0.89485481632308927</v>
      </c>
    </row>
    <row r="49" spans="1:6" x14ac:dyDescent="0.25">
      <c r="A49" s="1"/>
      <c r="B49" s="2"/>
      <c r="C49" s="1">
        <v>2021</v>
      </c>
      <c r="D49" s="9">
        <v>1813628</v>
      </c>
      <c r="E49" s="9">
        <v>2208291</v>
      </c>
      <c r="F49" s="6">
        <f t="shared" si="0"/>
        <v>0.82128125324062817</v>
      </c>
    </row>
    <row r="50" spans="1:6" x14ac:dyDescent="0.25">
      <c r="A50" s="1"/>
      <c r="B50" s="2"/>
      <c r="C50" s="1">
        <v>2022</v>
      </c>
      <c r="D50" s="9">
        <v>2047044</v>
      </c>
      <c r="E50" s="9">
        <v>2427555</v>
      </c>
      <c r="F50" s="6">
        <f t="shared" si="0"/>
        <v>0.84325339693642365</v>
      </c>
    </row>
    <row r="51" spans="1:6" x14ac:dyDescent="0.25">
      <c r="A51" s="1"/>
      <c r="B51" s="2"/>
      <c r="C51" s="1">
        <v>2023</v>
      </c>
      <c r="D51" s="9">
        <v>2347862</v>
      </c>
      <c r="E51" s="9">
        <v>2399098</v>
      </c>
      <c r="F51" s="6">
        <f t="shared" si="0"/>
        <v>0.97864364023478823</v>
      </c>
    </row>
    <row r="52" spans="1:6" x14ac:dyDescent="0.25">
      <c r="A52" s="1">
        <v>11</v>
      </c>
      <c r="B52" s="2" t="s">
        <v>13</v>
      </c>
      <c r="C52" s="1">
        <v>2019</v>
      </c>
      <c r="D52" s="9">
        <v>2581733610850</v>
      </c>
      <c r="E52" s="9">
        <v>5791035969893</v>
      </c>
      <c r="F52" s="6">
        <f t="shared" si="0"/>
        <v>0.44581550248904811</v>
      </c>
    </row>
    <row r="53" spans="1:6" x14ac:dyDescent="0.25">
      <c r="A53" s="1"/>
      <c r="B53" s="2"/>
      <c r="C53" s="1">
        <v>2020</v>
      </c>
      <c r="D53" s="9">
        <v>2727421825611</v>
      </c>
      <c r="E53" s="9">
        <v>6377235707755</v>
      </c>
      <c r="F53" s="6">
        <f t="shared" si="0"/>
        <v>0.42768088723682185</v>
      </c>
    </row>
    <row r="54" spans="1:6" x14ac:dyDescent="0.25">
      <c r="A54" s="1"/>
      <c r="B54" s="2"/>
      <c r="C54" s="1">
        <v>2021</v>
      </c>
      <c r="D54" s="9">
        <v>2769022665619</v>
      </c>
      <c r="E54" s="9">
        <v>6875303997165</v>
      </c>
      <c r="F54" s="6">
        <f t="shared" si="0"/>
        <v>0.4027491245130097</v>
      </c>
    </row>
    <row r="55" spans="1:6" x14ac:dyDescent="0.25">
      <c r="A55" s="1"/>
      <c r="B55" s="1"/>
      <c r="C55" s="1">
        <v>2022</v>
      </c>
      <c r="D55" s="9">
        <v>3778216973720</v>
      </c>
      <c r="E55" s="9">
        <v>7550757105430</v>
      </c>
      <c r="F55" s="6">
        <f t="shared" si="0"/>
        <v>0.50037591210594745</v>
      </c>
    </row>
    <row r="56" spans="1:6" x14ac:dyDescent="0.25">
      <c r="A56" s="1"/>
      <c r="B56" s="1"/>
      <c r="C56" s="1">
        <v>2023</v>
      </c>
      <c r="D56" s="9">
        <v>3250094041108</v>
      </c>
      <c r="E56" s="9">
        <v>8065636792302</v>
      </c>
      <c r="F56" s="6">
        <f t="shared" si="0"/>
        <v>0.40295566547330186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H4" sqref="H4"/>
    </sheetView>
  </sheetViews>
  <sheetFormatPr defaultRowHeight="15" x14ac:dyDescent="0.25"/>
  <cols>
    <col min="2" max="2" width="11.28515625" bestFit="1" customWidth="1"/>
    <col min="4" max="4" width="18" bestFit="1" customWidth="1"/>
    <col min="5" max="5" width="19" bestFit="1" customWidth="1"/>
    <col min="6" max="6" width="13.140625" bestFit="1" customWidth="1"/>
  </cols>
  <sheetData>
    <row r="1" spans="1:8" x14ac:dyDescent="0.25">
      <c r="A1" s="4" t="s">
        <v>14</v>
      </c>
      <c r="B1" s="4" t="s">
        <v>15</v>
      </c>
      <c r="C1" s="4" t="s">
        <v>16</v>
      </c>
      <c r="D1" s="5" t="s">
        <v>27</v>
      </c>
      <c r="E1" s="5" t="s">
        <v>28</v>
      </c>
      <c r="F1" s="5" t="s">
        <v>24</v>
      </c>
    </row>
    <row r="2" spans="1:8" x14ac:dyDescent="0.25">
      <c r="A2" s="1">
        <v>1</v>
      </c>
      <c r="B2" s="2" t="s">
        <v>3</v>
      </c>
      <c r="C2" s="1">
        <v>2019</v>
      </c>
      <c r="D2" s="20">
        <v>1813020278</v>
      </c>
      <c r="E2" s="20">
        <v>629345006</v>
      </c>
      <c r="F2" s="6">
        <v>2.8808050603646165</v>
      </c>
    </row>
    <row r="3" spans="1:8" x14ac:dyDescent="0.25">
      <c r="A3" s="1"/>
      <c r="B3" s="2"/>
      <c r="C3" s="1">
        <v>2020</v>
      </c>
      <c r="D3" s="20">
        <v>1829699557</v>
      </c>
      <c r="E3" s="20">
        <v>664191911</v>
      </c>
      <c r="F3" s="6">
        <v>2.7547754296574083</v>
      </c>
      <c r="H3" t="s">
        <v>29</v>
      </c>
    </row>
    <row r="4" spans="1:8" x14ac:dyDescent="0.25">
      <c r="A4" s="1"/>
      <c r="B4" s="2"/>
      <c r="C4" s="1">
        <v>2021</v>
      </c>
      <c r="D4" s="20">
        <v>1900893602</v>
      </c>
      <c r="E4" s="20">
        <v>584747894.5</v>
      </c>
      <c r="F4" s="6">
        <v>3.2507916999434361</v>
      </c>
      <c r="H4" t="s">
        <v>35</v>
      </c>
    </row>
    <row r="5" spans="1:8" x14ac:dyDescent="0.25">
      <c r="A5" s="1"/>
      <c r="B5" s="2"/>
      <c r="C5" s="1">
        <v>2022</v>
      </c>
      <c r="D5" s="20">
        <v>1917041442</v>
      </c>
      <c r="E5" s="20">
        <v>663812351</v>
      </c>
      <c r="F5" s="6">
        <v>2.8879267448279222</v>
      </c>
      <c r="G5" s="40"/>
    </row>
    <row r="6" spans="1:8" x14ac:dyDescent="0.25">
      <c r="A6" s="1"/>
      <c r="B6" s="2"/>
      <c r="C6" s="1">
        <v>2023</v>
      </c>
      <c r="D6" s="20">
        <v>1890887506</v>
      </c>
      <c r="E6" s="20">
        <v>669216381.5</v>
      </c>
      <c r="F6" s="6">
        <v>2.8255248351238995</v>
      </c>
    </row>
    <row r="7" spans="1:8" x14ac:dyDescent="0.25">
      <c r="A7" s="1">
        <v>2</v>
      </c>
      <c r="B7" s="2" t="s">
        <v>4</v>
      </c>
      <c r="C7" s="1">
        <v>2019</v>
      </c>
      <c r="D7" s="20">
        <v>1359175249655</v>
      </c>
      <c r="E7" s="20">
        <v>252471496974</v>
      </c>
      <c r="F7" s="6">
        <v>5.3834799806925151</v>
      </c>
    </row>
    <row r="8" spans="1:8" x14ac:dyDescent="0.25">
      <c r="A8" s="1"/>
      <c r="B8" s="2"/>
      <c r="C8" s="1">
        <v>2020</v>
      </c>
      <c r="D8" s="20">
        <v>1715587654399</v>
      </c>
      <c r="E8" s="20">
        <v>412483628773</v>
      </c>
      <c r="F8" s="6">
        <v>4.1591654425226423</v>
      </c>
    </row>
    <row r="9" spans="1:8" x14ac:dyDescent="0.25">
      <c r="A9" s="1"/>
      <c r="B9" s="2"/>
      <c r="C9" s="1">
        <v>2021</v>
      </c>
      <c r="D9" s="20">
        <v>2901986532879</v>
      </c>
      <c r="E9" s="20">
        <v>510984360800.5</v>
      </c>
      <c r="F9" s="6">
        <v>5.6792081235769993</v>
      </c>
    </row>
    <row r="10" spans="1:8" x14ac:dyDescent="0.25">
      <c r="A10" s="1"/>
      <c r="B10" s="2"/>
      <c r="C10" s="1">
        <v>2022</v>
      </c>
      <c r="D10" s="20">
        <v>1144108230742</v>
      </c>
      <c r="E10" s="20">
        <v>268699696673</v>
      </c>
      <c r="F10" s="6">
        <v>4.2579438864583006</v>
      </c>
    </row>
    <row r="11" spans="1:8" x14ac:dyDescent="0.25">
      <c r="A11" s="1"/>
      <c r="B11" s="2"/>
      <c r="C11" s="1">
        <v>2023</v>
      </c>
      <c r="D11" s="20">
        <v>523599087434</v>
      </c>
      <c r="E11" s="20">
        <v>141980679432</v>
      </c>
      <c r="F11" s="6">
        <v>3.6878192830790875</v>
      </c>
    </row>
    <row r="12" spans="1:8" x14ac:dyDescent="0.25">
      <c r="A12" s="1">
        <v>3</v>
      </c>
      <c r="B12" s="2" t="s">
        <v>5</v>
      </c>
      <c r="C12" s="1">
        <v>2019</v>
      </c>
      <c r="D12" s="3">
        <v>9400535476</v>
      </c>
      <c r="E12" s="20">
        <v>1115992975659</v>
      </c>
      <c r="F12" s="6">
        <v>8.423471904425682E-3</v>
      </c>
    </row>
    <row r="13" spans="1:8" x14ac:dyDescent="0.25">
      <c r="A13" s="1"/>
      <c r="B13" s="2"/>
      <c r="C13" s="1">
        <v>2020</v>
      </c>
      <c r="D13" s="3">
        <v>10006173023</v>
      </c>
      <c r="E13" s="20">
        <v>1857467371.5</v>
      </c>
      <c r="F13" s="6">
        <v>5.3869980041261787</v>
      </c>
    </row>
    <row r="14" spans="1:8" x14ac:dyDescent="0.25">
      <c r="A14" s="1"/>
      <c r="B14" s="2"/>
      <c r="C14" s="1">
        <v>2021</v>
      </c>
      <c r="D14" s="3">
        <v>12857626593</v>
      </c>
      <c r="E14" s="20">
        <v>2142755007</v>
      </c>
      <c r="F14" s="6">
        <v>6.0005117481916583</v>
      </c>
    </row>
    <row r="15" spans="1:8" x14ac:dyDescent="0.25">
      <c r="A15" s="1"/>
      <c r="B15" s="2"/>
      <c r="C15" s="1">
        <v>2022</v>
      </c>
      <c r="D15" s="3">
        <v>9606145359</v>
      </c>
      <c r="E15" s="20">
        <v>2415764750.5</v>
      </c>
      <c r="F15" s="6">
        <v>3.9764407345590169</v>
      </c>
    </row>
    <row r="16" spans="1:8" x14ac:dyDescent="0.25">
      <c r="A16" s="1"/>
      <c r="B16" s="2"/>
      <c r="C16" s="1">
        <v>2023</v>
      </c>
      <c r="D16" s="3">
        <v>9965033049</v>
      </c>
      <c r="E16" s="20">
        <v>2439952012</v>
      </c>
      <c r="F16" s="6">
        <v>4.0841102611816451</v>
      </c>
    </row>
    <row r="17" spans="1:6" x14ac:dyDescent="0.25">
      <c r="A17" s="1">
        <v>4</v>
      </c>
      <c r="B17" s="2" t="s">
        <v>6</v>
      </c>
      <c r="C17" s="1">
        <v>2019</v>
      </c>
      <c r="D17" s="3">
        <v>22633476361038</v>
      </c>
      <c r="E17" s="20">
        <v>3684922033683.5</v>
      </c>
      <c r="F17" s="6">
        <v>6.1421859551294924</v>
      </c>
    </row>
    <row r="18" spans="1:6" x14ac:dyDescent="0.25">
      <c r="A18" s="1"/>
      <c r="B18" s="2"/>
      <c r="C18" s="1">
        <v>2020</v>
      </c>
      <c r="D18" s="3">
        <v>23112654991224</v>
      </c>
      <c r="E18" s="20">
        <v>3778283891010</v>
      </c>
      <c r="F18" s="6">
        <v>6.1172361998043483</v>
      </c>
    </row>
    <row r="19" spans="1:6" x14ac:dyDescent="0.25">
      <c r="A19" s="1"/>
      <c r="B19" s="2"/>
      <c r="C19" s="1">
        <v>2021</v>
      </c>
      <c r="D19" s="3">
        <v>26261194512313</v>
      </c>
      <c r="E19" s="20">
        <v>3701285543074</v>
      </c>
      <c r="F19" s="6">
        <v>7.0951549689145281</v>
      </c>
    </row>
    <row r="20" spans="1:6" x14ac:dyDescent="0.25">
      <c r="A20" s="1"/>
      <c r="B20" s="2"/>
      <c r="C20" s="1">
        <v>2022</v>
      </c>
      <c r="D20" s="3">
        <v>28933502646719</v>
      </c>
      <c r="E20" s="20">
        <v>4370436686416</v>
      </c>
      <c r="F20" s="6">
        <v>6.6202772680928765</v>
      </c>
    </row>
    <row r="21" spans="1:6" x14ac:dyDescent="0.25">
      <c r="A21" s="1"/>
      <c r="B21" s="2"/>
      <c r="C21" s="1">
        <v>2023</v>
      </c>
      <c r="D21" s="3">
        <v>30449134077618</v>
      </c>
      <c r="E21" s="20">
        <v>5105211499051</v>
      </c>
      <c r="F21" s="6">
        <v>5.9643237274847758</v>
      </c>
    </row>
    <row r="22" spans="1:6" x14ac:dyDescent="0.25">
      <c r="A22" s="1">
        <v>5</v>
      </c>
      <c r="B22" s="2" t="s">
        <v>7</v>
      </c>
      <c r="C22" s="1">
        <v>2019</v>
      </c>
      <c r="D22" s="3">
        <v>744634530</v>
      </c>
      <c r="E22" s="20">
        <v>279628892.5</v>
      </c>
      <c r="F22" s="6">
        <v>2.6629384515407328</v>
      </c>
    </row>
    <row r="23" spans="1:6" x14ac:dyDescent="0.25">
      <c r="A23" s="1"/>
      <c r="B23" s="2"/>
      <c r="C23" s="1">
        <v>2020</v>
      </c>
      <c r="D23" s="21">
        <v>655847125</v>
      </c>
      <c r="E23" s="20">
        <v>241612189.5</v>
      </c>
      <c r="F23" s="6">
        <v>2.7144620739426726</v>
      </c>
    </row>
    <row r="24" spans="1:6" x14ac:dyDescent="0.25">
      <c r="A24" s="1"/>
      <c r="B24" s="2"/>
      <c r="C24" s="1">
        <v>2021</v>
      </c>
      <c r="D24" s="3">
        <v>1064394815</v>
      </c>
      <c r="E24" s="20">
        <v>224684368.5</v>
      </c>
      <c r="F24" s="6">
        <v>4.7372891229858745</v>
      </c>
    </row>
    <row r="25" spans="1:6" x14ac:dyDescent="0.25">
      <c r="A25" s="1"/>
      <c r="B25" s="2"/>
      <c r="C25" s="1">
        <v>2022</v>
      </c>
      <c r="D25" s="3">
        <v>1124599738</v>
      </c>
      <c r="E25" s="20">
        <v>192666684</v>
      </c>
      <c r="F25" s="6">
        <v>5.8370223364616587</v>
      </c>
    </row>
    <row r="26" spans="1:6" x14ac:dyDescent="0.25">
      <c r="A26" s="1"/>
      <c r="B26" s="2"/>
      <c r="C26" s="1">
        <v>2023</v>
      </c>
      <c r="D26" s="3">
        <v>961433965</v>
      </c>
      <c r="E26" s="20">
        <v>137094656.5</v>
      </c>
      <c r="F26" s="6">
        <v>7.0129207771128552</v>
      </c>
    </row>
    <row r="27" spans="1:6" x14ac:dyDescent="0.25">
      <c r="A27" s="1">
        <v>6</v>
      </c>
      <c r="B27" s="2" t="s">
        <v>8</v>
      </c>
      <c r="C27" s="1">
        <v>2019</v>
      </c>
      <c r="D27" s="3">
        <v>1105420197</v>
      </c>
      <c r="E27" s="20">
        <v>547812977.5</v>
      </c>
      <c r="F27" s="6">
        <v>2.0178788060930888</v>
      </c>
    </row>
    <row r="28" spans="1:6" x14ac:dyDescent="0.25">
      <c r="A28" s="1"/>
      <c r="B28" s="2"/>
      <c r="C28" s="1">
        <v>2020</v>
      </c>
      <c r="D28" s="3">
        <v>980556653</v>
      </c>
      <c r="E28" s="20">
        <v>513180903.5</v>
      </c>
      <c r="F28" s="6">
        <v>1.9107426763396702</v>
      </c>
    </row>
    <row r="29" spans="1:6" x14ac:dyDescent="0.25">
      <c r="A29" s="1"/>
      <c r="B29" s="2"/>
      <c r="C29" s="1">
        <v>2021</v>
      </c>
      <c r="D29" s="3">
        <v>1051444342</v>
      </c>
      <c r="E29" s="20">
        <v>481194231</v>
      </c>
      <c r="F29" s="6">
        <v>2.185072626109684</v>
      </c>
    </row>
    <row r="30" spans="1:6" x14ac:dyDescent="0.25">
      <c r="A30" s="1"/>
      <c r="B30" s="2"/>
      <c r="C30" s="1">
        <v>2022</v>
      </c>
      <c r="D30" s="3">
        <v>1168474434</v>
      </c>
      <c r="E30" s="20">
        <v>475056592</v>
      </c>
      <c r="F30" s="6">
        <v>2.459653131178948</v>
      </c>
    </row>
    <row r="31" spans="1:6" x14ac:dyDescent="0.25">
      <c r="A31" s="1"/>
      <c r="B31" s="2"/>
      <c r="C31" s="1">
        <v>2023</v>
      </c>
      <c r="D31" s="3">
        <v>1014129711</v>
      </c>
      <c r="E31" s="20">
        <v>503024316.5</v>
      </c>
      <c r="F31" s="6">
        <v>2.0160649848027776</v>
      </c>
    </row>
    <row r="32" spans="1:6" x14ac:dyDescent="0.25">
      <c r="A32" s="1">
        <v>7</v>
      </c>
      <c r="B32" s="2" t="s">
        <v>9</v>
      </c>
      <c r="C32" s="1">
        <v>2019</v>
      </c>
      <c r="D32" s="3">
        <v>247114772587</v>
      </c>
      <c r="E32" s="20">
        <v>44618240749.5</v>
      </c>
      <c r="F32" s="6">
        <v>5.538424833340593</v>
      </c>
    </row>
    <row r="33" spans="1:6" x14ac:dyDescent="0.25">
      <c r="A33" s="1"/>
      <c r="B33" s="2"/>
      <c r="C33" s="1">
        <v>2020</v>
      </c>
      <c r="D33" s="3">
        <v>277398061739</v>
      </c>
      <c r="E33" s="20">
        <v>58937120035</v>
      </c>
      <c r="F33" s="6">
        <v>4.7066782627699872</v>
      </c>
    </row>
    <row r="34" spans="1:6" x14ac:dyDescent="0.25">
      <c r="A34" s="1"/>
      <c r="B34" s="2"/>
      <c r="C34" s="1">
        <v>2021</v>
      </c>
      <c r="D34" s="3">
        <v>630530235961</v>
      </c>
      <c r="E34" s="20">
        <v>96117605718.5</v>
      </c>
      <c r="F34" s="6">
        <v>6.559986916524287</v>
      </c>
    </row>
    <row r="35" spans="1:6" x14ac:dyDescent="0.25">
      <c r="A35" s="1"/>
      <c r="B35" s="2"/>
      <c r="C35" s="1">
        <v>2022</v>
      </c>
      <c r="D35" s="3">
        <v>715425027099</v>
      </c>
      <c r="E35" s="20">
        <v>146551023300.5</v>
      </c>
      <c r="F35" s="6">
        <v>4.8817470597392898</v>
      </c>
    </row>
    <row r="36" spans="1:6" x14ac:dyDescent="0.25">
      <c r="A36" s="1"/>
      <c r="B36" s="2"/>
      <c r="C36" s="1">
        <v>2023</v>
      </c>
      <c r="D36" s="3">
        <v>702067615605</v>
      </c>
      <c r="E36" s="20">
        <v>180421738872</v>
      </c>
      <c r="F36" s="6">
        <v>3.8912584480913415</v>
      </c>
    </row>
    <row r="37" spans="1:6" x14ac:dyDescent="0.25">
      <c r="A37" s="1">
        <v>8</v>
      </c>
      <c r="B37" s="2" t="s">
        <v>10</v>
      </c>
      <c r="C37" s="1">
        <v>2019</v>
      </c>
      <c r="D37" s="3">
        <v>1841268073</v>
      </c>
      <c r="E37" s="20">
        <v>281534665.5</v>
      </c>
      <c r="F37" s="6">
        <v>6.5401113917177636</v>
      </c>
    </row>
    <row r="38" spans="1:6" x14ac:dyDescent="0.25">
      <c r="A38" s="1"/>
      <c r="B38" s="2"/>
      <c r="C38" s="1">
        <v>2020</v>
      </c>
      <c r="D38" s="3">
        <v>2893298079</v>
      </c>
      <c r="E38" s="20">
        <v>467136946.5</v>
      </c>
      <c r="F38" s="6">
        <v>6.1936828175931913</v>
      </c>
    </row>
    <row r="39" spans="1:6" x14ac:dyDescent="0.25">
      <c r="A39" s="1"/>
      <c r="B39" s="2"/>
      <c r="C39" s="1">
        <v>2021</v>
      </c>
      <c r="D39" s="3">
        <v>2159191248</v>
      </c>
      <c r="E39" s="20">
        <v>261629437.5</v>
      </c>
      <c r="F39" s="6">
        <v>8.2528604908994616</v>
      </c>
    </row>
    <row r="40" spans="1:6" x14ac:dyDescent="0.25">
      <c r="A40" s="1"/>
      <c r="B40" s="2"/>
      <c r="C40" s="1">
        <v>2022</v>
      </c>
      <c r="D40" s="3">
        <v>2339387755</v>
      </c>
      <c r="E40" s="20">
        <v>218413608</v>
      </c>
      <c r="F40" s="6">
        <v>10.710815028521482</v>
      </c>
    </row>
    <row r="41" spans="1:6" x14ac:dyDescent="0.25">
      <c r="A41" s="1"/>
      <c r="B41" s="2"/>
      <c r="C41" s="1">
        <v>2023</v>
      </c>
      <c r="D41" s="3">
        <v>2747529515</v>
      </c>
      <c r="E41" s="20">
        <v>352420762.5</v>
      </c>
      <c r="F41" s="6">
        <v>7.796162449424358</v>
      </c>
    </row>
    <row r="42" spans="1:6" x14ac:dyDescent="0.25">
      <c r="A42" s="1">
        <v>9</v>
      </c>
      <c r="B42" s="2" t="s">
        <v>11</v>
      </c>
      <c r="C42" s="1">
        <v>2019</v>
      </c>
      <c r="D42" s="20">
        <v>3067434000</v>
      </c>
      <c r="E42" s="20">
        <v>475433000</v>
      </c>
      <c r="F42" s="6">
        <v>6.4518743966026761</v>
      </c>
    </row>
    <row r="43" spans="1:6" x14ac:dyDescent="0.25">
      <c r="A43" s="1"/>
      <c r="B43" s="2"/>
      <c r="C43" s="1">
        <v>2020</v>
      </c>
      <c r="D43" s="1">
        <v>3335411000</v>
      </c>
      <c r="E43" s="20">
        <v>592801000</v>
      </c>
      <c r="F43" s="6">
        <v>5.6265272831860944</v>
      </c>
    </row>
    <row r="44" spans="1:6" x14ac:dyDescent="0.25">
      <c r="A44" s="1"/>
      <c r="B44" s="2"/>
      <c r="C44" s="1">
        <v>2021</v>
      </c>
      <c r="D44" s="3">
        <v>4020980000</v>
      </c>
      <c r="E44" s="20">
        <v>583861000</v>
      </c>
      <c r="F44" s="6">
        <v>6.8868788975458202</v>
      </c>
    </row>
    <row r="45" spans="1:6" x14ac:dyDescent="0.25">
      <c r="A45" s="1"/>
      <c r="B45" s="2"/>
      <c r="C45" s="1">
        <v>2022</v>
      </c>
      <c r="D45" s="3">
        <v>3865523000</v>
      </c>
      <c r="E45" s="20">
        <v>648705500</v>
      </c>
      <c r="F45" s="6">
        <v>5.9588256920898619</v>
      </c>
    </row>
    <row r="46" spans="1:6" x14ac:dyDescent="0.25">
      <c r="A46" s="1"/>
      <c r="B46" s="2"/>
      <c r="C46" s="1">
        <v>2023</v>
      </c>
      <c r="D46" s="3">
        <v>3565930000</v>
      </c>
      <c r="E46" s="20">
        <v>731571000</v>
      </c>
      <c r="F46" s="6">
        <v>4.8743457572812483</v>
      </c>
    </row>
    <row r="47" spans="1:6" x14ac:dyDescent="0.25">
      <c r="A47" s="1">
        <v>10</v>
      </c>
      <c r="B47" s="2" t="s">
        <v>12</v>
      </c>
      <c r="C47" s="1">
        <v>2019</v>
      </c>
      <c r="D47" s="3">
        <v>5048301</v>
      </c>
      <c r="E47" s="20">
        <v>1116366</v>
      </c>
      <c r="F47" s="6">
        <v>4.5220841551964144</v>
      </c>
    </row>
    <row r="48" spans="1:6" x14ac:dyDescent="0.25">
      <c r="A48" s="1"/>
      <c r="B48" s="2"/>
      <c r="C48" s="1">
        <v>2020</v>
      </c>
      <c r="D48" s="3">
        <v>6163939</v>
      </c>
      <c r="E48" s="20">
        <v>1269360</v>
      </c>
      <c r="F48" s="6">
        <v>4.8559423646562045</v>
      </c>
    </row>
    <row r="49" spans="1:6" x14ac:dyDescent="0.25">
      <c r="A49" s="1"/>
      <c r="B49" s="2"/>
      <c r="C49" s="1">
        <v>2021</v>
      </c>
      <c r="D49" s="3">
        <v>7076164</v>
      </c>
      <c r="E49" s="20">
        <v>1206617</v>
      </c>
      <c r="F49" s="6">
        <v>5.8644656920961662</v>
      </c>
    </row>
    <row r="50" spans="1:6" x14ac:dyDescent="0.25">
      <c r="A50" s="1"/>
      <c r="B50" s="2"/>
      <c r="C50" s="1">
        <v>2022</v>
      </c>
      <c r="D50" s="3">
        <v>7290121</v>
      </c>
      <c r="E50" s="20">
        <v>1450692.5</v>
      </c>
      <c r="F50" s="6">
        <v>5.0252696556989163</v>
      </c>
    </row>
    <row r="51" spans="1:6" x14ac:dyDescent="0.25">
      <c r="A51" s="1"/>
      <c r="B51" s="2"/>
      <c r="C51" s="1">
        <v>2023</v>
      </c>
      <c r="D51" s="3">
        <v>8197755</v>
      </c>
      <c r="E51" s="20">
        <v>1752529.5</v>
      </c>
      <c r="F51" s="6">
        <v>4.6776701904304607</v>
      </c>
    </row>
    <row r="52" spans="1:6" x14ac:dyDescent="0.25">
      <c r="A52" s="1">
        <v>11</v>
      </c>
      <c r="B52" s="2" t="s">
        <v>13</v>
      </c>
      <c r="C52" s="1">
        <v>2019</v>
      </c>
      <c r="D52" s="3">
        <v>10993842057747</v>
      </c>
      <c r="E52" s="20">
        <v>1377195966033.5</v>
      </c>
      <c r="F52" s="6">
        <v>7.9827724803832147</v>
      </c>
    </row>
    <row r="53" spans="1:6" x14ac:dyDescent="0.25">
      <c r="A53" s="1"/>
      <c r="B53" s="2"/>
      <c r="C53" s="1">
        <v>2020</v>
      </c>
      <c r="D53" s="3">
        <v>10968402090246</v>
      </c>
      <c r="E53" s="20">
        <v>1490271687040.5</v>
      </c>
      <c r="F53" s="6">
        <v>7.3600016598503091</v>
      </c>
    </row>
    <row r="54" spans="1:6" x14ac:dyDescent="0.25">
      <c r="A54" s="1"/>
      <c r="B54" s="2"/>
      <c r="C54" s="1">
        <v>2021</v>
      </c>
      <c r="D54" s="3">
        <v>11234443003639</v>
      </c>
      <c r="E54" s="20">
        <v>1435215779618</v>
      </c>
      <c r="F54" s="6">
        <v>7.8277030974597999</v>
      </c>
    </row>
    <row r="55" spans="1:6" x14ac:dyDescent="0.25">
      <c r="A55" s="1"/>
      <c r="B55" s="1"/>
      <c r="C55" s="1">
        <v>2022</v>
      </c>
      <c r="D55" s="3">
        <v>12254369318120</v>
      </c>
      <c r="E55" s="20">
        <v>1621293379093.5</v>
      </c>
      <c r="F55" s="6">
        <v>7.5583910204898768</v>
      </c>
    </row>
    <row r="56" spans="1:6" x14ac:dyDescent="0.25">
      <c r="A56" s="1"/>
      <c r="B56" s="1"/>
      <c r="C56" s="1">
        <v>2023</v>
      </c>
      <c r="D56" s="3">
        <v>13119784555987</v>
      </c>
      <c r="E56" s="20">
        <v>1770070543091.5</v>
      </c>
      <c r="F56" s="6">
        <v>7.4120122540838196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J10" sqref="J10"/>
    </sheetView>
  </sheetViews>
  <sheetFormatPr defaultRowHeight="15" x14ac:dyDescent="0.25"/>
  <cols>
    <col min="2" max="2" width="11.28515625" bestFit="1" customWidth="1"/>
    <col min="4" max="4" width="21.42578125" style="10" bestFit="1" customWidth="1"/>
    <col min="5" max="5" width="25.5703125" style="10" bestFit="1" customWidth="1"/>
    <col min="6" max="6" width="13.140625" bestFit="1" customWidth="1"/>
  </cols>
  <sheetData>
    <row r="1" spans="1:8" x14ac:dyDescent="0.25">
      <c r="A1" s="4" t="s">
        <v>14</v>
      </c>
      <c r="B1" s="4" t="s">
        <v>15</v>
      </c>
      <c r="C1" s="4" t="s">
        <v>16</v>
      </c>
      <c r="D1" s="19" t="s">
        <v>22</v>
      </c>
      <c r="E1" s="19" t="s">
        <v>23</v>
      </c>
      <c r="F1" s="5" t="s">
        <v>24</v>
      </c>
    </row>
    <row r="2" spans="1:8" x14ac:dyDescent="0.25">
      <c r="A2" s="1">
        <v>1</v>
      </c>
      <c r="B2" s="2" t="s">
        <v>3</v>
      </c>
      <c r="C2" s="1">
        <v>2019</v>
      </c>
      <c r="D2" s="9">
        <v>839538301</v>
      </c>
      <c r="E2" s="9">
        <v>318329649</v>
      </c>
      <c r="F2" s="1">
        <v>2.6373236160606579</v>
      </c>
    </row>
    <row r="3" spans="1:8" x14ac:dyDescent="0.25">
      <c r="A3" s="1"/>
      <c r="B3" s="2"/>
      <c r="C3" s="1">
        <v>2020</v>
      </c>
      <c r="D3" s="9">
        <v>897710889</v>
      </c>
      <c r="E3" s="9">
        <v>347601375</v>
      </c>
      <c r="F3" s="1">
        <v>2.5825872783155703</v>
      </c>
    </row>
    <row r="4" spans="1:8" x14ac:dyDescent="0.25">
      <c r="A4" s="1"/>
      <c r="B4" s="2"/>
      <c r="C4" s="1">
        <v>2021</v>
      </c>
      <c r="D4" s="9">
        <v>905125390</v>
      </c>
      <c r="E4" s="9">
        <v>389714067</v>
      </c>
      <c r="F4" s="1">
        <v>2.3225371282273986</v>
      </c>
      <c r="H4" t="s">
        <v>25</v>
      </c>
    </row>
    <row r="5" spans="1:8" x14ac:dyDescent="0.25">
      <c r="A5" s="1"/>
      <c r="B5" s="2"/>
      <c r="C5" s="1">
        <v>2022</v>
      </c>
      <c r="D5" s="9">
        <v>910918060</v>
      </c>
      <c r="E5" s="9">
        <v>455174584</v>
      </c>
      <c r="F5" s="1">
        <v>2.0012498325257986</v>
      </c>
    </row>
    <row r="6" spans="1:8" x14ac:dyDescent="0.25">
      <c r="A6" s="1"/>
      <c r="B6" s="2"/>
      <c r="C6" s="1">
        <v>2023</v>
      </c>
      <c r="D6" s="9">
        <v>915647879</v>
      </c>
      <c r="E6" s="9">
        <v>471835638</v>
      </c>
      <c r="F6" s="1">
        <v>1.9406077143329306</v>
      </c>
      <c r="H6" t="s">
        <v>36</v>
      </c>
    </row>
    <row r="7" spans="1:8" x14ac:dyDescent="0.25">
      <c r="A7" s="1">
        <v>2</v>
      </c>
      <c r="B7" s="2" t="s">
        <v>4</v>
      </c>
      <c r="C7" s="1">
        <v>2019</v>
      </c>
      <c r="D7" s="9">
        <v>1108815136496</v>
      </c>
      <c r="E7" s="9">
        <v>193625039015.5</v>
      </c>
      <c r="F7" s="1">
        <v>5.7266102676278221</v>
      </c>
    </row>
    <row r="8" spans="1:8" x14ac:dyDescent="0.25">
      <c r="A8" s="1"/>
      <c r="B8" s="2"/>
      <c r="C8" s="1">
        <v>2020</v>
      </c>
      <c r="D8" s="9">
        <v>1314987873576</v>
      </c>
      <c r="E8" s="9">
        <v>155466854383.5</v>
      </c>
      <c r="F8" s="1">
        <v>8.4583165896714902</v>
      </c>
    </row>
    <row r="9" spans="1:8" x14ac:dyDescent="0.25">
      <c r="A9" s="1"/>
      <c r="B9" s="2"/>
      <c r="C9" s="1">
        <v>2021</v>
      </c>
      <c r="D9" s="9">
        <v>2450332548549</v>
      </c>
      <c r="E9" s="9">
        <v>290599161436</v>
      </c>
      <c r="F9" s="1">
        <v>8.4320014429520231</v>
      </c>
    </row>
    <row r="10" spans="1:8" x14ac:dyDescent="0.25">
      <c r="A10" s="1"/>
      <c r="B10" s="2"/>
      <c r="C10" s="1">
        <v>2022</v>
      </c>
      <c r="D10" s="9">
        <v>1254216941753</v>
      </c>
      <c r="E10" s="9">
        <v>306944158301</v>
      </c>
      <c r="F10" s="1">
        <v>4.0861404520462372</v>
      </c>
    </row>
    <row r="11" spans="1:8" x14ac:dyDescent="0.25">
      <c r="A11" s="1"/>
      <c r="B11" s="2"/>
      <c r="C11" s="1">
        <v>2023</v>
      </c>
      <c r="D11" s="9">
        <v>680988443517</v>
      </c>
      <c r="E11" s="9">
        <v>166277605169.5</v>
      </c>
      <c r="F11" s="1">
        <v>4.0954910483754823</v>
      </c>
    </row>
    <row r="12" spans="1:8" x14ac:dyDescent="0.25">
      <c r="A12" s="1">
        <v>3</v>
      </c>
      <c r="B12" s="2" t="s">
        <v>5</v>
      </c>
      <c r="C12" s="1">
        <v>2019</v>
      </c>
      <c r="D12" s="9">
        <v>5897247790</v>
      </c>
      <c r="E12" s="9">
        <v>1215693162404.5</v>
      </c>
      <c r="F12" s="1">
        <v>4.850934407112999E-3</v>
      </c>
    </row>
    <row r="13" spans="1:8" x14ac:dyDescent="0.25">
      <c r="A13" s="1"/>
      <c r="B13" s="2"/>
      <c r="C13" s="1">
        <v>2020</v>
      </c>
      <c r="D13" s="9">
        <v>6349041832</v>
      </c>
      <c r="E13" s="9">
        <v>2591530533</v>
      </c>
      <c r="F13" s="1">
        <v>2.4499197486399056</v>
      </c>
    </row>
    <row r="14" spans="1:8" x14ac:dyDescent="0.25">
      <c r="A14" s="1"/>
      <c r="B14" s="2"/>
      <c r="C14" s="1">
        <v>2021</v>
      </c>
      <c r="D14" s="9">
        <v>8461341494</v>
      </c>
      <c r="E14" s="9">
        <v>2607518792</v>
      </c>
      <c r="F14" s="1">
        <v>3.2449781454921149</v>
      </c>
    </row>
    <row r="15" spans="1:8" x14ac:dyDescent="0.25">
      <c r="A15" s="1"/>
      <c r="B15" s="2"/>
      <c r="C15" s="1">
        <v>2022</v>
      </c>
      <c r="D15" s="9">
        <v>6013310323</v>
      </c>
      <c r="E15" s="9">
        <v>2923101774</v>
      </c>
      <c r="F15" s="1">
        <v>2.0571676212187882</v>
      </c>
    </row>
    <row r="16" spans="1:8" x14ac:dyDescent="0.25">
      <c r="A16" s="1"/>
      <c r="B16" s="2"/>
      <c r="C16" s="1">
        <v>2023</v>
      </c>
      <c r="D16" s="9">
        <v>6863182229</v>
      </c>
      <c r="E16" s="9">
        <v>2972652403</v>
      </c>
      <c r="F16" s="1">
        <v>2.3087738822318</v>
      </c>
    </row>
    <row r="17" spans="1:6" x14ac:dyDescent="0.25">
      <c r="A17" s="1">
        <v>4</v>
      </c>
      <c r="B17" s="2" t="s">
        <v>6</v>
      </c>
      <c r="C17" s="1">
        <v>2019</v>
      </c>
      <c r="D17" s="9">
        <v>12390008590196</v>
      </c>
      <c r="E17" s="9">
        <v>3742098182625</v>
      </c>
      <c r="F17" s="1">
        <v>3.3109790244746278</v>
      </c>
    </row>
    <row r="18" spans="1:6" x14ac:dyDescent="0.25">
      <c r="A18" s="1"/>
      <c r="B18" s="2"/>
      <c r="C18" s="1">
        <v>2020</v>
      </c>
      <c r="D18" s="9">
        <v>12866332497453</v>
      </c>
      <c r="E18" s="9">
        <v>3641304792427.5</v>
      </c>
      <c r="F18" s="1">
        <v>3.533440135033457</v>
      </c>
    </row>
    <row r="19" spans="1:6" x14ac:dyDescent="0.25">
      <c r="A19" s="1"/>
      <c r="B19" s="2"/>
      <c r="C19" s="1">
        <v>2021</v>
      </c>
      <c r="D19" s="9">
        <v>14977410271049</v>
      </c>
      <c r="E19" s="9">
        <v>4624602318913</v>
      </c>
      <c r="F19" s="1">
        <v>3.2386374520889394</v>
      </c>
    </row>
    <row r="20" spans="1:6" x14ac:dyDescent="0.25">
      <c r="A20" s="1"/>
      <c r="B20" s="2"/>
      <c r="C20" s="1">
        <v>2022</v>
      </c>
      <c r="D20" s="9">
        <v>17229436210443</v>
      </c>
      <c r="E20" s="9">
        <v>6327252116573</v>
      </c>
      <c r="F20" s="1">
        <v>2.7230519494100545</v>
      </c>
    </row>
    <row r="21" spans="1:6" x14ac:dyDescent="0.25">
      <c r="A21" s="1"/>
      <c r="B21" s="2"/>
      <c r="C21" s="1">
        <v>2023</v>
      </c>
      <c r="D21" s="9">
        <v>18625888544234</v>
      </c>
      <c r="E21" s="9">
        <v>7214118908986</v>
      </c>
      <c r="F21" s="1">
        <v>2.581866029548439</v>
      </c>
    </row>
    <row r="22" spans="1:6" x14ac:dyDescent="0.25">
      <c r="A22" s="1">
        <v>5</v>
      </c>
      <c r="B22" s="2" t="s">
        <v>7</v>
      </c>
      <c r="C22" s="1">
        <v>2019</v>
      </c>
      <c r="D22" s="9">
        <v>421320853</v>
      </c>
      <c r="E22" s="9">
        <v>264123324.5</v>
      </c>
      <c r="F22" s="1">
        <v>1.5951671583627973</v>
      </c>
    </row>
    <row r="23" spans="1:6" x14ac:dyDescent="0.25">
      <c r="A23" s="1"/>
      <c r="B23" s="2"/>
      <c r="C23" s="1">
        <v>2020</v>
      </c>
      <c r="D23" s="9">
        <v>361641158</v>
      </c>
      <c r="E23" s="9">
        <v>305263937</v>
      </c>
      <c r="F23" s="1">
        <v>1.1846835284706427</v>
      </c>
    </row>
    <row r="24" spans="1:6" x14ac:dyDescent="0.25">
      <c r="A24" s="1"/>
      <c r="B24" s="2"/>
      <c r="C24" s="1">
        <v>2021</v>
      </c>
      <c r="D24" s="9">
        <v>665711070</v>
      </c>
      <c r="E24" s="9">
        <v>272784615.5</v>
      </c>
      <c r="F24" s="1">
        <v>2.4404274734474534</v>
      </c>
    </row>
    <row r="25" spans="1:6" x14ac:dyDescent="0.25">
      <c r="A25" s="1"/>
      <c r="B25" s="2"/>
      <c r="C25" s="1">
        <v>2022</v>
      </c>
      <c r="D25" s="9">
        <v>697007762</v>
      </c>
      <c r="E25" s="9">
        <v>350084594.5</v>
      </c>
      <c r="F25" s="1">
        <v>1.9909695340792839</v>
      </c>
    </row>
    <row r="26" spans="1:6" x14ac:dyDescent="0.25">
      <c r="A26" s="1"/>
      <c r="B26" s="2"/>
      <c r="C26" s="1">
        <v>2023</v>
      </c>
      <c r="D26" s="9">
        <v>560961595</v>
      </c>
      <c r="E26" s="9">
        <v>371213333.5</v>
      </c>
      <c r="F26" s="1">
        <v>1.5111569126867044</v>
      </c>
    </row>
    <row r="27" spans="1:6" x14ac:dyDescent="0.25">
      <c r="A27" s="1">
        <v>6</v>
      </c>
      <c r="B27" s="2" t="s">
        <v>8</v>
      </c>
      <c r="C27" s="1">
        <v>2019</v>
      </c>
      <c r="D27" s="9">
        <v>495935504</v>
      </c>
      <c r="E27" s="9">
        <v>365193262</v>
      </c>
      <c r="F27" s="1">
        <v>1.3580083632539748</v>
      </c>
    </row>
    <row r="28" spans="1:6" x14ac:dyDescent="0.25">
      <c r="A28" s="1"/>
      <c r="B28" s="2"/>
      <c r="C28" s="1">
        <v>2020</v>
      </c>
      <c r="D28" s="9">
        <v>457069539</v>
      </c>
      <c r="E28" s="9">
        <v>367761437.5</v>
      </c>
      <c r="F28" s="1">
        <v>1.2428424853543814</v>
      </c>
    </row>
    <row r="29" spans="1:6" x14ac:dyDescent="0.25">
      <c r="A29" s="1"/>
      <c r="B29" s="2"/>
      <c r="C29" s="1">
        <v>2021</v>
      </c>
      <c r="D29" s="9">
        <v>531914614</v>
      </c>
      <c r="E29" s="9">
        <v>349831214.5</v>
      </c>
      <c r="F29" s="1">
        <v>1.5204892872702758</v>
      </c>
    </row>
    <row r="30" spans="1:6" x14ac:dyDescent="0.25">
      <c r="A30" s="1"/>
      <c r="B30" s="2"/>
      <c r="C30" s="1">
        <v>2022</v>
      </c>
      <c r="D30" s="9">
        <v>584381039</v>
      </c>
      <c r="E30" s="9">
        <v>309741952</v>
      </c>
      <c r="F30" s="1">
        <v>1.8866706147703234</v>
      </c>
    </row>
    <row r="31" spans="1:6" x14ac:dyDescent="0.25">
      <c r="A31" s="1"/>
      <c r="B31" s="2"/>
      <c r="C31" s="1">
        <v>2023</v>
      </c>
      <c r="D31" s="9">
        <v>495706317</v>
      </c>
      <c r="E31" s="9">
        <v>295639782</v>
      </c>
      <c r="F31" s="1">
        <v>1.6767239971784311</v>
      </c>
    </row>
    <row r="32" spans="1:6" x14ac:dyDescent="0.25">
      <c r="A32" s="1">
        <v>7</v>
      </c>
      <c r="B32" s="2" t="s">
        <v>9</v>
      </c>
      <c r="C32" s="1">
        <v>2019</v>
      </c>
      <c r="D32" s="9">
        <v>106912029284</v>
      </c>
      <c r="E32" s="9">
        <v>42592159790</v>
      </c>
      <c r="F32" s="1">
        <v>2.5101340202311446</v>
      </c>
    </row>
    <row r="33" spans="1:6" x14ac:dyDescent="0.25">
      <c r="A33" s="1"/>
      <c r="B33" s="2"/>
      <c r="C33" s="1">
        <v>2020</v>
      </c>
      <c r="D33" s="9">
        <v>113507729371</v>
      </c>
      <c r="E33" s="9">
        <v>46512604569.5</v>
      </c>
      <c r="F33" s="1">
        <v>2.4403649380974706</v>
      </c>
    </row>
    <row r="34" spans="1:6" x14ac:dyDescent="0.25">
      <c r="A34" s="1"/>
      <c r="B34" s="2"/>
      <c r="C34" s="1">
        <v>2021</v>
      </c>
      <c r="D34" s="9">
        <v>385949260966</v>
      </c>
      <c r="E34" s="9">
        <v>106548824739</v>
      </c>
      <c r="F34" s="1">
        <v>3.6222760965352183</v>
      </c>
    </row>
    <row r="35" spans="1:6" x14ac:dyDescent="0.25">
      <c r="A35" s="1"/>
      <c r="B35" s="2"/>
      <c r="C35" s="1">
        <v>2022</v>
      </c>
      <c r="D35" s="9">
        <v>464580400643</v>
      </c>
      <c r="E35" s="9">
        <v>181838690679</v>
      </c>
      <c r="F35" s="1">
        <v>2.5549040135969974</v>
      </c>
    </row>
    <row r="36" spans="1:6" x14ac:dyDescent="0.25">
      <c r="A36" s="1"/>
      <c r="B36" s="2"/>
      <c r="C36" s="1">
        <v>2023</v>
      </c>
      <c r="D36" s="9">
        <v>406752078965</v>
      </c>
      <c r="E36" s="9">
        <v>227703437988</v>
      </c>
      <c r="F36" s="1">
        <v>1.7863238366494751</v>
      </c>
    </row>
    <row r="37" spans="1:6" x14ac:dyDescent="0.25">
      <c r="A37" s="1">
        <v>8</v>
      </c>
      <c r="B37" s="2" t="s">
        <v>10</v>
      </c>
      <c r="C37" s="1">
        <v>2019</v>
      </c>
      <c r="D37" s="9">
        <v>1537016351</v>
      </c>
      <c r="E37" s="9">
        <v>505871856</v>
      </c>
      <c r="F37" s="1">
        <v>3.0383511807780823</v>
      </c>
    </row>
    <row r="38" spans="1:6" x14ac:dyDescent="0.25">
      <c r="A38" s="1"/>
      <c r="B38" s="2"/>
      <c r="C38" s="1">
        <v>2020</v>
      </c>
      <c r="D38" s="9">
        <v>2464083162</v>
      </c>
      <c r="E38" s="9">
        <v>434123128</v>
      </c>
      <c r="F38" s="1">
        <v>5.6760006621900132</v>
      </c>
    </row>
    <row r="39" spans="1:6" x14ac:dyDescent="0.25">
      <c r="A39" s="1"/>
      <c r="B39" s="2"/>
      <c r="C39" s="1">
        <v>2021</v>
      </c>
      <c r="D39" s="9">
        <v>1946721501</v>
      </c>
      <c r="E39" s="9">
        <v>213970076</v>
      </c>
      <c r="F39" s="1">
        <v>9.0981016476341292</v>
      </c>
    </row>
    <row r="40" spans="1:6" x14ac:dyDescent="0.25">
      <c r="A40" s="1"/>
      <c r="B40" s="2"/>
      <c r="C40" s="1">
        <v>2022</v>
      </c>
      <c r="D40" s="9">
        <v>2077414708</v>
      </c>
      <c r="E40" s="9">
        <v>364626564</v>
      </c>
      <c r="F40" s="1">
        <v>5.6973762010383862</v>
      </c>
    </row>
    <row r="41" spans="1:6" x14ac:dyDescent="0.25">
      <c r="A41" s="1"/>
      <c r="B41" s="2"/>
      <c r="C41" s="1">
        <v>2023</v>
      </c>
      <c r="D41" s="9">
        <v>2449763171</v>
      </c>
      <c r="E41" s="9">
        <v>370019770</v>
      </c>
      <c r="F41" s="1">
        <v>6.6206277869963541</v>
      </c>
    </row>
    <row r="42" spans="1:6" x14ac:dyDescent="0.25">
      <c r="A42" s="1">
        <v>9</v>
      </c>
      <c r="B42" s="2" t="s">
        <v>11</v>
      </c>
      <c r="C42" s="1">
        <v>2019</v>
      </c>
      <c r="D42" s="8">
        <v>1386870000</v>
      </c>
      <c r="E42" s="9">
        <v>310900500</v>
      </c>
      <c r="F42" s="1">
        <v>4.4608162418522967</v>
      </c>
    </row>
    <row r="43" spans="1:6" x14ac:dyDescent="0.25">
      <c r="A43" s="1"/>
      <c r="B43" s="2"/>
      <c r="C43" s="1">
        <v>2020</v>
      </c>
      <c r="D43" s="8">
        <v>1496628000</v>
      </c>
      <c r="E43" s="9">
        <v>326736000</v>
      </c>
      <c r="F43" s="1">
        <v>4.5805420890260029</v>
      </c>
    </row>
    <row r="44" spans="1:6" x14ac:dyDescent="0.25">
      <c r="A44" s="1"/>
      <c r="B44" s="2"/>
      <c r="C44" s="1">
        <v>2021</v>
      </c>
      <c r="D44" s="9">
        <v>1734948000</v>
      </c>
      <c r="E44" s="9">
        <v>434000500</v>
      </c>
      <c r="F44" s="1">
        <v>3.9975714313693187</v>
      </c>
    </row>
    <row r="45" spans="1:6" x14ac:dyDescent="0.25">
      <c r="A45" s="1"/>
      <c r="B45" s="2"/>
      <c r="C45" s="1">
        <v>2022</v>
      </c>
      <c r="D45" s="9">
        <v>1702910000</v>
      </c>
      <c r="E45" s="9">
        <v>548721500</v>
      </c>
      <c r="F45" s="1">
        <v>3.1034140269699657</v>
      </c>
    </row>
    <row r="46" spans="1:6" x14ac:dyDescent="0.25">
      <c r="A46" s="1"/>
      <c r="B46" s="2"/>
      <c r="C46" s="1">
        <v>2023</v>
      </c>
      <c r="D46" s="9">
        <v>1547235000</v>
      </c>
      <c r="E46" s="9">
        <v>464539500</v>
      </c>
      <c r="F46" s="1">
        <v>3.3306855498832717</v>
      </c>
    </row>
    <row r="47" spans="1:6" x14ac:dyDescent="0.25">
      <c r="A47" s="1">
        <v>10</v>
      </c>
      <c r="B47" s="2" t="s">
        <v>12</v>
      </c>
      <c r="C47" s="1">
        <v>2019</v>
      </c>
      <c r="D47" s="9">
        <v>4032575</v>
      </c>
      <c r="E47" s="9">
        <v>883883</v>
      </c>
      <c r="F47" s="1">
        <v>4.5623402644920201</v>
      </c>
    </row>
    <row r="48" spans="1:6" x14ac:dyDescent="0.25">
      <c r="A48" s="1"/>
      <c r="B48" s="2"/>
      <c r="C48" s="1">
        <v>2020</v>
      </c>
      <c r="D48" s="9">
        <v>4817626</v>
      </c>
      <c r="E48" s="9">
        <v>1036891</v>
      </c>
      <c r="F48" s="1">
        <v>4.6462222162213775</v>
      </c>
    </row>
    <row r="49" spans="1:6" x14ac:dyDescent="0.25">
      <c r="A49" s="1"/>
      <c r="B49" s="2"/>
      <c r="C49" s="1">
        <v>2021</v>
      </c>
      <c r="D49" s="9">
        <v>5506811</v>
      </c>
      <c r="E49" s="9">
        <v>1092005</v>
      </c>
      <c r="F49" s="1">
        <v>5.0428441261715831</v>
      </c>
    </row>
    <row r="50" spans="1:6" x14ac:dyDescent="0.25">
      <c r="A50" s="1"/>
      <c r="B50" s="2"/>
      <c r="C50" s="1">
        <v>2022</v>
      </c>
      <c r="D50" s="9">
        <v>5951730</v>
      </c>
      <c r="E50" s="9">
        <v>1132861</v>
      </c>
      <c r="F50" s="1">
        <v>5.2537160340059375</v>
      </c>
    </row>
    <row r="51" spans="1:6" x14ac:dyDescent="0.25">
      <c r="A51" s="1"/>
      <c r="B51" s="2"/>
      <c r="C51" s="1">
        <v>2023</v>
      </c>
      <c r="D51" s="9">
        <v>6888399</v>
      </c>
      <c r="E51" s="9">
        <v>1263895</v>
      </c>
      <c r="F51" s="1">
        <v>5.4501354938503592</v>
      </c>
    </row>
    <row r="52" spans="1:6" x14ac:dyDescent="0.25">
      <c r="A52" s="1">
        <v>11</v>
      </c>
      <c r="B52" s="2" t="s">
        <v>13</v>
      </c>
      <c r="C52" s="1">
        <v>2019</v>
      </c>
      <c r="D52" s="9">
        <v>6752312739035</v>
      </c>
      <c r="E52" s="9">
        <v>1472926396624.5</v>
      </c>
      <c r="F52" s="1">
        <v>4.5842838817399496</v>
      </c>
    </row>
    <row r="53" spans="1:6" x14ac:dyDescent="0.25">
      <c r="A53" s="1"/>
      <c r="B53" s="2"/>
      <c r="C53" s="1">
        <v>2020</v>
      </c>
      <c r="D53" s="9">
        <v>7055613010741</v>
      </c>
      <c r="E53" s="9">
        <v>1460143993332</v>
      </c>
      <c r="F53" s="1">
        <v>4.8321350791166324</v>
      </c>
    </row>
    <row r="54" spans="1:6" x14ac:dyDescent="0.25">
      <c r="A54" s="1"/>
      <c r="B54" s="2"/>
      <c r="C54" s="1">
        <v>2021</v>
      </c>
      <c r="D54" s="9">
        <v>7226149613742</v>
      </c>
      <c r="E54" s="9">
        <v>1672753077588</v>
      </c>
      <c r="F54" s="1">
        <v>4.3199141048131464</v>
      </c>
    </row>
    <row r="55" spans="1:6" x14ac:dyDescent="0.25">
      <c r="A55" s="1"/>
      <c r="B55" s="1"/>
      <c r="C55" s="1">
        <v>2022</v>
      </c>
      <c r="D55" s="9">
        <v>8089807850164</v>
      </c>
      <c r="E55" s="9">
        <v>1910404368210</v>
      </c>
      <c r="F55" s="1">
        <v>4.234604979334267</v>
      </c>
    </row>
    <row r="56" spans="1:6" x14ac:dyDescent="0.25">
      <c r="A56" s="1"/>
      <c r="B56" s="1"/>
      <c r="C56" s="1">
        <v>2023</v>
      </c>
      <c r="D56" s="9">
        <v>8416500046775</v>
      </c>
      <c r="E56" s="9">
        <v>1979552013669.5</v>
      </c>
      <c r="F56" s="1">
        <v>4.2517195752655752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J12" sqref="J12"/>
    </sheetView>
  </sheetViews>
  <sheetFormatPr defaultRowHeight="15" x14ac:dyDescent="0.25"/>
  <cols>
    <col min="2" max="2" width="11.28515625" bestFit="1" customWidth="1"/>
    <col min="4" max="4" width="16.42578125" bestFit="1" customWidth="1"/>
    <col min="5" max="5" width="17.5703125" bestFit="1" customWidth="1"/>
    <col min="6" max="6" width="17.85546875" bestFit="1" customWidth="1"/>
  </cols>
  <sheetData>
    <row r="1" spans="1:9" x14ac:dyDescent="0.25">
      <c r="A1" s="4" t="s">
        <v>14</v>
      </c>
      <c r="B1" s="4" t="s">
        <v>15</v>
      </c>
      <c r="C1" s="4" t="s">
        <v>16</v>
      </c>
      <c r="D1" s="18" t="s">
        <v>18</v>
      </c>
      <c r="E1" s="18" t="s">
        <v>19</v>
      </c>
      <c r="F1" s="18" t="s">
        <v>20</v>
      </c>
      <c r="G1" s="18" t="s">
        <v>26</v>
      </c>
    </row>
    <row r="2" spans="1:9" x14ac:dyDescent="0.25">
      <c r="A2" s="1">
        <v>1</v>
      </c>
      <c r="B2" s="2" t="s">
        <v>3</v>
      </c>
      <c r="C2" s="1">
        <v>2019</v>
      </c>
      <c r="D2" s="3">
        <v>221783249</v>
      </c>
      <c r="E2" s="23">
        <v>1829960714</v>
      </c>
      <c r="F2" s="1">
        <f>D2/E2</f>
        <v>0.12119563403916878</v>
      </c>
      <c r="G2" s="1">
        <f>D2/E2*100</f>
        <v>12.119563403916878</v>
      </c>
    </row>
    <row r="3" spans="1:9" x14ac:dyDescent="0.25">
      <c r="A3" s="1"/>
      <c r="B3" s="2"/>
      <c r="C3" s="1">
        <v>2020</v>
      </c>
      <c r="D3" s="3">
        <v>162072984</v>
      </c>
      <c r="E3" s="3">
        <v>1986711872</v>
      </c>
      <c r="F3" s="1">
        <f t="shared" ref="F3:F56" si="0">D3/E3</f>
        <v>8.1578504806961757E-2</v>
      </c>
      <c r="G3" s="1">
        <f t="shared" ref="G3:G55" si="1">D3/E3*100</f>
        <v>8.157850480696176</v>
      </c>
      <c r="I3" t="s">
        <v>21</v>
      </c>
    </row>
    <row r="4" spans="1:9" x14ac:dyDescent="0.25">
      <c r="A4" s="1"/>
      <c r="B4" s="2"/>
      <c r="C4" s="1">
        <v>2021</v>
      </c>
      <c r="D4" s="3">
        <v>146725628</v>
      </c>
      <c r="E4" s="3">
        <v>2085904980</v>
      </c>
      <c r="F4" s="1">
        <f t="shared" si="0"/>
        <v>7.0341472601498853E-2</v>
      </c>
      <c r="G4" s="1">
        <f t="shared" si="1"/>
        <v>7.0341472601498856</v>
      </c>
    </row>
    <row r="5" spans="1:9" x14ac:dyDescent="0.25">
      <c r="A5" s="1"/>
      <c r="B5" s="2"/>
      <c r="C5" s="1">
        <v>2022</v>
      </c>
      <c r="D5" s="3">
        <v>149375011</v>
      </c>
      <c r="E5" s="3">
        <v>2009139485</v>
      </c>
      <c r="F5" s="1">
        <f t="shared" si="0"/>
        <v>7.4347755402358245E-2</v>
      </c>
      <c r="G5" s="1">
        <f t="shared" si="1"/>
        <v>7.4347755402358242</v>
      </c>
    </row>
    <row r="6" spans="1:9" x14ac:dyDescent="0.25">
      <c r="A6" s="1"/>
      <c r="B6" s="2"/>
      <c r="C6" s="1">
        <v>2023</v>
      </c>
      <c r="D6" s="3">
        <v>146336365</v>
      </c>
      <c r="E6" s="3">
        <v>2042171821</v>
      </c>
      <c r="F6" s="1">
        <f t="shared" si="0"/>
        <v>7.1657224673848829E-2</v>
      </c>
      <c r="G6" s="1">
        <f t="shared" si="1"/>
        <v>7.1657224673848834</v>
      </c>
    </row>
    <row r="7" spans="1:9" x14ac:dyDescent="0.25">
      <c r="A7" s="1">
        <v>2</v>
      </c>
      <c r="B7" s="2" t="s">
        <v>4</v>
      </c>
      <c r="C7" s="1">
        <v>2019</v>
      </c>
      <c r="D7" s="3">
        <v>7961966026</v>
      </c>
      <c r="E7" s="3">
        <v>1383935194386</v>
      </c>
      <c r="F7" s="1">
        <f t="shared" si="0"/>
        <v>5.7531350154964621E-3</v>
      </c>
      <c r="G7" s="1">
        <f t="shared" si="1"/>
        <v>0.57531350154964622</v>
      </c>
    </row>
    <row r="8" spans="1:9" x14ac:dyDescent="0.25">
      <c r="A8" s="1"/>
      <c r="B8" s="2"/>
      <c r="C8" s="1">
        <v>2020</v>
      </c>
      <c r="D8" s="3">
        <v>30020709</v>
      </c>
      <c r="E8" s="3">
        <v>1713334658849</v>
      </c>
      <c r="F8" s="24">
        <f>D8/E8</f>
        <v>1.7521801035746042E-5</v>
      </c>
      <c r="G8" s="1">
        <f t="shared" si="1"/>
        <v>1.7521801035746043E-3</v>
      </c>
    </row>
    <row r="9" spans="1:9" x14ac:dyDescent="0.25">
      <c r="A9" s="1"/>
      <c r="B9" s="2"/>
      <c r="C9" s="1">
        <v>2021</v>
      </c>
      <c r="D9" s="38">
        <v>-37571241226</v>
      </c>
      <c r="E9" s="3">
        <v>2011879396142</v>
      </c>
      <c r="F9" s="1">
        <f t="shared" si="0"/>
        <v>-1.8674698542093023E-2</v>
      </c>
      <c r="G9" s="1">
        <f t="shared" si="1"/>
        <v>-1.8674698542093022</v>
      </c>
    </row>
    <row r="10" spans="1:9" x14ac:dyDescent="0.25">
      <c r="A10" s="1"/>
      <c r="B10" s="2"/>
      <c r="C10" s="1">
        <v>2022</v>
      </c>
      <c r="D10" s="38">
        <v>-428487671595</v>
      </c>
      <c r="E10" s="3">
        <v>1534000446508</v>
      </c>
      <c r="F10" s="1">
        <f t="shared" si="0"/>
        <v>-0.27932695363316856</v>
      </c>
      <c r="G10" s="1">
        <f t="shared" si="1"/>
        <v>-27.932695363316856</v>
      </c>
    </row>
    <row r="11" spans="1:9" x14ac:dyDescent="0.25">
      <c r="A11" s="1"/>
      <c r="B11" s="2"/>
      <c r="C11" s="1">
        <v>2023</v>
      </c>
      <c r="D11" s="39">
        <v>-721000075536</v>
      </c>
      <c r="E11" s="22">
        <v>759828977658</v>
      </c>
      <c r="F11" s="1">
        <f t="shared" si="0"/>
        <v>-0.94889783982484943</v>
      </c>
      <c r="G11" s="1">
        <f t="shared" si="1"/>
        <v>-94.889783982484943</v>
      </c>
    </row>
    <row r="12" spans="1:9" x14ac:dyDescent="0.25">
      <c r="A12" s="1">
        <v>3</v>
      </c>
      <c r="B12" s="2" t="s">
        <v>5</v>
      </c>
      <c r="C12" s="1">
        <v>2019</v>
      </c>
      <c r="D12" s="38">
        <v>15890439</v>
      </c>
      <c r="E12" s="3">
        <v>18352877132</v>
      </c>
      <c r="F12" s="1">
        <f t="shared" si="0"/>
        <v>8.6582822331946504E-4</v>
      </c>
      <c r="G12" s="1">
        <f t="shared" si="1"/>
        <v>8.6582822331946502E-2</v>
      </c>
    </row>
    <row r="13" spans="1:9" x14ac:dyDescent="0.25">
      <c r="A13" s="1"/>
      <c r="B13" s="2"/>
      <c r="C13" s="1">
        <v>2020</v>
      </c>
      <c r="D13" s="38">
        <v>20425756</v>
      </c>
      <c r="E13" s="3">
        <v>17562816674</v>
      </c>
      <c r="F13" s="1">
        <f t="shared" si="0"/>
        <v>1.1630113995460818E-3</v>
      </c>
      <c r="G13" s="1">
        <f t="shared" si="1"/>
        <v>0.11630113995460818</v>
      </c>
    </row>
    <row r="14" spans="1:9" x14ac:dyDescent="0.25">
      <c r="A14" s="1"/>
      <c r="B14" s="2"/>
      <c r="C14" s="1">
        <v>2021</v>
      </c>
      <c r="D14" s="38">
        <v>289888789</v>
      </c>
      <c r="E14" s="3">
        <v>17760195040</v>
      </c>
      <c r="F14" s="1">
        <f t="shared" si="0"/>
        <v>1.6322387696030616E-2</v>
      </c>
      <c r="G14" s="1">
        <f t="shared" si="1"/>
        <v>1.6322387696030616</v>
      </c>
    </row>
    <row r="15" spans="1:9" x14ac:dyDescent="0.25">
      <c r="A15" s="1"/>
      <c r="B15" s="2"/>
      <c r="C15" s="1">
        <v>2022</v>
      </c>
      <c r="D15" s="38">
        <v>-109782957</v>
      </c>
      <c r="E15" s="3">
        <v>20353992893</v>
      </c>
      <c r="F15" s="1">
        <f t="shared" si="0"/>
        <v>-5.3936816022843248E-3</v>
      </c>
      <c r="G15" s="1">
        <f t="shared" si="1"/>
        <v>-0.53936816022843248</v>
      </c>
    </row>
    <row r="16" spans="1:9" x14ac:dyDescent="0.25">
      <c r="A16" s="1"/>
      <c r="B16" s="2"/>
      <c r="C16" s="1">
        <v>2023</v>
      </c>
      <c r="D16" s="38">
        <v>-1821483017</v>
      </c>
      <c r="E16" s="3">
        <v>17585452240</v>
      </c>
      <c r="F16" s="1">
        <f t="shared" si="0"/>
        <v>-0.10357896926055966</v>
      </c>
      <c r="G16" s="1">
        <f t="shared" si="1"/>
        <v>-10.357896926055966</v>
      </c>
    </row>
    <row r="17" spans="1:7" x14ac:dyDescent="0.25">
      <c r="A17" s="1">
        <v>4</v>
      </c>
      <c r="B17" s="2" t="s">
        <v>6</v>
      </c>
      <c r="C17" s="1">
        <v>2019</v>
      </c>
      <c r="D17" s="38">
        <v>2537601823645</v>
      </c>
      <c r="E17" s="3">
        <v>20264726862584</v>
      </c>
      <c r="F17" s="1">
        <f t="shared" si="0"/>
        <v>0.12522260185654557</v>
      </c>
      <c r="G17" s="1">
        <f t="shared" si="1"/>
        <v>12.522260185654558</v>
      </c>
    </row>
    <row r="18" spans="1:7" x14ac:dyDescent="0.25">
      <c r="A18" s="1"/>
      <c r="B18" s="2"/>
      <c r="C18" s="1">
        <v>2020</v>
      </c>
      <c r="D18" s="38">
        <v>2799622515814</v>
      </c>
      <c r="E18" s="3">
        <v>22564300317374</v>
      </c>
      <c r="F18" s="1">
        <f t="shared" si="0"/>
        <v>0.12407309229342042</v>
      </c>
      <c r="G18" s="1">
        <f t="shared" si="1"/>
        <v>12.407309229342042</v>
      </c>
    </row>
    <row r="19" spans="1:7" x14ac:dyDescent="0.25">
      <c r="A19" s="1"/>
      <c r="B19" s="2"/>
      <c r="C19" s="1">
        <v>2021</v>
      </c>
      <c r="D19" s="38">
        <v>3232007683281</v>
      </c>
      <c r="E19" s="3">
        <v>25666635156271</v>
      </c>
      <c r="F19" s="1">
        <f t="shared" si="0"/>
        <v>0.1259225318629793</v>
      </c>
      <c r="G19" s="1">
        <f t="shared" si="1"/>
        <v>12.592253186297931</v>
      </c>
    </row>
    <row r="20" spans="1:7" x14ac:dyDescent="0.25">
      <c r="A20" s="1"/>
      <c r="B20" s="2"/>
      <c r="C20" s="1">
        <v>2022</v>
      </c>
      <c r="D20" s="38">
        <v>3450083412291</v>
      </c>
      <c r="E20" s="3">
        <v>27241313025674</v>
      </c>
      <c r="F20" s="1">
        <f t="shared" si="0"/>
        <v>0.12664893975703062</v>
      </c>
      <c r="G20" s="1">
        <f t="shared" si="1"/>
        <v>12.664893975703063</v>
      </c>
    </row>
    <row r="21" spans="1:7" x14ac:dyDescent="0.25">
      <c r="A21" s="1"/>
      <c r="B21" s="2"/>
      <c r="C21" s="1">
        <v>2023</v>
      </c>
      <c r="D21" s="38">
        <v>2778404819501</v>
      </c>
      <c r="E21" s="3">
        <v>27057568182323</v>
      </c>
      <c r="F21" s="1">
        <f t="shared" si="0"/>
        <v>0.10268494200140875</v>
      </c>
      <c r="G21" s="1">
        <f t="shared" si="1"/>
        <v>10.268494200140875</v>
      </c>
    </row>
    <row r="22" spans="1:7" x14ac:dyDescent="0.25">
      <c r="A22" s="1">
        <v>5</v>
      </c>
      <c r="B22" s="2" t="s">
        <v>7</v>
      </c>
      <c r="C22" s="1">
        <v>2019</v>
      </c>
      <c r="D22" s="38">
        <v>78256797</v>
      </c>
      <c r="E22" s="3">
        <v>901060986</v>
      </c>
      <c r="F22" s="1">
        <f t="shared" si="0"/>
        <v>8.684961197509887E-2</v>
      </c>
      <c r="G22" s="1">
        <f t="shared" si="1"/>
        <v>8.684961197509887</v>
      </c>
    </row>
    <row r="23" spans="1:7" x14ac:dyDescent="0.25">
      <c r="A23" s="1"/>
      <c r="B23" s="2"/>
      <c r="C23" s="1">
        <v>2020</v>
      </c>
      <c r="D23" s="38">
        <v>71902263</v>
      </c>
      <c r="E23" s="3">
        <v>929901046</v>
      </c>
      <c r="F23" s="1">
        <f t="shared" si="0"/>
        <v>7.7322488569391279E-2</v>
      </c>
      <c r="G23" s="1">
        <f t="shared" si="1"/>
        <v>7.7322488569391279</v>
      </c>
    </row>
    <row r="24" spans="1:7" x14ac:dyDescent="0.25">
      <c r="A24" s="1"/>
      <c r="B24" s="2"/>
      <c r="C24" s="1">
        <v>2021</v>
      </c>
      <c r="D24" s="38">
        <v>131660834</v>
      </c>
      <c r="E24" s="3">
        <v>1026266866</v>
      </c>
      <c r="F24" s="1">
        <f t="shared" si="0"/>
        <v>0.12829103068791856</v>
      </c>
      <c r="G24" s="1">
        <f t="shared" si="1"/>
        <v>12.829103068791856</v>
      </c>
    </row>
    <row r="25" spans="1:7" x14ac:dyDescent="0.25">
      <c r="A25" s="1"/>
      <c r="B25" s="2"/>
      <c r="C25" s="1">
        <v>2022</v>
      </c>
      <c r="D25" s="38">
        <v>179837759</v>
      </c>
      <c r="E25" s="3">
        <v>1037647240</v>
      </c>
      <c r="F25" s="1">
        <f t="shared" si="0"/>
        <v>0.17331300278888614</v>
      </c>
      <c r="G25" s="1">
        <f t="shared" si="1"/>
        <v>17.331300278888616</v>
      </c>
    </row>
    <row r="26" spans="1:7" x14ac:dyDescent="0.25">
      <c r="A26" s="1"/>
      <c r="B26" s="2"/>
      <c r="C26" s="1">
        <v>2023</v>
      </c>
      <c r="D26" s="38">
        <v>178240003</v>
      </c>
      <c r="E26" s="3">
        <v>957814110</v>
      </c>
      <c r="F26" s="1">
        <f t="shared" si="0"/>
        <v>0.18609039179846704</v>
      </c>
      <c r="G26" s="1">
        <f t="shared" si="1"/>
        <v>18.609039179846704</v>
      </c>
    </row>
    <row r="27" spans="1:7" x14ac:dyDescent="0.25">
      <c r="A27" s="1">
        <v>6</v>
      </c>
      <c r="B27" s="2" t="s">
        <v>8</v>
      </c>
      <c r="C27" s="1">
        <v>2019</v>
      </c>
      <c r="D27" s="38">
        <v>102310124</v>
      </c>
      <c r="E27" s="3">
        <v>2096719180</v>
      </c>
      <c r="F27" s="1">
        <f t="shared" si="0"/>
        <v>4.8795339393041655E-2</v>
      </c>
      <c r="G27" s="1">
        <f t="shared" si="1"/>
        <v>4.8795339393041655</v>
      </c>
    </row>
    <row r="28" spans="1:7" x14ac:dyDescent="0.25">
      <c r="A28" s="1"/>
      <c r="B28" s="2"/>
      <c r="C28" s="1">
        <v>2020</v>
      </c>
      <c r="D28" s="38">
        <v>48665150</v>
      </c>
      <c r="E28" s="3">
        <v>1915989375</v>
      </c>
      <c r="F28" s="1">
        <f t="shared" si="0"/>
        <v>2.5399488449668464E-2</v>
      </c>
      <c r="G28" s="1">
        <f t="shared" si="1"/>
        <v>2.5399488449668461</v>
      </c>
    </row>
    <row r="29" spans="1:7" x14ac:dyDescent="0.25">
      <c r="A29" s="1"/>
      <c r="B29" s="2"/>
      <c r="C29" s="1">
        <v>2021</v>
      </c>
      <c r="D29" s="38">
        <v>11296951</v>
      </c>
      <c r="E29" s="3">
        <v>1838539299</v>
      </c>
      <c r="F29" s="1">
        <f t="shared" si="0"/>
        <v>6.144525170685514E-3</v>
      </c>
      <c r="G29" s="1">
        <f t="shared" si="1"/>
        <v>0.61445251706855142</v>
      </c>
    </row>
    <row r="30" spans="1:7" x14ac:dyDescent="0.25">
      <c r="A30" s="1"/>
      <c r="B30" s="2"/>
      <c r="C30" s="1">
        <v>2022</v>
      </c>
      <c r="D30" s="38">
        <v>27395254</v>
      </c>
      <c r="E30" s="3">
        <v>1806280965</v>
      </c>
      <c r="F30" s="1">
        <f t="shared" si="0"/>
        <v>1.51666626238294E-2</v>
      </c>
      <c r="G30" s="1">
        <f t="shared" si="1"/>
        <v>1.5166662623829401</v>
      </c>
    </row>
    <row r="31" spans="1:7" x14ac:dyDescent="0.25">
      <c r="A31" s="1"/>
      <c r="B31" s="2"/>
      <c r="C31" s="1">
        <v>2023</v>
      </c>
      <c r="D31" s="38">
        <v>6012112</v>
      </c>
      <c r="E31" s="3">
        <v>1765887592</v>
      </c>
      <c r="F31" s="1">
        <f t="shared" si="0"/>
        <v>3.4045836367142899E-3</v>
      </c>
      <c r="G31" s="1">
        <f t="shared" si="1"/>
        <v>0.34045836367142901</v>
      </c>
    </row>
    <row r="32" spans="1:7" x14ac:dyDescent="0.25">
      <c r="A32" s="1">
        <v>7</v>
      </c>
      <c r="B32" s="2" t="s">
        <v>9</v>
      </c>
      <c r="C32" s="1">
        <v>2019</v>
      </c>
      <c r="D32" s="38">
        <v>9342718039</v>
      </c>
      <c r="E32" s="3">
        <v>190786208250</v>
      </c>
      <c r="F32" s="1">
        <f t="shared" si="0"/>
        <v>4.896956716471669E-2</v>
      </c>
      <c r="G32" s="1">
        <f t="shared" si="1"/>
        <v>4.896956716471669</v>
      </c>
    </row>
    <row r="33" spans="1:7" x14ac:dyDescent="0.25">
      <c r="A33" s="1"/>
      <c r="B33" s="2"/>
      <c r="C33" s="1">
        <v>2020</v>
      </c>
      <c r="D33" s="38">
        <v>22104364267</v>
      </c>
      <c r="E33" s="3">
        <v>228575380866</v>
      </c>
      <c r="F33" s="1">
        <f t="shared" si="0"/>
        <v>9.6704921515403525E-2</v>
      </c>
      <c r="G33" s="1">
        <f t="shared" si="1"/>
        <v>9.670492151540353</v>
      </c>
    </row>
    <row r="34" spans="1:7" x14ac:dyDescent="0.25">
      <c r="A34" s="1"/>
      <c r="B34" s="2"/>
      <c r="C34" s="1">
        <v>2021</v>
      </c>
      <c r="D34" s="38">
        <v>5478952440</v>
      </c>
      <c r="E34" s="3">
        <v>806221575272</v>
      </c>
      <c r="F34" s="1">
        <f t="shared" si="0"/>
        <v>6.7958395161423603E-3</v>
      </c>
      <c r="G34" s="1">
        <f t="shared" si="1"/>
        <v>0.67958395161423601</v>
      </c>
    </row>
    <row r="35" spans="1:7" x14ac:dyDescent="0.25">
      <c r="A35" s="1"/>
      <c r="B35" s="2"/>
      <c r="C35" s="1">
        <v>2022</v>
      </c>
      <c r="D35" s="38">
        <v>275472011358</v>
      </c>
      <c r="E35" s="3">
        <v>1520568653644</v>
      </c>
      <c r="F35" s="1">
        <f t="shared" si="0"/>
        <v>0.18116381045856697</v>
      </c>
      <c r="G35" s="1">
        <f t="shared" si="1"/>
        <v>18.116381045856699</v>
      </c>
    </row>
    <row r="36" spans="1:7" x14ac:dyDescent="0.25">
      <c r="A36" s="1"/>
      <c r="B36" s="2"/>
      <c r="C36" s="1">
        <v>2023</v>
      </c>
      <c r="D36" s="38">
        <v>-85226477250</v>
      </c>
      <c r="E36" s="3">
        <v>1521232660433</v>
      </c>
      <c r="F36" s="1">
        <f t="shared" si="0"/>
        <v>-5.6024617053476451E-2</v>
      </c>
      <c r="G36" s="1">
        <f t="shared" si="1"/>
        <v>-5.6024617053476451</v>
      </c>
    </row>
    <row r="37" spans="1:7" x14ac:dyDescent="0.25">
      <c r="A37" s="1">
        <v>8</v>
      </c>
      <c r="B37" s="2" t="s">
        <v>10</v>
      </c>
      <c r="C37" s="1">
        <v>2019</v>
      </c>
      <c r="D37" s="38">
        <v>112652526</v>
      </c>
      <c r="E37" s="3">
        <v>1417704185</v>
      </c>
      <c r="F37" s="1">
        <f t="shared" si="0"/>
        <v>7.9461235419855947E-2</v>
      </c>
      <c r="G37" s="1">
        <f t="shared" si="1"/>
        <v>7.9461235419855942</v>
      </c>
    </row>
    <row r="38" spans="1:7" x14ac:dyDescent="0.25">
      <c r="A38" s="1"/>
      <c r="B38" s="2"/>
      <c r="C38" s="1">
        <v>2020</v>
      </c>
      <c r="D38" s="38">
        <v>218362874</v>
      </c>
      <c r="E38" s="3">
        <v>1598281523</v>
      </c>
      <c r="F38" s="1">
        <f t="shared" si="0"/>
        <v>0.13662353650321216</v>
      </c>
      <c r="G38" s="1">
        <f t="shared" si="1"/>
        <v>13.662353650321215</v>
      </c>
    </row>
    <row r="39" spans="1:7" x14ac:dyDescent="0.25">
      <c r="A39" s="1"/>
      <c r="B39" s="2"/>
      <c r="C39" s="1">
        <v>2021</v>
      </c>
      <c r="D39" s="38">
        <v>118691582</v>
      </c>
      <c r="E39" s="3">
        <v>1212160543</v>
      </c>
      <c r="F39" s="1">
        <f t="shared" si="0"/>
        <v>9.7917377929368887E-2</v>
      </c>
      <c r="G39" s="1">
        <f t="shared" si="1"/>
        <v>9.791737792936889</v>
      </c>
    </row>
    <row r="40" spans="1:7" x14ac:dyDescent="0.25">
      <c r="A40" s="1"/>
      <c r="B40" s="2"/>
      <c r="C40" s="1">
        <v>2022</v>
      </c>
      <c r="D40" s="38">
        <v>174782102</v>
      </c>
      <c r="E40" s="3">
        <v>1361427269</v>
      </c>
      <c r="F40" s="1">
        <f t="shared" si="0"/>
        <v>0.12838151987978141</v>
      </c>
      <c r="G40" s="1">
        <f t="shared" si="1"/>
        <v>12.838151987978142</v>
      </c>
    </row>
    <row r="41" spans="1:7" x14ac:dyDescent="0.25">
      <c r="A41" s="1"/>
      <c r="B41" s="2"/>
      <c r="C41" s="1">
        <v>2023</v>
      </c>
      <c r="D41" s="38">
        <v>187701804</v>
      </c>
      <c r="E41" s="3">
        <v>1421347078</v>
      </c>
      <c r="F41" s="1">
        <f t="shared" si="0"/>
        <v>0.13205909162181428</v>
      </c>
      <c r="G41" s="1">
        <f t="shared" si="1"/>
        <v>13.205909162181428</v>
      </c>
    </row>
    <row r="42" spans="1:7" x14ac:dyDescent="0.25">
      <c r="A42" s="1">
        <v>9</v>
      </c>
      <c r="B42" s="2" t="s">
        <v>11</v>
      </c>
      <c r="C42" s="1">
        <v>2019</v>
      </c>
      <c r="D42" s="38">
        <v>807689</v>
      </c>
      <c r="E42" s="3">
        <v>3536898</v>
      </c>
      <c r="F42" s="1">
        <f t="shared" si="0"/>
        <v>0.22836084048790778</v>
      </c>
      <c r="G42" s="1">
        <f t="shared" si="1"/>
        <v>22.836084048790777</v>
      </c>
    </row>
    <row r="43" spans="1:7" x14ac:dyDescent="0.25">
      <c r="A43" s="1"/>
      <c r="B43" s="2"/>
      <c r="C43" s="1">
        <v>2020</v>
      </c>
      <c r="D43" s="38">
        <v>934016</v>
      </c>
      <c r="E43" s="3">
        <v>3849516</v>
      </c>
      <c r="F43" s="1">
        <f t="shared" si="0"/>
        <v>0.242632060757768</v>
      </c>
      <c r="G43" s="1">
        <f t="shared" si="1"/>
        <v>24.2632060757768</v>
      </c>
    </row>
    <row r="44" spans="1:7" x14ac:dyDescent="0.25">
      <c r="A44" s="1"/>
      <c r="B44" s="2"/>
      <c r="C44" s="1">
        <v>2021</v>
      </c>
      <c r="D44" s="38">
        <v>1260898</v>
      </c>
      <c r="E44" s="3">
        <v>4068970</v>
      </c>
      <c r="F44" s="1">
        <f t="shared" si="0"/>
        <v>0.30988137046967662</v>
      </c>
      <c r="G44" s="1">
        <f t="shared" si="1"/>
        <v>30.988137046967662</v>
      </c>
    </row>
    <row r="45" spans="1:7" x14ac:dyDescent="0.25">
      <c r="A45" s="1"/>
      <c r="B45" s="2"/>
      <c r="C45" s="1">
        <v>2022</v>
      </c>
      <c r="D45" s="38">
        <v>1104714</v>
      </c>
      <c r="E45" s="3">
        <v>4081442</v>
      </c>
      <c r="F45" s="1">
        <f t="shared" si="0"/>
        <v>0.27066757288232934</v>
      </c>
      <c r="G45" s="1">
        <f t="shared" si="1"/>
        <v>27.066757288232935</v>
      </c>
    </row>
    <row r="46" spans="1:7" x14ac:dyDescent="0.25">
      <c r="A46" s="1"/>
      <c r="B46" s="2"/>
      <c r="C46" s="1">
        <v>2023</v>
      </c>
      <c r="D46" s="38">
        <v>950648</v>
      </c>
      <c r="E46" s="3">
        <v>3890706</v>
      </c>
      <c r="F46" s="1">
        <f t="shared" si="0"/>
        <v>0.24433817410002195</v>
      </c>
      <c r="G46" s="1">
        <f t="shared" si="1"/>
        <v>24.433817410002195</v>
      </c>
    </row>
    <row r="47" spans="1:7" x14ac:dyDescent="0.25">
      <c r="A47" s="1">
        <v>10</v>
      </c>
      <c r="B47" s="2" t="s">
        <v>12</v>
      </c>
      <c r="C47" s="1">
        <v>2019</v>
      </c>
      <c r="D47" s="38">
        <v>118702</v>
      </c>
      <c r="E47" s="3">
        <v>3269085</v>
      </c>
      <c r="F47" s="1">
        <f t="shared" si="0"/>
        <v>3.6310466078428673E-2</v>
      </c>
      <c r="G47" s="1">
        <f t="shared" si="1"/>
        <v>3.6310466078428671</v>
      </c>
    </row>
    <row r="48" spans="1:7" x14ac:dyDescent="0.25">
      <c r="A48" s="1"/>
      <c r="B48" s="2"/>
      <c r="C48" s="1">
        <v>2020</v>
      </c>
      <c r="D48" s="38">
        <v>172200</v>
      </c>
      <c r="E48" s="3">
        <v>4180243</v>
      </c>
      <c r="F48" s="1">
        <f t="shared" si="0"/>
        <v>4.1193777490925766E-2</v>
      </c>
      <c r="G48" s="1">
        <f t="shared" si="1"/>
        <v>4.1193777490925765</v>
      </c>
    </row>
    <row r="49" spans="1:7" x14ac:dyDescent="0.25">
      <c r="A49" s="1"/>
      <c r="B49" s="2"/>
      <c r="C49" s="1">
        <v>2021</v>
      </c>
      <c r="D49" s="38">
        <v>551091</v>
      </c>
      <c r="E49" s="3">
        <v>4021919</v>
      </c>
      <c r="F49" s="1">
        <f t="shared" si="0"/>
        <v>0.13702190422034854</v>
      </c>
      <c r="G49" s="1">
        <f t="shared" si="1"/>
        <v>13.702190422034855</v>
      </c>
    </row>
    <row r="50" spans="1:7" x14ac:dyDescent="0.25">
      <c r="A50" s="1"/>
      <c r="B50" s="2"/>
      <c r="C50" s="1">
        <v>2022</v>
      </c>
      <c r="D50" s="38">
        <v>357015</v>
      </c>
      <c r="E50" s="3">
        <v>4474599</v>
      </c>
      <c r="F50" s="1">
        <f t="shared" si="0"/>
        <v>7.9787037899932481E-2</v>
      </c>
      <c r="G50" s="1">
        <f t="shared" si="1"/>
        <v>7.978703789993248</v>
      </c>
    </row>
    <row r="51" spans="1:7" x14ac:dyDescent="0.25">
      <c r="A51" s="1"/>
      <c r="B51" s="2"/>
      <c r="C51" s="1">
        <v>2023</v>
      </c>
      <c r="D51" s="38">
        <v>371341</v>
      </c>
      <c r="E51" s="3">
        <v>4746960</v>
      </c>
      <c r="F51" s="1">
        <f t="shared" si="0"/>
        <v>7.8227117987090686E-2</v>
      </c>
      <c r="G51" s="1">
        <f t="shared" si="1"/>
        <v>7.8227117987090686</v>
      </c>
    </row>
    <row r="52" spans="1:7" x14ac:dyDescent="0.25">
      <c r="A52" s="1">
        <v>11</v>
      </c>
      <c r="B52" s="2" t="s">
        <v>13</v>
      </c>
      <c r="C52" s="1">
        <v>2019</v>
      </c>
      <c r="D52" s="38">
        <v>595154912874</v>
      </c>
      <c r="E52" s="3">
        <v>8372769580743</v>
      </c>
      <c r="F52" s="1">
        <f t="shared" si="0"/>
        <v>7.1082203700294111E-2</v>
      </c>
      <c r="G52" s="1">
        <f t="shared" si="1"/>
        <v>7.1082203700294109</v>
      </c>
    </row>
    <row r="53" spans="1:7" x14ac:dyDescent="0.25">
      <c r="A53" s="1"/>
      <c r="B53" s="2"/>
      <c r="C53" s="1">
        <v>2020</v>
      </c>
      <c r="D53" s="38">
        <v>834369751682</v>
      </c>
      <c r="E53" s="3">
        <v>9104657533366</v>
      </c>
      <c r="F53" s="1">
        <f t="shared" si="0"/>
        <v>9.1642079740426305E-2</v>
      </c>
      <c r="G53" s="1">
        <f t="shared" si="1"/>
        <v>9.1642079740426308</v>
      </c>
    </row>
    <row r="54" spans="1:7" x14ac:dyDescent="0.25">
      <c r="A54" s="1"/>
      <c r="B54" s="2"/>
      <c r="C54" s="1">
        <v>2021</v>
      </c>
      <c r="D54" s="38">
        <v>877817637643</v>
      </c>
      <c r="E54" s="3">
        <v>9644326662784</v>
      </c>
      <c r="F54" s="1">
        <f t="shared" si="0"/>
        <v>9.1019069379966747E-2</v>
      </c>
      <c r="G54" s="1">
        <f t="shared" si="1"/>
        <v>9.1019069379966755</v>
      </c>
    </row>
    <row r="55" spans="1:7" x14ac:dyDescent="0.25">
      <c r="A55" s="1"/>
      <c r="B55" s="1"/>
      <c r="C55" s="1">
        <v>2022</v>
      </c>
      <c r="D55" s="38">
        <v>1037527882044</v>
      </c>
      <c r="E55" s="3">
        <v>11328974079150</v>
      </c>
      <c r="F55" s="1">
        <f t="shared" si="0"/>
        <v>9.1581803859316843E-2</v>
      </c>
      <c r="G55" s="1">
        <f t="shared" si="1"/>
        <v>9.1581803859316846</v>
      </c>
    </row>
    <row r="56" spans="1:7" x14ac:dyDescent="0.25">
      <c r="A56" s="1"/>
      <c r="B56" s="1"/>
      <c r="C56" s="1">
        <v>2023</v>
      </c>
      <c r="D56" s="38">
        <v>1250247953060</v>
      </c>
      <c r="E56" s="3">
        <v>11315730833410</v>
      </c>
      <c r="F56" s="1">
        <f t="shared" si="0"/>
        <v>0.11048760097479601</v>
      </c>
      <c r="G56" s="1">
        <f>D56/E56*100</f>
        <v>11.048760097479601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E49" sqref="E49"/>
    </sheetView>
  </sheetViews>
  <sheetFormatPr defaultRowHeight="15" x14ac:dyDescent="0.25"/>
  <cols>
    <col min="2" max="2" width="11.28515625" bestFit="1" customWidth="1"/>
    <col min="4" max="6" width="14.42578125" bestFit="1" customWidth="1"/>
    <col min="9" max="9" width="13.5703125" customWidth="1"/>
  </cols>
  <sheetData>
    <row r="1" spans="1:9" x14ac:dyDescent="0.25">
      <c r="A1" s="4" t="s">
        <v>14</v>
      </c>
      <c r="B1" s="12" t="s">
        <v>15</v>
      </c>
      <c r="C1" s="4" t="s">
        <v>16</v>
      </c>
      <c r="D1" s="43" t="s">
        <v>37</v>
      </c>
      <c r="E1" s="43" t="s">
        <v>38</v>
      </c>
      <c r="F1" s="43" t="s">
        <v>39</v>
      </c>
    </row>
    <row r="2" spans="1:9" x14ac:dyDescent="0.25">
      <c r="A2" s="1">
        <v>1</v>
      </c>
      <c r="B2" s="14" t="s">
        <v>3</v>
      </c>
      <c r="C2" s="11">
        <v>2019</v>
      </c>
      <c r="D2" s="44">
        <v>-5.7940091349628568E-2</v>
      </c>
      <c r="E2" s="44">
        <v>-5.8071217106660272E-2</v>
      </c>
      <c r="F2" s="44">
        <f>D2-E2</f>
        <v>1.3112575703170398E-4</v>
      </c>
    </row>
    <row r="3" spans="1:9" x14ac:dyDescent="0.25">
      <c r="A3" s="1"/>
      <c r="B3" s="15"/>
      <c r="C3" s="11">
        <v>2020</v>
      </c>
      <c r="D3" s="44">
        <v>-8.4076061868083779E-2</v>
      </c>
      <c r="E3" s="44">
        <v>-8.3402939633230866E-2</v>
      </c>
      <c r="F3" s="44">
        <f t="shared" ref="F3:F56" si="0">D3-E3</f>
        <v>-6.7312223485291311E-4</v>
      </c>
      <c r="H3" t="s">
        <v>41</v>
      </c>
      <c r="I3" s="41" t="s">
        <v>42</v>
      </c>
    </row>
    <row r="4" spans="1:9" x14ac:dyDescent="0.25">
      <c r="A4" s="1"/>
      <c r="B4" s="15"/>
      <c r="C4" s="11">
        <v>2021</v>
      </c>
      <c r="D4" s="44">
        <v>8.751686570728362E-2</v>
      </c>
      <c r="E4" s="44">
        <v>8.1556729978325651E-2</v>
      </c>
      <c r="F4" s="44">
        <f t="shared" si="0"/>
        <v>5.9601357289579687E-3</v>
      </c>
      <c r="I4" s="42" t="s">
        <v>40</v>
      </c>
    </row>
    <row r="5" spans="1:9" x14ac:dyDescent="0.25">
      <c r="A5" s="1"/>
      <c r="B5" s="15"/>
      <c r="C5" s="11">
        <v>2022</v>
      </c>
      <c r="D5" s="44">
        <v>-5.9055984554660185E-2</v>
      </c>
      <c r="E5" s="44">
        <v>-4.5724318660988042E-2</v>
      </c>
      <c r="F5" s="44">
        <f t="shared" si="0"/>
        <v>-1.3331665893672143E-2</v>
      </c>
    </row>
    <row r="6" spans="1:9" x14ac:dyDescent="0.25">
      <c r="A6" s="1"/>
      <c r="B6" s="13"/>
      <c r="C6" s="11">
        <v>2023</v>
      </c>
      <c r="D6" s="44">
        <v>-0.11342218844705969</v>
      </c>
      <c r="E6" s="44">
        <v>-8.4297561147925443E-2</v>
      </c>
      <c r="F6" s="44">
        <f t="shared" si="0"/>
        <v>-2.9124627299134245E-2</v>
      </c>
    </row>
    <row r="7" spans="1:9" x14ac:dyDescent="0.25">
      <c r="A7" s="1">
        <v>2</v>
      </c>
      <c r="B7" s="13" t="s">
        <v>4</v>
      </c>
      <c r="C7" s="1">
        <v>2019</v>
      </c>
      <c r="D7" s="44">
        <v>6.0926983843493541E-3</v>
      </c>
      <c r="E7" s="44">
        <v>6.0391715022469622E-3</v>
      </c>
      <c r="F7" s="44">
        <f t="shared" si="0"/>
        <v>5.3526882102391919E-5</v>
      </c>
    </row>
    <row r="8" spans="1:9" x14ac:dyDescent="0.25">
      <c r="A8" s="1"/>
      <c r="B8" s="2"/>
      <c r="C8" s="1">
        <v>2020</v>
      </c>
      <c r="D8" s="44">
        <v>-8.4881894669098373E-2</v>
      </c>
      <c r="E8" s="44">
        <v>-8.3110260590498308E-2</v>
      </c>
      <c r="F8" s="44">
        <f t="shared" si="0"/>
        <v>-1.7716340786000651E-3</v>
      </c>
    </row>
    <row r="9" spans="1:9" x14ac:dyDescent="0.25">
      <c r="A9" s="1"/>
      <c r="B9" s="2"/>
      <c r="C9" s="1">
        <v>2021</v>
      </c>
      <c r="D9" s="44">
        <v>-1.3097055245019085E-4</v>
      </c>
      <c r="E9" s="44">
        <v>-5.2954276472526179E-3</v>
      </c>
      <c r="F9" s="44">
        <f t="shared" si="0"/>
        <v>5.1644570948024271E-3</v>
      </c>
    </row>
    <row r="10" spans="1:9" x14ac:dyDescent="0.25">
      <c r="A10" s="1"/>
      <c r="B10" s="2"/>
      <c r="C10" s="1">
        <v>2022</v>
      </c>
      <c r="D10" s="44">
        <v>0.20592415895817814</v>
      </c>
      <c r="E10" s="44">
        <v>0.1729339220739185</v>
      </c>
      <c r="F10" s="44">
        <f t="shared" si="0"/>
        <v>3.2990236884259644E-2</v>
      </c>
    </row>
    <row r="11" spans="1:9" x14ac:dyDescent="0.25">
      <c r="A11" s="1"/>
      <c r="B11" s="2"/>
      <c r="C11" s="1">
        <v>2023</v>
      </c>
      <c r="D11" s="44">
        <v>6.1510401746429202E-2</v>
      </c>
      <c r="E11" s="44">
        <v>2.8956768059577823E-2</v>
      </c>
      <c r="F11" s="44">
        <f t="shared" si="0"/>
        <v>3.255363368685138E-2</v>
      </c>
    </row>
    <row r="12" spans="1:9" x14ac:dyDescent="0.25">
      <c r="A12" s="1">
        <v>3</v>
      </c>
      <c r="B12" s="2" t="s">
        <v>5</v>
      </c>
      <c r="C12" s="1">
        <v>2019</v>
      </c>
      <c r="D12" s="44">
        <v>1.0945488975954862E-2</v>
      </c>
      <c r="E12" s="44">
        <v>1.0947462418229536E-2</v>
      </c>
      <c r="F12" s="44">
        <f t="shared" si="0"/>
        <v>-1.973442274674081E-6</v>
      </c>
    </row>
    <row r="13" spans="1:9" x14ac:dyDescent="0.25">
      <c r="A13" s="1"/>
      <c r="B13" s="2"/>
      <c r="C13" s="1">
        <v>2020</v>
      </c>
      <c r="D13" s="44">
        <v>-0.13121395966576388</v>
      </c>
      <c r="E13" s="44">
        <v>-0.13145297104490175</v>
      </c>
      <c r="F13" s="44">
        <f t="shared" si="0"/>
        <v>2.3901137913787118E-4</v>
      </c>
    </row>
    <row r="14" spans="1:9" x14ac:dyDescent="0.25">
      <c r="A14" s="1"/>
      <c r="B14" s="2"/>
      <c r="C14" s="1">
        <v>2021</v>
      </c>
      <c r="D14" s="44">
        <v>6.7640137869921249E-2</v>
      </c>
      <c r="E14" s="44">
        <v>6.8852351385376487E-2</v>
      </c>
      <c r="F14" s="44">
        <f t="shared" si="0"/>
        <v>-1.2122135154552377E-3</v>
      </c>
    </row>
    <row r="15" spans="1:9" x14ac:dyDescent="0.25">
      <c r="A15" s="1"/>
      <c r="B15" s="2"/>
      <c r="C15" s="1">
        <v>2022</v>
      </c>
      <c r="D15" s="44">
        <v>-0.11711379292730809</v>
      </c>
      <c r="E15" s="44">
        <v>-0.11349590086376543</v>
      </c>
      <c r="F15" s="44">
        <f t="shared" si="0"/>
        <v>-3.6178920635426548E-3</v>
      </c>
    </row>
    <row r="16" spans="1:9" x14ac:dyDescent="0.25">
      <c r="A16" s="1"/>
      <c r="B16" s="2"/>
      <c r="C16" s="1">
        <v>2023</v>
      </c>
      <c r="D16" s="44">
        <v>-0.20921648741783813</v>
      </c>
      <c r="E16" s="44">
        <v>-0.21537537103225374</v>
      </c>
      <c r="F16" s="44">
        <f t="shared" si="0"/>
        <v>6.1588836144156056E-3</v>
      </c>
    </row>
    <row r="17" spans="1:6" x14ac:dyDescent="0.25">
      <c r="A17" s="1">
        <v>4</v>
      </c>
      <c r="B17" s="2" t="s">
        <v>6</v>
      </c>
      <c r="C17" s="1">
        <v>2019</v>
      </c>
      <c r="D17" s="44">
        <v>2.8721577524976906E-3</v>
      </c>
      <c r="E17" s="44">
        <v>2.9809356054951424E-3</v>
      </c>
      <c r="F17" s="44">
        <f t="shared" si="0"/>
        <v>-1.0877785299745176E-4</v>
      </c>
    </row>
    <row r="18" spans="1:6" x14ac:dyDescent="0.25">
      <c r="A18" s="1"/>
      <c r="B18" s="2"/>
      <c r="C18" s="1">
        <v>2020</v>
      </c>
      <c r="D18" s="44">
        <v>-0.1011982642117405</v>
      </c>
      <c r="E18" s="44">
        <v>-0.1012376809084144</v>
      </c>
      <c r="F18" s="44">
        <f t="shared" si="0"/>
        <v>3.9416696673899576E-5</v>
      </c>
    </row>
    <row r="19" spans="1:6" x14ac:dyDescent="0.25">
      <c r="A19" s="1"/>
      <c r="B19" s="2"/>
      <c r="C19" s="1">
        <v>2021</v>
      </c>
      <c r="D19" s="44">
        <v>3.8140880706608753E-2</v>
      </c>
      <c r="E19" s="44">
        <v>3.8032284887082456E-2</v>
      </c>
      <c r="F19" s="44">
        <f t="shared" si="0"/>
        <v>1.0859581952629704E-4</v>
      </c>
    </row>
    <row r="20" spans="1:6" x14ac:dyDescent="0.25">
      <c r="A20" s="1"/>
      <c r="B20" s="2"/>
      <c r="C20" s="1">
        <v>2022</v>
      </c>
      <c r="D20" s="44">
        <v>-0.13037267721079471</v>
      </c>
      <c r="E20" s="44">
        <v>-0.11507718345607784</v>
      </c>
      <c r="F20" s="44">
        <f t="shared" si="0"/>
        <v>-1.5295493754716866E-2</v>
      </c>
    </row>
    <row r="21" spans="1:6" x14ac:dyDescent="0.25">
      <c r="A21" s="1"/>
      <c r="B21" s="2"/>
      <c r="C21" s="1">
        <v>2023</v>
      </c>
      <c r="D21" s="44">
        <v>-0.14496185923464716</v>
      </c>
      <c r="E21" s="44">
        <v>-0.14446421468436704</v>
      </c>
      <c r="F21" s="44">
        <f t="shared" si="0"/>
        <v>-4.9764455028011856E-4</v>
      </c>
    </row>
    <row r="22" spans="1:6" x14ac:dyDescent="0.25">
      <c r="A22" s="1">
        <v>5</v>
      </c>
      <c r="B22" s="2" t="s">
        <v>7</v>
      </c>
      <c r="C22" s="1">
        <v>2019</v>
      </c>
      <c r="D22" s="44">
        <v>-7.8935845770715413E-2</v>
      </c>
      <c r="E22" s="44">
        <v>-7.9134209425671051E-2</v>
      </c>
      <c r="F22" s="44">
        <f t="shared" si="0"/>
        <v>1.9836365495563835E-4</v>
      </c>
    </row>
    <row r="23" spans="1:6" x14ac:dyDescent="0.25">
      <c r="A23" s="1"/>
      <c r="B23" s="2"/>
      <c r="C23" s="1">
        <v>2020</v>
      </c>
      <c r="D23" s="44">
        <v>-0.10881257782535138</v>
      </c>
      <c r="E23" s="44">
        <v>-0.10942618755510555</v>
      </c>
      <c r="F23" s="44">
        <f t="shared" si="0"/>
        <v>6.1360972975417483E-4</v>
      </c>
    </row>
    <row r="24" spans="1:6" x14ac:dyDescent="0.25">
      <c r="A24" s="1"/>
      <c r="B24" s="2"/>
      <c r="C24" s="1">
        <v>2021</v>
      </c>
      <c r="D24" s="44">
        <v>0.14621944698335723</v>
      </c>
      <c r="E24" s="44">
        <v>0.15030308890910241</v>
      </c>
      <c r="F24" s="44">
        <f t="shared" si="0"/>
        <v>-4.0836419257451739E-3</v>
      </c>
    </row>
    <row r="25" spans="1:6" x14ac:dyDescent="0.25">
      <c r="A25" s="1"/>
      <c r="B25" s="2"/>
      <c r="C25" s="1">
        <v>2022</v>
      </c>
      <c r="D25" s="44">
        <v>-7.3809503468736756E-2</v>
      </c>
      <c r="E25" s="44">
        <v>-0.11184424725112246</v>
      </c>
      <c r="F25" s="44">
        <f t="shared" si="0"/>
        <v>3.8034743782385708E-2</v>
      </c>
    </row>
    <row r="26" spans="1:6" x14ac:dyDescent="0.25">
      <c r="A26" s="1"/>
      <c r="B26" s="2"/>
      <c r="C26" s="1">
        <v>2023</v>
      </c>
      <c r="D26" s="44">
        <v>-6.9768449725769649E-2</v>
      </c>
      <c r="E26" s="44">
        <v>-9.0264168476827528E-2</v>
      </c>
      <c r="F26" s="44">
        <f t="shared" si="0"/>
        <v>2.0495718751057879E-2</v>
      </c>
    </row>
    <row r="27" spans="1:6" x14ac:dyDescent="0.25">
      <c r="A27" s="1">
        <v>6</v>
      </c>
      <c r="B27" s="2" t="s">
        <v>8</v>
      </c>
      <c r="C27" s="1">
        <v>2019</v>
      </c>
      <c r="D27" s="44">
        <v>-5.0665732440847239E-2</v>
      </c>
      <c r="E27" s="44">
        <v>-4.9787842733417763E-2</v>
      </c>
      <c r="F27" s="44">
        <f t="shared" si="0"/>
        <v>-8.7788970742947586E-4</v>
      </c>
    </row>
    <row r="28" spans="1:6" x14ac:dyDescent="0.25">
      <c r="A28" s="1"/>
      <c r="B28" s="2"/>
      <c r="C28" s="1">
        <v>2020</v>
      </c>
      <c r="D28" s="44">
        <v>-9.845847516721723E-2</v>
      </c>
      <c r="E28" s="44">
        <v>-9.8962104960668096E-2</v>
      </c>
      <c r="F28" s="44">
        <f t="shared" si="0"/>
        <v>5.03629793450866E-4</v>
      </c>
    </row>
    <row r="29" spans="1:6" x14ac:dyDescent="0.25">
      <c r="A29" s="1"/>
      <c r="B29" s="2"/>
      <c r="C29" s="1">
        <v>2021</v>
      </c>
      <c r="D29" s="44">
        <v>0.10504861511982524</v>
      </c>
      <c r="E29" s="44">
        <v>0.10460475962497652</v>
      </c>
      <c r="F29" s="44">
        <f t="shared" si="0"/>
        <v>4.4385549484872444E-4</v>
      </c>
    </row>
    <row r="30" spans="1:6" x14ac:dyDescent="0.25">
      <c r="A30" s="1"/>
      <c r="B30" s="2"/>
      <c r="C30" s="1">
        <v>2022</v>
      </c>
      <c r="D30" s="44">
        <v>-0.11586320841056244</v>
      </c>
      <c r="E30" s="44">
        <v>-0.11390738755906485</v>
      </c>
      <c r="F30" s="44">
        <f t="shared" si="0"/>
        <v>-1.9558208514975917E-3</v>
      </c>
    </row>
    <row r="31" spans="1:6" x14ac:dyDescent="0.25">
      <c r="A31" s="1"/>
      <c r="B31" s="2"/>
      <c r="C31" s="1">
        <v>2023</v>
      </c>
      <c r="D31" s="44">
        <v>-0.12694666642848765</v>
      </c>
      <c r="E31" s="44">
        <v>-0.11006707326041154</v>
      </c>
      <c r="F31" s="44">
        <f t="shared" si="0"/>
        <v>-1.6879593168076107E-2</v>
      </c>
    </row>
    <row r="32" spans="1:6" x14ac:dyDescent="0.25">
      <c r="A32" s="1">
        <v>7</v>
      </c>
      <c r="B32" s="2" t="s">
        <v>9</v>
      </c>
      <c r="C32" s="1">
        <v>2019</v>
      </c>
      <c r="D32" s="44">
        <v>4.2325898411677623E-3</v>
      </c>
      <c r="E32" s="44">
        <v>1.1607728901550495E-3</v>
      </c>
      <c r="F32" s="44">
        <f t="shared" si="0"/>
        <v>3.0718169510127128E-3</v>
      </c>
    </row>
    <row r="33" spans="1:6" x14ac:dyDescent="0.25">
      <c r="A33" s="1"/>
      <c r="B33" s="2"/>
      <c r="C33" s="1">
        <v>2020</v>
      </c>
      <c r="D33" s="44">
        <v>-0.11268656660950795</v>
      </c>
      <c r="E33" s="44">
        <v>-0.11193797626995208</v>
      </c>
      <c r="F33" s="44">
        <f t="shared" si="0"/>
        <v>-7.4859033955586296E-4</v>
      </c>
    </row>
    <row r="34" spans="1:6" x14ac:dyDescent="0.25">
      <c r="A34" s="1"/>
      <c r="B34" s="2"/>
      <c r="C34" s="1">
        <v>2021</v>
      </c>
      <c r="D34" s="44">
        <v>0.13038775949526615</v>
      </c>
      <c r="E34" s="44">
        <v>0.13914272914189735</v>
      </c>
      <c r="F34" s="44">
        <f t="shared" si="0"/>
        <v>-8.7549696466311944E-3</v>
      </c>
    </row>
    <row r="35" spans="1:6" x14ac:dyDescent="0.25">
      <c r="A35" s="1"/>
      <c r="B35" s="2"/>
      <c r="C35" s="1">
        <v>2022</v>
      </c>
      <c r="D35" s="44">
        <v>-0.35833239964742447</v>
      </c>
      <c r="E35" s="44">
        <v>-0.33843976432214939</v>
      </c>
      <c r="F35" s="44">
        <f t="shared" si="0"/>
        <v>-1.9892635325275076E-2</v>
      </c>
    </row>
    <row r="36" spans="1:6" x14ac:dyDescent="0.25">
      <c r="A36" s="1"/>
      <c r="B36" s="2"/>
      <c r="C36" s="1">
        <v>2023</v>
      </c>
      <c r="D36" s="44">
        <v>-0.21492879343834492</v>
      </c>
      <c r="E36" s="44">
        <v>-0.20206558456348667</v>
      </c>
      <c r="F36" s="44">
        <f t="shared" si="0"/>
        <v>-1.2863208874858256E-2</v>
      </c>
    </row>
    <row r="37" spans="1:6" x14ac:dyDescent="0.25">
      <c r="A37" s="1">
        <v>8</v>
      </c>
      <c r="B37" s="2" t="s">
        <v>10</v>
      </c>
      <c r="C37" s="1">
        <v>2019</v>
      </c>
      <c r="D37" s="44">
        <v>-5.6261219988238242E-2</v>
      </c>
      <c r="E37" s="44">
        <v>-5.6715278852484639E-2</v>
      </c>
      <c r="F37" s="44">
        <f t="shared" si="0"/>
        <v>4.5405886424639691E-4</v>
      </c>
    </row>
    <row r="38" spans="1:6" x14ac:dyDescent="0.25">
      <c r="A38" s="1"/>
      <c r="B38" s="2"/>
      <c r="C38" s="1">
        <v>2020</v>
      </c>
      <c r="D38" s="44">
        <v>-8.8375261383798406E-2</v>
      </c>
      <c r="E38" s="44">
        <v>-8.7252961106214846E-2</v>
      </c>
      <c r="F38" s="44">
        <f t="shared" si="0"/>
        <v>-1.12230027758356E-3</v>
      </c>
    </row>
    <row r="39" spans="1:6" x14ac:dyDescent="0.25">
      <c r="A39" s="1"/>
      <c r="B39" s="2"/>
      <c r="C39" s="1">
        <v>2021</v>
      </c>
      <c r="D39" s="44">
        <v>0.12468786258098792</v>
      </c>
      <c r="E39" s="44">
        <v>0.11744460192091367</v>
      </c>
      <c r="F39" s="44">
        <f t="shared" si="0"/>
        <v>7.2432606600742466E-3</v>
      </c>
    </row>
    <row r="40" spans="1:6" x14ac:dyDescent="0.25">
      <c r="A40" s="1"/>
      <c r="B40" s="2"/>
      <c r="C40" s="1">
        <v>2022</v>
      </c>
      <c r="D40" s="44">
        <v>-0.11251124571559343</v>
      </c>
      <c r="E40" s="44">
        <v>-0.12569303557866973</v>
      </c>
      <c r="F40" s="44">
        <f t="shared" si="0"/>
        <v>1.3181789863076304E-2</v>
      </c>
    </row>
    <row r="41" spans="1:6" x14ac:dyDescent="0.25">
      <c r="A41" s="1"/>
      <c r="B41" s="2"/>
      <c r="C41" s="1">
        <v>2023</v>
      </c>
      <c r="D41" s="44">
        <v>-0.24334510620284741</v>
      </c>
      <c r="E41" s="44">
        <v>-0.15342431634911774</v>
      </c>
      <c r="F41" s="44">
        <f t="shared" si="0"/>
        <v>-8.9920789853729671E-2</v>
      </c>
    </row>
    <row r="42" spans="1:6" x14ac:dyDescent="0.25">
      <c r="A42" s="1">
        <v>9</v>
      </c>
      <c r="B42" s="2" t="s">
        <v>11</v>
      </c>
      <c r="C42" s="1">
        <v>2019</v>
      </c>
      <c r="D42" s="44">
        <v>6.7376807002426653E-3</v>
      </c>
      <c r="E42" s="44">
        <v>6.7386876886680758E-3</v>
      </c>
      <c r="F42" s="44">
        <f t="shared" si="0"/>
        <v>-1.0069884254105405E-6</v>
      </c>
    </row>
    <row r="43" spans="1:6" x14ac:dyDescent="0.25">
      <c r="A43" s="1"/>
      <c r="B43" s="2"/>
      <c r="C43" s="1">
        <v>2020</v>
      </c>
      <c r="D43" s="44">
        <v>-0.11186190293309706</v>
      </c>
      <c r="E43" s="44">
        <v>-0.11186161596066116</v>
      </c>
      <c r="F43" s="44">
        <f t="shared" si="0"/>
        <v>-2.8697243589781429E-7</v>
      </c>
    </row>
    <row r="44" spans="1:6" x14ac:dyDescent="0.25">
      <c r="A44" s="1"/>
      <c r="B44" s="2"/>
      <c r="C44" s="1">
        <v>2021</v>
      </c>
      <c r="D44" s="44">
        <v>4.3672121056724543E-2</v>
      </c>
      <c r="E44" s="44">
        <v>4.3672113934854186E-2</v>
      </c>
      <c r="F44" s="44">
        <f t="shared" si="0"/>
        <v>7.1218703573405762E-9</v>
      </c>
    </row>
    <row r="45" spans="1:6" x14ac:dyDescent="0.25">
      <c r="A45" s="1"/>
      <c r="B45" s="2"/>
      <c r="C45" s="1">
        <v>2022</v>
      </c>
      <c r="D45" s="44">
        <v>-0.11241448156804811</v>
      </c>
      <c r="E45" s="44">
        <v>-0.11241280337098072</v>
      </c>
      <c r="F45" s="44">
        <f t="shared" si="0"/>
        <v>-1.6781970673812596E-6</v>
      </c>
    </row>
    <row r="46" spans="1:6" x14ac:dyDescent="0.25">
      <c r="A46" s="1"/>
      <c r="B46" s="2"/>
      <c r="C46" s="1">
        <v>2023</v>
      </c>
      <c r="D46" s="44">
        <v>-0.12749974691702354</v>
      </c>
      <c r="E46" s="44">
        <v>-0.12748929972738671</v>
      </c>
      <c r="F46" s="44">
        <f t="shared" si="0"/>
        <v>-1.0447189636830778E-5</v>
      </c>
    </row>
    <row r="47" spans="1:6" x14ac:dyDescent="0.25">
      <c r="A47" s="1">
        <v>10</v>
      </c>
      <c r="B47" s="2" t="s">
        <v>12</v>
      </c>
      <c r="C47" s="1">
        <v>2019</v>
      </c>
      <c r="D47" s="44">
        <v>-3.6737094356939393E-2</v>
      </c>
      <c r="E47" s="44">
        <v>-3.673633431508308E-2</v>
      </c>
      <c r="F47" s="44">
        <f t="shared" si="0"/>
        <v>-7.6004185631250998E-7</v>
      </c>
    </row>
    <row r="48" spans="1:6" x14ac:dyDescent="0.25">
      <c r="A48" s="1"/>
      <c r="B48" s="2"/>
      <c r="C48" s="1">
        <v>2020</v>
      </c>
      <c r="D48" s="44">
        <v>-4.6518041619806313E-2</v>
      </c>
      <c r="E48" s="44">
        <v>-4.6517624676293723E-2</v>
      </c>
      <c r="F48" s="44">
        <f t="shared" si="0"/>
        <v>-4.1694351259058404E-7</v>
      </c>
    </row>
    <row r="49" spans="1:6" x14ac:dyDescent="0.25">
      <c r="A49" s="1"/>
      <c r="B49" s="2"/>
      <c r="C49" s="1">
        <v>2021</v>
      </c>
      <c r="D49" s="44">
        <v>3.1257886010220295E-2</v>
      </c>
      <c r="E49" s="44">
        <v>3.1255976476305729E-2</v>
      </c>
      <c r="F49" s="44">
        <f t="shared" si="0"/>
        <v>1.9095339145666634E-6</v>
      </c>
    </row>
    <row r="50" spans="1:6" x14ac:dyDescent="0.25">
      <c r="A50" s="1"/>
      <c r="B50" s="2"/>
      <c r="C50" s="1">
        <v>2022</v>
      </c>
      <c r="D50" s="44">
        <v>-4.4989569045584557E-2</v>
      </c>
      <c r="E50" s="44">
        <v>-4.4964399863247601E-2</v>
      </c>
      <c r="F50" s="44">
        <f t="shared" si="0"/>
        <v>-2.516918233695653E-5</v>
      </c>
    </row>
    <row r="51" spans="1:6" x14ac:dyDescent="0.25">
      <c r="A51" s="1"/>
      <c r="B51" s="2"/>
      <c r="C51" s="1">
        <v>2023</v>
      </c>
      <c r="D51" s="44">
        <v>-0.13350437390552522</v>
      </c>
      <c r="E51" s="44">
        <v>-0.1334782966642325</v>
      </c>
      <c r="F51" s="44">
        <f t="shared" si="0"/>
        <v>-2.6077241292721265E-5</v>
      </c>
    </row>
    <row r="52" spans="1:6" x14ac:dyDescent="0.25">
      <c r="A52" s="1">
        <v>11</v>
      </c>
      <c r="B52" s="2" t="s">
        <v>13</v>
      </c>
      <c r="C52" s="1">
        <v>2019</v>
      </c>
      <c r="D52" s="44">
        <v>-1.6083472734520744E-2</v>
      </c>
      <c r="E52" s="44">
        <v>-1.6007857404937265E-2</v>
      </c>
      <c r="F52" s="44">
        <f t="shared" si="0"/>
        <v>-7.5615329583479662E-5</v>
      </c>
    </row>
    <row r="53" spans="1:6" x14ac:dyDescent="0.25">
      <c r="A53" s="1"/>
      <c r="B53" s="2"/>
      <c r="C53" s="1">
        <v>2020</v>
      </c>
      <c r="D53" s="44">
        <v>-7.2475025166682056E-2</v>
      </c>
      <c r="E53" s="44">
        <v>-7.2395335180344966E-2</v>
      </c>
      <c r="F53" s="44">
        <f t="shared" si="0"/>
        <v>-7.9689986337089236E-5</v>
      </c>
    </row>
    <row r="54" spans="1:6" x14ac:dyDescent="0.25">
      <c r="A54" s="1"/>
      <c r="B54" s="2"/>
      <c r="C54" s="1">
        <v>2021</v>
      </c>
      <c r="D54" s="44">
        <v>3.3582405139241982E-2</v>
      </c>
      <c r="E54" s="44">
        <v>3.3407050905879761E-2</v>
      </c>
      <c r="F54" s="44">
        <f t="shared" si="0"/>
        <v>1.75354233362221E-4</v>
      </c>
    </row>
    <row r="55" spans="1:6" x14ac:dyDescent="0.25">
      <c r="A55" s="1"/>
      <c r="B55" s="1"/>
      <c r="C55" s="1">
        <v>2022</v>
      </c>
      <c r="D55" s="44">
        <v>-0.12878835671611116</v>
      </c>
      <c r="E55" s="44">
        <v>-0.12117487191143834</v>
      </c>
      <c r="F55" s="44">
        <f t="shared" si="0"/>
        <v>-7.6134848046728182E-3</v>
      </c>
    </row>
    <row r="56" spans="1:6" x14ac:dyDescent="0.25">
      <c r="A56" s="1"/>
      <c r="B56" s="1"/>
      <c r="C56" s="1">
        <v>2023</v>
      </c>
      <c r="D56" s="44">
        <v>-0.14226050436468238</v>
      </c>
      <c r="E56" s="44">
        <v>-0.13668050349413671</v>
      </c>
      <c r="F56" s="44">
        <f t="shared" si="0"/>
        <v>-5.580000870545665E-3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"/>
  <sheetViews>
    <sheetView tabSelected="1" topLeftCell="S1" zoomScale="84" zoomScaleNormal="84" workbookViewId="0">
      <selection activeCell="AB7" sqref="AB7"/>
    </sheetView>
  </sheetViews>
  <sheetFormatPr defaultRowHeight="15" x14ac:dyDescent="0.25"/>
  <cols>
    <col min="2" max="2" width="9.28515625" bestFit="1" customWidth="1"/>
    <col min="3" max="4" width="16.5703125" bestFit="1" customWidth="1"/>
    <col min="5" max="5" width="17.42578125" bestFit="1" customWidth="1"/>
    <col min="6" max="6" width="17.85546875" bestFit="1" customWidth="1"/>
    <col min="7" max="7" width="12.85546875" bestFit="1" customWidth="1"/>
    <col min="8" max="8" width="18.28515625" bestFit="1" customWidth="1"/>
    <col min="9" max="10" width="18.140625" bestFit="1" customWidth="1"/>
    <col min="11" max="11" width="17.85546875" bestFit="1" customWidth="1"/>
    <col min="12" max="12" width="12.85546875" bestFit="1" customWidth="1"/>
    <col min="13" max="13" width="16.5703125" bestFit="1" customWidth="1"/>
    <col min="14" max="14" width="9.28515625" bestFit="1" customWidth="1"/>
    <col min="15" max="15" width="16.140625" bestFit="1" customWidth="1"/>
    <col min="16" max="17" width="9.28515625" bestFit="1" customWidth="1"/>
    <col min="18" max="21" width="19" bestFit="1" customWidth="1"/>
    <col min="22" max="24" width="18.140625" bestFit="1" customWidth="1"/>
    <col min="25" max="25" width="12.85546875" bestFit="1" customWidth="1"/>
    <col min="26" max="26" width="27" customWidth="1"/>
    <col min="27" max="27" width="32.5703125" customWidth="1"/>
    <col min="28" max="29" width="19" bestFit="1" customWidth="1"/>
  </cols>
  <sheetData>
    <row r="1" spans="1:29" x14ac:dyDescent="0.25">
      <c r="E1" s="69" t="s">
        <v>68</v>
      </c>
      <c r="U1" s="71" t="s">
        <v>62</v>
      </c>
      <c r="AB1" s="73" t="s">
        <v>60</v>
      </c>
      <c r="AC1" s="73" t="s">
        <v>61</v>
      </c>
    </row>
    <row r="2" spans="1:29" ht="15.75" x14ac:dyDescent="0.25">
      <c r="A2" s="66" t="s">
        <v>43</v>
      </c>
      <c r="B2" s="67" t="s">
        <v>44</v>
      </c>
      <c r="C2" s="68"/>
      <c r="D2" s="68"/>
      <c r="E2" s="69" t="s">
        <v>49</v>
      </c>
      <c r="F2" s="68"/>
      <c r="G2" s="68"/>
      <c r="H2" s="70"/>
      <c r="I2" s="68"/>
      <c r="J2" s="68"/>
      <c r="K2" s="68"/>
      <c r="L2" s="68"/>
      <c r="M2" s="68"/>
      <c r="N2" s="68"/>
      <c r="O2" s="67"/>
      <c r="P2" s="67"/>
      <c r="Q2" s="67"/>
      <c r="R2" s="131" t="s">
        <v>64</v>
      </c>
      <c r="S2" s="67"/>
      <c r="T2" s="130" t="s">
        <v>63</v>
      </c>
      <c r="U2" s="71" t="s">
        <v>57</v>
      </c>
      <c r="V2" s="71" t="s">
        <v>45</v>
      </c>
      <c r="W2" s="71" t="s">
        <v>46</v>
      </c>
      <c r="X2" s="67"/>
      <c r="Y2" s="67"/>
      <c r="Z2" s="67"/>
      <c r="AA2" s="72"/>
      <c r="AB2" s="73" t="s">
        <v>58</v>
      </c>
      <c r="AC2" s="73" t="s">
        <v>59</v>
      </c>
    </row>
    <row r="3" spans="1:29" x14ac:dyDescent="0.25">
      <c r="A3" s="66"/>
      <c r="B3" s="67"/>
      <c r="C3" s="73" t="s">
        <v>47</v>
      </c>
      <c r="D3" s="73" t="s">
        <v>48</v>
      </c>
      <c r="E3" s="69"/>
      <c r="F3" s="73" t="s">
        <v>50</v>
      </c>
      <c r="G3" s="73" t="s">
        <v>51</v>
      </c>
      <c r="H3" s="74" t="s">
        <v>52</v>
      </c>
      <c r="I3" s="73" t="s">
        <v>53</v>
      </c>
      <c r="J3" s="73" t="s">
        <v>54</v>
      </c>
      <c r="K3" s="73"/>
      <c r="L3" s="68"/>
      <c r="M3" s="73" t="s">
        <v>55</v>
      </c>
      <c r="N3" s="73" t="s">
        <v>56</v>
      </c>
      <c r="O3" s="75" t="s">
        <v>65</v>
      </c>
      <c r="P3" s="75" t="s">
        <v>67</v>
      </c>
      <c r="Q3" s="75" t="s">
        <v>66</v>
      </c>
      <c r="R3" s="75"/>
      <c r="S3" s="75"/>
      <c r="T3" s="130"/>
      <c r="U3" s="71"/>
      <c r="V3" s="75"/>
      <c r="W3" s="75"/>
      <c r="X3" s="75"/>
      <c r="Y3" s="75"/>
      <c r="Z3" s="75"/>
      <c r="AA3" s="72"/>
      <c r="AB3" s="73"/>
      <c r="AC3" s="73"/>
    </row>
    <row r="4" spans="1:29" x14ac:dyDescent="0.25">
      <c r="A4" s="76" t="s">
        <v>3</v>
      </c>
      <c r="B4" s="77">
        <v>2019</v>
      </c>
      <c r="C4" s="78">
        <v>221783249</v>
      </c>
      <c r="D4" s="79">
        <v>272538844</v>
      </c>
      <c r="E4" s="80">
        <f>D4-C4</f>
        <v>50755595</v>
      </c>
      <c r="F4" s="80">
        <v>1682821739</v>
      </c>
      <c r="G4" s="81">
        <f>E4/F4</f>
        <v>3.0161005068879729E-2</v>
      </c>
      <c r="H4" s="51">
        <f>1/F4</f>
        <v>5.9424000583344023E-10</v>
      </c>
      <c r="I4" s="79">
        <v>1813020278</v>
      </c>
      <c r="J4" s="82">
        <v>1699657296</v>
      </c>
      <c r="K4" s="79">
        <f>I4-J4</f>
        <v>113362982</v>
      </c>
      <c r="L4" s="83">
        <f>K4/F4</f>
        <v>6.7364819084976171E-2</v>
      </c>
      <c r="M4" s="65">
        <v>392923654</v>
      </c>
      <c r="N4" s="83">
        <f>M4/F4</f>
        <v>0.23349095444505663</v>
      </c>
      <c r="O4" s="116">
        <v>-99725012.291325942</v>
      </c>
      <c r="P4" s="113">
        <v>-1.3578338980836767E-2</v>
      </c>
      <c r="Q4" s="113">
        <v>9.5729742093858487E-3</v>
      </c>
      <c r="R4" s="84">
        <f>O4*H4</f>
        <v>-5.9260591885737429E-2</v>
      </c>
      <c r="S4" s="119">
        <f>P4*L4</f>
        <v>-9.1470234891854855E-4</v>
      </c>
      <c r="T4" s="84">
        <f>Q4*N4</f>
        <v>2.2352028850274133E-3</v>
      </c>
      <c r="U4" s="119">
        <f>R4+S4+T4</f>
        <v>-5.7940091349628568E-2</v>
      </c>
      <c r="V4" s="48">
        <v>550559163</v>
      </c>
      <c r="W4" s="65">
        <v>566810140</v>
      </c>
      <c r="X4" s="48">
        <f>V4-W4</f>
        <v>-16250977</v>
      </c>
      <c r="Y4" s="122">
        <f t="shared" ref="Y4:Y58" si="0">X4/F4</f>
        <v>-9.6569806672791025E-3</v>
      </c>
      <c r="Z4" s="122">
        <f>L4-Y4</f>
        <v>7.7021799752255274E-2</v>
      </c>
      <c r="AA4" s="84">
        <f>P4*Z4</f>
        <v>-1.0458281059502513E-3</v>
      </c>
      <c r="AB4" s="119">
        <f>R4+AA4+T4</f>
        <v>-5.8071217106660272E-2</v>
      </c>
      <c r="AC4" s="85">
        <f>U4-AB4</f>
        <v>1.3112575703170398E-4</v>
      </c>
    </row>
    <row r="5" spans="1:29" x14ac:dyDescent="0.25">
      <c r="A5" s="86"/>
      <c r="B5" s="87">
        <v>2020</v>
      </c>
      <c r="C5" s="88">
        <v>162072984</v>
      </c>
      <c r="D5" s="89">
        <v>106583179</v>
      </c>
      <c r="E5" s="90">
        <f t="shared" ref="E5:E58" si="1">D5-C5</f>
        <v>-55489805</v>
      </c>
      <c r="F5" s="90">
        <v>1829960714</v>
      </c>
      <c r="G5" s="91">
        <f t="shared" ref="G5:G13" si="2">E5/F5</f>
        <v>-3.0322948779981294E-2</v>
      </c>
      <c r="H5" s="52">
        <f t="shared" ref="H5:H58" si="3">1/F5</f>
        <v>5.4645981869969257E-10</v>
      </c>
      <c r="I5" s="89">
        <v>1829699557</v>
      </c>
      <c r="J5" s="92">
        <v>1813020278</v>
      </c>
      <c r="K5" s="89">
        <f t="shared" ref="K5:K13" si="4">I5-J5</f>
        <v>16679279</v>
      </c>
      <c r="L5" s="93">
        <f t="shared" ref="L5:L58" si="5">K5/F5</f>
        <v>9.11455577838159E-3</v>
      </c>
      <c r="M5" s="62">
        <v>436705852</v>
      </c>
      <c r="N5" s="93">
        <f t="shared" ref="N5:N58" si="6">M5/F5</f>
        <v>0.23864220070901479</v>
      </c>
      <c r="O5" s="117">
        <v>-44145849.426325053</v>
      </c>
      <c r="P5" s="114">
        <v>-7.775156343934349E-3</v>
      </c>
      <c r="Q5" s="114">
        <v>-0.25092486458865365</v>
      </c>
      <c r="R5" s="94">
        <f t="shared" ref="R5:R58" si="7">O5*H5</f>
        <v>-2.4123932873853515E-2</v>
      </c>
      <c r="S5" s="120">
        <f t="shared" ref="S5:S58" si="8">P5*L5</f>
        <v>-7.0867096182427092E-5</v>
      </c>
      <c r="T5" s="94">
        <f t="shared" ref="T5:T58" si="9">Q5*N5</f>
        <v>-5.9881261898047843E-2</v>
      </c>
      <c r="U5" s="120">
        <f t="shared" ref="U5:U58" si="10">R5+S5+T5</f>
        <v>-8.4076061868083779E-2</v>
      </c>
      <c r="V5" s="49">
        <v>708985205</v>
      </c>
      <c r="W5" s="62">
        <v>550559163</v>
      </c>
      <c r="X5" s="49">
        <f t="shared" ref="X5:X58" si="11">V5-W5</f>
        <v>158426042</v>
      </c>
      <c r="Y5" s="123">
        <f t="shared" si="0"/>
        <v>8.6573466188629877E-2</v>
      </c>
      <c r="Z5" s="123">
        <f t="shared" ref="Z5:Z58" si="12">L5-Y5</f>
        <v>-7.7458910410248286E-2</v>
      </c>
      <c r="AA5" s="94">
        <f t="shared" ref="AA5:AA58" si="13">P5*Z5</f>
        <v>6.0225513867048438E-4</v>
      </c>
      <c r="AB5" s="120">
        <f t="shared" ref="AB5:AB58" si="14">R5+AA5+T5</f>
        <v>-8.3402939633230866E-2</v>
      </c>
      <c r="AC5" s="95">
        <f t="shared" ref="AC5:AC58" si="15">U5-AB5</f>
        <v>-6.7312223485291311E-4</v>
      </c>
    </row>
    <row r="6" spans="1:29" x14ac:dyDescent="0.25">
      <c r="A6" s="86"/>
      <c r="B6" s="87">
        <v>2021</v>
      </c>
      <c r="C6" s="88">
        <v>146725628</v>
      </c>
      <c r="D6" s="89">
        <v>435333430</v>
      </c>
      <c r="E6" s="90">
        <f t="shared" si="1"/>
        <v>288607802</v>
      </c>
      <c r="F6" s="90">
        <v>1986711872</v>
      </c>
      <c r="G6" s="91">
        <f t="shared" si="2"/>
        <v>0.14526907805179715</v>
      </c>
      <c r="H6" s="52">
        <f t="shared" si="3"/>
        <v>5.0334425142046965E-10</v>
      </c>
      <c r="I6" s="89">
        <v>1900893602</v>
      </c>
      <c r="J6" s="92">
        <v>1829699557</v>
      </c>
      <c r="K6" s="89">
        <f t="shared" si="4"/>
        <v>71194045</v>
      </c>
      <c r="L6" s="93">
        <f t="shared" si="5"/>
        <v>3.5835113286120233E-2</v>
      </c>
      <c r="M6" s="62">
        <v>400315822</v>
      </c>
      <c r="N6" s="93">
        <f t="shared" si="6"/>
        <v>0.20149666775635999</v>
      </c>
      <c r="O6" s="117">
        <v>126523504.46679001</v>
      </c>
      <c r="P6" s="114">
        <v>-4.9220384027267736E-2</v>
      </c>
      <c r="Q6" s="114">
        <v>0.12702842874258072</v>
      </c>
      <c r="R6" s="94">
        <f t="shared" si="7"/>
        <v>6.3684878642930862E-2</v>
      </c>
      <c r="S6" s="120">
        <f t="shared" si="8"/>
        <v>-1.7638180376034821E-3</v>
      </c>
      <c r="T6" s="94">
        <f t="shared" si="9"/>
        <v>2.5595805101956238E-2</v>
      </c>
      <c r="U6" s="120">
        <f t="shared" si="10"/>
        <v>8.751686570728362E-2</v>
      </c>
      <c r="V6" s="49">
        <v>468412673</v>
      </c>
      <c r="W6" s="62">
        <v>708985205</v>
      </c>
      <c r="X6" s="49">
        <f t="shared" si="11"/>
        <v>-240572532</v>
      </c>
      <c r="Y6" s="123">
        <f t="shared" si="0"/>
        <v>-0.12109080103186699</v>
      </c>
      <c r="Z6" s="123">
        <f t="shared" si="12"/>
        <v>0.15692591431798722</v>
      </c>
      <c r="AA6" s="94">
        <f t="shared" si="13"/>
        <v>-7.7239537665614432E-3</v>
      </c>
      <c r="AB6" s="120">
        <f t="shared" si="14"/>
        <v>8.1556729978325651E-2</v>
      </c>
      <c r="AC6" s="95">
        <f t="shared" si="15"/>
        <v>5.9601357289579687E-3</v>
      </c>
    </row>
    <row r="7" spans="1:29" x14ac:dyDescent="0.25">
      <c r="A7" s="86"/>
      <c r="B7" s="87">
        <v>2022</v>
      </c>
      <c r="C7" s="88">
        <v>149375011</v>
      </c>
      <c r="D7" s="54">
        <v>-16060100</v>
      </c>
      <c r="E7" s="90">
        <f t="shared" si="1"/>
        <v>-165435111</v>
      </c>
      <c r="F7" s="90">
        <v>2085904980</v>
      </c>
      <c r="G7" s="91">
        <f t="shared" si="2"/>
        <v>-7.9310952601493859E-2</v>
      </c>
      <c r="H7" s="52">
        <f t="shared" si="3"/>
        <v>4.794082230917345E-10</v>
      </c>
      <c r="I7" s="62">
        <v>1917041442</v>
      </c>
      <c r="J7" s="92">
        <v>1900893602</v>
      </c>
      <c r="K7" s="89">
        <f t="shared" si="4"/>
        <v>16147840</v>
      </c>
      <c r="L7" s="93">
        <f t="shared" si="5"/>
        <v>7.7414072811696341E-3</v>
      </c>
      <c r="M7" s="62">
        <v>398577346</v>
      </c>
      <c r="N7" s="93">
        <f t="shared" si="6"/>
        <v>0.19108125721047944</v>
      </c>
      <c r="O7" s="117">
        <v>7250166.8905969365</v>
      </c>
      <c r="P7" s="114">
        <v>-0.31593104104854525</v>
      </c>
      <c r="Q7" s="117">
        <v>-0.31445273176684851</v>
      </c>
      <c r="R7" s="94">
        <f t="shared" si="7"/>
        <v>3.4757896261396032E-3</v>
      </c>
      <c r="S7" s="120">
        <f t="shared" si="8"/>
        <v>-2.4457508615207107E-3</v>
      </c>
      <c r="T7" s="94">
        <f t="shared" si="9"/>
        <v>-6.0086023319279078E-2</v>
      </c>
      <c r="U7" s="120">
        <f t="shared" si="10"/>
        <v>-5.9055984554660185E-2</v>
      </c>
      <c r="V7" s="49">
        <v>556433743</v>
      </c>
      <c r="W7" s="62">
        <v>468412673</v>
      </c>
      <c r="X7" s="49">
        <f t="shared" si="11"/>
        <v>88021070</v>
      </c>
      <c r="Y7" s="123">
        <f t="shared" si="0"/>
        <v>4.2198024763333182E-2</v>
      </c>
      <c r="Z7" s="123">
        <f t="shared" si="12"/>
        <v>-3.4456617482163547E-2</v>
      </c>
      <c r="AA7" s="94">
        <f t="shared" si="13"/>
        <v>1.0885915032151434E-2</v>
      </c>
      <c r="AB7" s="120">
        <f t="shared" si="14"/>
        <v>-4.5724318660988042E-2</v>
      </c>
      <c r="AC7" s="95">
        <f t="shared" si="15"/>
        <v>-1.3331665893672143E-2</v>
      </c>
    </row>
    <row r="8" spans="1:29" x14ac:dyDescent="0.25">
      <c r="A8" s="96"/>
      <c r="B8" s="97">
        <v>2023</v>
      </c>
      <c r="C8" s="98">
        <v>146336365</v>
      </c>
      <c r="D8" s="99">
        <v>109185785</v>
      </c>
      <c r="E8" s="100">
        <f t="shared" si="1"/>
        <v>-37150580</v>
      </c>
      <c r="F8" s="100">
        <v>2009139485</v>
      </c>
      <c r="G8" s="101">
        <f t="shared" si="2"/>
        <v>-1.8490791842657953E-2</v>
      </c>
      <c r="H8" s="53">
        <f t="shared" si="3"/>
        <v>4.9772552252637647E-10</v>
      </c>
      <c r="I8" s="47">
        <v>1890887506</v>
      </c>
      <c r="J8" s="50">
        <v>1917041442</v>
      </c>
      <c r="K8" s="99">
        <f t="shared" si="4"/>
        <v>-26153936</v>
      </c>
      <c r="L8" s="102">
        <f t="shared" si="5"/>
        <v>-1.301748146172141E-2</v>
      </c>
      <c r="M8" s="47">
        <v>436135774</v>
      </c>
      <c r="N8" s="102">
        <f t="shared" si="6"/>
        <v>0.21707590600659565</v>
      </c>
      <c r="O8" s="118">
        <v>-57654787.438612789</v>
      </c>
      <c r="P8" s="118">
        <v>-0.41875784260753995</v>
      </c>
      <c r="Q8" s="114">
        <v>-0.41541736876769331</v>
      </c>
      <c r="R8" s="103">
        <f t="shared" si="7"/>
        <v>-2.8696259204030718E-2</v>
      </c>
      <c r="S8" s="121">
        <f t="shared" si="8"/>
        <v>5.4511724530941037E-3</v>
      </c>
      <c r="T8" s="103">
        <f t="shared" si="9"/>
        <v>-9.0177101696123071E-2</v>
      </c>
      <c r="U8" s="121">
        <f t="shared" si="10"/>
        <v>-0.11342218844705969</v>
      </c>
      <c r="V8" s="50">
        <v>696169487</v>
      </c>
      <c r="W8" s="47">
        <v>556433743</v>
      </c>
      <c r="X8" s="50">
        <f t="shared" si="11"/>
        <v>139735744</v>
      </c>
      <c r="Y8" s="124">
        <f t="shared" si="0"/>
        <v>6.9550046198011986E-2</v>
      </c>
      <c r="Z8" s="124">
        <f t="shared" si="12"/>
        <v>-8.2567527659733395E-2</v>
      </c>
      <c r="AA8" s="103">
        <f t="shared" si="13"/>
        <v>3.4575799752228339E-2</v>
      </c>
      <c r="AB8" s="121">
        <f t="shared" si="14"/>
        <v>-8.4297561147925443E-2</v>
      </c>
      <c r="AC8" s="104">
        <f t="shared" si="15"/>
        <v>-2.9124627299134245E-2</v>
      </c>
    </row>
    <row r="9" spans="1:29" x14ac:dyDescent="0.25">
      <c r="A9" s="105" t="s">
        <v>4</v>
      </c>
      <c r="B9" s="77">
        <v>2019</v>
      </c>
      <c r="C9" s="78">
        <v>7961966026</v>
      </c>
      <c r="D9" s="79">
        <v>37184640411</v>
      </c>
      <c r="E9" s="80">
        <f t="shared" si="1"/>
        <v>29222674385</v>
      </c>
      <c r="F9" s="80">
        <v>1241756182342</v>
      </c>
      <c r="G9" s="81">
        <f t="shared" si="2"/>
        <v>2.3533343180047558E-2</v>
      </c>
      <c r="H9" s="51">
        <f t="shared" si="3"/>
        <v>8.0531107009587136E-13</v>
      </c>
      <c r="I9" s="62">
        <v>1359175249655</v>
      </c>
      <c r="J9" s="92">
        <v>1592980000000</v>
      </c>
      <c r="K9" s="79">
        <f t="shared" si="4"/>
        <v>-233804750345</v>
      </c>
      <c r="L9" s="83">
        <f t="shared" si="5"/>
        <v>-0.18828555369383002</v>
      </c>
      <c r="M9" s="79">
        <v>469100892206</v>
      </c>
      <c r="N9" s="83">
        <f t="shared" si="6"/>
        <v>0.37777214148534188</v>
      </c>
      <c r="O9" s="116">
        <v>-99725012.291325942</v>
      </c>
      <c r="P9" s="116">
        <v>-1.3578338980836767E-2</v>
      </c>
      <c r="Q9" s="116">
        <v>9.5729742093858487E-3</v>
      </c>
      <c r="R9" s="84">
        <f t="shared" si="7"/>
        <v>-8.0309656363651615E-5</v>
      </c>
      <c r="S9" s="119">
        <f t="shared" si="8"/>
        <v>2.5566050732493662E-3</v>
      </c>
      <c r="T9" s="84">
        <f t="shared" si="9"/>
        <v>3.6164029674636395E-3</v>
      </c>
      <c r="U9" s="119">
        <f t="shared" si="10"/>
        <v>6.0926983843493541E-3</v>
      </c>
      <c r="V9" s="48">
        <v>256462899291</v>
      </c>
      <c r="W9" s="65">
        <v>261358000000</v>
      </c>
      <c r="X9" s="48">
        <f t="shared" si="11"/>
        <v>-4895100709</v>
      </c>
      <c r="Y9" s="122">
        <f t="shared" si="0"/>
        <v>-3.9420787901918485E-3</v>
      </c>
      <c r="Z9" s="122">
        <f t="shared" si="12"/>
        <v>-0.18434347490363817</v>
      </c>
      <c r="AA9" s="84">
        <f t="shared" si="13"/>
        <v>2.5030781911469743E-3</v>
      </c>
      <c r="AB9" s="119">
        <f t="shared" si="14"/>
        <v>6.0391715022469622E-3</v>
      </c>
      <c r="AC9" s="119">
        <f t="shared" si="15"/>
        <v>5.3526882102391919E-5</v>
      </c>
    </row>
    <row r="10" spans="1:29" x14ac:dyDescent="0.25">
      <c r="A10" s="106"/>
      <c r="B10" s="87">
        <v>2020</v>
      </c>
      <c r="C10" s="88">
        <v>30020709</v>
      </c>
      <c r="D10" s="89">
        <v>46547903552</v>
      </c>
      <c r="E10" s="90">
        <f t="shared" si="1"/>
        <v>46517882843</v>
      </c>
      <c r="F10" s="90">
        <v>1383935194386</v>
      </c>
      <c r="G10" s="91">
        <f t="shared" si="2"/>
        <v>3.3612760938302629E-2</v>
      </c>
      <c r="H10" s="52">
        <f t="shared" si="3"/>
        <v>7.2257718718083645E-13</v>
      </c>
      <c r="I10" s="62">
        <v>1715587654399</v>
      </c>
      <c r="J10" s="49">
        <v>1359175249655</v>
      </c>
      <c r="K10" s="89">
        <f t="shared" si="4"/>
        <v>356412404744</v>
      </c>
      <c r="L10" s="93">
        <f t="shared" si="5"/>
        <v>0.25753547289627732</v>
      </c>
      <c r="M10" s="89">
        <v>456932530650</v>
      </c>
      <c r="N10" s="93">
        <f t="shared" si="6"/>
        <v>0.33016902272849835</v>
      </c>
      <c r="O10" s="117">
        <v>-44145849.426325053</v>
      </c>
      <c r="P10" s="117">
        <v>-7.775156343934349E-3</v>
      </c>
      <c r="Q10" s="114">
        <v>-0.25092486458865365</v>
      </c>
      <c r="R10" s="94">
        <f t="shared" si="7"/>
        <v>-3.1898783704182698E-5</v>
      </c>
      <c r="S10" s="120">
        <f t="shared" si="8"/>
        <v>-2.0023785658776234E-3</v>
      </c>
      <c r="T10" s="94">
        <f t="shared" si="9"/>
        <v>-8.2847617319516564E-2</v>
      </c>
      <c r="U10" s="120">
        <f t="shared" si="10"/>
        <v>-8.4881894669098373E-2</v>
      </c>
      <c r="V10" s="49">
        <v>571804050580</v>
      </c>
      <c r="W10" s="62">
        <v>256462899291</v>
      </c>
      <c r="X10" s="49">
        <f t="shared" si="11"/>
        <v>315341151289</v>
      </c>
      <c r="Y10" s="123">
        <f t="shared" si="0"/>
        <v>0.22785832210077223</v>
      </c>
      <c r="Z10" s="123">
        <f t="shared" si="12"/>
        <v>2.9677150795505092E-2</v>
      </c>
      <c r="AA10" s="94">
        <f t="shared" si="13"/>
        <v>-2.3074448727756773E-4</v>
      </c>
      <c r="AB10" s="120">
        <f t="shared" si="14"/>
        <v>-8.3110260590498308E-2</v>
      </c>
      <c r="AC10" s="120">
        <f t="shared" si="15"/>
        <v>-1.7716340786000651E-3</v>
      </c>
    </row>
    <row r="11" spans="1:29" x14ac:dyDescent="0.25">
      <c r="A11" s="106"/>
      <c r="B11" s="87">
        <v>2021</v>
      </c>
      <c r="C11" s="88">
        <v>-37571241226</v>
      </c>
      <c r="D11" s="89">
        <v>92899478946</v>
      </c>
      <c r="E11" s="90">
        <f t="shared" si="1"/>
        <v>130470720172</v>
      </c>
      <c r="F11" s="90">
        <v>1713334658849</v>
      </c>
      <c r="G11" s="91">
        <f t="shared" si="2"/>
        <v>7.615016686795377E-2</v>
      </c>
      <c r="H11" s="52">
        <f t="shared" si="3"/>
        <v>5.8365713600388455E-13</v>
      </c>
      <c r="I11" s="62">
        <v>2901986532879</v>
      </c>
      <c r="J11" s="49">
        <v>1715587654399</v>
      </c>
      <c r="K11" s="89">
        <f t="shared" si="4"/>
        <v>1186398878480</v>
      </c>
      <c r="L11" s="93">
        <f t="shared" si="5"/>
        <v>0.69245017157185751</v>
      </c>
      <c r="M11" s="89">
        <v>456937782287</v>
      </c>
      <c r="N11" s="93">
        <f t="shared" si="6"/>
        <v>0.26669499734159696</v>
      </c>
      <c r="O11" s="117">
        <v>126523504.46679001</v>
      </c>
      <c r="P11" s="117">
        <v>-4.9220384027267736E-2</v>
      </c>
      <c r="Q11" s="114">
        <v>0.12702842874258072</v>
      </c>
      <c r="R11" s="94">
        <f t="shared" si="7"/>
        <v>7.3846346254261344E-5</v>
      </c>
      <c r="S11" s="120">
        <f t="shared" si="8"/>
        <v>-3.4082663364514258E-2</v>
      </c>
      <c r="T11" s="94">
        <f t="shared" si="9"/>
        <v>3.3877846465809804E-2</v>
      </c>
      <c r="U11" s="120">
        <f t="shared" si="10"/>
        <v>-1.3097055245019085E-4</v>
      </c>
      <c r="V11" s="49">
        <v>392032122556</v>
      </c>
      <c r="W11" s="62">
        <v>571804050580</v>
      </c>
      <c r="X11" s="49">
        <f t="shared" si="11"/>
        <v>-179771928024</v>
      </c>
      <c r="Y11" s="123">
        <f t="shared" si="0"/>
        <v>-0.10492516864438432</v>
      </c>
      <c r="Z11" s="123">
        <f t="shared" si="12"/>
        <v>0.79737534021624179</v>
      </c>
      <c r="AA11" s="94">
        <f t="shared" si="13"/>
        <v>-3.9247120459316685E-2</v>
      </c>
      <c r="AB11" s="120">
        <f t="shared" si="14"/>
        <v>-5.2954276472526179E-3</v>
      </c>
      <c r="AC11" s="120">
        <f t="shared" si="15"/>
        <v>5.1644570948024271E-3</v>
      </c>
    </row>
    <row r="12" spans="1:29" x14ac:dyDescent="0.25">
      <c r="A12" s="106"/>
      <c r="B12" s="87">
        <v>2022</v>
      </c>
      <c r="C12" s="88">
        <v>-428487671595</v>
      </c>
      <c r="D12" s="89">
        <v>112573636115</v>
      </c>
      <c r="E12" s="90">
        <f t="shared" si="1"/>
        <v>541061307710</v>
      </c>
      <c r="F12" s="90">
        <v>2011879396142</v>
      </c>
      <c r="G12" s="91">
        <f t="shared" si="2"/>
        <v>0.26893327142150991</v>
      </c>
      <c r="H12" s="52">
        <f t="shared" si="3"/>
        <v>4.9704768681343925E-13</v>
      </c>
      <c r="I12" s="62">
        <v>1144108230742</v>
      </c>
      <c r="J12" s="49">
        <v>2901986532879</v>
      </c>
      <c r="K12" s="89">
        <f t="shared" si="4"/>
        <v>-1757878302137</v>
      </c>
      <c r="L12" s="93">
        <f t="shared" si="5"/>
        <v>-0.87374934377673186</v>
      </c>
      <c r="M12" s="89">
        <v>448655665445</v>
      </c>
      <c r="N12" s="93">
        <f t="shared" si="6"/>
        <v>0.2230032606851815</v>
      </c>
      <c r="O12" s="117">
        <v>7250166.8905969365</v>
      </c>
      <c r="P12" s="117">
        <v>-0.31593104104854525</v>
      </c>
      <c r="Q12" s="114">
        <v>-0.31445273176684851</v>
      </c>
      <c r="R12" s="94">
        <f t="shared" si="7"/>
        <v>3.6036786819825929E-6</v>
      </c>
      <c r="S12" s="120">
        <f t="shared" si="8"/>
        <v>0.27604453979486615</v>
      </c>
      <c r="T12" s="94">
        <f t="shared" si="9"/>
        <v>-7.0123984515369969E-2</v>
      </c>
      <c r="U12" s="120">
        <f t="shared" si="10"/>
        <v>0.20592415895817814</v>
      </c>
      <c r="V12" s="49">
        <v>181947106405</v>
      </c>
      <c r="W12" s="62">
        <v>392032122556</v>
      </c>
      <c r="X12" s="49">
        <f t="shared" si="11"/>
        <v>-210085016151</v>
      </c>
      <c r="Y12" s="123">
        <f t="shared" si="0"/>
        <v>-0.10442227131201856</v>
      </c>
      <c r="Z12" s="123">
        <f t="shared" si="12"/>
        <v>-0.76932707246471332</v>
      </c>
      <c r="AA12" s="94">
        <f t="shared" si="13"/>
        <v>0.24305430291060648</v>
      </c>
      <c r="AB12" s="120">
        <f t="shared" si="14"/>
        <v>0.1729339220739185</v>
      </c>
      <c r="AC12" s="120">
        <f t="shared" si="15"/>
        <v>3.2990236884259644E-2</v>
      </c>
    </row>
    <row r="13" spans="1:29" x14ac:dyDescent="0.25">
      <c r="A13" s="107"/>
      <c r="B13" s="97">
        <v>2023</v>
      </c>
      <c r="C13" s="98">
        <v>-721000075536</v>
      </c>
      <c r="D13" s="99">
        <v>-194130706225</v>
      </c>
      <c r="E13" s="100">
        <f t="shared" si="1"/>
        <v>526869369311</v>
      </c>
      <c r="F13" s="100">
        <v>1534000446508</v>
      </c>
      <c r="G13" s="101">
        <f t="shared" si="2"/>
        <v>0.34346102734869854</v>
      </c>
      <c r="H13" s="53">
        <f t="shared" si="3"/>
        <v>6.5189029265043627E-13</v>
      </c>
      <c r="I13" s="89">
        <v>523599087434</v>
      </c>
      <c r="J13" s="49">
        <v>1144108230742</v>
      </c>
      <c r="K13" s="99">
        <f t="shared" si="4"/>
        <v>-620509143308</v>
      </c>
      <c r="L13" s="102">
        <f t="shared" si="5"/>
        <v>-0.40450388702332363</v>
      </c>
      <c r="M13" s="47">
        <v>398222231606</v>
      </c>
      <c r="N13" s="102">
        <f t="shared" si="6"/>
        <v>0.25959720710154516</v>
      </c>
      <c r="O13" s="118">
        <v>-57654787.438612789</v>
      </c>
      <c r="P13" s="118">
        <v>-0.41875784260753995</v>
      </c>
      <c r="Q13" s="115">
        <v>-0.41541736876769331</v>
      </c>
      <c r="R13" s="103">
        <f t="shared" si="7"/>
        <v>-3.7584596256055988E-5</v>
      </c>
      <c r="S13" s="121">
        <f t="shared" si="8"/>
        <v>0.16938917505625109</v>
      </c>
      <c r="T13" s="103">
        <f t="shared" si="9"/>
        <v>-0.10784118871356584</v>
      </c>
      <c r="U13" s="121">
        <f t="shared" si="10"/>
        <v>6.1510401746429202E-2</v>
      </c>
      <c r="V13" s="50">
        <v>62696113277</v>
      </c>
      <c r="W13" s="47">
        <v>181947106405</v>
      </c>
      <c r="X13" s="50">
        <f t="shared" si="11"/>
        <v>-119250993128</v>
      </c>
      <c r="Y13" s="124">
        <f t="shared" si="0"/>
        <v>-7.7738564809067087E-2</v>
      </c>
      <c r="Z13" s="124">
        <f t="shared" si="12"/>
        <v>-0.32676532221425653</v>
      </c>
      <c r="AA13" s="103">
        <f t="shared" si="13"/>
        <v>0.13683554136939971</v>
      </c>
      <c r="AB13" s="121">
        <f t="shared" si="14"/>
        <v>2.8956768059577823E-2</v>
      </c>
      <c r="AC13" s="121">
        <f t="shared" si="15"/>
        <v>3.255363368685138E-2</v>
      </c>
    </row>
    <row r="14" spans="1:29" x14ac:dyDescent="0.25">
      <c r="A14" s="105" t="s">
        <v>5</v>
      </c>
      <c r="B14" s="108">
        <v>2019</v>
      </c>
      <c r="C14" s="80">
        <v>15890439</v>
      </c>
      <c r="D14" s="79">
        <v>-1853834642</v>
      </c>
      <c r="E14" s="79">
        <f t="shared" si="1"/>
        <v>-1869725081</v>
      </c>
      <c r="F14" s="80">
        <v>9460427317681</v>
      </c>
      <c r="G14" s="81">
        <f>E14/F14</f>
        <v>-1.9763642996396054E-4</v>
      </c>
      <c r="H14" s="57">
        <f t="shared" si="3"/>
        <v>1.0570347051142784E-13</v>
      </c>
      <c r="I14" s="79">
        <v>9400535476</v>
      </c>
      <c r="J14" s="80">
        <v>7636245960236</v>
      </c>
      <c r="K14" s="79">
        <f>I14-J14</f>
        <v>-7626845424760</v>
      </c>
      <c r="L14" s="83">
        <f t="shared" si="5"/>
        <v>-0.80618403045133702</v>
      </c>
      <c r="M14" s="79">
        <v>9279811270</v>
      </c>
      <c r="N14" s="68">
        <f t="shared" si="6"/>
        <v>9.8090825693006073E-4</v>
      </c>
      <c r="O14" s="117">
        <v>-99725012.291325942</v>
      </c>
      <c r="P14" s="117">
        <v>-1.3578338980836767E-2</v>
      </c>
      <c r="Q14" s="114">
        <v>9.5729742093858487E-3</v>
      </c>
      <c r="R14" s="72">
        <f t="shared" si="7"/>
        <v>-1.0541279895987951E-5</v>
      </c>
      <c r="S14" s="120">
        <f t="shared" si="8"/>
        <v>1.0946640046405484E-2</v>
      </c>
      <c r="T14" s="72">
        <f t="shared" si="9"/>
        <v>9.3902094453650989E-6</v>
      </c>
      <c r="U14" s="120">
        <f t="shared" si="10"/>
        <v>1.0945488975954862E-2</v>
      </c>
      <c r="V14" s="45">
        <v>2325129309</v>
      </c>
      <c r="W14" s="62">
        <v>950174152</v>
      </c>
      <c r="X14" s="45">
        <f t="shared" si="11"/>
        <v>1374955157</v>
      </c>
      <c r="Y14" s="123">
        <f t="shared" si="0"/>
        <v>1.4533753189248513E-4</v>
      </c>
      <c r="Z14" s="122">
        <f t="shared" si="12"/>
        <v>-0.80632936798322952</v>
      </c>
      <c r="AA14" s="127">
        <f t="shared" si="13"/>
        <v>1.0948613488680158E-2</v>
      </c>
      <c r="AB14" s="119">
        <f t="shared" si="14"/>
        <v>1.0947462418229536E-2</v>
      </c>
      <c r="AC14" s="119">
        <f t="shared" si="15"/>
        <v>-1.973442274674081E-6</v>
      </c>
    </row>
    <row r="15" spans="1:29" x14ac:dyDescent="0.25">
      <c r="A15" s="106"/>
      <c r="B15" s="109">
        <v>2020</v>
      </c>
      <c r="C15" s="90">
        <v>20425756</v>
      </c>
      <c r="D15" s="89">
        <v>1018975185</v>
      </c>
      <c r="E15" s="89">
        <f t="shared" si="1"/>
        <v>998549429</v>
      </c>
      <c r="F15" s="90">
        <v>18352877132</v>
      </c>
      <c r="G15" s="91">
        <f t="shared" ref="G15:G58" si="16">E15/F15</f>
        <v>5.4408331828197848E-2</v>
      </c>
      <c r="H15" s="58">
        <f t="shared" si="3"/>
        <v>5.4487369626444245E-11</v>
      </c>
      <c r="I15" s="89">
        <v>10006173023</v>
      </c>
      <c r="J15" s="90">
        <v>9400535476</v>
      </c>
      <c r="K15" s="89">
        <f t="shared" ref="K15:K58" si="17">I15-J15</f>
        <v>605637547</v>
      </c>
      <c r="L15" s="93">
        <f t="shared" si="5"/>
        <v>3.2999596883042E-2</v>
      </c>
      <c r="M15" s="89">
        <v>9402411784</v>
      </c>
      <c r="N15" s="68">
        <f t="shared" si="6"/>
        <v>0.51231268625484305</v>
      </c>
      <c r="O15" s="117">
        <v>-44145849.426325053</v>
      </c>
      <c r="P15" s="117">
        <v>-7.775156343934349E-3</v>
      </c>
      <c r="Q15" s="114">
        <v>-0.25092486458865365</v>
      </c>
      <c r="R15" s="72">
        <f t="shared" si="7"/>
        <v>-2.4053912151655249E-3</v>
      </c>
      <c r="S15" s="120">
        <f t="shared" si="8"/>
        <v>-2.5657702505246018E-4</v>
      </c>
      <c r="T15" s="72">
        <f t="shared" si="9"/>
        <v>-0.12855199142554591</v>
      </c>
      <c r="U15" s="120">
        <f t="shared" si="10"/>
        <v>-0.13121395966576388</v>
      </c>
      <c r="V15" s="45">
        <v>1760954612</v>
      </c>
      <c r="W15" s="62">
        <v>2325129309</v>
      </c>
      <c r="X15" s="45">
        <f t="shared" si="11"/>
        <v>-564174697</v>
      </c>
      <c r="Y15" s="123">
        <f t="shared" si="0"/>
        <v>-3.0740395249326185E-2</v>
      </c>
      <c r="Z15" s="123">
        <f t="shared" si="12"/>
        <v>6.3739992132368181E-2</v>
      </c>
      <c r="AA15" s="128">
        <f t="shared" si="13"/>
        <v>-4.95588404190308E-4</v>
      </c>
      <c r="AB15" s="120">
        <f t="shared" si="14"/>
        <v>-0.13145297104490175</v>
      </c>
      <c r="AC15" s="120">
        <f t="shared" si="15"/>
        <v>2.3901137913787118E-4</v>
      </c>
    </row>
    <row r="16" spans="1:29" x14ac:dyDescent="0.25">
      <c r="A16" s="106"/>
      <c r="B16" s="109">
        <v>2021</v>
      </c>
      <c r="C16" s="90">
        <v>289888789</v>
      </c>
      <c r="D16" s="89">
        <v>-223924978</v>
      </c>
      <c r="E16" s="89">
        <f t="shared" si="1"/>
        <v>-513813767</v>
      </c>
      <c r="F16" s="90">
        <v>17562816674</v>
      </c>
      <c r="G16" s="91">
        <f t="shared" si="16"/>
        <v>-2.9255772381923801E-2</v>
      </c>
      <c r="H16" s="58">
        <f t="shared" si="3"/>
        <v>5.6938475106922934E-11</v>
      </c>
      <c r="I16" s="89">
        <v>12857626593</v>
      </c>
      <c r="J16" s="90">
        <v>10006173023</v>
      </c>
      <c r="K16" s="89">
        <f t="shared" si="17"/>
        <v>2851453570</v>
      </c>
      <c r="L16" s="93">
        <f t="shared" si="5"/>
        <v>0.16235741811399151</v>
      </c>
      <c r="M16" s="89">
        <v>9460697014</v>
      </c>
      <c r="N16" s="68">
        <f t="shared" si="6"/>
        <v>0.53867766142577911</v>
      </c>
      <c r="O16" s="117">
        <v>126523504.46679001</v>
      </c>
      <c r="P16" s="117">
        <v>-4.9220384027267736E-2</v>
      </c>
      <c r="Q16" s="114">
        <v>0.12702842874258072</v>
      </c>
      <c r="R16" s="72">
        <f t="shared" si="7"/>
        <v>7.2040554095229754E-3</v>
      </c>
      <c r="S16" s="120">
        <f t="shared" si="8"/>
        <v>-7.9912944692463374E-3</v>
      </c>
      <c r="T16" s="72">
        <f t="shared" si="9"/>
        <v>6.8427376929644609E-2</v>
      </c>
      <c r="U16" s="120">
        <f t="shared" si="10"/>
        <v>6.7640137869921249E-2</v>
      </c>
      <c r="V16" s="45">
        <v>2193496620</v>
      </c>
      <c r="W16" s="62">
        <v>1760954612</v>
      </c>
      <c r="X16" s="45">
        <f t="shared" si="11"/>
        <v>432542008</v>
      </c>
      <c r="Y16" s="123">
        <f t="shared" si="0"/>
        <v>2.4628282355206459E-2</v>
      </c>
      <c r="Z16" s="123">
        <f t="shared" si="12"/>
        <v>0.13772913575878507</v>
      </c>
      <c r="AA16" s="128">
        <f t="shared" si="13"/>
        <v>-6.7790809537910937E-3</v>
      </c>
      <c r="AB16" s="120">
        <f t="shared" si="14"/>
        <v>6.8852351385376487E-2</v>
      </c>
      <c r="AC16" s="120">
        <f t="shared" si="15"/>
        <v>-1.2122135154552377E-3</v>
      </c>
    </row>
    <row r="17" spans="1:29" x14ac:dyDescent="0.25">
      <c r="A17" s="106"/>
      <c r="B17" s="109">
        <v>2022</v>
      </c>
      <c r="C17" s="90">
        <v>109782957</v>
      </c>
      <c r="D17" s="89">
        <v>51742845</v>
      </c>
      <c r="E17" s="89">
        <f t="shared" si="1"/>
        <v>-58040112</v>
      </c>
      <c r="F17" s="90">
        <v>17760195040</v>
      </c>
      <c r="G17" s="91">
        <f t="shared" si="16"/>
        <v>-3.26798843533421E-3</v>
      </c>
      <c r="H17" s="58">
        <f t="shared" si="3"/>
        <v>5.6305687958255667E-11</v>
      </c>
      <c r="I17" s="89">
        <v>9606145359</v>
      </c>
      <c r="J17" s="90">
        <v>12857626593</v>
      </c>
      <c r="K17" s="89">
        <f t="shared" si="17"/>
        <v>-3251481234</v>
      </c>
      <c r="L17" s="93">
        <f t="shared" si="5"/>
        <v>-0.18307688776372807</v>
      </c>
      <c r="M17" s="89">
        <v>9904375150</v>
      </c>
      <c r="N17" s="68">
        <f t="shared" si="6"/>
        <v>0.55767265661740162</v>
      </c>
      <c r="O17" s="117">
        <v>7250166.8905969365</v>
      </c>
      <c r="P17" s="117">
        <v>-0.31593104104854525</v>
      </c>
      <c r="Q17" s="114">
        <v>-0.31445273176684851</v>
      </c>
      <c r="R17" s="72">
        <f t="shared" si="7"/>
        <v>4.0822563458722783E-4</v>
      </c>
      <c r="S17" s="120">
        <f t="shared" si="8"/>
        <v>5.7839671743122288E-2</v>
      </c>
      <c r="T17" s="72">
        <f t="shared" si="9"/>
        <v>-0.17536169030501761</v>
      </c>
      <c r="U17" s="120">
        <f t="shared" si="10"/>
        <v>-0.11711379292730809</v>
      </c>
      <c r="V17" s="45">
        <v>2396877929</v>
      </c>
      <c r="W17" s="62">
        <v>2193496620</v>
      </c>
      <c r="X17" s="45">
        <f t="shared" si="11"/>
        <v>203381309</v>
      </c>
      <c r="Y17" s="123">
        <f t="shared" si="0"/>
        <v>1.1451524521095574E-2</v>
      </c>
      <c r="Z17" s="123">
        <f t="shared" si="12"/>
        <v>-0.19452841228482365</v>
      </c>
      <c r="AA17" s="128">
        <f t="shared" si="13"/>
        <v>6.1457563806664957E-2</v>
      </c>
      <c r="AB17" s="120">
        <f t="shared" si="14"/>
        <v>-0.11349590086376543</v>
      </c>
      <c r="AC17" s="120">
        <f t="shared" si="15"/>
        <v>-3.6178920635426548E-3</v>
      </c>
    </row>
    <row r="18" spans="1:29" x14ac:dyDescent="0.25">
      <c r="A18" s="107"/>
      <c r="B18" s="110">
        <v>2023</v>
      </c>
      <c r="C18" s="100">
        <v>1821483017</v>
      </c>
      <c r="D18" s="99">
        <v>-336493999</v>
      </c>
      <c r="E18" s="99">
        <f t="shared" si="1"/>
        <v>-2157977016</v>
      </c>
      <c r="F18" s="100">
        <v>20353992893</v>
      </c>
      <c r="G18" s="101">
        <f t="shared" si="16"/>
        <v>-0.10602229387346185</v>
      </c>
      <c r="H18" s="59">
        <f t="shared" si="3"/>
        <v>4.9130409215378709E-11</v>
      </c>
      <c r="I18" s="99">
        <v>9965033049</v>
      </c>
      <c r="J18" s="100">
        <v>9606145359</v>
      </c>
      <c r="K18" s="99">
        <f t="shared" si="17"/>
        <v>358887690</v>
      </c>
      <c r="L18" s="102">
        <f t="shared" si="5"/>
        <v>1.7632299072061978E-2</v>
      </c>
      <c r="M18" s="99">
        <v>9750312289</v>
      </c>
      <c r="N18" s="107">
        <f t="shared" si="6"/>
        <v>0.47903683273630587</v>
      </c>
      <c r="O18" s="118">
        <v>-57654787.438612789</v>
      </c>
      <c r="P18" s="118">
        <v>-0.41875784260753995</v>
      </c>
      <c r="Q18" s="115">
        <v>-0.41541736876769331</v>
      </c>
      <c r="R18" s="103">
        <f t="shared" si="7"/>
        <v>-2.8326033000847222E-3</v>
      </c>
      <c r="S18" s="121">
        <f t="shared" si="8"/>
        <v>-7.3836635196276026E-3</v>
      </c>
      <c r="T18" s="103">
        <f t="shared" si="9"/>
        <v>-0.1990002205981258</v>
      </c>
      <c r="U18" s="121">
        <f t="shared" si="10"/>
        <v>-0.20921648741783813</v>
      </c>
      <c r="V18" s="50">
        <v>2097521450</v>
      </c>
      <c r="W18" s="47">
        <v>2396877929</v>
      </c>
      <c r="X18" s="50">
        <f t="shared" si="11"/>
        <v>-299356479</v>
      </c>
      <c r="Y18" s="124">
        <f t="shared" si="0"/>
        <v>-1.4707506314544923E-2</v>
      </c>
      <c r="Z18" s="124">
        <f t="shared" si="12"/>
        <v>3.2339805386606899E-2</v>
      </c>
      <c r="AA18" s="129">
        <f t="shared" si="13"/>
        <v>-1.3542547134043204E-2</v>
      </c>
      <c r="AB18" s="121">
        <f t="shared" si="14"/>
        <v>-0.21537537103225374</v>
      </c>
      <c r="AC18" s="121">
        <f t="shared" si="15"/>
        <v>6.1588836144156056E-3</v>
      </c>
    </row>
    <row r="19" spans="1:29" x14ac:dyDescent="0.25">
      <c r="A19" s="105" t="s">
        <v>6</v>
      </c>
      <c r="B19" s="108">
        <v>2019</v>
      </c>
      <c r="C19" s="80">
        <v>2537601823645</v>
      </c>
      <c r="D19" s="79">
        <v>2502968822391</v>
      </c>
      <c r="E19" s="79">
        <f t="shared" si="1"/>
        <v>-34633001254</v>
      </c>
      <c r="F19" s="80">
        <v>18146206145369</v>
      </c>
      <c r="G19" s="81">
        <f t="shared" si="16"/>
        <v>-1.9085532797630269E-3</v>
      </c>
      <c r="H19" s="57">
        <f t="shared" si="3"/>
        <v>5.5107937823973461E-14</v>
      </c>
      <c r="I19" s="89">
        <v>22633476361038</v>
      </c>
      <c r="J19" s="90">
        <v>21074306186027</v>
      </c>
      <c r="K19" s="89">
        <f t="shared" si="17"/>
        <v>1559170175011</v>
      </c>
      <c r="L19" s="93">
        <f t="shared" si="5"/>
        <v>8.5922653061500015E-2</v>
      </c>
      <c r="M19" s="89">
        <v>7666314692908</v>
      </c>
      <c r="N19" s="68">
        <f t="shared" si="6"/>
        <v>0.42247479343578825</v>
      </c>
      <c r="O19" s="117">
        <v>-99725012.291325942</v>
      </c>
      <c r="P19" s="117">
        <v>-1.3578338980836767E-2</v>
      </c>
      <c r="Q19" s="114">
        <v>9.5729742093858487E-3</v>
      </c>
      <c r="R19" s="72">
        <f t="shared" si="7"/>
        <v>-5.4956397768453794E-6</v>
      </c>
      <c r="S19" s="120">
        <f t="shared" si="8"/>
        <v>-1.1666869094018792E-3</v>
      </c>
      <c r="T19" s="72">
        <f t="shared" si="9"/>
        <v>4.0443403016764152E-3</v>
      </c>
      <c r="U19" s="120">
        <f t="shared" si="10"/>
        <v>2.8721577524976906E-3</v>
      </c>
      <c r="V19" s="46">
        <v>3697660122083</v>
      </c>
      <c r="W19" s="62">
        <v>3552288486618</v>
      </c>
      <c r="X19" s="45">
        <f t="shared" si="11"/>
        <v>145371635465</v>
      </c>
      <c r="Y19" s="123">
        <f t="shared" si="0"/>
        <v>8.0111310485745553E-3</v>
      </c>
      <c r="Z19" s="123">
        <f t="shared" si="12"/>
        <v>7.7911522012925463E-2</v>
      </c>
      <c r="AA19" s="128">
        <f t="shared" si="13"/>
        <v>-1.0579090564044277E-3</v>
      </c>
      <c r="AB19" s="120">
        <f t="shared" si="14"/>
        <v>2.9809356054951424E-3</v>
      </c>
      <c r="AC19" s="120">
        <f t="shared" si="15"/>
        <v>-1.0877785299745176E-4</v>
      </c>
    </row>
    <row r="20" spans="1:29" x14ac:dyDescent="0.25">
      <c r="A20" s="106"/>
      <c r="B20" s="109">
        <v>2020</v>
      </c>
      <c r="C20" s="90">
        <v>2799622515814</v>
      </c>
      <c r="D20" s="89">
        <v>4221549815090</v>
      </c>
      <c r="E20" s="89">
        <f t="shared" si="1"/>
        <v>1421927299276</v>
      </c>
      <c r="F20" s="90">
        <v>20264726862584</v>
      </c>
      <c r="G20" s="91">
        <f t="shared" si="16"/>
        <v>7.0167602500549417E-2</v>
      </c>
      <c r="H20" s="58">
        <f t="shared" si="3"/>
        <v>4.9346828446346395E-14</v>
      </c>
      <c r="I20" s="89">
        <v>23112654991224</v>
      </c>
      <c r="J20" s="90">
        <v>22633476361038</v>
      </c>
      <c r="K20" s="89">
        <f t="shared" si="17"/>
        <v>479178630186</v>
      </c>
      <c r="L20" s="93">
        <f t="shared" si="5"/>
        <v>2.3645945658943804E-2</v>
      </c>
      <c r="M20" s="89">
        <v>8157762093280</v>
      </c>
      <c r="N20" s="68">
        <f t="shared" si="6"/>
        <v>0.40255968652319579</v>
      </c>
      <c r="O20" s="117">
        <v>-44145849.426325053</v>
      </c>
      <c r="P20" s="117">
        <v>-7.775156343934349E-3</v>
      </c>
      <c r="Q20" s="114">
        <v>-0.25092486458865365</v>
      </c>
      <c r="R20" s="72">
        <f t="shared" si="7"/>
        <v>-2.1784576582591018E-6</v>
      </c>
      <c r="S20" s="120">
        <f t="shared" si="8"/>
        <v>-1.838509243984638E-4</v>
      </c>
      <c r="T20" s="72">
        <f t="shared" si="9"/>
        <v>-0.10101223482968377</v>
      </c>
      <c r="U20" s="120">
        <f t="shared" si="10"/>
        <v>-0.1011982642117405</v>
      </c>
      <c r="V20" s="45">
        <v>3594926677688</v>
      </c>
      <c r="W20" s="54">
        <v>3697660122083</v>
      </c>
      <c r="X20" s="45">
        <f t="shared" si="11"/>
        <v>-102733444395</v>
      </c>
      <c r="Y20" s="123">
        <f t="shared" si="0"/>
        <v>-5.0695696562623313E-3</v>
      </c>
      <c r="Z20" s="123">
        <f t="shared" si="12"/>
        <v>2.8715515315206136E-2</v>
      </c>
      <c r="AA20" s="128">
        <f t="shared" si="13"/>
        <v>-2.2326762107236894E-4</v>
      </c>
      <c r="AB20" s="120">
        <f t="shared" si="14"/>
        <v>-0.1012376809084144</v>
      </c>
      <c r="AC20" s="120">
        <f t="shared" si="15"/>
        <v>3.9416696673899576E-5</v>
      </c>
    </row>
    <row r="21" spans="1:29" x14ac:dyDescent="0.25">
      <c r="A21" s="106"/>
      <c r="B21" s="109">
        <v>2021</v>
      </c>
      <c r="C21" s="90">
        <v>3232007683281</v>
      </c>
      <c r="D21" s="89">
        <v>2825946276086</v>
      </c>
      <c r="E21" s="89">
        <f t="shared" si="1"/>
        <v>-406061407195</v>
      </c>
      <c r="F21" s="90">
        <v>22564300317374</v>
      </c>
      <c r="G21" s="91">
        <f t="shared" si="16"/>
        <v>-1.7995745557523091E-2</v>
      </c>
      <c r="H21" s="58">
        <f t="shared" si="3"/>
        <v>4.4317793414140244E-14</v>
      </c>
      <c r="I21" s="89">
        <v>26261194512313</v>
      </c>
      <c r="J21" s="90">
        <v>23112654991224</v>
      </c>
      <c r="K21" s="89">
        <f t="shared" si="17"/>
        <v>3148539521089</v>
      </c>
      <c r="L21" s="93">
        <f t="shared" si="5"/>
        <v>0.13953632405187835</v>
      </c>
      <c r="M21" s="89">
        <v>7994022263626</v>
      </c>
      <c r="N21" s="68">
        <f t="shared" si="6"/>
        <v>0.35427742722741479</v>
      </c>
      <c r="O21" s="117">
        <v>126523504.46679001</v>
      </c>
      <c r="P21" s="117">
        <v>-4.9220384027267736E-2</v>
      </c>
      <c r="Q21" s="114">
        <v>0.12702842874258072</v>
      </c>
      <c r="R21" s="72">
        <f t="shared" si="7"/>
        <v>5.60724253299225E-6</v>
      </c>
      <c r="S21" s="120">
        <f t="shared" si="8"/>
        <v>-6.8680314555867282E-3</v>
      </c>
      <c r="T21" s="72">
        <f t="shared" si="9"/>
        <v>4.5003304919662486E-2</v>
      </c>
      <c r="U21" s="120">
        <f t="shared" si="10"/>
        <v>3.8140880706608753E-2</v>
      </c>
      <c r="V21" s="45">
        <v>3545142655612</v>
      </c>
      <c r="W21" s="62">
        <v>3594926677688</v>
      </c>
      <c r="X21" s="45">
        <f t="shared" si="11"/>
        <v>-49784022076</v>
      </c>
      <c r="Y21" s="123">
        <f t="shared" si="0"/>
        <v>-2.2063180056891654E-3</v>
      </c>
      <c r="Z21" s="123">
        <f t="shared" si="12"/>
        <v>0.14174264205756751</v>
      </c>
      <c r="AA21" s="128">
        <f t="shared" si="13"/>
        <v>-6.9766272751130235E-3</v>
      </c>
      <c r="AB21" s="120">
        <f t="shared" si="14"/>
        <v>3.8032284887082456E-2</v>
      </c>
      <c r="AC21" s="120">
        <f t="shared" si="15"/>
        <v>1.0859581952629704E-4</v>
      </c>
    </row>
    <row r="22" spans="1:29" x14ac:dyDescent="0.25">
      <c r="A22" s="106"/>
      <c r="B22" s="109">
        <v>2022</v>
      </c>
      <c r="C22" s="90">
        <v>3450083412291</v>
      </c>
      <c r="D22" s="89">
        <v>1271888674258</v>
      </c>
      <c r="E22" s="89">
        <f t="shared" si="1"/>
        <v>-2178194738033</v>
      </c>
      <c r="F22" s="90">
        <v>25666635156271</v>
      </c>
      <c r="G22" s="91">
        <f t="shared" si="16"/>
        <v>-8.4864834239902792E-2</v>
      </c>
      <c r="H22" s="58">
        <f t="shared" si="3"/>
        <v>3.896108679269846E-14</v>
      </c>
      <c r="I22" s="89">
        <v>28933502646719</v>
      </c>
      <c r="J22" s="90">
        <v>26261194512313</v>
      </c>
      <c r="K22" s="89">
        <f t="shared" si="17"/>
        <v>2672308134406</v>
      </c>
      <c r="L22" s="93">
        <f t="shared" si="5"/>
        <v>0.10411602916142626</v>
      </c>
      <c r="M22" s="89">
        <v>7956585670346</v>
      </c>
      <c r="N22" s="68">
        <f t="shared" si="6"/>
        <v>0.30999722487589138</v>
      </c>
      <c r="O22" s="117">
        <v>7250166.8905969365</v>
      </c>
      <c r="P22" s="117">
        <v>-0.31593104104854525</v>
      </c>
      <c r="Q22" s="114">
        <v>-0.31445273176684851</v>
      </c>
      <c r="R22" s="72">
        <f t="shared" si="7"/>
        <v>2.8247438148609598E-7</v>
      </c>
      <c r="S22" s="120">
        <f t="shared" si="8"/>
        <v>-3.2893485482810091E-2</v>
      </c>
      <c r="T22" s="72">
        <f t="shared" si="9"/>
        <v>-9.7479474202366093E-2</v>
      </c>
      <c r="U22" s="120">
        <f t="shared" si="10"/>
        <v>-0.13037267721079471</v>
      </c>
      <c r="V22" s="45">
        <v>4787767807083</v>
      </c>
      <c r="W22" s="62">
        <v>3545142655612</v>
      </c>
      <c r="X22" s="45">
        <f t="shared" si="11"/>
        <v>1242625151471</v>
      </c>
      <c r="Y22" s="123">
        <f t="shared" si="0"/>
        <v>4.8414026377251701E-2</v>
      </c>
      <c r="Z22" s="123">
        <f t="shared" si="12"/>
        <v>5.5702002784174559E-2</v>
      </c>
      <c r="AA22" s="128">
        <f t="shared" si="13"/>
        <v>-1.7597991728093235E-2</v>
      </c>
      <c r="AB22" s="120">
        <f t="shared" si="14"/>
        <v>-0.11507718345607784</v>
      </c>
      <c r="AC22" s="120">
        <f t="shared" si="15"/>
        <v>-1.5295493754716866E-2</v>
      </c>
    </row>
    <row r="23" spans="1:29" x14ac:dyDescent="0.25">
      <c r="A23" s="107"/>
      <c r="B23" s="110">
        <v>2023</v>
      </c>
      <c r="C23" s="100">
        <v>2778404819501</v>
      </c>
      <c r="D23" s="99">
        <v>2907475171010</v>
      </c>
      <c r="E23" s="99">
        <f t="shared" si="1"/>
        <v>129070351509</v>
      </c>
      <c r="F23" s="100">
        <v>27241313025674</v>
      </c>
      <c r="G23" s="101">
        <f t="shared" si="16"/>
        <v>4.7380370904792895E-3</v>
      </c>
      <c r="H23" s="59">
        <f t="shared" si="3"/>
        <v>3.6708950080986715E-14</v>
      </c>
      <c r="I23" s="99">
        <v>30449134077618</v>
      </c>
      <c r="J23" s="100">
        <v>28933502646719</v>
      </c>
      <c r="K23" s="99">
        <f t="shared" si="17"/>
        <v>1515631430899</v>
      </c>
      <c r="L23" s="102">
        <f t="shared" si="5"/>
        <v>5.5637238538045856E-2</v>
      </c>
      <c r="M23" s="99">
        <v>7978027474025</v>
      </c>
      <c r="N23" s="102">
        <f t="shared" si="6"/>
        <v>0.29286501228872425</v>
      </c>
      <c r="O23" s="118">
        <v>-57654787.438612789</v>
      </c>
      <c r="P23" s="118">
        <v>-0.41875784260753995</v>
      </c>
      <c r="Q23" s="115">
        <v>-0.41541736876769331</v>
      </c>
      <c r="R23" s="103">
        <f t="shared" si="7"/>
        <v>-2.1164467140139367E-6</v>
      </c>
      <c r="S23" s="121">
        <f t="shared" si="8"/>
        <v>-2.3298529978833162E-2</v>
      </c>
      <c r="T23" s="103">
        <f t="shared" si="9"/>
        <v>-0.12166121280909999</v>
      </c>
      <c r="U23" s="121">
        <f t="shared" si="10"/>
        <v>-0.14496185923464716</v>
      </c>
      <c r="V23" s="50">
        <v>4820140910558</v>
      </c>
      <c r="W23" s="47">
        <v>4787767807083</v>
      </c>
      <c r="X23" s="50">
        <f t="shared" si="11"/>
        <v>32373103475</v>
      </c>
      <c r="Y23" s="124">
        <f t="shared" si="0"/>
        <v>1.1883826394303925E-3</v>
      </c>
      <c r="Z23" s="124">
        <f t="shared" si="12"/>
        <v>5.4448855898615464E-2</v>
      </c>
      <c r="AA23" s="129">
        <f t="shared" si="13"/>
        <v>-2.2800885428553037E-2</v>
      </c>
      <c r="AB23" s="121">
        <f t="shared" si="14"/>
        <v>-0.14446421468436704</v>
      </c>
      <c r="AC23" s="121">
        <f t="shared" si="15"/>
        <v>-4.9764455028011856E-4</v>
      </c>
    </row>
    <row r="24" spans="1:29" x14ac:dyDescent="0.25">
      <c r="A24" s="105" t="s">
        <v>7</v>
      </c>
      <c r="B24" s="108">
        <v>2019</v>
      </c>
      <c r="C24" s="80">
        <v>78256797</v>
      </c>
      <c r="D24" s="63">
        <v>-210843887</v>
      </c>
      <c r="E24" s="79">
        <f t="shared" si="1"/>
        <v>-289100684</v>
      </c>
      <c r="F24" s="80">
        <v>1263113689</v>
      </c>
      <c r="G24" s="81">
        <f t="shared" si="16"/>
        <v>-0.22887938474396505</v>
      </c>
      <c r="H24" s="57">
        <f t="shared" si="3"/>
        <v>7.9169437296787938E-10</v>
      </c>
      <c r="I24" s="79">
        <v>744634530</v>
      </c>
      <c r="J24" s="80">
        <v>611958076</v>
      </c>
      <c r="K24" s="79">
        <f t="shared" si="17"/>
        <v>132676454</v>
      </c>
      <c r="L24" s="83">
        <f t="shared" si="5"/>
        <v>0.10503920205713169</v>
      </c>
      <c r="M24" s="89">
        <v>190284730</v>
      </c>
      <c r="N24" s="68">
        <f t="shared" si="6"/>
        <v>0.15064735000271223</v>
      </c>
      <c r="O24" s="117">
        <v>-99725012.291325942</v>
      </c>
      <c r="P24" s="117">
        <v>-1.3578338980836767E-2</v>
      </c>
      <c r="Q24" s="114">
        <v>9.5729742093858487E-3</v>
      </c>
      <c r="R24" s="72">
        <f t="shared" si="7"/>
        <v>-7.8951731075195361E-2</v>
      </c>
      <c r="S24" s="120">
        <f t="shared" si="8"/>
        <v>-1.4262578918083407E-3</v>
      </c>
      <c r="T24" s="72">
        <f t="shared" si="9"/>
        <v>1.4421431962882874E-3</v>
      </c>
      <c r="U24" s="120">
        <f t="shared" si="10"/>
        <v>-7.8935845770715413E-2</v>
      </c>
      <c r="V24" s="45">
        <v>276749237</v>
      </c>
      <c r="W24" s="62">
        <v>295201851</v>
      </c>
      <c r="X24" s="45">
        <f t="shared" si="11"/>
        <v>-18452614</v>
      </c>
      <c r="Y24" s="123">
        <f t="shared" si="0"/>
        <v>-1.4608830670348313E-2</v>
      </c>
      <c r="Z24" s="123">
        <f t="shared" si="12"/>
        <v>0.11964803272747999</v>
      </c>
      <c r="AA24" s="128">
        <f t="shared" si="13"/>
        <v>-1.6246215467639747E-3</v>
      </c>
      <c r="AB24" s="120">
        <f t="shared" si="14"/>
        <v>-7.9134209425671051E-2</v>
      </c>
      <c r="AC24" s="120">
        <f t="shared" si="15"/>
        <v>1.9836365495563835E-4</v>
      </c>
    </row>
    <row r="25" spans="1:29" x14ac:dyDescent="0.25">
      <c r="A25" s="106"/>
      <c r="B25" s="109">
        <v>2020</v>
      </c>
      <c r="C25" s="90">
        <v>71902263</v>
      </c>
      <c r="D25" s="89">
        <v>71983458</v>
      </c>
      <c r="E25" s="89">
        <f t="shared" si="1"/>
        <v>81195</v>
      </c>
      <c r="F25" s="90">
        <v>901060986</v>
      </c>
      <c r="G25" s="111">
        <f t="shared" si="16"/>
        <v>9.0110437874401549E-5</v>
      </c>
      <c r="H25" s="58">
        <f t="shared" si="3"/>
        <v>1.1098027941917796E-9</v>
      </c>
      <c r="I25" s="54">
        <v>655847125</v>
      </c>
      <c r="J25" s="90">
        <v>744634530</v>
      </c>
      <c r="K25" s="89">
        <f t="shared" si="17"/>
        <v>-88787405</v>
      </c>
      <c r="L25" s="93">
        <f t="shared" si="5"/>
        <v>-9.8536510158037188E-2</v>
      </c>
      <c r="M25" s="89">
        <v>217560166</v>
      </c>
      <c r="N25" s="68">
        <f t="shared" si="6"/>
        <v>0.24144888013162741</v>
      </c>
      <c r="O25" s="117">
        <v>-44145849.426325053</v>
      </c>
      <c r="P25" s="117">
        <v>-7.775156343934349E-3</v>
      </c>
      <c r="Q25" s="114">
        <v>-0.25092486458865365</v>
      </c>
      <c r="R25" s="72">
        <f t="shared" si="7"/>
        <v>-4.8993187045305114E-2</v>
      </c>
      <c r="S25" s="120">
        <f t="shared" si="8"/>
        <v>7.661367720644143E-4</v>
      </c>
      <c r="T25" s="72">
        <f t="shared" si="9"/>
        <v>-6.0585527552110677E-2</v>
      </c>
      <c r="U25" s="120">
        <f t="shared" si="10"/>
        <v>-0.10881257782535138</v>
      </c>
      <c r="V25" s="45">
        <v>205638154</v>
      </c>
      <c r="W25" s="62">
        <v>276749237</v>
      </c>
      <c r="X25" s="45">
        <f t="shared" si="11"/>
        <v>-71111083</v>
      </c>
      <c r="Y25" s="123">
        <f t="shared" si="0"/>
        <v>-7.8919278611403562E-2</v>
      </c>
      <c r="Z25" s="123">
        <f t="shared" si="12"/>
        <v>-1.9617231546633626E-2</v>
      </c>
      <c r="AA25" s="128">
        <f t="shared" si="13"/>
        <v>1.5252704231023747E-4</v>
      </c>
      <c r="AB25" s="120">
        <f t="shared" si="14"/>
        <v>-0.10942618755510555</v>
      </c>
      <c r="AC25" s="120">
        <f t="shared" si="15"/>
        <v>6.1360972975417483E-4</v>
      </c>
    </row>
    <row r="26" spans="1:29" x14ac:dyDescent="0.25">
      <c r="A26" s="106"/>
      <c r="B26" s="109">
        <v>2021</v>
      </c>
      <c r="C26" s="90">
        <v>131660834</v>
      </c>
      <c r="D26" s="89">
        <v>169814591</v>
      </c>
      <c r="E26" s="89">
        <f t="shared" si="1"/>
        <v>38153757</v>
      </c>
      <c r="F26" s="90">
        <v>929901046</v>
      </c>
      <c r="G26" s="91">
        <f t="shared" si="16"/>
        <v>4.1029910832039218E-2</v>
      </c>
      <c r="H26" s="58">
        <f t="shared" si="3"/>
        <v>1.0753832402937205E-9</v>
      </c>
      <c r="I26" s="89">
        <v>1064394815</v>
      </c>
      <c r="J26" s="56">
        <v>655847125</v>
      </c>
      <c r="K26" s="89">
        <f t="shared" si="17"/>
        <v>408547690</v>
      </c>
      <c r="L26" s="93">
        <f t="shared" si="5"/>
        <v>0.43934533868671444</v>
      </c>
      <c r="M26" s="89">
        <v>232664347</v>
      </c>
      <c r="N26" s="68">
        <f t="shared" si="6"/>
        <v>0.25020333937768258</v>
      </c>
      <c r="O26" s="117">
        <v>126523504.46679001</v>
      </c>
      <c r="P26" s="117">
        <v>-4.9220384027267736E-2</v>
      </c>
      <c r="Q26" s="114">
        <v>0.12702842874258072</v>
      </c>
      <c r="R26" s="72">
        <f t="shared" si="7"/>
        <v>0.13606125620681364</v>
      </c>
      <c r="S26" s="120">
        <f t="shared" si="8"/>
        <v>-2.1624746290750094E-2</v>
      </c>
      <c r="T26" s="72">
        <f t="shared" si="9"/>
        <v>3.1782937067293689E-2</v>
      </c>
      <c r="U26" s="120">
        <f t="shared" si="10"/>
        <v>0.14621944698335723</v>
      </c>
      <c r="V26" s="45">
        <v>282788769</v>
      </c>
      <c r="W26" s="62">
        <v>205638154</v>
      </c>
      <c r="X26" s="45">
        <f t="shared" si="11"/>
        <v>77150615</v>
      </c>
      <c r="Y26" s="123">
        <f t="shared" si="0"/>
        <v>8.296647834935332E-2</v>
      </c>
      <c r="Z26" s="123">
        <f t="shared" si="12"/>
        <v>0.3563788603373611</v>
      </c>
      <c r="AA26" s="128">
        <f t="shared" si="13"/>
        <v>-1.7541104365004927E-2</v>
      </c>
      <c r="AB26" s="120">
        <f t="shared" si="14"/>
        <v>0.15030308890910241</v>
      </c>
      <c r="AC26" s="120">
        <f t="shared" si="15"/>
        <v>-4.0836419257451739E-3</v>
      </c>
    </row>
    <row r="27" spans="1:29" x14ac:dyDescent="0.25">
      <c r="A27" s="106"/>
      <c r="B27" s="109">
        <v>2022</v>
      </c>
      <c r="C27" s="90">
        <v>179837759</v>
      </c>
      <c r="D27" s="89">
        <v>110323210</v>
      </c>
      <c r="E27" s="89">
        <f t="shared" si="1"/>
        <v>-69514549</v>
      </c>
      <c r="F27" s="90">
        <v>1026266866</v>
      </c>
      <c r="G27" s="91">
        <f t="shared" si="16"/>
        <v>-6.7735353544971608E-2</v>
      </c>
      <c r="H27" s="58">
        <f t="shared" si="3"/>
        <v>9.7440542331608313E-10</v>
      </c>
      <c r="I27" s="89">
        <v>1124599738</v>
      </c>
      <c r="J27" s="90">
        <v>1064394815</v>
      </c>
      <c r="K27" s="89">
        <f t="shared" si="17"/>
        <v>60204923</v>
      </c>
      <c r="L27" s="93">
        <f t="shared" si="5"/>
        <v>5.8664003481527192E-2</v>
      </c>
      <c r="M27" s="89">
        <v>203457640</v>
      </c>
      <c r="N27" s="68">
        <f t="shared" si="6"/>
        <v>0.19825022783109125</v>
      </c>
      <c r="O27" s="117">
        <v>7250166.8905969365</v>
      </c>
      <c r="P27" s="117">
        <v>-0.31593104104854525</v>
      </c>
      <c r="Q27" s="114">
        <v>-0.31445273176684851</v>
      </c>
      <c r="R27" s="72">
        <f t="shared" si="7"/>
        <v>7.0646019381443584E-3</v>
      </c>
      <c r="S27" s="120">
        <f t="shared" si="8"/>
        <v>-1.8533779691994368E-2</v>
      </c>
      <c r="T27" s="72">
        <f t="shared" si="9"/>
        <v>-6.2340325714886742E-2</v>
      </c>
      <c r="U27" s="120">
        <f t="shared" si="10"/>
        <v>-7.3809503468736756E-2</v>
      </c>
      <c r="V27" s="45">
        <v>159237132</v>
      </c>
      <c r="W27" s="62">
        <v>282788769</v>
      </c>
      <c r="X27" s="45">
        <f t="shared" si="11"/>
        <v>-123551637</v>
      </c>
      <c r="Y27" s="123">
        <f t="shared" si="0"/>
        <v>-0.12038938515238004</v>
      </c>
      <c r="Z27" s="123">
        <f t="shared" si="12"/>
        <v>0.17905338863390724</v>
      </c>
      <c r="AA27" s="128">
        <f t="shared" si="13"/>
        <v>-5.6568523474380072E-2</v>
      </c>
      <c r="AB27" s="120">
        <f t="shared" si="14"/>
        <v>-0.11184424725112246</v>
      </c>
      <c r="AC27" s="120">
        <f t="shared" si="15"/>
        <v>3.8034743782385708E-2</v>
      </c>
    </row>
    <row r="28" spans="1:29" x14ac:dyDescent="0.25">
      <c r="A28" s="107"/>
      <c r="B28" s="110">
        <v>2023</v>
      </c>
      <c r="C28" s="100">
        <v>178240003</v>
      </c>
      <c r="D28" s="99">
        <v>203874886</v>
      </c>
      <c r="E28" s="99">
        <f t="shared" si="1"/>
        <v>25634883</v>
      </c>
      <c r="F28" s="100">
        <v>1037647240</v>
      </c>
      <c r="G28" s="101">
        <f t="shared" si="16"/>
        <v>2.4704814904147963E-2</v>
      </c>
      <c r="H28" s="59">
        <f t="shared" si="3"/>
        <v>9.6371865259334175E-10</v>
      </c>
      <c r="I28" s="99">
        <v>961433965</v>
      </c>
      <c r="J28" s="100">
        <v>1124599738</v>
      </c>
      <c r="K28" s="99">
        <f t="shared" si="17"/>
        <v>-163165773</v>
      </c>
      <c r="L28" s="102">
        <f t="shared" si="5"/>
        <v>-0.15724589890491109</v>
      </c>
      <c r="M28" s="99">
        <v>199960823</v>
      </c>
      <c r="N28" s="107">
        <f t="shared" si="6"/>
        <v>0.19270597491301572</v>
      </c>
      <c r="O28" s="118">
        <v>-57654787.438612789</v>
      </c>
      <c r="P28" s="118">
        <v>-0.41875784260753995</v>
      </c>
      <c r="Q28" s="115">
        <v>-0.41541736876769331</v>
      </c>
      <c r="R28" s="103">
        <f t="shared" si="7"/>
        <v>-5.5562994065895439E-2</v>
      </c>
      <c r="S28" s="121">
        <f t="shared" si="8"/>
        <v>6.5847953384303895E-2</v>
      </c>
      <c r="T28" s="103">
        <f t="shared" si="9"/>
        <v>-8.0053409044178112E-2</v>
      </c>
      <c r="U28" s="121">
        <f t="shared" si="10"/>
        <v>-6.9768449725769649E-2</v>
      </c>
      <c r="V28" s="50">
        <v>108450439</v>
      </c>
      <c r="W28" s="47">
        <v>159237132</v>
      </c>
      <c r="X28" s="50">
        <f t="shared" si="11"/>
        <v>-50786693</v>
      </c>
      <c r="Y28" s="124">
        <f t="shared" si="0"/>
        <v>-4.8944083347631707E-2</v>
      </c>
      <c r="Z28" s="124">
        <f t="shared" si="12"/>
        <v>-0.10830181555727939</v>
      </c>
      <c r="AA28" s="129">
        <f t="shared" si="13"/>
        <v>4.5352234633246023E-2</v>
      </c>
      <c r="AB28" s="121">
        <f t="shared" si="14"/>
        <v>-9.0264168476827528E-2</v>
      </c>
      <c r="AC28" s="121">
        <f t="shared" si="15"/>
        <v>2.0495718751057879E-2</v>
      </c>
    </row>
    <row r="29" spans="1:29" x14ac:dyDescent="0.25">
      <c r="A29" s="105" t="s">
        <v>8</v>
      </c>
      <c r="B29" s="108">
        <v>2019</v>
      </c>
      <c r="C29" s="80">
        <v>102310124</v>
      </c>
      <c r="D29" s="79">
        <v>-2481802</v>
      </c>
      <c r="E29" s="79">
        <f t="shared" si="1"/>
        <v>-104791926</v>
      </c>
      <c r="F29" s="80">
        <v>1868663546</v>
      </c>
      <c r="G29" s="81">
        <f t="shared" si="16"/>
        <v>-5.6078541385534149E-2</v>
      </c>
      <c r="H29" s="57">
        <f t="shared" si="3"/>
        <v>5.3514181412730356E-10</v>
      </c>
      <c r="I29" s="89">
        <v>1105420197</v>
      </c>
      <c r="J29" s="90">
        <v>1022969624</v>
      </c>
      <c r="K29" s="79">
        <f t="shared" si="17"/>
        <v>82450573</v>
      </c>
      <c r="L29" s="83">
        <f t="shared" si="5"/>
        <v>4.4122749211055676E-2</v>
      </c>
      <c r="M29" s="79">
        <v>644245638</v>
      </c>
      <c r="N29" s="68">
        <f t="shared" si="6"/>
        <v>0.34476277946292211</v>
      </c>
      <c r="O29" s="117">
        <v>-99725012.291325942</v>
      </c>
      <c r="P29" s="117">
        <v>-1.3578338980836767E-2</v>
      </c>
      <c r="Q29" s="114">
        <v>9.5729742093858487E-3</v>
      </c>
      <c r="R29" s="72">
        <f t="shared" si="7"/>
        <v>-5.3367023991447812E-2</v>
      </c>
      <c r="S29" s="120">
        <f t="shared" si="8"/>
        <v>-5.9911364555416196E-4</v>
      </c>
      <c r="T29" s="72">
        <f t="shared" si="9"/>
        <v>3.3004051961547346E-3</v>
      </c>
      <c r="U29" s="120">
        <f t="shared" si="10"/>
        <v>-5.0665732440847239E-2</v>
      </c>
      <c r="V29" s="45">
        <v>592293200</v>
      </c>
      <c r="W29" s="62">
        <v>471477208</v>
      </c>
      <c r="X29" s="45">
        <f t="shared" si="11"/>
        <v>120815992</v>
      </c>
      <c r="Y29" s="123">
        <f t="shared" si="0"/>
        <v>6.4653689134469797E-2</v>
      </c>
      <c r="Z29" s="123">
        <f t="shared" si="12"/>
        <v>-2.0530939923414121E-2</v>
      </c>
      <c r="AA29" s="128">
        <f t="shared" si="13"/>
        <v>2.7877606187531179E-4</v>
      </c>
      <c r="AB29" s="120">
        <f t="shared" si="14"/>
        <v>-4.9787842733417763E-2</v>
      </c>
      <c r="AC29" s="120">
        <f t="shared" si="15"/>
        <v>-8.7788970742947586E-4</v>
      </c>
    </row>
    <row r="30" spans="1:29" x14ac:dyDescent="0.25">
      <c r="A30" s="106"/>
      <c r="B30" s="109">
        <v>2020</v>
      </c>
      <c r="C30" s="90">
        <v>48665150</v>
      </c>
      <c r="D30" s="89">
        <v>259484562</v>
      </c>
      <c r="E30" s="89">
        <f t="shared" si="1"/>
        <v>210819412</v>
      </c>
      <c r="F30" s="90">
        <v>2096719180</v>
      </c>
      <c r="G30" s="91">
        <f t="shared" si="16"/>
        <v>0.10054728072836154</v>
      </c>
      <c r="H30" s="58">
        <f t="shared" si="3"/>
        <v>4.7693559039222414E-10</v>
      </c>
      <c r="I30" s="89">
        <v>980556653</v>
      </c>
      <c r="J30" s="90">
        <v>1105420197</v>
      </c>
      <c r="K30" s="89">
        <f t="shared" si="17"/>
        <v>-124863544</v>
      </c>
      <c r="L30" s="93">
        <f t="shared" si="5"/>
        <v>-5.9551868076105449E-2</v>
      </c>
      <c r="M30" s="89">
        <v>650651970</v>
      </c>
      <c r="N30" s="68">
        <f t="shared" si="6"/>
        <v>0.31031908145181369</v>
      </c>
      <c r="O30" s="117">
        <v>-44145849.426325053</v>
      </c>
      <c r="P30" s="117">
        <v>-7.775156343934349E-3</v>
      </c>
      <c r="Q30" s="114">
        <v>-0.25092486458865365</v>
      </c>
      <c r="R30" s="72">
        <f t="shared" si="7"/>
        <v>-2.1054726759510568E-2</v>
      </c>
      <c r="S30" s="120">
        <f t="shared" si="8"/>
        <v>4.630250848650727E-4</v>
      </c>
      <c r="T30" s="72">
        <f t="shared" si="9"/>
        <v>-7.7866773492571734E-2</v>
      </c>
      <c r="U30" s="120">
        <f t="shared" si="10"/>
        <v>-9.845847516721723E-2</v>
      </c>
      <c r="V30" s="45">
        <v>456479822</v>
      </c>
      <c r="W30" s="62">
        <v>592293200</v>
      </c>
      <c r="X30" s="45">
        <f t="shared" si="11"/>
        <v>-135813378</v>
      </c>
      <c r="Y30" s="123">
        <f t="shared" si="0"/>
        <v>-6.4774233619592295E-2</v>
      </c>
      <c r="Z30" s="123">
        <f t="shared" si="12"/>
        <v>5.2223655434868455E-3</v>
      </c>
      <c r="AA30" s="128">
        <f t="shared" si="13"/>
        <v>-4.0604708585785899E-5</v>
      </c>
      <c r="AB30" s="120">
        <f t="shared" si="14"/>
        <v>-9.8962104960668096E-2</v>
      </c>
      <c r="AC30" s="120">
        <f t="shared" si="15"/>
        <v>5.03629793450866E-4</v>
      </c>
    </row>
    <row r="31" spans="1:29" x14ac:dyDescent="0.25">
      <c r="A31" s="106"/>
      <c r="B31" s="109">
        <v>2021</v>
      </c>
      <c r="C31" s="90">
        <v>11296951</v>
      </c>
      <c r="D31" s="89">
        <v>189923155</v>
      </c>
      <c r="E31" s="89">
        <f t="shared" si="1"/>
        <v>178626204</v>
      </c>
      <c r="F31" s="90">
        <v>1915989375</v>
      </c>
      <c r="G31" s="91">
        <f t="shared" si="16"/>
        <v>9.3229224718430398E-2</v>
      </c>
      <c r="H31" s="58">
        <f t="shared" si="3"/>
        <v>5.2192356233708243E-10</v>
      </c>
      <c r="I31" s="89">
        <v>1051444342</v>
      </c>
      <c r="J31" s="90">
        <v>980556653</v>
      </c>
      <c r="K31" s="89">
        <f t="shared" si="17"/>
        <v>70887689</v>
      </c>
      <c r="L31" s="93">
        <f t="shared" si="5"/>
        <v>3.6997955168723208E-2</v>
      </c>
      <c r="M31" s="89">
        <v>615906581</v>
      </c>
      <c r="N31" s="68">
        <f t="shared" si="6"/>
        <v>0.32145615682237277</v>
      </c>
      <c r="O31" s="117">
        <v>126523504.46679001</v>
      </c>
      <c r="P31" s="117">
        <v>-4.9220384027267736E-2</v>
      </c>
      <c r="Q31" s="114">
        <v>0.12702842874258072</v>
      </c>
      <c r="R31" s="72">
        <f t="shared" si="7"/>
        <v>6.6035598170678805E-2</v>
      </c>
      <c r="S31" s="120">
        <f t="shared" si="8"/>
        <v>-1.8210535616281916E-3</v>
      </c>
      <c r="T31" s="72">
        <f t="shared" si="9"/>
        <v>4.0834070510774631E-2</v>
      </c>
      <c r="U31" s="120">
        <f t="shared" si="10"/>
        <v>0.10504861511982524</v>
      </c>
      <c r="V31" s="45">
        <v>439201972</v>
      </c>
      <c r="W31" s="62">
        <v>456479822</v>
      </c>
      <c r="X31" s="45">
        <f t="shared" si="11"/>
        <v>-17277850</v>
      </c>
      <c r="Y31" s="123">
        <f t="shared" si="0"/>
        <v>-9.0177170215257584E-3</v>
      </c>
      <c r="Z31" s="123">
        <f t="shared" si="12"/>
        <v>4.6015672190248963E-2</v>
      </c>
      <c r="AA31" s="128">
        <f t="shared" si="13"/>
        <v>-2.264909056476918E-3</v>
      </c>
      <c r="AB31" s="120">
        <f t="shared" si="14"/>
        <v>0.10460475962497652</v>
      </c>
      <c r="AC31" s="120">
        <f t="shared" si="15"/>
        <v>4.4385549484872444E-4</v>
      </c>
    </row>
    <row r="32" spans="1:29" x14ac:dyDescent="0.25">
      <c r="A32" s="106"/>
      <c r="B32" s="109">
        <v>2022</v>
      </c>
      <c r="C32" s="90">
        <v>27395254</v>
      </c>
      <c r="D32" s="89">
        <v>172983076</v>
      </c>
      <c r="E32" s="89">
        <f t="shared" si="1"/>
        <v>145587822</v>
      </c>
      <c r="F32" s="90">
        <v>1838539299</v>
      </c>
      <c r="G32" s="91">
        <f t="shared" si="16"/>
        <v>7.9186679381390804E-2</v>
      </c>
      <c r="H32" s="58">
        <f t="shared" si="3"/>
        <v>5.4391004888713018E-10</v>
      </c>
      <c r="I32" s="89">
        <v>1168474434</v>
      </c>
      <c r="J32" s="90">
        <v>1051444342</v>
      </c>
      <c r="K32" s="89">
        <f t="shared" si="17"/>
        <v>117030092</v>
      </c>
      <c r="L32" s="93">
        <f t="shared" si="5"/>
        <v>6.3653843060985343E-2</v>
      </c>
      <c r="M32" s="89">
        <v>582904111</v>
      </c>
      <c r="N32" s="68">
        <f t="shared" si="6"/>
        <v>0.31704740351051913</v>
      </c>
      <c r="O32" s="117">
        <v>7250166.8905969365</v>
      </c>
      <c r="P32" s="117">
        <v>-0.31593104104854525</v>
      </c>
      <c r="Q32" s="114">
        <v>-0.31445273176684851</v>
      </c>
      <c r="R32" s="72">
        <f t="shared" si="7"/>
        <v>3.9434386279044321E-3</v>
      </c>
      <c r="S32" s="120">
        <f t="shared" si="8"/>
        <v>-2.0110224904997819E-2</v>
      </c>
      <c r="T32" s="72">
        <f t="shared" si="9"/>
        <v>-9.9696422133469062E-2</v>
      </c>
      <c r="U32" s="120">
        <f t="shared" si="10"/>
        <v>-0.11586320841056244</v>
      </c>
      <c r="V32" s="45">
        <v>450583739</v>
      </c>
      <c r="W32" s="62">
        <v>439201972</v>
      </c>
      <c r="X32" s="45">
        <f t="shared" si="11"/>
        <v>11381767</v>
      </c>
      <c r="Y32" s="123">
        <f t="shared" si="0"/>
        <v>6.1906574453919243E-3</v>
      </c>
      <c r="Z32" s="123">
        <f t="shared" si="12"/>
        <v>5.7463185615593416E-2</v>
      </c>
      <c r="AA32" s="128">
        <f t="shared" si="13"/>
        <v>-1.8154404053500217E-2</v>
      </c>
      <c r="AB32" s="120">
        <f t="shared" si="14"/>
        <v>-0.11390738755906485</v>
      </c>
      <c r="AC32" s="120">
        <f t="shared" si="15"/>
        <v>-1.9558208514975917E-3</v>
      </c>
    </row>
    <row r="33" spans="1:29" x14ac:dyDescent="0.25">
      <c r="A33" s="107"/>
      <c r="B33" s="110">
        <v>2023</v>
      </c>
      <c r="C33" s="100">
        <v>6012112</v>
      </c>
      <c r="D33" s="99">
        <v>46716509</v>
      </c>
      <c r="E33" s="99">
        <f t="shared" si="1"/>
        <v>40704397</v>
      </c>
      <c r="F33" s="100">
        <v>1806280965</v>
      </c>
      <c r="G33" s="101">
        <f t="shared" si="16"/>
        <v>2.25349199757525E-2</v>
      </c>
      <c r="H33" s="59">
        <f t="shared" si="3"/>
        <v>5.536237270816835E-10</v>
      </c>
      <c r="I33" s="99">
        <v>1014129711</v>
      </c>
      <c r="J33" s="100">
        <v>1168474434</v>
      </c>
      <c r="K33" s="99">
        <f t="shared" si="17"/>
        <v>-154344723</v>
      </c>
      <c r="L33" s="102">
        <f t="shared" si="5"/>
        <v>-8.5448900802650052E-2</v>
      </c>
      <c r="M33" s="99">
        <v>568776466</v>
      </c>
      <c r="N33" s="107">
        <f t="shared" si="6"/>
        <v>0.31488814698326845</v>
      </c>
      <c r="O33" s="118">
        <v>-57654787.438612789</v>
      </c>
      <c r="P33" s="118">
        <v>-0.41875784260753995</v>
      </c>
      <c r="Q33" s="115">
        <v>-0.41541736876769331</v>
      </c>
      <c r="R33" s="103">
        <f t="shared" si="7"/>
        <v>-3.191905830586704E-2</v>
      </c>
      <c r="S33" s="121">
        <f t="shared" si="8"/>
        <v>3.5782397353303422E-2</v>
      </c>
      <c r="T33" s="103">
        <f t="shared" si="9"/>
        <v>-0.13081000547592403</v>
      </c>
      <c r="U33" s="121">
        <f t="shared" si="10"/>
        <v>-0.12694666642848765</v>
      </c>
      <c r="V33" s="50">
        <v>523392615</v>
      </c>
      <c r="W33" s="47">
        <v>450583739</v>
      </c>
      <c r="X33" s="50">
        <f t="shared" si="11"/>
        <v>72808876</v>
      </c>
      <c r="Y33" s="124">
        <f t="shared" si="0"/>
        <v>4.030872129574814E-2</v>
      </c>
      <c r="Z33" s="124">
        <f t="shared" si="12"/>
        <v>-0.12575762209839819</v>
      </c>
      <c r="AA33" s="129">
        <f t="shared" si="13"/>
        <v>5.2661990521379522E-2</v>
      </c>
      <c r="AB33" s="121">
        <f t="shared" si="14"/>
        <v>-0.11006707326041154</v>
      </c>
      <c r="AC33" s="121">
        <f t="shared" si="15"/>
        <v>-1.6879593168076107E-2</v>
      </c>
    </row>
    <row r="34" spans="1:29" x14ac:dyDescent="0.25">
      <c r="A34" s="105" t="s">
        <v>9</v>
      </c>
      <c r="B34" s="108">
        <v>2019</v>
      </c>
      <c r="C34" s="80">
        <v>9342718039</v>
      </c>
      <c r="D34" s="79">
        <v>17451514046</v>
      </c>
      <c r="E34" s="79">
        <f t="shared" si="1"/>
        <v>8108796007</v>
      </c>
      <c r="F34" s="80">
        <v>187057163854</v>
      </c>
      <c r="G34" s="81">
        <f t="shared" si="16"/>
        <v>4.3349294087068467E-2</v>
      </c>
      <c r="H34" s="57">
        <f t="shared" si="3"/>
        <v>5.3459593815958316E-12</v>
      </c>
      <c r="I34" s="79">
        <v>247114772587</v>
      </c>
      <c r="J34" s="80">
        <v>250445853364</v>
      </c>
      <c r="K34" s="79">
        <f t="shared" si="17"/>
        <v>-3331080777</v>
      </c>
      <c r="L34" s="83">
        <f t="shared" si="5"/>
        <v>-1.7807822530656683E-2</v>
      </c>
      <c r="M34" s="79">
        <v>88397889858</v>
      </c>
      <c r="N34" s="68">
        <f t="shared" si="6"/>
        <v>0.47257152859965013</v>
      </c>
      <c r="O34" s="117">
        <v>-99725012.291325942</v>
      </c>
      <c r="P34" s="117">
        <v>-1.3578338980836767E-2</v>
      </c>
      <c r="Q34" s="114">
        <v>9.5729742093858487E-3</v>
      </c>
      <c r="R34" s="72">
        <f t="shared" si="7"/>
        <v>-5.331258650385735E-4</v>
      </c>
      <c r="S34" s="120">
        <f t="shared" si="8"/>
        <v>2.4180065083183886E-4</v>
      </c>
      <c r="T34" s="72">
        <f t="shared" si="9"/>
        <v>4.5239150553744974E-3</v>
      </c>
      <c r="U34" s="120">
        <f t="shared" si="10"/>
        <v>4.2325898411677623E-3</v>
      </c>
      <c r="V34" s="45">
        <v>41965007254</v>
      </c>
      <c r="W34" s="62">
        <v>84282802350</v>
      </c>
      <c r="X34" s="45">
        <f t="shared" si="11"/>
        <v>-42317795096</v>
      </c>
      <c r="Y34" s="123">
        <f t="shared" si="0"/>
        <v>-0.22622921370191129</v>
      </c>
      <c r="Z34" s="123">
        <f t="shared" si="12"/>
        <v>0.20842139117125461</v>
      </c>
      <c r="AA34" s="128">
        <f t="shared" si="13"/>
        <v>-2.8300163001808744E-3</v>
      </c>
      <c r="AB34" s="120">
        <f t="shared" si="14"/>
        <v>1.1607728901550495E-3</v>
      </c>
      <c r="AC34" s="120">
        <f t="shared" si="15"/>
        <v>3.0718169510127128E-3</v>
      </c>
    </row>
    <row r="35" spans="1:29" x14ac:dyDescent="0.25">
      <c r="A35" s="106"/>
      <c r="B35" s="109">
        <v>2020</v>
      </c>
      <c r="C35" s="90">
        <v>22104364267</v>
      </c>
      <c r="D35" s="89">
        <v>1112220080</v>
      </c>
      <c r="E35" s="89">
        <f t="shared" si="1"/>
        <v>-20992144187</v>
      </c>
      <c r="F35" s="90">
        <v>190786208250</v>
      </c>
      <c r="G35" s="91">
        <f t="shared" si="16"/>
        <v>-0.11002967342111324</v>
      </c>
      <c r="H35" s="58">
        <f t="shared" si="3"/>
        <v>5.2414690200752495E-12</v>
      </c>
      <c r="I35" s="89">
        <v>277398061739</v>
      </c>
      <c r="J35" s="90">
        <v>247114772587</v>
      </c>
      <c r="K35" s="89">
        <f t="shared" si="17"/>
        <v>30283289152</v>
      </c>
      <c r="L35" s="93">
        <f t="shared" si="5"/>
        <v>0.15872892191618887</v>
      </c>
      <c r="M35" s="89">
        <v>84564914050</v>
      </c>
      <c r="N35" s="68">
        <f t="shared" si="6"/>
        <v>0.44324437717840121</v>
      </c>
      <c r="O35" s="117">
        <v>-44145849.426325053</v>
      </c>
      <c r="P35" s="117">
        <v>-7.775156343934349E-3</v>
      </c>
      <c r="Q35" s="114">
        <v>-0.25092486458865365</v>
      </c>
      <c r="R35" s="72">
        <f t="shared" si="7"/>
        <v>-2.3138910213298949E-4</v>
      </c>
      <c r="S35" s="120">
        <f t="shared" si="8"/>
        <v>-1.2341421842025158E-3</v>
      </c>
      <c r="T35" s="72">
        <f t="shared" si="9"/>
        <v>-0.11122103532317244</v>
      </c>
      <c r="U35" s="120">
        <f t="shared" si="10"/>
        <v>-0.11268656660950795</v>
      </c>
      <c r="V35" s="45">
        <v>60333861345</v>
      </c>
      <c r="W35" s="62">
        <v>41965007254</v>
      </c>
      <c r="X35" s="45">
        <f t="shared" si="11"/>
        <v>18368854091</v>
      </c>
      <c r="Y35" s="123">
        <f t="shared" si="0"/>
        <v>9.6279779652259007E-2</v>
      </c>
      <c r="Z35" s="123">
        <f t="shared" si="12"/>
        <v>6.2449142263929863E-2</v>
      </c>
      <c r="AA35" s="128">
        <f t="shared" si="13"/>
        <v>-4.8555184464665294E-4</v>
      </c>
      <c r="AB35" s="120">
        <f t="shared" si="14"/>
        <v>-0.11193797626995208</v>
      </c>
      <c r="AC35" s="120">
        <f t="shared" si="15"/>
        <v>-7.4859033955586296E-4</v>
      </c>
    </row>
    <row r="36" spans="1:29" x14ac:dyDescent="0.25">
      <c r="A36" s="106"/>
      <c r="B36" s="109">
        <v>2021</v>
      </c>
      <c r="C36" s="90">
        <v>5478952440</v>
      </c>
      <c r="D36" s="89">
        <v>39586425851</v>
      </c>
      <c r="E36" s="89">
        <f t="shared" si="1"/>
        <v>34107473411</v>
      </c>
      <c r="F36" s="90">
        <v>228575380866</v>
      </c>
      <c r="G36" s="91">
        <f t="shared" si="16"/>
        <v>0.14921761600824002</v>
      </c>
      <c r="H36" s="58">
        <f t="shared" si="3"/>
        <v>4.3749243519197717E-12</v>
      </c>
      <c r="I36" s="89">
        <v>630530235961</v>
      </c>
      <c r="J36" s="90">
        <v>277398061739</v>
      </c>
      <c r="K36" s="89">
        <f t="shared" si="17"/>
        <v>353132174222</v>
      </c>
      <c r="L36" s="93">
        <f t="shared" si="5"/>
        <v>1.5449265484502033</v>
      </c>
      <c r="M36" s="89">
        <v>370454157198</v>
      </c>
      <c r="N36" s="68">
        <f t="shared" si="6"/>
        <v>1.6207089135954453</v>
      </c>
      <c r="O36" s="117">
        <v>126523504.46679001</v>
      </c>
      <c r="P36" s="117">
        <v>-4.9220384027267736E-2</v>
      </c>
      <c r="Q36" s="114">
        <v>0.12702842874258072</v>
      </c>
      <c r="R36" s="72">
        <f t="shared" si="7"/>
        <v>5.5353076078198959E-4</v>
      </c>
      <c r="S36" s="120">
        <f t="shared" si="8"/>
        <v>-7.6041878008640262E-2</v>
      </c>
      <c r="T36" s="72">
        <f t="shared" si="9"/>
        <v>0.20587610674312443</v>
      </c>
      <c r="U36" s="120">
        <f t="shared" si="10"/>
        <v>0.13038775949526615</v>
      </c>
      <c r="V36" s="45">
        <v>100991214208</v>
      </c>
      <c r="W36" s="62">
        <v>60333861345</v>
      </c>
      <c r="X36" s="45">
        <f t="shared" si="11"/>
        <v>40657352863</v>
      </c>
      <c r="Y36" s="123">
        <f t="shared" si="0"/>
        <v>0.17787284312493373</v>
      </c>
      <c r="Z36" s="123">
        <f t="shared" si="12"/>
        <v>1.3670537053252696</v>
      </c>
      <c r="AA36" s="128">
        <f t="shared" si="13"/>
        <v>-6.7286908362009068E-2</v>
      </c>
      <c r="AB36" s="120">
        <f t="shared" si="14"/>
        <v>0.13914272914189735</v>
      </c>
      <c r="AC36" s="120">
        <f t="shared" si="15"/>
        <v>-8.7549696466311944E-3</v>
      </c>
    </row>
    <row r="37" spans="1:29" x14ac:dyDescent="0.25">
      <c r="A37" s="106"/>
      <c r="B37" s="109">
        <v>2022</v>
      </c>
      <c r="C37" s="90">
        <v>275472011358</v>
      </c>
      <c r="D37" s="89">
        <v>5483384797</v>
      </c>
      <c r="E37" s="89">
        <f t="shared" si="1"/>
        <v>-269988626561</v>
      </c>
      <c r="F37" s="90">
        <v>806221575272</v>
      </c>
      <c r="G37" s="91">
        <f t="shared" si="16"/>
        <v>-0.33488142074331395</v>
      </c>
      <c r="H37" s="58">
        <f t="shared" si="3"/>
        <v>1.2403538067839772E-12</v>
      </c>
      <c r="I37" s="89">
        <v>715425027099</v>
      </c>
      <c r="J37" s="90">
        <v>630530235961</v>
      </c>
      <c r="K37" s="89">
        <f t="shared" si="17"/>
        <v>84894791138</v>
      </c>
      <c r="L37" s="93">
        <f t="shared" si="5"/>
        <v>0.10529957736414895</v>
      </c>
      <c r="M37" s="89">
        <v>833453284585</v>
      </c>
      <c r="N37" s="68">
        <f t="shared" si="6"/>
        <v>1.0337769543116142</v>
      </c>
      <c r="O37" s="117">
        <v>7250166.8905969365</v>
      </c>
      <c r="P37" s="117">
        <v>-0.31593104104854525</v>
      </c>
      <c r="Q37" s="114">
        <v>-0.31445273176684851</v>
      </c>
      <c r="R37" s="72">
        <f t="shared" si="7"/>
        <v>8.9927721025710615E-6</v>
      </c>
      <c r="S37" s="120">
        <f t="shared" si="8"/>
        <v>-3.3267405098627412E-2</v>
      </c>
      <c r="T37" s="72">
        <f t="shared" si="9"/>
        <v>-0.32507398732089965</v>
      </c>
      <c r="U37" s="120">
        <f t="shared" si="10"/>
        <v>-0.35833239964742447</v>
      </c>
      <c r="V37" s="45">
        <v>151755050946</v>
      </c>
      <c r="W37" s="62">
        <v>100991214208</v>
      </c>
      <c r="X37" s="45">
        <f t="shared" si="11"/>
        <v>50763836738</v>
      </c>
      <c r="Y37" s="123">
        <f t="shared" si="0"/>
        <v>6.2965118144938617E-2</v>
      </c>
      <c r="Z37" s="123">
        <f t="shared" si="12"/>
        <v>4.2334459219210335E-2</v>
      </c>
      <c r="AA37" s="128">
        <f t="shared" si="13"/>
        <v>-1.3374769773352306E-2</v>
      </c>
      <c r="AB37" s="120">
        <f t="shared" si="14"/>
        <v>-0.33843976432214939</v>
      </c>
      <c r="AC37" s="120">
        <f t="shared" si="15"/>
        <v>-1.9892635325275076E-2</v>
      </c>
    </row>
    <row r="38" spans="1:29" x14ac:dyDescent="0.25">
      <c r="A38" s="107"/>
      <c r="B38" s="110">
        <v>2023</v>
      </c>
      <c r="C38" s="100">
        <v>-85226477250</v>
      </c>
      <c r="D38" s="99">
        <v>-103982859768</v>
      </c>
      <c r="E38" s="99">
        <f t="shared" si="1"/>
        <v>-18756382518</v>
      </c>
      <c r="F38" s="100">
        <v>1520568653644</v>
      </c>
      <c r="G38" s="101">
        <f t="shared" si="16"/>
        <v>-1.233511060026843E-2</v>
      </c>
      <c r="H38" s="59">
        <f t="shared" si="3"/>
        <v>6.5764870109845293E-13</v>
      </c>
      <c r="I38" s="99">
        <v>702067615605</v>
      </c>
      <c r="J38" s="100">
        <v>715425027099</v>
      </c>
      <c r="K38" s="99">
        <f t="shared" si="17"/>
        <v>-13357411494</v>
      </c>
      <c r="L38" s="102">
        <f t="shared" si="5"/>
        <v>-8.7844843190666468E-3</v>
      </c>
      <c r="M38" s="99">
        <v>800038412179</v>
      </c>
      <c r="N38" s="107">
        <f t="shared" si="6"/>
        <v>0.52614422259838811</v>
      </c>
      <c r="O38" s="118">
        <v>-57654787.438612789</v>
      </c>
      <c r="P38" s="118">
        <v>-0.41875784260753995</v>
      </c>
      <c r="Q38" s="115">
        <v>-0.41541736876769331</v>
      </c>
      <c r="R38" s="103">
        <f t="shared" si="7"/>
        <v>-3.7916596071111097E-5</v>
      </c>
      <c r="S38" s="121">
        <f t="shared" si="8"/>
        <v>3.6785717018721137E-3</v>
      </c>
      <c r="T38" s="103">
        <f t="shared" si="9"/>
        <v>-0.21856944854414592</v>
      </c>
      <c r="U38" s="121">
        <f t="shared" si="10"/>
        <v>-0.21492879343834492</v>
      </c>
      <c r="V38" s="50">
        <v>198463172467</v>
      </c>
      <c r="W38" s="47">
        <v>151755050946</v>
      </c>
      <c r="X38" s="50">
        <f t="shared" si="11"/>
        <v>46708121521</v>
      </c>
      <c r="Y38" s="124">
        <f t="shared" si="0"/>
        <v>3.0717535449034349E-2</v>
      </c>
      <c r="Z38" s="124">
        <f t="shared" si="12"/>
        <v>-3.9502019768100999E-2</v>
      </c>
      <c r="AA38" s="129">
        <f t="shared" si="13"/>
        <v>1.6541780576730371E-2</v>
      </c>
      <c r="AB38" s="121">
        <f t="shared" si="14"/>
        <v>-0.20206558456348667</v>
      </c>
      <c r="AC38" s="121">
        <f t="shared" si="15"/>
        <v>-1.2863208874858256E-2</v>
      </c>
    </row>
    <row r="39" spans="1:29" x14ac:dyDescent="0.25">
      <c r="A39" s="105" t="s">
        <v>10</v>
      </c>
      <c r="B39" s="108">
        <v>2019</v>
      </c>
      <c r="C39" s="80">
        <v>112652526</v>
      </c>
      <c r="D39" s="79">
        <v>394388493</v>
      </c>
      <c r="E39" s="79">
        <f t="shared" si="1"/>
        <v>281735967</v>
      </c>
      <c r="F39" s="80">
        <v>1635703000</v>
      </c>
      <c r="G39" s="81">
        <f t="shared" si="16"/>
        <v>0.17224151756156222</v>
      </c>
      <c r="H39" s="57">
        <f t="shared" si="3"/>
        <v>6.113579298931407E-10</v>
      </c>
      <c r="I39" s="79">
        <v>1841268073</v>
      </c>
      <c r="J39" s="64">
        <v>2205542000</v>
      </c>
      <c r="K39" s="79">
        <f t="shared" si="17"/>
        <v>-364273927</v>
      </c>
      <c r="L39" s="83">
        <f t="shared" si="5"/>
        <v>-0.22270175392476507</v>
      </c>
      <c r="M39" s="79">
        <v>287489661</v>
      </c>
      <c r="N39" s="68">
        <f t="shared" si="6"/>
        <v>0.1757590840146408</v>
      </c>
      <c r="O39" s="117">
        <v>-99725012.291325942</v>
      </c>
      <c r="P39" s="117">
        <v>-1.3578338980836767E-2</v>
      </c>
      <c r="Q39" s="114">
        <v>9.5729742093858487E-3</v>
      </c>
      <c r="R39" s="72">
        <f t="shared" si="7"/>
        <v>-6.096767707299304E-2</v>
      </c>
      <c r="S39" s="120">
        <f t="shared" si="8"/>
        <v>3.0239199064173551E-3</v>
      </c>
      <c r="T39" s="72">
        <f t="shared" si="9"/>
        <v>1.6825371783374368E-3</v>
      </c>
      <c r="U39" s="120">
        <f t="shared" si="10"/>
        <v>-5.6261219988238242E-2</v>
      </c>
      <c r="V39" s="45">
        <v>256188187</v>
      </c>
      <c r="W39" s="62">
        <v>310886000</v>
      </c>
      <c r="X39" s="45">
        <f t="shared" si="11"/>
        <v>-54697813</v>
      </c>
      <c r="Y39" s="123">
        <f t="shared" si="0"/>
        <v>-3.3439941725362125E-2</v>
      </c>
      <c r="Z39" s="123">
        <f t="shared" si="12"/>
        <v>-0.18926181219940294</v>
      </c>
      <c r="AA39" s="128">
        <f t="shared" si="13"/>
        <v>2.5698610421709604E-3</v>
      </c>
      <c r="AB39" s="120">
        <f t="shared" si="14"/>
        <v>-5.6715278852484639E-2</v>
      </c>
      <c r="AC39" s="120">
        <f t="shared" si="15"/>
        <v>4.5405886424639691E-4</v>
      </c>
    </row>
    <row r="40" spans="1:29" x14ac:dyDescent="0.25">
      <c r="A40" s="106"/>
      <c r="B40" s="109">
        <v>2020</v>
      </c>
      <c r="C40" s="90">
        <v>218362874</v>
      </c>
      <c r="D40" s="89">
        <v>278374154</v>
      </c>
      <c r="E40" s="89">
        <f t="shared" si="1"/>
        <v>60011280</v>
      </c>
      <c r="F40" s="90">
        <v>1417704185</v>
      </c>
      <c r="G40" s="91">
        <f t="shared" si="16"/>
        <v>4.2329902552978638E-2</v>
      </c>
      <c r="H40" s="58">
        <f t="shared" si="3"/>
        <v>7.05365767118759E-10</v>
      </c>
      <c r="I40" s="89">
        <v>2893298079</v>
      </c>
      <c r="J40" s="90">
        <v>1841268073</v>
      </c>
      <c r="K40" s="89">
        <f t="shared" si="17"/>
        <v>1052030006</v>
      </c>
      <c r="L40" s="93">
        <f t="shared" si="5"/>
        <v>0.74206595221414262</v>
      </c>
      <c r="M40" s="89">
        <v>290781987</v>
      </c>
      <c r="N40" s="68">
        <f t="shared" si="6"/>
        <v>0.20510765932457201</v>
      </c>
      <c r="O40" s="117">
        <v>-44145849.426325053</v>
      </c>
      <c r="P40" s="117">
        <v>-7.775156343934349E-3</v>
      </c>
      <c r="Q40" s="114">
        <v>-0.25092486458865365</v>
      </c>
      <c r="R40" s="72">
        <f t="shared" si="7"/>
        <v>-3.1138970945708999E-2</v>
      </c>
      <c r="S40" s="120">
        <f t="shared" si="8"/>
        <v>-5.7696787959754742E-3</v>
      </c>
      <c r="T40" s="72">
        <f t="shared" si="9"/>
        <v>-5.1466611642113934E-2</v>
      </c>
      <c r="U40" s="120">
        <f t="shared" si="10"/>
        <v>-8.8375261383798406E-2</v>
      </c>
      <c r="V40" s="45">
        <v>460825847</v>
      </c>
      <c r="W40" s="62">
        <v>256188187</v>
      </c>
      <c r="X40" s="45">
        <f t="shared" si="11"/>
        <v>204637660</v>
      </c>
      <c r="Y40" s="123">
        <f t="shared" si="0"/>
        <v>0.14434440002728777</v>
      </c>
      <c r="Z40" s="123">
        <f t="shared" si="12"/>
        <v>0.59772155218685485</v>
      </c>
      <c r="AA40" s="128">
        <f t="shared" si="13"/>
        <v>-4.6473785183919107E-3</v>
      </c>
      <c r="AB40" s="120">
        <f t="shared" si="14"/>
        <v>-8.7252961106214846E-2</v>
      </c>
      <c r="AC40" s="120">
        <f t="shared" si="15"/>
        <v>-1.12230027758356E-3</v>
      </c>
    </row>
    <row r="41" spans="1:29" x14ac:dyDescent="0.25">
      <c r="A41" s="106"/>
      <c r="B41" s="109">
        <v>2021</v>
      </c>
      <c r="C41" s="90">
        <v>118691582</v>
      </c>
      <c r="D41" s="89">
        <v>461426081</v>
      </c>
      <c r="E41" s="89">
        <f t="shared" si="1"/>
        <v>342734499</v>
      </c>
      <c r="F41" s="90">
        <v>1598281523</v>
      </c>
      <c r="G41" s="91">
        <f t="shared" si="16"/>
        <v>0.21443938008911087</v>
      </c>
      <c r="H41" s="58">
        <f t="shared" si="3"/>
        <v>6.256720018404417E-10</v>
      </c>
      <c r="I41" s="89">
        <v>2159191248</v>
      </c>
      <c r="J41" s="90">
        <v>2893298079</v>
      </c>
      <c r="K41" s="89">
        <f t="shared" si="17"/>
        <v>-734106831</v>
      </c>
      <c r="L41" s="93">
        <f t="shared" si="5"/>
        <v>-0.45931009051651284</v>
      </c>
      <c r="M41" s="89">
        <v>288358934</v>
      </c>
      <c r="N41" s="68">
        <f t="shared" si="6"/>
        <v>0.18041811148435583</v>
      </c>
      <c r="O41" s="117">
        <v>126523504.46679001</v>
      </c>
      <c r="P41" s="117">
        <v>-4.9220384027267736E-2</v>
      </c>
      <c r="Q41" s="114">
        <v>0.12702842874258072</v>
      </c>
      <c r="R41" s="72">
        <f t="shared" si="7"/>
        <v>7.9162214319604574E-2</v>
      </c>
      <c r="S41" s="120">
        <f t="shared" si="8"/>
        <v>2.2607419042821868E-2</v>
      </c>
      <c r="T41" s="72">
        <f t="shared" si="9"/>
        <v>2.2918229218561476E-2</v>
      </c>
      <c r="U41" s="120">
        <f t="shared" si="10"/>
        <v>0.12468786258098792</v>
      </c>
      <c r="V41" s="45">
        <v>225623097</v>
      </c>
      <c r="W41" s="62">
        <v>460825847</v>
      </c>
      <c r="X41" s="45">
        <f t="shared" si="11"/>
        <v>-235202750</v>
      </c>
      <c r="Y41" s="123">
        <f t="shared" si="0"/>
        <v>-0.14715977543087697</v>
      </c>
      <c r="Z41" s="123">
        <f t="shared" si="12"/>
        <v>-0.31215031508563584</v>
      </c>
      <c r="AA41" s="128">
        <f t="shared" si="13"/>
        <v>1.5364158382747621E-2</v>
      </c>
      <c r="AB41" s="120">
        <f t="shared" si="14"/>
        <v>0.11744460192091367</v>
      </c>
      <c r="AC41" s="120">
        <f t="shared" si="15"/>
        <v>7.2432606600742466E-3</v>
      </c>
    </row>
    <row r="42" spans="1:29" x14ac:dyDescent="0.25">
      <c r="A42" s="106"/>
      <c r="B42" s="109">
        <v>2022</v>
      </c>
      <c r="C42" s="90">
        <v>174782102</v>
      </c>
      <c r="D42" s="89">
        <v>188341075</v>
      </c>
      <c r="E42" s="89">
        <f t="shared" si="1"/>
        <v>13558973</v>
      </c>
      <c r="F42" s="90">
        <v>1212160543</v>
      </c>
      <c r="G42" s="91">
        <f t="shared" si="16"/>
        <v>1.1185789768773227E-2</v>
      </c>
      <c r="H42" s="58">
        <f t="shared" si="3"/>
        <v>8.2497323128921549E-10</v>
      </c>
      <c r="I42" s="89">
        <v>2339387755</v>
      </c>
      <c r="J42" s="90">
        <v>2159191248</v>
      </c>
      <c r="K42" s="89">
        <f t="shared" si="17"/>
        <v>180196507</v>
      </c>
      <c r="L42" s="93">
        <f t="shared" si="5"/>
        <v>0.14865729464681973</v>
      </c>
      <c r="M42" s="89">
        <v>275724078</v>
      </c>
      <c r="N42" s="68">
        <f t="shared" si="6"/>
        <v>0.22746498357189968</v>
      </c>
      <c r="O42" s="117">
        <v>7250166.8905969365</v>
      </c>
      <c r="P42" s="117">
        <v>-0.31593104104854525</v>
      </c>
      <c r="Q42" s="114">
        <v>-0.31445273176684851</v>
      </c>
      <c r="R42" s="72">
        <f t="shared" si="7"/>
        <v>5.981193607121839E-3</v>
      </c>
      <c r="S42" s="120">
        <f t="shared" si="8"/>
        <v>-4.696545385723009E-2</v>
      </c>
      <c r="T42" s="72">
        <f t="shared" si="9"/>
        <v>-7.1526985465485179E-2</v>
      </c>
      <c r="U42" s="120">
        <f t="shared" si="10"/>
        <v>-0.11251124571559343</v>
      </c>
      <c r="V42" s="45">
        <v>175047359</v>
      </c>
      <c r="W42" s="62">
        <v>225623097</v>
      </c>
      <c r="X42" s="45">
        <f t="shared" si="11"/>
        <v>-50575738</v>
      </c>
      <c r="Y42" s="123">
        <f t="shared" si="0"/>
        <v>-4.1723630002696764E-2</v>
      </c>
      <c r="Z42" s="123">
        <f t="shared" si="12"/>
        <v>0.1903809246495165</v>
      </c>
      <c r="AA42" s="128">
        <f t="shared" si="13"/>
        <v>-6.0147243720306401E-2</v>
      </c>
      <c r="AB42" s="120">
        <f t="shared" si="14"/>
        <v>-0.12569303557866973</v>
      </c>
      <c r="AC42" s="120">
        <f t="shared" si="15"/>
        <v>1.3181789863076304E-2</v>
      </c>
    </row>
    <row r="43" spans="1:29" x14ac:dyDescent="0.25">
      <c r="A43" s="107"/>
      <c r="B43" s="110">
        <v>2023</v>
      </c>
      <c r="C43" s="100">
        <v>187701804</v>
      </c>
      <c r="D43" s="99">
        <v>313682152</v>
      </c>
      <c r="E43" s="99">
        <f t="shared" si="1"/>
        <v>125980348</v>
      </c>
      <c r="F43" s="100">
        <v>1361427269</v>
      </c>
      <c r="G43" s="101">
        <f t="shared" si="16"/>
        <v>9.2535496290253899E-2</v>
      </c>
      <c r="H43" s="59">
        <f t="shared" si="3"/>
        <v>7.3452326302713425E-10</v>
      </c>
      <c r="I43" s="99">
        <v>2747529515</v>
      </c>
      <c r="J43" s="100">
        <v>2339387755</v>
      </c>
      <c r="K43" s="99">
        <f t="shared" si="17"/>
        <v>408141760</v>
      </c>
      <c r="L43" s="102">
        <f t="shared" si="5"/>
        <v>0.29978961733283749</v>
      </c>
      <c r="M43" s="99">
        <v>247291810</v>
      </c>
      <c r="N43" s="107">
        <f t="shared" si="6"/>
        <v>0.18164158720108609</v>
      </c>
      <c r="O43" s="118">
        <v>-57654787.438612789</v>
      </c>
      <c r="P43" s="118">
        <v>-0.41875784260753995</v>
      </c>
      <c r="Q43" s="115">
        <v>-0.41541736876769331</v>
      </c>
      <c r="R43" s="103">
        <f t="shared" si="7"/>
        <v>-4.2348782598545701E-2</v>
      </c>
      <c r="S43" s="121">
        <f t="shared" si="8"/>
        <v>-0.125539253390439</v>
      </c>
      <c r="T43" s="103">
        <f t="shared" si="9"/>
        <v>-7.5457070213862693E-2</v>
      </c>
      <c r="U43" s="121">
        <f t="shared" si="10"/>
        <v>-0.24334510620284741</v>
      </c>
      <c r="V43" s="50">
        <v>467389622</v>
      </c>
      <c r="W43" s="47">
        <v>175047359</v>
      </c>
      <c r="X43" s="50">
        <f t="shared" si="11"/>
        <v>292342263</v>
      </c>
      <c r="Y43" s="124">
        <f t="shared" si="0"/>
        <v>0.21473219293949664</v>
      </c>
      <c r="Z43" s="124">
        <f t="shared" si="12"/>
        <v>8.5057424393340852E-2</v>
      </c>
      <c r="AA43" s="129">
        <f t="shared" si="13"/>
        <v>-3.561846353670936E-2</v>
      </c>
      <c r="AB43" s="121">
        <f t="shared" si="14"/>
        <v>-0.15342431634911774</v>
      </c>
      <c r="AC43" s="121">
        <f t="shared" si="15"/>
        <v>-8.9920789853729671E-2</v>
      </c>
    </row>
    <row r="44" spans="1:29" x14ac:dyDescent="0.25">
      <c r="A44" s="105" t="s">
        <v>11</v>
      </c>
      <c r="B44" s="108">
        <v>2019</v>
      </c>
      <c r="C44" s="80">
        <v>807689000000</v>
      </c>
      <c r="D44" s="79">
        <v>836914000000</v>
      </c>
      <c r="E44" s="79">
        <f t="shared" si="1"/>
        <v>29225000000</v>
      </c>
      <c r="F44" s="80">
        <v>1635703000000</v>
      </c>
      <c r="G44" s="81">
        <f t="shared" si="16"/>
        <v>1.786693550112704E-2</v>
      </c>
      <c r="H44" s="57">
        <f t="shared" si="3"/>
        <v>6.1135792989314071E-13</v>
      </c>
      <c r="I44" s="65">
        <v>3067434000000</v>
      </c>
      <c r="J44" s="80">
        <v>2763292000000</v>
      </c>
      <c r="K44" s="79">
        <f t="shared" si="17"/>
        <v>304142000000</v>
      </c>
      <c r="L44" s="83">
        <f t="shared" si="5"/>
        <v>0.18593962351355961</v>
      </c>
      <c r="M44" s="79">
        <v>1593059000000</v>
      </c>
      <c r="N44" s="68">
        <f t="shared" si="6"/>
        <v>0.97392925243763695</v>
      </c>
      <c r="O44" s="117">
        <v>-99725012.291325942</v>
      </c>
      <c r="P44" s="117">
        <v>-1.3578338980836767E-2</v>
      </c>
      <c r="Q44" s="114">
        <v>9.5729742093858487E-3</v>
      </c>
      <c r="R44" s="72">
        <f t="shared" si="7"/>
        <v>-6.0967677072993043E-5</v>
      </c>
      <c r="S44" s="120">
        <f t="shared" si="8"/>
        <v>-2.524751238036279E-3</v>
      </c>
      <c r="T44" s="72">
        <f t="shared" si="9"/>
        <v>9.3233996153519374E-3</v>
      </c>
      <c r="U44" s="120">
        <f t="shared" si="10"/>
        <v>6.7376807002426653E-3</v>
      </c>
      <c r="V44" s="45">
        <v>537104000</v>
      </c>
      <c r="W44" s="62">
        <v>415798000</v>
      </c>
      <c r="X44" s="45">
        <f t="shared" si="11"/>
        <v>121306000</v>
      </c>
      <c r="Y44" s="125">
        <f t="shared" si="0"/>
        <v>7.4161385043617335E-5</v>
      </c>
      <c r="Z44" s="123">
        <f t="shared" si="12"/>
        <v>0.18586546212851598</v>
      </c>
      <c r="AA44" s="128">
        <f t="shared" si="13"/>
        <v>-2.5237442496108685E-3</v>
      </c>
      <c r="AB44" s="120">
        <f t="shared" si="14"/>
        <v>6.7386876886680758E-3</v>
      </c>
      <c r="AC44" s="120">
        <f t="shared" si="15"/>
        <v>-1.0069884254105405E-6</v>
      </c>
    </row>
    <row r="45" spans="1:29" x14ac:dyDescent="0.25">
      <c r="A45" s="106"/>
      <c r="B45" s="109">
        <v>2020</v>
      </c>
      <c r="C45" s="90">
        <v>934016000000</v>
      </c>
      <c r="D45" s="89">
        <v>1035754000000</v>
      </c>
      <c r="E45" s="89">
        <f t="shared" si="1"/>
        <v>101738000000</v>
      </c>
      <c r="F45" s="90">
        <v>3536898000000</v>
      </c>
      <c r="G45" s="91">
        <f t="shared" si="16"/>
        <v>2.876475374749286E-2</v>
      </c>
      <c r="H45" s="58">
        <f t="shared" si="3"/>
        <v>2.8273362703702507E-13</v>
      </c>
      <c r="I45" s="62">
        <v>3335411000000</v>
      </c>
      <c r="J45" s="55">
        <v>3067434000000</v>
      </c>
      <c r="K45" s="89">
        <f t="shared" si="17"/>
        <v>267977000000</v>
      </c>
      <c r="L45" s="93">
        <f t="shared" si="5"/>
        <v>7.5766109172500873E-2</v>
      </c>
      <c r="M45" s="89">
        <v>1568264000000</v>
      </c>
      <c r="N45" s="68">
        <f t="shared" si="6"/>
        <v>0.44340096887159314</v>
      </c>
      <c r="O45" s="117">
        <v>-44145849.426325053</v>
      </c>
      <c r="P45" s="117">
        <v>-7.775156343934349E-3</v>
      </c>
      <c r="Q45" s="114">
        <v>-0.25092486458865365</v>
      </c>
      <c r="R45" s="72">
        <f t="shared" si="7"/>
        <v>-1.2481516126935254E-5</v>
      </c>
      <c r="S45" s="120">
        <f t="shared" si="8"/>
        <v>-5.8909334438779265E-4</v>
      </c>
      <c r="T45" s="72">
        <f t="shared" si="9"/>
        <v>-0.11126032807258233</v>
      </c>
      <c r="U45" s="120">
        <f t="shared" si="10"/>
        <v>-0.11186190293309706</v>
      </c>
      <c r="V45" s="45">
        <v>667647000</v>
      </c>
      <c r="W45" s="62">
        <v>537104000</v>
      </c>
      <c r="X45" s="45">
        <f t="shared" si="11"/>
        <v>130543000</v>
      </c>
      <c r="Y45" s="125">
        <f t="shared" si="0"/>
        <v>3.6908895874294365E-5</v>
      </c>
      <c r="Z45" s="123">
        <f t="shared" si="12"/>
        <v>7.5729200276626579E-2</v>
      </c>
      <c r="AA45" s="128">
        <f t="shared" si="13"/>
        <v>-5.88806371951888E-4</v>
      </c>
      <c r="AB45" s="120">
        <f t="shared" si="14"/>
        <v>-0.11186161596066116</v>
      </c>
      <c r="AC45" s="120">
        <f t="shared" si="15"/>
        <v>-2.8697243589781429E-7</v>
      </c>
    </row>
    <row r="46" spans="1:29" x14ac:dyDescent="0.25">
      <c r="A46" s="106"/>
      <c r="B46" s="109">
        <v>2021</v>
      </c>
      <c r="C46" s="90">
        <v>1260898000000</v>
      </c>
      <c r="D46" s="89">
        <v>1199317000000</v>
      </c>
      <c r="E46" s="89">
        <f t="shared" si="1"/>
        <v>-61581000000</v>
      </c>
      <c r="F46" s="90">
        <v>3849516000000</v>
      </c>
      <c r="G46" s="91">
        <f t="shared" si="16"/>
        <v>-1.5997075996047296E-2</v>
      </c>
      <c r="H46" s="58">
        <f t="shared" si="3"/>
        <v>2.5977291690695661E-13</v>
      </c>
      <c r="I46" s="89">
        <v>4020980000000</v>
      </c>
      <c r="J46" s="55">
        <v>3335411000000</v>
      </c>
      <c r="K46" s="89">
        <f t="shared" si="17"/>
        <v>685569000000</v>
      </c>
      <c r="L46" s="93">
        <f t="shared" si="5"/>
        <v>0.17809225887098534</v>
      </c>
      <c r="M46" s="89">
        <v>1588101000000</v>
      </c>
      <c r="N46" s="68">
        <f t="shared" si="6"/>
        <v>0.41254562911285469</v>
      </c>
      <c r="O46" s="117">
        <v>126523504.46679001</v>
      </c>
      <c r="P46" s="117">
        <v>-4.9220384027267736E-2</v>
      </c>
      <c r="Q46" s="114">
        <v>0.12702842874258072</v>
      </c>
      <c r="R46" s="72">
        <f t="shared" si="7"/>
        <v>3.2867379812628392E-5</v>
      </c>
      <c r="S46" s="120">
        <f t="shared" si="8"/>
        <v>-8.7657693739134779E-3</v>
      </c>
      <c r="T46" s="72">
        <f t="shared" si="9"/>
        <v>5.2405023050825394E-2</v>
      </c>
      <c r="U46" s="120">
        <f t="shared" si="10"/>
        <v>4.3672121056724543E-2</v>
      </c>
      <c r="V46" s="45">
        <v>667090000</v>
      </c>
      <c r="W46" s="62">
        <v>667647000</v>
      </c>
      <c r="X46" s="45">
        <f t="shared" si="11"/>
        <v>-557000</v>
      </c>
      <c r="Y46" s="125">
        <f t="shared" si="0"/>
        <v>-1.4469351471717482E-7</v>
      </c>
      <c r="Z46" s="123">
        <f t="shared" si="12"/>
        <v>0.17809240356450007</v>
      </c>
      <c r="AA46" s="128">
        <f t="shared" si="13"/>
        <v>-8.7657764957838388E-3</v>
      </c>
      <c r="AB46" s="120">
        <f t="shared" si="14"/>
        <v>4.3672113934854186E-2</v>
      </c>
      <c r="AC46" s="120">
        <f t="shared" si="15"/>
        <v>7.1218703573405762E-9</v>
      </c>
    </row>
    <row r="47" spans="1:29" x14ac:dyDescent="0.25">
      <c r="A47" s="106"/>
      <c r="B47" s="109">
        <v>2022</v>
      </c>
      <c r="C47" s="90">
        <v>1104714000000</v>
      </c>
      <c r="D47" s="89">
        <v>1107137000000</v>
      </c>
      <c r="E47" s="89">
        <f t="shared" si="1"/>
        <v>2423000000</v>
      </c>
      <c r="F47" s="90">
        <v>4068970000000</v>
      </c>
      <c r="G47" s="91">
        <f t="shared" si="16"/>
        <v>5.9548239480753111E-4</v>
      </c>
      <c r="H47" s="58">
        <f t="shared" si="3"/>
        <v>2.4576244110917506E-13</v>
      </c>
      <c r="I47" s="89">
        <v>3865523000000</v>
      </c>
      <c r="J47" s="90">
        <v>4020980000000</v>
      </c>
      <c r="K47" s="89">
        <f t="shared" si="17"/>
        <v>-155457000000</v>
      </c>
      <c r="L47" s="93">
        <f t="shared" si="5"/>
        <v>-3.8205491807509026E-2</v>
      </c>
      <c r="M47" s="89">
        <v>1610837000000</v>
      </c>
      <c r="N47" s="68">
        <f t="shared" si="6"/>
        <v>0.39588323334898023</v>
      </c>
      <c r="O47" s="117">
        <v>7250166.8905969365</v>
      </c>
      <c r="P47" s="117">
        <v>-0.31593104104854525</v>
      </c>
      <c r="Q47" s="114">
        <v>-0.31445273176684851</v>
      </c>
      <c r="R47" s="72">
        <f t="shared" si="7"/>
        <v>1.7818187134820205E-6</v>
      </c>
      <c r="S47" s="120">
        <f t="shared" si="8"/>
        <v>1.2070300800517993E-2</v>
      </c>
      <c r="T47" s="72">
        <f t="shared" si="9"/>
        <v>-0.12448656418727957</v>
      </c>
      <c r="U47" s="120">
        <f t="shared" si="10"/>
        <v>-0.11241448156804811</v>
      </c>
      <c r="V47" s="45">
        <v>688704000</v>
      </c>
      <c r="W47" s="62">
        <v>667090000</v>
      </c>
      <c r="X47" s="45">
        <f t="shared" si="11"/>
        <v>21614000</v>
      </c>
      <c r="Y47" s="125">
        <f t="shared" si="0"/>
        <v>5.3119094021337092E-6</v>
      </c>
      <c r="Z47" s="123">
        <f t="shared" si="12"/>
        <v>-3.8210803716911157E-2</v>
      </c>
      <c r="AA47" s="128">
        <f t="shared" si="13"/>
        <v>1.2071978997585364E-2</v>
      </c>
      <c r="AB47" s="120">
        <f t="shared" si="14"/>
        <v>-0.11241280337098072</v>
      </c>
      <c r="AC47" s="120">
        <f t="shared" si="15"/>
        <v>-1.6781970673812596E-6</v>
      </c>
    </row>
    <row r="48" spans="1:29" x14ac:dyDescent="0.25">
      <c r="A48" s="107"/>
      <c r="B48" s="110">
        <v>2023</v>
      </c>
      <c r="C48" s="100">
        <v>950648000000</v>
      </c>
      <c r="D48" s="99">
        <v>1055394000000</v>
      </c>
      <c r="E48" s="99">
        <f t="shared" si="1"/>
        <v>104746000000</v>
      </c>
      <c r="F48" s="100">
        <v>4081442000000</v>
      </c>
      <c r="G48" s="101">
        <f t="shared" si="16"/>
        <v>2.5663968763980964E-2</v>
      </c>
      <c r="H48" s="59">
        <f t="shared" si="3"/>
        <v>2.4501144448457188E-13</v>
      </c>
      <c r="I48" s="99">
        <v>3565930000000</v>
      </c>
      <c r="J48" s="100">
        <v>3865523000000</v>
      </c>
      <c r="K48" s="99">
        <f t="shared" si="17"/>
        <v>-299593000000</v>
      </c>
      <c r="L48" s="102">
        <f t="shared" si="5"/>
        <v>-7.3403713687466343E-2</v>
      </c>
      <c r="M48" s="99">
        <v>1554538000000</v>
      </c>
      <c r="N48" s="107">
        <f t="shared" si="6"/>
        <v>0.38087960088615741</v>
      </c>
      <c r="O48" s="118">
        <v>-57654787.438612789</v>
      </c>
      <c r="P48" s="118">
        <v>-0.41875784260753995</v>
      </c>
      <c r="Q48" s="115">
        <v>-0.41541736876769331</v>
      </c>
      <c r="R48" s="103">
        <f t="shared" si="7"/>
        <v>-1.4126082751785471E-5</v>
      </c>
      <c r="S48" s="121">
        <f t="shared" si="8"/>
        <v>3.0738380783144958E-2</v>
      </c>
      <c r="T48" s="103">
        <f t="shared" si="9"/>
        <v>-0.1582240016174167</v>
      </c>
      <c r="U48" s="121">
        <f t="shared" si="10"/>
        <v>-0.12749974691702354</v>
      </c>
      <c r="V48" s="50">
        <v>790528000</v>
      </c>
      <c r="W48" s="47">
        <v>688704000</v>
      </c>
      <c r="X48" s="50">
        <f t="shared" si="11"/>
        <v>101824000</v>
      </c>
      <c r="Y48" s="126">
        <f t="shared" si="0"/>
        <v>2.4948045323197048E-5</v>
      </c>
      <c r="Z48" s="124">
        <f t="shared" si="12"/>
        <v>-7.3428661732789544E-2</v>
      </c>
      <c r="AA48" s="129">
        <f t="shared" si="13"/>
        <v>3.0748827972781775E-2</v>
      </c>
      <c r="AB48" s="121">
        <f t="shared" si="14"/>
        <v>-0.12748929972738671</v>
      </c>
      <c r="AC48" s="121">
        <f t="shared" si="15"/>
        <v>-1.0447189636830778E-5</v>
      </c>
    </row>
    <row r="49" spans="1:29" x14ac:dyDescent="0.25">
      <c r="A49" s="105" t="s">
        <v>12</v>
      </c>
      <c r="B49" s="108">
        <v>2019</v>
      </c>
      <c r="C49" s="80">
        <v>118702000</v>
      </c>
      <c r="D49" s="79">
        <v>2707000</v>
      </c>
      <c r="E49" s="79">
        <f t="shared" si="1"/>
        <v>-115995000</v>
      </c>
      <c r="F49" s="80">
        <v>2789266000</v>
      </c>
      <c r="G49" s="81">
        <f t="shared" si="16"/>
        <v>-4.1586209418535199E-2</v>
      </c>
      <c r="H49" s="57">
        <f t="shared" si="3"/>
        <v>3.5851725866231475E-10</v>
      </c>
      <c r="I49" s="79">
        <v>5048301000</v>
      </c>
      <c r="J49" s="80">
        <v>4563185000</v>
      </c>
      <c r="K49" s="79">
        <f t="shared" si="17"/>
        <v>485116000</v>
      </c>
      <c r="L49" s="83">
        <f t="shared" si="5"/>
        <v>0.17392245845322749</v>
      </c>
      <c r="M49" s="79">
        <v>401396000</v>
      </c>
      <c r="N49" s="68">
        <f t="shared" si="6"/>
        <v>0.14390739355801849</v>
      </c>
      <c r="O49" s="117">
        <v>-99725012.291325942</v>
      </c>
      <c r="P49" s="117">
        <v>-1.3578338980836767E-2</v>
      </c>
      <c r="Q49" s="114">
        <v>9.5729742093858487E-3</v>
      </c>
      <c r="R49" s="72">
        <f t="shared" si="7"/>
        <v>-3.575313802675182E-2</v>
      </c>
      <c r="S49" s="120">
        <f t="shared" si="8"/>
        <v>-2.3615780972584218E-3</v>
      </c>
      <c r="T49" s="72">
        <f t="shared" si="9"/>
        <v>1.3776217670708503E-3</v>
      </c>
      <c r="U49" s="120">
        <f t="shared" si="10"/>
        <v>-3.6737094356939393E-2</v>
      </c>
      <c r="V49" s="45">
        <v>1081603</v>
      </c>
      <c r="W49" s="62">
        <v>925475</v>
      </c>
      <c r="X49" s="45">
        <f t="shared" si="11"/>
        <v>156128</v>
      </c>
      <c r="Y49" s="125">
        <f t="shared" si="0"/>
        <v>5.5974582560429878E-5</v>
      </c>
      <c r="Z49" s="123">
        <f t="shared" si="12"/>
        <v>0.17386648387066705</v>
      </c>
      <c r="AA49" s="128">
        <f t="shared" si="13"/>
        <v>-2.3608180554021054E-3</v>
      </c>
      <c r="AB49" s="120">
        <f t="shared" si="14"/>
        <v>-3.673633431508308E-2</v>
      </c>
      <c r="AC49" s="120">
        <f t="shared" si="15"/>
        <v>-7.6004185631250998E-7</v>
      </c>
    </row>
    <row r="50" spans="1:29" x14ac:dyDescent="0.25">
      <c r="A50" s="106"/>
      <c r="B50" s="109">
        <v>2020</v>
      </c>
      <c r="C50" s="90">
        <v>172200000</v>
      </c>
      <c r="D50" s="89">
        <v>577312000</v>
      </c>
      <c r="E50" s="89">
        <f t="shared" si="1"/>
        <v>405112000</v>
      </c>
      <c r="F50" s="90">
        <v>3269085000</v>
      </c>
      <c r="G50" s="91">
        <f t="shared" si="16"/>
        <v>0.12392213723411903</v>
      </c>
      <c r="H50" s="58">
        <f t="shared" si="3"/>
        <v>3.0589599230365682E-10</v>
      </c>
      <c r="I50" s="89">
        <v>6163939000</v>
      </c>
      <c r="J50" s="90">
        <v>5048301000</v>
      </c>
      <c r="K50" s="89">
        <f t="shared" si="17"/>
        <v>1115638000</v>
      </c>
      <c r="L50" s="93">
        <f t="shared" si="5"/>
        <v>0.34126919306166709</v>
      </c>
      <c r="M50" s="89">
        <v>395542000</v>
      </c>
      <c r="N50" s="68">
        <f t="shared" si="6"/>
        <v>0.12099471258777303</v>
      </c>
      <c r="O50" s="117">
        <v>-44145849.426325053</v>
      </c>
      <c r="P50" s="117">
        <v>-7.775156343934349E-3</v>
      </c>
      <c r="Q50" s="114">
        <v>-0.25092486458865365</v>
      </c>
      <c r="R50" s="72">
        <f t="shared" si="7"/>
        <v>-1.3504038416353522E-2</v>
      </c>
      <c r="S50" s="120">
        <f t="shared" si="8"/>
        <v>-2.6534213314227768E-3</v>
      </c>
      <c r="T50" s="72">
        <f t="shared" si="9"/>
        <v>-3.0360581872030015E-2</v>
      </c>
      <c r="U50" s="120">
        <f t="shared" si="10"/>
        <v>-4.6518041619806313E-2</v>
      </c>
      <c r="V50" s="45">
        <v>1256908</v>
      </c>
      <c r="W50" s="62">
        <v>1081603</v>
      </c>
      <c r="X50" s="45">
        <f t="shared" si="11"/>
        <v>175305</v>
      </c>
      <c r="Y50" s="125">
        <f t="shared" si="0"/>
        <v>5.3625096930792564E-5</v>
      </c>
      <c r="Z50" s="123">
        <f t="shared" si="12"/>
        <v>0.34121556796473629</v>
      </c>
      <c r="AA50" s="128">
        <f t="shared" si="13"/>
        <v>-2.6530043879101814E-3</v>
      </c>
      <c r="AB50" s="120">
        <f t="shared" si="14"/>
        <v>-4.6517624676293723E-2</v>
      </c>
      <c r="AC50" s="120">
        <f t="shared" si="15"/>
        <v>-4.1694351259058404E-7</v>
      </c>
    </row>
    <row r="51" spans="1:29" x14ac:dyDescent="0.25">
      <c r="A51" s="106"/>
      <c r="B51" s="109">
        <v>2021</v>
      </c>
      <c r="C51" s="90">
        <v>551091000</v>
      </c>
      <c r="D51" s="89">
        <v>615123000</v>
      </c>
      <c r="E51" s="89">
        <f t="shared" si="1"/>
        <v>64032000</v>
      </c>
      <c r="F51" s="90">
        <v>4180243000</v>
      </c>
      <c r="G51" s="91">
        <f t="shared" si="16"/>
        <v>1.5317769804291281E-2</v>
      </c>
      <c r="H51" s="58">
        <f t="shared" si="3"/>
        <v>2.3922054292059096E-10</v>
      </c>
      <c r="I51" s="89">
        <v>7076164000</v>
      </c>
      <c r="J51" s="90">
        <v>6163939000</v>
      </c>
      <c r="K51" s="89">
        <f t="shared" si="17"/>
        <v>912225000</v>
      </c>
      <c r="L51" s="93">
        <f t="shared" si="5"/>
        <v>0.21822295976573611</v>
      </c>
      <c r="M51" s="89">
        <v>386072000</v>
      </c>
      <c r="N51" s="68">
        <f t="shared" si="6"/>
        <v>9.2356353446438402E-2</v>
      </c>
      <c r="O51" s="117">
        <v>126523504.46679001</v>
      </c>
      <c r="P51" s="117">
        <v>-4.9220384027267736E-2</v>
      </c>
      <c r="Q51" s="114">
        <v>0.12702842874258072</v>
      </c>
      <c r="R51" s="72">
        <f t="shared" si="7"/>
        <v>3.0267021430761321E-2</v>
      </c>
      <c r="S51" s="120">
        <f t="shared" si="8"/>
        <v>-1.0741017883236528E-2</v>
      </c>
      <c r="T51" s="72">
        <f t="shared" si="9"/>
        <v>1.1731882462695499E-2</v>
      </c>
      <c r="U51" s="120">
        <f t="shared" si="10"/>
        <v>3.1257886010220295E-2</v>
      </c>
      <c r="V51" s="45">
        <v>1094733</v>
      </c>
      <c r="W51" s="62">
        <v>1256908</v>
      </c>
      <c r="X51" s="45">
        <f t="shared" si="11"/>
        <v>-162175</v>
      </c>
      <c r="Y51" s="125">
        <f t="shared" si="0"/>
        <v>-3.8795591548146842E-5</v>
      </c>
      <c r="Z51" s="123">
        <f t="shared" si="12"/>
        <v>0.21826175535728426</v>
      </c>
      <c r="AA51" s="128">
        <f t="shared" si="13"/>
        <v>-1.0742927417151093E-2</v>
      </c>
      <c r="AB51" s="120">
        <f t="shared" si="14"/>
        <v>3.1255976476305729E-2</v>
      </c>
      <c r="AC51" s="120">
        <f t="shared" si="15"/>
        <v>1.9095339145666634E-6</v>
      </c>
    </row>
    <row r="52" spans="1:29" x14ac:dyDescent="0.25">
      <c r="A52" s="106"/>
      <c r="B52" s="109">
        <v>2022</v>
      </c>
      <c r="C52" s="90">
        <v>357015000</v>
      </c>
      <c r="D52" s="89">
        <v>368904000</v>
      </c>
      <c r="E52" s="89">
        <f t="shared" si="1"/>
        <v>11889000</v>
      </c>
      <c r="F52" s="90">
        <v>4021919000</v>
      </c>
      <c r="G52" s="91">
        <f t="shared" si="16"/>
        <v>2.9560515763743626E-3</v>
      </c>
      <c r="H52" s="58">
        <f t="shared" si="3"/>
        <v>2.4863752850318467E-10</v>
      </c>
      <c r="I52" s="89">
        <v>7290121000</v>
      </c>
      <c r="J52" s="90">
        <v>7076164000</v>
      </c>
      <c r="K52" s="89">
        <f t="shared" si="17"/>
        <v>213957000</v>
      </c>
      <c r="L52" s="93">
        <f t="shared" si="5"/>
        <v>5.3197739685955883E-2</v>
      </c>
      <c r="M52" s="62">
        <v>383520000</v>
      </c>
      <c r="N52" s="68">
        <f t="shared" si="6"/>
        <v>9.5357464931541389E-2</v>
      </c>
      <c r="O52" s="117">
        <v>7250166.8905969365</v>
      </c>
      <c r="P52" s="117">
        <v>-0.31593104104854525</v>
      </c>
      <c r="Q52" s="114">
        <v>-0.31445273176684851</v>
      </c>
      <c r="R52" s="72">
        <f t="shared" si="7"/>
        <v>1.8026635769136416E-3</v>
      </c>
      <c r="S52" s="120">
        <f t="shared" si="8"/>
        <v>-1.6806817280413552E-2</v>
      </c>
      <c r="T52" s="72">
        <f t="shared" si="9"/>
        <v>-2.9985415342084647E-2</v>
      </c>
      <c r="U52" s="120">
        <f t="shared" si="10"/>
        <v>-4.4989569045584557E-2</v>
      </c>
      <c r="V52" s="45">
        <v>1415146</v>
      </c>
      <c r="W52" s="62">
        <v>1094733</v>
      </c>
      <c r="X52" s="45">
        <f t="shared" si="11"/>
        <v>320413</v>
      </c>
      <c r="Y52" s="125">
        <f t="shared" si="0"/>
        <v>7.9666696420290908E-5</v>
      </c>
      <c r="Z52" s="123">
        <f t="shared" si="12"/>
        <v>5.3118072989535595E-2</v>
      </c>
      <c r="AA52" s="128">
        <f t="shared" si="13"/>
        <v>-1.6781648098076592E-2</v>
      </c>
      <c r="AB52" s="120">
        <f t="shared" si="14"/>
        <v>-4.4964399863247601E-2</v>
      </c>
      <c r="AC52" s="120">
        <f t="shared" si="15"/>
        <v>-2.516918233695653E-5</v>
      </c>
    </row>
    <row r="53" spans="1:29" x14ac:dyDescent="0.25">
      <c r="A53" s="107"/>
      <c r="B53" s="110">
        <v>2023</v>
      </c>
      <c r="C53" s="100">
        <v>371341000</v>
      </c>
      <c r="D53" s="99">
        <v>211129000</v>
      </c>
      <c r="E53" s="99">
        <f t="shared" si="1"/>
        <v>-160212000</v>
      </c>
      <c r="F53" s="100">
        <v>4474599000</v>
      </c>
      <c r="G53" s="101">
        <f t="shared" si="16"/>
        <v>-3.580477267348426E-2</v>
      </c>
      <c r="H53" s="59">
        <f t="shared" si="3"/>
        <v>2.2348371328916849E-10</v>
      </c>
      <c r="I53" s="99">
        <v>8197755000</v>
      </c>
      <c r="J53" s="100">
        <v>7290121000</v>
      </c>
      <c r="K53" s="99">
        <f t="shared" si="17"/>
        <v>907634000</v>
      </c>
      <c r="L53" s="102">
        <f t="shared" si="5"/>
        <v>0.20284141662750116</v>
      </c>
      <c r="M53" s="47">
        <v>384300000</v>
      </c>
      <c r="N53" s="107">
        <f t="shared" si="6"/>
        <v>8.5884791017027451E-2</v>
      </c>
      <c r="O53" s="118">
        <v>-57654787.438612789</v>
      </c>
      <c r="P53" s="118">
        <v>-0.41875784260753995</v>
      </c>
      <c r="Q53" s="115">
        <v>-0.41541736876769331</v>
      </c>
      <c r="R53" s="103">
        <f t="shared" si="7"/>
        <v>-1.2884905985678893E-2</v>
      </c>
      <c r="S53" s="121">
        <f t="shared" si="8"/>
        <v>-8.4941434018389564E-2</v>
      </c>
      <c r="T53" s="103">
        <f t="shared" si="9"/>
        <v>-3.5678033901456768E-2</v>
      </c>
      <c r="U53" s="121">
        <f t="shared" si="10"/>
        <v>-0.13350437390552522</v>
      </c>
      <c r="V53" s="50">
        <v>1693792</v>
      </c>
      <c r="W53" s="47">
        <v>1415146</v>
      </c>
      <c r="X53" s="50">
        <f t="shared" si="11"/>
        <v>278646</v>
      </c>
      <c r="Y53" s="126">
        <f t="shared" si="0"/>
        <v>6.2272842773173639E-5</v>
      </c>
      <c r="Z53" s="124">
        <f t="shared" si="12"/>
        <v>0.20277914378472797</v>
      </c>
      <c r="AA53" s="129">
        <f t="shared" si="13"/>
        <v>-8.4915356777096829E-2</v>
      </c>
      <c r="AB53" s="121">
        <f t="shared" si="14"/>
        <v>-0.1334782966642325</v>
      </c>
      <c r="AC53" s="121">
        <f t="shared" si="15"/>
        <v>-2.6077241292721265E-5</v>
      </c>
    </row>
    <row r="54" spans="1:29" x14ac:dyDescent="0.25">
      <c r="A54" s="106" t="s">
        <v>13</v>
      </c>
      <c r="B54" s="109">
        <v>2019</v>
      </c>
      <c r="C54" s="90">
        <v>595154912874</v>
      </c>
      <c r="D54" s="89">
        <v>889775270261</v>
      </c>
      <c r="E54" s="89">
        <f t="shared" si="1"/>
        <v>294620357387</v>
      </c>
      <c r="F54" s="90">
        <v>7869975060326</v>
      </c>
      <c r="G54" s="91">
        <f t="shared" si="16"/>
        <v>3.7435996318747659E-2</v>
      </c>
      <c r="H54" s="60">
        <f t="shared" si="3"/>
        <v>1.2706520571344437E-13</v>
      </c>
      <c r="I54" s="89">
        <v>10993842057747</v>
      </c>
      <c r="J54" s="90">
        <v>8197755000</v>
      </c>
      <c r="K54" s="89">
        <f t="shared" si="17"/>
        <v>10985644302747</v>
      </c>
      <c r="L54" s="68">
        <f t="shared" si="5"/>
        <v>1.3958931532232757</v>
      </c>
      <c r="M54" s="89">
        <v>2370214050251</v>
      </c>
      <c r="N54" s="68">
        <f t="shared" si="6"/>
        <v>0.30117173588003948</v>
      </c>
      <c r="O54" s="117">
        <v>-99725012.291325942</v>
      </c>
      <c r="P54" s="117">
        <v>-1.3578338980836767E-2</v>
      </c>
      <c r="Q54" s="114">
        <v>9.5729742093858487E-3</v>
      </c>
      <c r="R54" s="72">
        <f t="shared" si="7"/>
        <v>-1.2671579201573099E-5</v>
      </c>
      <c r="S54" s="120">
        <f t="shared" si="8"/>
        <v>-1.8953910415494754E-2</v>
      </c>
      <c r="T54" s="72">
        <f t="shared" si="9"/>
        <v>2.8831092601755847E-3</v>
      </c>
      <c r="U54" s="120">
        <f t="shared" si="10"/>
        <v>-1.6083472734520744E-2</v>
      </c>
      <c r="V54" s="45">
        <v>1344892359712</v>
      </c>
      <c r="W54" s="62">
        <v>1301065882936</v>
      </c>
      <c r="X54" s="45">
        <f t="shared" si="11"/>
        <v>43826476776</v>
      </c>
      <c r="Y54" s="123">
        <f t="shared" si="0"/>
        <v>5.5688202872379326E-3</v>
      </c>
      <c r="Z54" s="123">
        <f t="shared" si="12"/>
        <v>1.3903243329360377</v>
      </c>
      <c r="AA54" s="128">
        <f t="shared" si="13"/>
        <v>-1.8878295085911274E-2</v>
      </c>
      <c r="AB54" s="120">
        <f t="shared" si="14"/>
        <v>-1.6007857404937265E-2</v>
      </c>
      <c r="AC54" s="120">
        <f t="shared" si="15"/>
        <v>-7.5615329583479662E-5</v>
      </c>
    </row>
    <row r="55" spans="1:29" x14ac:dyDescent="0.25">
      <c r="A55" s="106"/>
      <c r="B55" s="109">
        <v>2020</v>
      </c>
      <c r="C55" s="90">
        <v>834369751682</v>
      </c>
      <c r="D55" s="89">
        <v>982698939026</v>
      </c>
      <c r="E55" s="89">
        <f t="shared" si="1"/>
        <v>148329187344</v>
      </c>
      <c r="F55" s="90">
        <v>8372769580743</v>
      </c>
      <c r="G55" s="91">
        <f t="shared" si="16"/>
        <v>1.7715665755946585E-2</v>
      </c>
      <c r="H55" s="60">
        <f t="shared" si="3"/>
        <v>1.1943479279543962E-13</v>
      </c>
      <c r="I55" s="89">
        <v>10968402090246</v>
      </c>
      <c r="J55" s="90">
        <v>10993842057747</v>
      </c>
      <c r="K55" s="89">
        <f t="shared" si="17"/>
        <v>-25439967501</v>
      </c>
      <c r="L55" s="68">
        <f t="shared" si="5"/>
        <v>-3.0384172472046529E-3</v>
      </c>
      <c r="M55" s="89">
        <v>2418932619330</v>
      </c>
      <c r="N55" s="68">
        <f t="shared" si="6"/>
        <v>0.28890471617580854</v>
      </c>
      <c r="O55" s="117">
        <v>-44145849.426325053</v>
      </c>
      <c r="P55" s="117">
        <v>-7.775156343934349E-3</v>
      </c>
      <c r="Q55" s="114">
        <v>-0.25092486458865365</v>
      </c>
      <c r="R55" s="72">
        <f t="shared" si="7"/>
        <v>-5.27255037901181E-6</v>
      </c>
      <c r="S55" s="120">
        <f t="shared" si="8"/>
        <v>2.3624169135122797E-5</v>
      </c>
      <c r="T55" s="72">
        <f t="shared" si="9"/>
        <v>-7.2493376785438171E-2</v>
      </c>
      <c r="U55" s="120">
        <f t="shared" si="10"/>
        <v>-7.2475025166682056E-2</v>
      </c>
      <c r="V55" s="45">
        <v>1430707469271</v>
      </c>
      <c r="W55" s="62">
        <v>1344892359712</v>
      </c>
      <c r="X55" s="45">
        <f t="shared" si="11"/>
        <v>85815109559</v>
      </c>
      <c r="Y55" s="123">
        <f t="shared" si="0"/>
        <v>1.0249309828897114E-2</v>
      </c>
      <c r="Z55" s="123">
        <f t="shared" si="12"/>
        <v>-1.3287727076101766E-2</v>
      </c>
      <c r="AA55" s="128">
        <f t="shared" si="13"/>
        <v>1.0331415547222087E-4</v>
      </c>
      <c r="AB55" s="120">
        <f t="shared" si="14"/>
        <v>-7.2395335180344966E-2</v>
      </c>
      <c r="AC55" s="120">
        <f t="shared" si="15"/>
        <v>-7.9689986337089236E-5</v>
      </c>
    </row>
    <row r="56" spans="1:29" x14ac:dyDescent="0.25">
      <c r="A56" s="106"/>
      <c r="B56" s="109">
        <v>2021</v>
      </c>
      <c r="C56" s="90">
        <v>877817637643</v>
      </c>
      <c r="D56" s="89">
        <v>689652508330</v>
      </c>
      <c r="E56" s="89">
        <f t="shared" si="1"/>
        <v>-188165129313</v>
      </c>
      <c r="F56" s="90">
        <v>9104657533366</v>
      </c>
      <c r="G56" s="91">
        <f t="shared" si="16"/>
        <v>-2.0666909065324854E-2</v>
      </c>
      <c r="H56" s="60">
        <f t="shared" si="3"/>
        <v>1.0983389505154722E-13</v>
      </c>
      <c r="I56" s="89">
        <v>11234443003639</v>
      </c>
      <c r="J56" s="90">
        <v>10968402090246</v>
      </c>
      <c r="K56" s="89">
        <f t="shared" si="17"/>
        <v>266040913393</v>
      </c>
      <c r="L56" s="68">
        <f t="shared" si="5"/>
        <v>2.9220309761024525E-2</v>
      </c>
      <c r="M56" s="89">
        <v>2509079373131</v>
      </c>
      <c r="N56" s="68">
        <f t="shared" si="6"/>
        <v>0.27558196054447215</v>
      </c>
      <c r="O56" s="117">
        <v>126523504.46679001</v>
      </c>
      <c r="P56" s="117">
        <v>-4.9220384027267736E-2</v>
      </c>
      <c r="Q56" s="114">
        <v>0.12702842874258072</v>
      </c>
      <c r="R56" s="72">
        <f t="shared" si="7"/>
        <v>1.389656931115938E-5</v>
      </c>
      <c r="S56" s="120">
        <f t="shared" si="8"/>
        <v>-1.4382348678333471E-3</v>
      </c>
      <c r="T56" s="72">
        <f t="shared" si="9"/>
        <v>3.5006743437764172E-2</v>
      </c>
      <c r="U56" s="120">
        <f t="shared" si="10"/>
        <v>3.3582405139241982E-2</v>
      </c>
      <c r="V56" s="45">
        <v>1398270903134</v>
      </c>
      <c r="W56" s="62">
        <v>1430707469271</v>
      </c>
      <c r="X56" s="45">
        <f t="shared" si="11"/>
        <v>-32436566137</v>
      </c>
      <c r="Y56" s="123">
        <f t="shared" si="0"/>
        <v>-3.5626344009238283E-3</v>
      </c>
      <c r="Z56" s="123">
        <f t="shared" si="12"/>
        <v>3.2782944161948352E-2</v>
      </c>
      <c r="AA56" s="128">
        <f t="shared" si="13"/>
        <v>-1.6135891011955727E-3</v>
      </c>
      <c r="AB56" s="120">
        <f t="shared" si="14"/>
        <v>3.3407050905879761E-2</v>
      </c>
      <c r="AC56" s="120">
        <f t="shared" si="15"/>
        <v>1.75354233362221E-4</v>
      </c>
    </row>
    <row r="57" spans="1:29" x14ac:dyDescent="0.25">
      <c r="A57" s="106"/>
      <c r="B57" s="109">
        <v>2022</v>
      </c>
      <c r="C57" s="90">
        <v>1037527882044</v>
      </c>
      <c r="D57" s="89">
        <v>485838424444</v>
      </c>
      <c r="E57" s="89">
        <f t="shared" si="1"/>
        <v>-551689457600</v>
      </c>
      <c r="F57" s="90">
        <v>9644326662784</v>
      </c>
      <c r="G57" s="91">
        <f t="shared" si="16"/>
        <v>-5.7203522536092261E-2</v>
      </c>
      <c r="H57" s="60">
        <f t="shared" si="3"/>
        <v>1.0368790222119383E-13</v>
      </c>
      <c r="I57" s="89">
        <v>12254369318120</v>
      </c>
      <c r="J57" s="90">
        <v>11234443003639</v>
      </c>
      <c r="K57" s="89">
        <f t="shared" si="17"/>
        <v>1019926314481</v>
      </c>
      <c r="L57" s="68">
        <f t="shared" si="5"/>
        <v>0.10575401996872852</v>
      </c>
      <c r="M57" s="89">
        <v>2925265890377</v>
      </c>
      <c r="N57" s="68">
        <f t="shared" si="6"/>
        <v>0.30331468361240388</v>
      </c>
      <c r="O57" s="117">
        <v>7250166.8905969365</v>
      </c>
      <c r="P57" s="117">
        <v>-0.31593104104854525</v>
      </c>
      <c r="Q57" s="114">
        <v>-0.31445273176684851</v>
      </c>
      <c r="R57" s="72">
        <f t="shared" si="7"/>
        <v>7.517545956395521E-7</v>
      </c>
      <c r="S57" s="120">
        <f t="shared" si="8"/>
        <v>-3.3410977623789043E-2</v>
      </c>
      <c r="T57" s="72">
        <f t="shared" si="9"/>
        <v>-9.5378130846917764E-2</v>
      </c>
      <c r="U57" s="120">
        <f t="shared" si="10"/>
        <v>-0.12878835671611116</v>
      </c>
      <c r="V57" s="45">
        <v>1630685338432</v>
      </c>
      <c r="W57" s="62">
        <v>1398270903134</v>
      </c>
      <c r="X57" s="45">
        <f t="shared" si="11"/>
        <v>232414435298</v>
      </c>
      <c r="Y57" s="123">
        <f t="shared" si="0"/>
        <v>2.4098565241973003E-2</v>
      </c>
      <c r="Z57" s="123">
        <f t="shared" si="12"/>
        <v>8.1655454726755519E-2</v>
      </c>
      <c r="AA57" s="128">
        <f t="shared" si="13"/>
        <v>-2.5797492819116224E-2</v>
      </c>
      <c r="AB57" s="120">
        <f t="shared" si="14"/>
        <v>-0.12117487191143834</v>
      </c>
      <c r="AC57" s="120">
        <f t="shared" si="15"/>
        <v>-7.6134848046728182E-3</v>
      </c>
    </row>
    <row r="58" spans="1:29" x14ac:dyDescent="0.25">
      <c r="A58" s="107"/>
      <c r="B58" s="110">
        <v>2023</v>
      </c>
      <c r="C58" s="100">
        <v>1250247953060</v>
      </c>
      <c r="D58" s="99">
        <v>1199458669278</v>
      </c>
      <c r="E58" s="99">
        <f t="shared" si="1"/>
        <v>-50789283782</v>
      </c>
      <c r="F58" s="100">
        <v>11328974079150</v>
      </c>
      <c r="G58" s="101">
        <f t="shared" si="16"/>
        <v>-4.4831317846753043E-3</v>
      </c>
      <c r="H58" s="61">
        <f t="shared" si="3"/>
        <v>8.8269246007051403E-14</v>
      </c>
      <c r="I58" s="99">
        <v>13119784555987</v>
      </c>
      <c r="J58" s="100">
        <v>12254369318120</v>
      </c>
      <c r="K58" s="99">
        <f t="shared" si="17"/>
        <v>865415237867</v>
      </c>
      <c r="L58" s="112">
        <f t="shared" si="5"/>
        <v>7.6389550529533126E-2</v>
      </c>
      <c r="M58" s="99">
        <v>3007116667711</v>
      </c>
      <c r="N58" s="107">
        <f t="shared" si="6"/>
        <v>0.26543592091408691</v>
      </c>
      <c r="O58" s="118">
        <v>-57654787.438612789</v>
      </c>
      <c r="P58" s="118">
        <v>-0.41875784260753995</v>
      </c>
      <c r="Q58" s="115">
        <v>-0.41541736876769331</v>
      </c>
      <c r="R58" s="103">
        <f t="shared" si="7"/>
        <v>-5.0891446159031691E-6</v>
      </c>
      <c r="S58" s="121">
        <f t="shared" si="8"/>
        <v>-3.1988723377506953E-2</v>
      </c>
      <c r="T58" s="103">
        <f t="shared" si="9"/>
        <v>-0.11026669184255952</v>
      </c>
      <c r="U58" s="121">
        <f t="shared" si="10"/>
        <v>-0.14226050436468238</v>
      </c>
      <c r="V58" s="50">
        <v>1781645341546</v>
      </c>
      <c r="W58" s="47">
        <v>1630685338432</v>
      </c>
      <c r="X58" s="50">
        <f t="shared" si="11"/>
        <v>150960003114</v>
      </c>
      <c r="Y58" s="124">
        <f t="shared" si="0"/>
        <v>1.3325125652094913E-2</v>
      </c>
      <c r="Z58" s="124">
        <f t="shared" si="12"/>
        <v>6.3064424877438213E-2</v>
      </c>
      <c r="AA58" s="129">
        <f t="shared" si="13"/>
        <v>-2.6408722506961298E-2</v>
      </c>
      <c r="AB58" s="121">
        <f t="shared" si="14"/>
        <v>-0.13668050349413671</v>
      </c>
      <c r="AC58" s="121">
        <f t="shared" si="15"/>
        <v>-5.580000870545665E-3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SPSS</vt:lpstr>
      <vt:lpstr>STRUKTUR MODAL</vt:lpstr>
      <vt:lpstr>Perputaran Piutang</vt:lpstr>
      <vt:lpstr>Perputaran Persediaan</vt:lpstr>
      <vt:lpstr>Profitabilitas</vt:lpstr>
      <vt:lpstr>Kualitas Laba</vt:lpstr>
      <vt:lpstr>Perhitungan Kualitas Laba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2024-06-26T03:12:59Z</dcterms:created>
  <dcterms:modified xsi:type="dcterms:W3CDTF">2024-09-28T04:53:13Z</dcterms:modified>
</cp:coreProperties>
</file>