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96" windowHeight="7152" firstSheet="3" activeTab="3"/>
  </bookViews>
  <sheets>
    <sheet name="Intellectual Capital (X1)" sheetId="1" r:id="rId1"/>
    <sheet name="Free Cash Flow (X2)" sheetId="2" r:id="rId2"/>
    <sheet name="Kepemilikan Manajerial (X3)" sheetId="3" r:id="rId3"/>
    <sheet name="Tabulasi Data" sheetId="6" r:id="rId4"/>
  </sheets>
  <calcPr calcId="162913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9" i="1"/>
  <c r="F30" i="3" l="1"/>
  <c r="F28" l="1"/>
  <c r="J4" i="1" l="1"/>
  <c r="K4" s="1"/>
  <c r="J3"/>
  <c r="K3" s="1"/>
  <c r="J6" l="1"/>
  <c r="K6" s="1"/>
  <c r="J7"/>
  <c r="K7" s="1"/>
  <c r="G3" i="2" l="1"/>
  <c r="F4" i="3" l="1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9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3"/>
  <c r="G4" i="2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O6" i="1" l="1"/>
  <c r="O7"/>
  <c r="L6"/>
  <c r="L7"/>
  <c r="N7" s="1"/>
  <c r="U7" s="1"/>
  <c r="P6"/>
  <c r="P7"/>
  <c r="N6"/>
  <c r="U6" s="1"/>
  <c r="J5"/>
  <c r="P5" s="1"/>
  <c r="J8"/>
  <c r="P8" s="1"/>
  <c r="J9"/>
  <c r="P9" s="1"/>
  <c r="J10"/>
  <c r="P10" s="1"/>
  <c r="J11"/>
  <c r="P11" s="1"/>
  <c r="J12"/>
  <c r="J13"/>
  <c r="J14"/>
  <c r="K14" s="1"/>
  <c r="O14" s="1"/>
  <c r="J15"/>
  <c r="P15" s="1"/>
  <c r="J16"/>
  <c r="P16" s="1"/>
  <c r="J17"/>
  <c r="P17" s="1"/>
  <c r="J18"/>
  <c r="P18" s="1"/>
  <c r="K18"/>
  <c r="L18" s="1"/>
  <c r="N18" s="1"/>
  <c r="U18" s="1"/>
  <c r="J19"/>
  <c r="P19" s="1"/>
  <c r="K19"/>
  <c r="O19" s="1"/>
  <c r="J20"/>
  <c r="P20" s="1"/>
  <c r="K20"/>
  <c r="L20" s="1"/>
  <c r="N20" s="1"/>
  <c r="U20" s="1"/>
  <c r="J21"/>
  <c r="P21" s="1"/>
  <c r="K21"/>
  <c r="O21" s="1"/>
  <c r="J22"/>
  <c r="P22" s="1"/>
  <c r="K22"/>
  <c r="L22" s="1"/>
  <c r="N22" s="1"/>
  <c r="U22" s="1"/>
  <c r="J23"/>
  <c r="K23" s="1"/>
  <c r="O23" s="1"/>
  <c r="J24"/>
  <c r="P24" s="1"/>
  <c r="J25"/>
  <c r="P25" s="1"/>
  <c r="J26"/>
  <c r="P26" s="1"/>
  <c r="J27"/>
  <c r="K27" s="1"/>
  <c r="O27" s="1"/>
  <c r="J28"/>
  <c r="P28" s="1"/>
  <c r="J29"/>
  <c r="P29" s="1"/>
  <c r="J30"/>
  <c r="P30" s="1"/>
  <c r="J31"/>
  <c r="P31" s="1"/>
  <c r="J32"/>
  <c r="P32" s="1"/>
  <c r="J33"/>
  <c r="P33" s="1"/>
  <c r="J34"/>
  <c r="P34" s="1"/>
  <c r="J35"/>
  <c r="P35" s="1"/>
  <c r="J36"/>
  <c r="P36" s="1"/>
  <c r="J37"/>
  <c r="P37" s="1"/>
  <c r="J38"/>
  <c r="K38" s="1"/>
  <c r="J39"/>
  <c r="P39" s="1"/>
  <c r="J40"/>
  <c r="K40" s="1"/>
  <c r="J41"/>
  <c r="P41" s="1"/>
  <c r="J42"/>
  <c r="K42" s="1"/>
  <c r="J43"/>
  <c r="P43" s="1"/>
  <c r="J44"/>
  <c r="P44" s="1"/>
  <c r="J45"/>
  <c r="P45" s="1"/>
  <c r="J46"/>
  <c r="P46" s="1"/>
  <c r="J47"/>
  <c r="P47" s="1"/>
  <c r="J48"/>
  <c r="P48" s="1"/>
  <c r="J49"/>
  <c r="P49" s="1"/>
  <c r="J50"/>
  <c r="P50" s="1"/>
  <c r="J51"/>
  <c r="P51" s="1"/>
  <c r="J52"/>
  <c r="P52" s="1"/>
  <c r="J53"/>
  <c r="P53" s="1"/>
  <c r="J54"/>
  <c r="P54" s="1"/>
  <c r="J55"/>
  <c r="P55" s="1"/>
  <c r="J56"/>
  <c r="P56" s="1"/>
  <c r="J57"/>
  <c r="P57" s="1"/>
  <c r="J58"/>
  <c r="P58" s="1"/>
  <c r="J59"/>
  <c r="K59" s="1"/>
  <c r="J60"/>
  <c r="P60" s="1"/>
  <c r="J61"/>
  <c r="K61" s="1"/>
  <c r="J62"/>
  <c r="P62" s="1"/>
  <c r="J63"/>
  <c r="K63" s="1"/>
  <c r="J64"/>
  <c r="P64" s="1"/>
  <c r="J65"/>
  <c r="K65" s="1"/>
  <c r="J66"/>
  <c r="P66" s="1"/>
  <c r="J67"/>
  <c r="K67" s="1"/>
  <c r="J68"/>
  <c r="P68" s="1"/>
  <c r="J69"/>
  <c r="K69" s="1"/>
  <c r="J70"/>
  <c r="P70" s="1"/>
  <c r="J71"/>
  <c r="K71" s="1"/>
  <c r="J72"/>
  <c r="P72" s="1"/>
  <c r="J73"/>
  <c r="K73" s="1"/>
  <c r="J74"/>
  <c r="P74" s="1"/>
  <c r="J75"/>
  <c r="K75" s="1"/>
  <c r="J76"/>
  <c r="P76" s="1"/>
  <c r="J77"/>
  <c r="K77" s="1"/>
  <c r="J78"/>
  <c r="P78" s="1"/>
  <c r="J79"/>
  <c r="K79" s="1"/>
  <c r="J80"/>
  <c r="P80" s="1"/>
  <c r="J81"/>
  <c r="K81" s="1"/>
  <c r="J82"/>
  <c r="P82" s="1"/>
  <c r="J83"/>
  <c r="K83" s="1"/>
  <c r="O83" s="1"/>
  <c r="J84"/>
  <c r="K84" s="1"/>
  <c r="O84" s="1"/>
  <c r="J85"/>
  <c r="K85" s="1"/>
  <c r="O85" s="1"/>
  <c r="J86"/>
  <c r="K86" s="1"/>
  <c r="O86" s="1"/>
  <c r="J87"/>
  <c r="K87" s="1"/>
  <c r="O87" s="1"/>
  <c r="J88"/>
  <c r="K88" s="1"/>
  <c r="J89"/>
  <c r="K89" s="1"/>
  <c r="J90"/>
  <c r="K90" s="1"/>
  <c r="J91"/>
  <c r="K91" s="1"/>
  <c r="J92"/>
  <c r="K92" s="1"/>
  <c r="P12" l="1"/>
  <c r="K12"/>
  <c r="O12" s="1"/>
  <c r="R12" s="1"/>
  <c r="S12" s="1"/>
  <c r="T12" s="1"/>
  <c r="W12" s="1"/>
  <c r="K11"/>
  <c r="O11" s="1"/>
  <c r="K10"/>
  <c r="O10" s="1"/>
  <c r="R10" s="1"/>
  <c r="S10" s="1"/>
  <c r="T10" s="1"/>
  <c r="W10" s="1"/>
  <c r="K9"/>
  <c r="O9" s="1"/>
  <c r="K8"/>
  <c r="O8" s="1"/>
  <c r="R8" s="1"/>
  <c r="S8" s="1"/>
  <c r="T8" s="1"/>
  <c r="W8" s="1"/>
  <c r="K28"/>
  <c r="L28" s="1"/>
  <c r="N28" s="1"/>
  <c r="U28" s="1"/>
  <c r="K30"/>
  <c r="L30" s="1"/>
  <c r="N30" s="1"/>
  <c r="U30" s="1"/>
  <c r="K29"/>
  <c r="O29" s="1"/>
  <c r="Q29" s="1"/>
  <c r="V29" s="1"/>
  <c r="K31"/>
  <c r="O31" s="1"/>
  <c r="Q31" s="1"/>
  <c r="V31" s="1"/>
  <c r="K32"/>
  <c r="L32" s="1"/>
  <c r="N32" s="1"/>
  <c r="U32" s="1"/>
  <c r="P23"/>
  <c r="K24"/>
  <c r="L24" s="1"/>
  <c r="N24" s="1"/>
  <c r="U24" s="1"/>
  <c r="K25"/>
  <c r="O25" s="1"/>
  <c r="R25" s="1"/>
  <c r="K26"/>
  <c r="L26" s="1"/>
  <c r="N26" s="1"/>
  <c r="U26" s="1"/>
  <c r="P27"/>
  <c r="Q27" s="1"/>
  <c r="V27" s="1"/>
  <c r="P13"/>
  <c r="K13"/>
  <c r="L13" s="1"/>
  <c r="N13" s="1"/>
  <c r="U13" s="1"/>
  <c r="P14"/>
  <c r="K15"/>
  <c r="L15" s="1"/>
  <c r="N15" s="1"/>
  <c r="U15" s="1"/>
  <c r="K16"/>
  <c r="O16" s="1"/>
  <c r="R16" s="1"/>
  <c r="S16" s="1"/>
  <c r="T16" s="1"/>
  <c r="W16" s="1"/>
  <c r="K17"/>
  <c r="L17" s="1"/>
  <c r="N17" s="1"/>
  <c r="U17" s="1"/>
  <c r="L92"/>
  <c r="N92" s="1"/>
  <c r="U92" s="1"/>
  <c r="O92"/>
  <c r="L90"/>
  <c r="N90" s="1"/>
  <c r="U90" s="1"/>
  <c r="O90"/>
  <c r="L88"/>
  <c r="N88" s="1"/>
  <c r="U88" s="1"/>
  <c r="O88"/>
  <c r="L86"/>
  <c r="N86" s="1"/>
  <c r="U86" s="1"/>
  <c r="L84"/>
  <c r="N84" s="1"/>
  <c r="U84" s="1"/>
  <c r="O42"/>
  <c r="L42"/>
  <c r="N42" s="1"/>
  <c r="U42" s="1"/>
  <c r="O40"/>
  <c r="L40"/>
  <c r="N40" s="1"/>
  <c r="U40" s="1"/>
  <c r="O38"/>
  <c r="L38"/>
  <c r="N38" s="1"/>
  <c r="U38" s="1"/>
  <c r="O91"/>
  <c r="L91"/>
  <c r="N91" s="1"/>
  <c r="U91" s="1"/>
  <c r="O89"/>
  <c r="L89"/>
  <c r="N89" s="1"/>
  <c r="U89" s="1"/>
  <c r="L87"/>
  <c r="N87" s="1"/>
  <c r="U87" s="1"/>
  <c r="L85"/>
  <c r="N85" s="1"/>
  <c r="U85" s="1"/>
  <c r="L83"/>
  <c r="N83" s="1"/>
  <c r="U83" s="1"/>
  <c r="O81"/>
  <c r="L81"/>
  <c r="N81" s="1"/>
  <c r="U81" s="1"/>
  <c r="O79"/>
  <c r="L79"/>
  <c r="N79" s="1"/>
  <c r="U79" s="1"/>
  <c r="O77"/>
  <c r="L77"/>
  <c r="N77" s="1"/>
  <c r="U77" s="1"/>
  <c r="O75"/>
  <c r="L75"/>
  <c r="N75" s="1"/>
  <c r="U75" s="1"/>
  <c r="O73"/>
  <c r="L73"/>
  <c r="N73" s="1"/>
  <c r="U73" s="1"/>
  <c r="O71"/>
  <c r="L71"/>
  <c r="N71" s="1"/>
  <c r="U71" s="1"/>
  <c r="O69"/>
  <c r="L69"/>
  <c r="N69" s="1"/>
  <c r="U69" s="1"/>
  <c r="O67"/>
  <c r="L67"/>
  <c r="N67" s="1"/>
  <c r="U67" s="1"/>
  <c r="O65"/>
  <c r="L65"/>
  <c r="N65" s="1"/>
  <c r="U65" s="1"/>
  <c r="O63"/>
  <c r="L63"/>
  <c r="N63" s="1"/>
  <c r="U63" s="1"/>
  <c r="O61"/>
  <c r="L61"/>
  <c r="N61" s="1"/>
  <c r="U61" s="1"/>
  <c r="O59"/>
  <c r="L59"/>
  <c r="N59" s="1"/>
  <c r="U59" s="1"/>
  <c r="R31"/>
  <c r="R29"/>
  <c r="R27"/>
  <c r="R23"/>
  <c r="Q23"/>
  <c r="V23" s="1"/>
  <c r="R14"/>
  <c r="S14" s="1"/>
  <c r="T14" s="1"/>
  <c r="W14" s="1"/>
  <c r="Q14"/>
  <c r="V14" s="1"/>
  <c r="P92"/>
  <c r="P91"/>
  <c r="P90"/>
  <c r="P89"/>
  <c r="P88"/>
  <c r="P87"/>
  <c r="P86"/>
  <c r="P85"/>
  <c r="P84"/>
  <c r="P83"/>
  <c r="P81"/>
  <c r="P79"/>
  <c r="P77"/>
  <c r="P75"/>
  <c r="P73"/>
  <c r="P71"/>
  <c r="P69"/>
  <c r="P67"/>
  <c r="P65"/>
  <c r="P63"/>
  <c r="P61"/>
  <c r="P59"/>
  <c r="P42"/>
  <c r="P40"/>
  <c r="P38"/>
  <c r="L27"/>
  <c r="N27" s="1"/>
  <c r="U27" s="1"/>
  <c r="L23"/>
  <c r="N23" s="1"/>
  <c r="U23" s="1"/>
  <c r="L14"/>
  <c r="N14" s="1"/>
  <c r="U14" s="1"/>
  <c r="O26"/>
  <c r="R6"/>
  <c r="S6" s="1"/>
  <c r="T6" s="1"/>
  <c r="W6" s="1"/>
  <c r="Q6"/>
  <c r="V6" s="1"/>
  <c r="K82"/>
  <c r="K80"/>
  <c r="K78"/>
  <c r="K76"/>
  <c r="K74"/>
  <c r="K72"/>
  <c r="K70"/>
  <c r="K68"/>
  <c r="K66"/>
  <c r="K64"/>
  <c r="K62"/>
  <c r="K60"/>
  <c r="K58"/>
  <c r="K47"/>
  <c r="O47" s="1"/>
  <c r="R47" s="1"/>
  <c r="K46"/>
  <c r="L46" s="1"/>
  <c r="N46" s="1"/>
  <c r="U46" s="1"/>
  <c r="K45"/>
  <c r="O45" s="1"/>
  <c r="R45" s="1"/>
  <c r="K44"/>
  <c r="L44" s="1"/>
  <c r="N44" s="1"/>
  <c r="U44" s="1"/>
  <c r="K43"/>
  <c r="O43" s="1"/>
  <c r="R43" s="1"/>
  <c r="K41"/>
  <c r="K39"/>
  <c r="L16"/>
  <c r="N16" s="1"/>
  <c r="U16" s="1"/>
  <c r="O24"/>
  <c r="K57"/>
  <c r="K56"/>
  <c r="K55"/>
  <c r="K54"/>
  <c r="K53"/>
  <c r="K52"/>
  <c r="K51"/>
  <c r="K50"/>
  <c r="K49"/>
  <c r="K48"/>
  <c r="Q47"/>
  <c r="V47" s="1"/>
  <c r="Q45"/>
  <c r="V45" s="1"/>
  <c r="Q43"/>
  <c r="V43" s="1"/>
  <c r="L45"/>
  <c r="N45" s="1"/>
  <c r="U45" s="1"/>
  <c r="K37"/>
  <c r="K36"/>
  <c r="K35"/>
  <c r="K34"/>
  <c r="K33"/>
  <c r="R21"/>
  <c r="Q21"/>
  <c r="V21" s="1"/>
  <c r="R19"/>
  <c r="Q19"/>
  <c r="V19" s="1"/>
  <c r="L21"/>
  <c r="N21" s="1"/>
  <c r="U21" s="1"/>
  <c r="L19"/>
  <c r="N19" s="1"/>
  <c r="U19" s="1"/>
  <c r="O22"/>
  <c r="O20"/>
  <c r="O18"/>
  <c r="Q12"/>
  <c r="V12" s="1"/>
  <c r="R11"/>
  <c r="Q11"/>
  <c r="V11" s="1"/>
  <c r="Q10"/>
  <c r="V10" s="1"/>
  <c r="R9"/>
  <c r="Q9"/>
  <c r="V9" s="1"/>
  <c r="Q8"/>
  <c r="V8" s="1"/>
  <c r="L11"/>
  <c r="N11" s="1"/>
  <c r="U11" s="1"/>
  <c r="L9"/>
  <c r="N9" s="1"/>
  <c r="U9" s="1"/>
  <c r="L10"/>
  <c r="N10" s="1"/>
  <c r="U10" s="1"/>
  <c r="K5"/>
  <c r="L5" s="1"/>
  <c r="N5" s="1"/>
  <c r="U5" s="1"/>
  <c r="Q7"/>
  <c r="V7" s="1"/>
  <c r="O5"/>
  <c r="R7"/>
  <c r="L4"/>
  <c r="N4" s="1"/>
  <c r="U4" s="1"/>
  <c r="O4"/>
  <c r="P4"/>
  <c r="L3"/>
  <c r="N3" s="1"/>
  <c r="U3" s="1"/>
  <c r="O3"/>
  <c r="P3"/>
  <c r="O46" l="1"/>
  <c r="L8"/>
  <c r="N8" s="1"/>
  <c r="U8" s="1"/>
  <c r="L12"/>
  <c r="N12" s="1"/>
  <c r="U12" s="1"/>
  <c r="L43"/>
  <c r="N43" s="1"/>
  <c r="U43" s="1"/>
  <c r="L47"/>
  <c r="N47" s="1"/>
  <c r="U47" s="1"/>
  <c r="X6"/>
  <c r="O30"/>
  <c r="R30" s="1"/>
  <c r="S30" s="1"/>
  <c r="T30" s="1"/>
  <c r="W30" s="1"/>
  <c r="O28"/>
  <c r="R28" s="1"/>
  <c r="S28" s="1"/>
  <c r="T28" s="1"/>
  <c r="W28" s="1"/>
  <c r="L29"/>
  <c r="N29" s="1"/>
  <c r="U29" s="1"/>
  <c r="L31"/>
  <c r="N31" s="1"/>
  <c r="U31" s="1"/>
  <c r="O32"/>
  <c r="R32" s="1"/>
  <c r="S32" s="1"/>
  <c r="T32" s="1"/>
  <c r="W32" s="1"/>
  <c r="Q25"/>
  <c r="V25" s="1"/>
  <c r="L25"/>
  <c r="N25" s="1"/>
  <c r="U25" s="1"/>
  <c r="O17"/>
  <c r="R17" s="1"/>
  <c r="Q16"/>
  <c r="V16" s="1"/>
  <c r="X16" s="1"/>
  <c r="O15"/>
  <c r="R15" s="1"/>
  <c r="O13"/>
  <c r="R13" s="1"/>
  <c r="Q28"/>
  <c r="V28" s="1"/>
  <c r="L41"/>
  <c r="N41" s="1"/>
  <c r="U41" s="1"/>
  <c r="O41"/>
  <c r="L58"/>
  <c r="N58" s="1"/>
  <c r="U58" s="1"/>
  <c r="O58"/>
  <c r="L62"/>
  <c r="N62" s="1"/>
  <c r="U62" s="1"/>
  <c r="O62"/>
  <c r="L66"/>
  <c r="N66" s="1"/>
  <c r="U66" s="1"/>
  <c r="O66"/>
  <c r="L70"/>
  <c r="N70" s="1"/>
  <c r="U70" s="1"/>
  <c r="O70"/>
  <c r="L74"/>
  <c r="N74" s="1"/>
  <c r="U74" s="1"/>
  <c r="O74"/>
  <c r="L78"/>
  <c r="N78" s="1"/>
  <c r="U78" s="1"/>
  <c r="O78"/>
  <c r="L82"/>
  <c r="N82" s="1"/>
  <c r="U82" s="1"/>
  <c r="O82"/>
  <c r="Q17"/>
  <c r="V17" s="1"/>
  <c r="Q30"/>
  <c r="V30" s="1"/>
  <c r="S23"/>
  <c r="T23" s="1"/>
  <c r="W23" s="1"/>
  <c r="X23" s="1"/>
  <c r="S25"/>
  <c r="T25" s="1"/>
  <c r="W25" s="1"/>
  <c r="S27"/>
  <c r="T27" s="1"/>
  <c r="W27" s="1"/>
  <c r="X27" s="1"/>
  <c r="S29"/>
  <c r="T29" s="1"/>
  <c r="W29" s="1"/>
  <c r="S31"/>
  <c r="T31" s="1"/>
  <c r="W31" s="1"/>
  <c r="X31" s="1"/>
  <c r="R59"/>
  <c r="Q59"/>
  <c r="V59" s="1"/>
  <c r="R61"/>
  <c r="Q61"/>
  <c r="V61" s="1"/>
  <c r="R63"/>
  <c r="Q63"/>
  <c r="V63" s="1"/>
  <c r="R65"/>
  <c r="Q65"/>
  <c r="V65" s="1"/>
  <c r="R67"/>
  <c r="Q67"/>
  <c r="V67" s="1"/>
  <c r="Q69"/>
  <c r="V69" s="1"/>
  <c r="R69"/>
  <c r="S69" s="1"/>
  <c r="T69" s="1"/>
  <c r="W69" s="1"/>
  <c r="Q71"/>
  <c r="V71" s="1"/>
  <c r="R71"/>
  <c r="S71" s="1"/>
  <c r="T71" s="1"/>
  <c r="W71" s="1"/>
  <c r="Q73"/>
  <c r="V73" s="1"/>
  <c r="R73"/>
  <c r="S73" s="1"/>
  <c r="T73" s="1"/>
  <c r="W73" s="1"/>
  <c r="Q75"/>
  <c r="V75" s="1"/>
  <c r="R75"/>
  <c r="S75" s="1"/>
  <c r="T75" s="1"/>
  <c r="W75" s="1"/>
  <c r="Q77"/>
  <c r="V77" s="1"/>
  <c r="R77"/>
  <c r="S77" s="1"/>
  <c r="T77" s="1"/>
  <c r="W77" s="1"/>
  <c r="Q79"/>
  <c r="V79" s="1"/>
  <c r="R79"/>
  <c r="S79" s="1"/>
  <c r="T79" s="1"/>
  <c r="W79" s="1"/>
  <c r="Q81"/>
  <c r="V81" s="1"/>
  <c r="R81"/>
  <c r="S81" s="1"/>
  <c r="T81" s="1"/>
  <c r="W81" s="1"/>
  <c r="Q83"/>
  <c r="V83" s="1"/>
  <c r="R83"/>
  <c r="S83" s="1"/>
  <c r="T83" s="1"/>
  <c r="W83" s="1"/>
  <c r="Q85"/>
  <c r="V85" s="1"/>
  <c r="R85"/>
  <c r="S85" s="1"/>
  <c r="T85" s="1"/>
  <c r="W85" s="1"/>
  <c r="R87"/>
  <c r="S87" s="1"/>
  <c r="T87" s="1"/>
  <c r="W87" s="1"/>
  <c r="Q87"/>
  <c r="V87" s="1"/>
  <c r="R89"/>
  <c r="S89" s="1"/>
  <c r="T89" s="1"/>
  <c r="W89" s="1"/>
  <c r="Q89"/>
  <c r="V89" s="1"/>
  <c r="R91"/>
  <c r="S91" s="1"/>
  <c r="T91" s="1"/>
  <c r="W91" s="1"/>
  <c r="Q91"/>
  <c r="V91" s="1"/>
  <c r="R84"/>
  <c r="S84" s="1"/>
  <c r="T84" s="1"/>
  <c r="W84" s="1"/>
  <c r="Q84"/>
  <c r="V84" s="1"/>
  <c r="R86"/>
  <c r="S86" s="1"/>
  <c r="T86" s="1"/>
  <c r="W86" s="1"/>
  <c r="Q86"/>
  <c r="V86" s="1"/>
  <c r="Q88"/>
  <c r="V88" s="1"/>
  <c r="R88"/>
  <c r="S88" s="1"/>
  <c r="T88" s="1"/>
  <c r="W88" s="1"/>
  <c r="R90"/>
  <c r="S90" s="1"/>
  <c r="T90" s="1"/>
  <c r="W90" s="1"/>
  <c r="Q90"/>
  <c r="V90" s="1"/>
  <c r="R92"/>
  <c r="S92" s="1"/>
  <c r="T92" s="1"/>
  <c r="W92" s="1"/>
  <c r="Q92"/>
  <c r="V92" s="1"/>
  <c r="X10"/>
  <c r="O44"/>
  <c r="R44" s="1"/>
  <c r="S44" s="1"/>
  <c r="T44" s="1"/>
  <c r="W44" s="1"/>
  <c r="R24"/>
  <c r="S24" s="1"/>
  <c r="T24" s="1"/>
  <c r="W24" s="1"/>
  <c r="Q24"/>
  <c r="V24" s="1"/>
  <c r="L39"/>
  <c r="N39" s="1"/>
  <c r="U39" s="1"/>
  <c r="O39"/>
  <c r="L60"/>
  <c r="N60" s="1"/>
  <c r="U60" s="1"/>
  <c r="O60"/>
  <c r="L64"/>
  <c r="N64" s="1"/>
  <c r="U64" s="1"/>
  <c r="O64"/>
  <c r="L68"/>
  <c r="N68" s="1"/>
  <c r="U68" s="1"/>
  <c r="O68"/>
  <c r="L72"/>
  <c r="N72" s="1"/>
  <c r="U72" s="1"/>
  <c r="O72"/>
  <c r="L76"/>
  <c r="N76" s="1"/>
  <c r="U76" s="1"/>
  <c r="O76"/>
  <c r="L80"/>
  <c r="N80" s="1"/>
  <c r="U80" s="1"/>
  <c r="O80"/>
  <c r="Q13"/>
  <c r="V13" s="1"/>
  <c r="R26"/>
  <c r="S26" s="1"/>
  <c r="T26" s="1"/>
  <c r="W26" s="1"/>
  <c r="Q26"/>
  <c r="V26" s="1"/>
  <c r="X14"/>
  <c r="X79"/>
  <c r="R38"/>
  <c r="S38" s="1"/>
  <c r="T38" s="1"/>
  <c r="W38" s="1"/>
  <c r="Q38"/>
  <c r="V38" s="1"/>
  <c r="R40"/>
  <c r="S40" s="1"/>
  <c r="T40" s="1"/>
  <c r="W40" s="1"/>
  <c r="Q40"/>
  <c r="V40" s="1"/>
  <c r="R42"/>
  <c r="S42" s="1"/>
  <c r="T42" s="1"/>
  <c r="W42" s="1"/>
  <c r="Q42"/>
  <c r="V42" s="1"/>
  <c r="X90"/>
  <c r="O48"/>
  <c r="L48"/>
  <c r="N48" s="1"/>
  <c r="U48" s="1"/>
  <c r="O50"/>
  <c r="L50"/>
  <c r="N50" s="1"/>
  <c r="U50" s="1"/>
  <c r="O52"/>
  <c r="L52"/>
  <c r="N52" s="1"/>
  <c r="U52" s="1"/>
  <c r="O54"/>
  <c r="L54"/>
  <c r="N54" s="1"/>
  <c r="U54" s="1"/>
  <c r="O56"/>
  <c r="L56"/>
  <c r="N56" s="1"/>
  <c r="U56" s="1"/>
  <c r="O49"/>
  <c r="L49"/>
  <c r="N49" s="1"/>
  <c r="U49" s="1"/>
  <c r="O51"/>
  <c r="L51"/>
  <c r="N51" s="1"/>
  <c r="U51" s="1"/>
  <c r="O53"/>
  <c r="L53"/>
  <c r="N53" s="1"/>
  <c r="U53" s="1"/>
  <c r="O55"/>
  <c r="L55"/>
  <c r="N55" s="1"/>
  <c r="U55" s="1"/>
  <c r="O57"/>
  <c r="L57"/>
  <c r="N57" s="1"/>
  <c r="U57" s="1"/>
  <c r="R46"/>
  <c r="S46" s="1"/>
  <c r="T46" s="1"/>
  <c r="W46" s="1"/>
  <c r="Q46"/>
  <c r="V46" s="1"/>
  <c r="S45"/>
  <c r="T45" s="1"/>
  <c r="W45" s="1"/>
  <c r="X45" s="1"/>
  <c r="Q44"/>
  <c r="V44" s="1"/>
  <c r="S43"/>
  <c r="T43" s="1"/>
  <c r="W43" s="1"/>
  <c r="X43" s="1"/>
  <c r="S47"/>
  <c r="T47" s="1"/>
  <c r="W47" s="1"/>
  <c r="X47" s="1"/>
  <c r="O34"/>
  <c r="L34"/>
  <c r="N34" s="1"/>
  <c r="U34" s="1"/>
  <c r="O36"/>
  <c r="L36"/>
  <c r="N36" s="1"/>
  <c r="U36" s="1"/>
  <c r="O33"/>
  <c r="L33"/>
  <c r="N33" s="1"/>
  <c r="U33" s="1"/>
  <c r="O35"/>
  <c r="L35"/>
  <c r="N35" s="1"/>
  <c r="U35" s="1"/>
  <c r="O37"/>
  <c r="L37"/>
  <c r="N37" s="1"/>
  <c r="U37" s="1"/>
  <c r="R18"/>
  <c r="S18" s="1"/>
  <c r="T18" s="1"/>
  <c r="W18" s="1"/>
  <c r="Q18"/>
  <c r="V18" s="1"/>
  <c r="X18" s="1"/>
  <c r="R22"/>
  <c r="S22" s="1"/>
  <c r="T22" s="1"/>
  <c r="W22" s="1"/>
  <c r="Q22"/>
  <c r="V22" s="1"/>
  <c r="X22" s="1"/>
  <c r="S21"/>
  <c r="T21" s="1"/>
  <c r="W21" s="1"/>
  <c r="X21" s="1"/>
  <c r="R20"/>
  <c r="S20" s="1"/>
  <c r="T20" s="1"/>
  <c r="W20" s="1"/>
  <c r="Q20"/>
  <c r="V20" s="1"/>
  <c r="S19"/>
  <c r="T19" s="1"/>
  <c r="W19" s="1"/>
  <c r="X19" s="1"/>
  <c r="X8"/>
  <c r="X12"/>
  <c r="S9"/>
  <c r="T9" s="1"/>
  <c r="W9" s="1"/>
  <c r="X9" s="1"/>
  <c r="S11"/>
  <c r="T11" s="1"/>
  <c r="W11" s="1"/>
  <c r="X11" s="1"/>
  <c r="Q5"/>
  <c r="V5" s="1"/>
  <c r="R5"/>
  <c r="S7"/>
  <c r="T7" s="1"/>
  <c r="W7" s="1"/>
  <c r="X7" s="1"/>
  <c r="R4"/>
  <c r="S4" s="1"/>
  <c r="T4" s="1"/>
  <c r="W4" s="1"/>
  <c r="Q4"/>
  <c r="V4" s="1"/>
  <c r="R3"/>
  <c r="S3" s="1"/>
  <c r="T3" s="1"/>
  <c r="W3" s="1"/>
  <c r="Q3"/>
  <c r="V3" s="1"/>
  <c r="X81" l="1"/>
  <c r="X69"/>
  <c r="Q15"/>
  <c r="V15" s="1"/>
  <c r="X91"/>
  <c r="X71"/>
  <c r="X92"/>
  <c r="X83"/>
  <c r="X86"/>
  <c r="X87"/>
  <c r="X73"/>
  <c r="X75"/>
  <c r="X77"/>
  <c r="X38"/>
  <c r="X40"/>
  <c r="X42"/>
  <c r="X28"/>
  <c r="X29"/>
  <c r="Q32"/>
  <c r="V32" s="1"/>
  <c r="X32"/>
  <c r="X25"/>
  <c r="X24"/>
  <c r="X85"/>
  <c r="X84"/>
  <c r="X4"/>
  <c r="X3"/>
  <c r="X89"/>
  <c r="X88"/>
  <c r="S13"/>
  <c r="T13" s="1"/>
  <c r="W13" s="1"/>
  <c r="X13" s="1"/>
  <c r="S67"/>
  <c r="T67" s="1"/>
  <c r="W67" s="1"/>
  <c r="X67" s="1"/>
  <c r="S65"/>
  <c r="T65" s="1"/>
  <c r="W65" s="1"/>
  <c r="X65" s="1"/>
  <c r="S63"/>
  <c r="T63" s="1"/>
  <c r="W63" s="1"/>
  <c r="X63" s="1"/>
  <c r="S61"/>
  <c r="T61" s="1"/>
  <c r="W61" s="1"/>
  <c r="X61" s="1"/>
  <c r="S59"/>
  <c r="T59" s="1"/>
  <c r="W59" s="1"/>
  <c r="X59" s="1"/>
  <c r="S17"/>
  <c r="T17" s="1"/>
  <c r="W17" s="1"/>
  <c r="X17" s="1"/>
  <c r="X46"/>
  <c r="X26"/>
  <c r="Q80"/>
  <c r="V80" s="1"/>
  <c r="R80"/>
  <c r="Q76"/>
  <c r="V76" s="1"/>
  <c r="R76"/>
  <c r="Q72"/>
  <c r="V72" s="1"/>
  <c r="R72"/>
  <c r="Q68"/>
  <c r="V68" s="1"/>
  <c r="R68"/>
  <c r="R64"/>
  <c r="S64" s="1"/>
  <c r="T64" s="1"/>
  <c r="W64" s="1"/>
  <c r="Q64"/>
  <c r="V64" s="1"/>
  <c r="R60"/>
  <c r="S60" s="1"/>
  <c r="T60" s="1"/>
  <c r="W60" s="1"/>
  <c r="Q60"/>
  <c r="V60" s="1"/>
  <c r="R39"/>
  <c r="Q39"/>
  <c r="V39" s="1"/>
  <c r="X30"/>
  <c r="Q82"/>
  <c r="V82" s="1"/>
  <c r="R82"/>
  <c r="Q78"/>
  <c r="V78" s="1"/>
  <c r="R78"/>
  <c r="Q74"/>
  <c r="V74" s="1"/>
  <c r="R74"/>
  <c r="Q70"/>
  <c r="V70" s="1"/>
  <c r="R70"/>
  <c r="R66"/>
  <c r="S66" s="1"/>
  <c r="T66" s="1"/>
  <c r="W66" s="1"/>
  <c r="Q66"/>
  <c r="V66" s="1"/>
  <c r="R62"/>
  <c r="S62" s="1"/>
  <c r="T62" s="1"/>
  <c r="W62" s="1"/>
  <c r="Q62"/>
  <c r="V62" s="1"/>
  <c r="X62" s="1"/>
  <c r="R58"/>
  <c r="S58" s="1"/>
  <c r="T58" s="1"/>
  <c r="W58" s="1"/>
  <c r="Q58"/>
  <c r="V58" s="1"/>
  <c r="R41"/>
  <c r="Q41"/>
  <c r="V41" s="1"/>
  <c r="S15"/>
  <c r="T15" s="1"/>
  <c r="W15" s="1"/>
  <c r="X15" s="1"/>
  <c r="R57"/>
  <c r="Q57"/>
  <c r="V57" s="1"/>
  <c r="R55"/>
  <c r="Q55"/>
  <c r="V55" s="1"/>
  <c r="R53"/>
  <c r="Q53"/>
  <c r="V53" s="1"/>
  <c r="R51"/>
  <c r="Q51"/>
  <c r="V51" s="1"/>
  <c r="R49"/>
  <c r="Q49"/>
  <c r="V49" s="1"/>
  <c r="R56"/>
  <c r="S56" s="1"/>
  <c r="T56" s="1"/>
  <c r="W56" s="1"/>
  <c r="Q56"/>
  <c r="V56" s="1"/>
  <c r="R54"/>
  <c r="S54" s="1"/>
  <c r="T54" s="1"/>
  <c r="W54" s="1"/>
  <c r="Q54"/>
  <c r="V54" s="1"/>
  <c r="R52"/>
  <c r="S52" s="1"/>
  <c r="T52" s="1"/>
  <c r="W52" s="1"/>
  <c r="Q52"/>
  <c r="V52" s="1"/>
  <c r="R50"/>
  <c r="S50" s="1"/>
  <c r="T50" s="1"/>
  <c r="W50" s="1"/>
  <c r="Q50"/>
  <c r="V50" s="1"/>
  <c r="R48"/>
  <c r="S48" s="1"/>
  <c r="T48" s="1"/>
  <c r="W48" s="1"/>
  <c r="Q48"/>
  <c r="V48" s="1"/>
  <c r="X44"/>
  <c r="R37"/>
  <c r="Q37"/>
  <c r="V37" s="1"/>
  <c r="R35"/>
  <c r="Q35"/>
  <c r="V35" s="1"/>
  <c r="R33"/>
  <c r="Q33"/>
  <c r="V33" s="1"/>
  <c r="R36"/>
  <c r="S36" s="1"/>
  <c r="T36" s="1"/>
  <c r="W36" s="1"/>
  <c r="Q36"/>
  <c r="V36" s="1"/>
  <c r="R34"/>
  <c r="S34" s="1"/>
  <c r="T34" s="1"/>
  <c r="W34" s="1"/>
  <c r="Q34"/>
  <c r="V34" s="1"/>
  <c r="X34" s="1"/>
  <c r="X20"/>
  <c r="S5"/>
  <c r="T5" s="1"/>
  <c r="W5" s="1"/>
  <c r="X5" s="1"/>
  <c r="X36" l="1"/>
  <c r="X66"/>
  <c r="X64"/>
  <c r="X58"/>
  <c r="X60"/>
  <c r="S41"/>
  <c r="T41" s="1"/>
  <c r="W41" s="1"/>
  <c r="X41" s="1"/>
  <c r="S39"/>
  <c r="T39" s="1"/>
  <c r="W39" s="1"/>
  <c r="X39" s="1"/>
  <c r="X48"/>
  <c r="X50"/>
  <c r="X52"/>
  <c r="X54"/>
  <c r="X56"/>
  <c r="S70"/>
  <c r="T70" s="1"/>
  <c r="W70" s="1"/>
  <c r="X70" s="1"/>
  <c r="S74"/>
  <c r="T74" s="1"/>
  <c r="W74" s="1"/>
  <c r="X74" s="1"/>
  <c r="S78"/>
  <c r="T78" s="1"/>
  <c r="W78" s="1"/>
  <c r="X78" s="1"/>
  <c r="S82"/>
  <c r="T82" s="1"/>
  <c r="W82" s="1"/>
  <c r="X82" s="1"/>
  <c r="S68"/>
  <c r="T68" s="1"/>
  <c r="W68" s="1"/>
  <c r="X68" s="1"/>
  <c r="S72"/>
  <c r="T72" s="1"/>
  <c r="W72" s="1"/>
  <c r="X72" s="1"/>
  <c r="S76"/>
  <c r="T76" s="1"/>
  <c r="W76" s="1"/>
  <c r="X76" s="1"/>
  <c r="S80"/>
  <c r="T80" s="1"/>
  <c r="W80" s="1"/>
  <c r="X80" s="1"/>
  <c r="S49"/>
  <c r="T49" s="1"/>
  <c r="W49" s="1"/>
  <c r="X49" s="1"/>
  <c r="S51"/>
  <c r="T51" s="1"/>
  <c r="W51" s="1"/>
  <c r="X51" s="1"/>
  <c r="S53"/>
  <c r="T53" s="1"/>
  <c r="W53" s="1"/>
  <c r="X53" s="1"/>
  <c r="S55"/>
  <c r="T55" s="1"/>
  <c r="W55" s="1"/>
  <c r="X55" s="1"/>
  <c r="S57"/>
  <c r="T57" s="1"/>
  <c r="W57" s="1"/>
  <c r="X57" s="1"/>
  <c r="S33"/>
  <c r="T33"/>
  <c r="W33" s="1"/>
  <c r="X33" s="1"/>
  <c r="S35"/>
  <c r="T35" s="1"/>
  <c r="W35" s="1"/>
  <c r="X35" s="1"/>
  <c r="S37"/>
  <c r="T37"/>
  <c r="W37" s="1"/>
  <c r="X37" s="1"/>
</calcChain>
</file>

<file path=xl/sharedStrings.xml><?xml version="1.0" encoding="utf-8"?>
<sst xmlns="http://schemas.openxmlformats.org/spreadsheetml/2006/main" count="124" uniqueCount="55">
  <si>
    <t>ADES</t>
  </si>
  <si>
    <t>BUDI</t>
  </si>
  <si>
    <t>CAMP</t>
  </si>
  <si>
    <t>CEKA</t>
  </si>
  <si>
    <t>CLEO</t>
  </si>
  <si>
    <t>COCO</t>
  </si>
  <si>
    <t>DLTA</t>
  </si>
  <si>
    <t>GOOD</t>
  </si>
  <si>
    <t>HOKI</t>
  </si>
  <si>
    <t>ICBP</t>
  </si>
  <si>
    <t>INDF</t>
  </si>
  <si>
    <t>MYOR</t>
  </si>
  <si>
    <t>ROTI</t>
  </si>
  <si>
    <t>SKBM</t>
  </si>
  <si>
    <t>SKLT</t>
  </si>
  <si>
    <t>STTP</t>
  </si>
  <si>
    <t>ULTJ</t>
  </si>
  <si>
    <t>MLBI</t>
  </si>
  <si>
    <t>No</t>
  </si>
  <si>
    <t>KODE</t>
  </si>
  <si>
    <t>Tahun</t>
  </si>
  <si>
    <t>Laba Komperehensif (OUT-IN)</t>
  </si>
  <si>
    <t>Gaji Direktur + Komsaris</t>
  </si>
  <si>
    <t>Beban Gaji Umum &amp; Adm</t>
  </si>
  <si>
    <t>Beban Gaji Penjualan</t>
  </si>
  <si>
    <t>Upah Langsung + Tdk Langsung</t>
  </si>
  <si>
    <t>Biaya Pensiun</t>
  </si>
  <si>
    <t>Total Beban Karyawan</t>
  </si>
  <si>
    <t>VA</t>
  </si>
  <si>
    <t>Value Added Capital Employed (VACA) = VA/CE</t>
  </si>
  <si>
    <t>Value added (VA) = Output – Input</t>
  </si>
  <si>
    <t>VACA</t>
  </si>
  <si>
    <t>Value Added Human Capital (VAHU) = VA/HC</t>
  </si>
  <si>
    <t>Ekuitas (CA)</t>
  </si>
  <si>
    <t xml:space="preserve">Beban Karyawan (HC) </t>
  </si>
  <si>
    <t>VAHU</t>
  </si>
  <si>
    <t>Structural Capital Value Added (STVA) = SC/VA</t>
  </si>
  <si>
    <t>SC = VA - HC</t>
  </si>
  <si>
    <t>STVA</t>
  </si>
  <si>
    <t>VAIC</t>
  </si>
  <si>
    <t>Value Added Intellectual Coefficient (VAIC)</t>
  </si>
  <si>
    <t>Free Cash Flow</t>
  </si>
  <si>
    <t xml:space="preserve">Free Cash flow </t>
  </si>
  <si>
    <t>Arus kas operasi</t>
  </si>
  <si>
    <t>Arus Kas Investasi</t>
  </si>
  <si>
    <t>Total Asset</t>
  </si>
  <si>
    <t>Kepemilikan Manajerial</t>
  </si>
  <si>
    <t>Saham Manajer</t>
  </si>
  <si>
    <t>Saham Berdar</t>
  </si>
  <si>
    <t>KM</t>
  </si>
  <si>
    <t>X1  (IC)</t>
  </si>
  <si>
    <t>X2 (FCF)</t>
  </si>
  <si>
    <t>X3 (KM)</t>
  </si>
  <si>
    <t>X4 (PP)</t>
  </si>
  <si>
    <t>Y (ROA)</t>
  </si>
</sst>
</file>

<file path=xl/styles.xml><?xml version="1.0" encoding="utf-8"?>
<styleSheet xmlns="http://schemas.openxmlformats.org/spreadsheetml/2006/main">
  <numFmts count="1">
    <numFmt numFmtId="41" formatCode="_(* #,##0_);_(* \(#,##0\);_(* &quot;-&quot;_);_(@_)"/>
  </numFmts>
  <fonts count="6"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charset val="134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669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1" fontId="2" fillId="0" borderId="0" applyFont="0" applyFill="0" applyBorder="0" applyAlignment="0" applyProtection="0"/>
  </cellStyleXfs>
  <cellXfs count="42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/>
    </xf>
    <xf numFmtId="41" fontId="1" fillId="4" borderId="1" xfId="1" applyFont="1" applyFill="1" applyBorder="1" applyAlignment="1">
      <alignment horizontal="center" vertical="center"/>
    </xf>
    <xf numFmtId="41" fontId="0" fillId="0" borderId="1" xfId="1" applyFont="1" applyBorder="1"/>
    <xf numFmtId="41" fontId="0" fillId="0" borderId="0" xfId="1" applyFont="1"/>
    <xf numFmtId="41" fontId="1" fillId="2" borderId="1" xfId="1" applyFont="1" applyFill="1" applyBorder="1" applyAlignment="1">
      <alignment horizontal="center" vertical="center"/>
    </xf>
    <xf numFmtId="41" fontId="1" fillId="5" borderId="1" xfId="1" applyFont="1" applyFill="1" applyBorder="1" applyAlignment="1">
      <alignment horizontal="center" vertical="center"/>
    </xf>
    <xf numFmtId="41" fontId="1" fillId="3" borderId="1" xfId="1" applyFont="1" applyFill="1" applyBorder="1" applyAlignment="1">
      <alignment horizontal="center" vertical="center"/>
    </xf>
    <xf numFmtId="41" fontId="1" fillId="6" borderId="1" xfId="1" applyFont="1" applyFill="1" applyBorder="1" applyAlignment="1">
      <alignment horizontal="center" vertical="center"/>
    </xf>
    <xf numFmtId="41" fontId="1" fillId="8" borderId="1" xfId="1" applyFont="1" applyFill="1" applyBorder="1" applyAlignment="1">
      <alignment horizontal="center"/>
    </xf>
    <xf numFmtId="41" fontId="1" fillId="9" borderId="1" xfId="1" applyFont="1" applyFill="1" applyBorder="1" applyAlignment="1">
      <alignment horizontal="center"/>
    </xf>
    <xf numFmtId="41" fontId="3" fillId="0" borderId="1" xfId="1" applyFont="1" applyBorder="1" applyAlignment="1">
      <alignment horizontal="center" vertical="center"/>
    </xf>
    <xf numFmtId="41" fontId="0" fillId="0" borderId="1" xfId="1" applyFont="1" applyFill="1" applyBorder="1"/>
    <xf numFmtId="41" fontId="0" fillId="0" borderId="1" xfId="1" applyFont="1" applyFill="1" applyBorder="1" applyAlignment="1"/>
    <xf numFmtId="0" fontId="0" fillId="0" borderId="1" xfId="1" applyNumberFormat="1" applyFont="1" applyBorder="1"/>
    <xf numFmtId="41" fontId="4" fillId="0" borderId="1" xfId="1" applyFont="1" applyFill="1" applyBorder="1"/>
    <xf numFmtId="0" fontId="0" fillId="0" borderId="1" xfId="0" applyNumberFormat="1" applyBorder="1"/>
    <xf numFmtId="41" fontId="0" fillId="11" borderId="1" xfId="1" applyFont="1" applyFill="1" applyBorder="1"/>
    <xf numFmtId="41" fontId="3" fillId="11" borderId="1" xfId="1" applyFont="1" applyFill="1" applyBorder="1"/>
    <xf numFmtId="41" fontId="5" fillId="0" borderId="1" xfId="1" applyFont="1" applyBorder="1"/>
    <xf numFmtId="0" fontId="0" fillId="7" borderId="1" xfId="0" applyFill="1" applyBorder="1"/>
    <xf numFmtId="0" fontId="1" fillId="9" borderId="1" xfId="0" applyFont="1" applyFill="1" applyBorder="1" applyAlignment="1">
      <alignment horizontal="center"/>
    </xf>
    <xf numFmtId="41" fontId="3" fillId="0" borderId="1" xfId="1" applyFont="1" applyBorder="1" applyAlignment="1">
      <alignment horizontal="right" vertical="center"/>
    </xf>
    <xf numFmtId="0" fontId="1" fillId="4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/>
    </xf>
    <xf numFmtId="0" fontId="1" fillId="9" borderId="1" xfId="0" applyFont="1" applyFill="1" applyBorder="1" applyAlignment="1">
      <alignment horizontal="center"/>
    </xf>
    <xf numFmtId="0" fontId="1" fillId="10" borderId="1" xfId="0" applyFont="1" applyFill="1" applyBorder="1" applyAlignment="1">
      <alignment horizontal="center" vertical="center"/>
    </xf>
  </cellXfs>
  <cellStyles count="2">
    <cellStyle name="Comma [0]" xfId="1" builtinId="6"/>
    <cellStyle name="Normal" xfId="0" builtinId="0"/>
  </cellStyles>
  <dxfs count="0"/>
  <tableStyles count="0" defaultTableStyle="TableStyleMedium2" defaultPivotStyle="PivotStyleLight16"/>
  <colors>
    <mruColors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92"/>
  <sheetViews>
    <sheetView topLeftCell="N1" zoomScaleNormal="100" workbookViewId="0">
      <selection activeCell="X3" sqref="X3:X92"/>
    </sheetView>
  </sheetViews>
  <sheetFormatPr defaultRowHeight="14.4"/>
  <cols>
    <col min="1" max="1" width="5" style="1" customWidth="1"/>
    <col min="4" max="4" width="19" style="14" customWidth="1"/>
    <col min="5" max="5" width="16" style="14" customWidth="1"/>
    <col min="6" max="6" width="18" style="14" customWidth="1"/>
    <col min="7" max="7" width="16.6640625" style="14" customWidth="1"/>
    <col min="8" max="8" width="17" style="14" customWidth="1"/>
    <col min="9" max="9" width="16.33203125" style="14" customWidth="1"/>
    <col min="10" max="10" width="20.6640625" style="14" bestFit="1" customWidth="1"/>
    <col min="11" max="11" width="19.44140625" style="14" customWidth="1"/>
    <col min="12" max="12" width="18.44140625" style="14" customWidth="1"/>
    <col min="13" max="13" width="19" style="14" bestFit="1" customWidth="1"/>
    <col min="14" max="14" width="14.109375" customWidth="1"/>
    <col min="15" max="15" width="19" style="14" bestFit="1" customWidth="1"/>
    <col min="16" max="16" width="18.88671875" style="14" customWidth="1"/>
    <col min="17" max="17" width="16.109375" customWidth="1"/>
    <col min="18" max="19" width="18.6640625" style="14" customWidth="1"/>
    <col min="20" max="20" width="13.6640625" customWidth="1"/>
    <col min="21" max="21" width="15" customWidth="1"/>
    <col min="22" max="22" width="15.6640625" customWidth="1"/>
    <col min="23" max="23" width="14.33203125" customWidth="1"/>
    <col min="24" max="24" width="13.44140625" customWidth="1"/>
  </cols>
  <sheetData>
    <row r="1" spans="1:24" s="4" customFormat="1">
      <c r="A1" s="37" t="s">
        <v>18</v>
      </c>
      <c r="B1" s="37" t="s">
        <v>19</v>
      </c>
      <c r="C1" s="37" t="s">
        <v>20</v>
      </c>
      <c r="D1" s="38" t="s">
        <v>30</v>
      </c>
      <c r="E1" s="38"/>
      <c r="F1" s="38"/>
      <c r="G1" s="38"/>
      <c r="H1" s="38"/>
      <c r="I1" s="38"/>
      <c r="J1" s="38"/>
      <c r="K1" s="38"/>
      <c r="L1" s="33" t="s">
        <v>29</v>
      </c>
      <c r="M1" s="33"/>
      <c r="N1" s="33"/>
      <c r="O1" s="34" t="s">
        <v>32</v>
      </c>
      <c r="P1" s="34"/>
      <c r="Q1" s="34"/>
      <c r="R1" s="35" t="s">
        <v>36</v>
      </c>
      <c r="S1" s="35"/>
      <c r="T1" s="35"/>
      <c r="U1" s="36" t="s">
        <v>40</v>
      </c>
      <c r="V1" s="36"/>
      <c r="W1" s="36"/>
      <c r="X1" s="36"/>
    </row>
    <row r="2" spans="1:24" s="4" customFormat="1">
      <c r="A2" s="37"/>
      <c r="B2" s="37"/>
      <c r="C2" s="37"/>
      <c r="D2" s="15" t="s">
        <v>21</v>
      </c>
      <c r="E2" s="15" t="s">
        <v>22</v>
      </c>
      <c r="F2" s="15" t="s">
        <v>25</v>
      </c>
      <c r="G2" s="15" t="s">
        <v>24</v>
      </c>
      <c r="H2" s="15" t="s">
        <v>23</v>
      </c>
      <c r="I2" s="15" t="s">
        <v>26</v>
      </c>
      <c r="J2" s="16" t="s">
        <v>27</v>
      </c>
      <c r="K2" s="16" t="s">
        <v>28</v>
      </c>
      <c r="L2" s="12" t="s">
        <v>28</v>
      </c>
      <c r="M2" s="12" t="s">
        <v>33</v>
      </c>
      <c r="N2" s="7" t="s">
        <v>31</v>
      </c>
      <c r="O2" s="17" t="s">
        <v>28</v>
      </c>
      <c r="P2" s="17" t="s">
        <v>34</v>
      </c>
      <c r="Q2" s="8" t="s">
        <v>35</v>
      </c>
      <c r="R2" s="18" t="s">
        <v>28</v>
      </c>
      <c r="S2" s="18" t="s">
        <v>37</v>
      </c>
      <c r="T2" s="9" t="s">
        <v>38</v>
      </c>
      <c r="U2" s="10" t="s">
        <v>31</v>
      </c>
      <c r="V2" s="10" t="s">
        <v>35</v>
      </c>
      <c r="W2" s="10" t="s">
        <v>38</v>
      </c>
      <c r="X2" s="10" t="s">
        <v>39</v>
      </c>
    </row>
    <row r="3" spans="1:24">
      <c r="A3" s="2">
        <v>1</v>
      </c>
      <c r="B3" s="3" t="s">
        <v>0</v>
      </c>
      <c r="C3" s="3">
        <v>2018</v>
      </c>
      <c r="D3" s="13">
        <v>58903000000</v>
      </c>
      <c r="E3" s="13">
        <v>33944000000</v>
      </c>
      <c r="F3" s="13">
        <v>13481000000</v>
      </c>
      <c r="G3" s="13">
        <v>47991000000</v>
      </c>
      <c r="H3" s="13">
        <v>29170000000</v>
      </c>
      <c r="I3" s="13">
        <v>4388000000</v>
      </c>
      <c r="J3" s="13">
        <f>E3+F3+G3+H3+I3</f>
        <v>128974000000</v>
      </c>
      <c r="K3" s="13">
        <f>D3+J3</f>
        <v>187877000000</v>
      </c>
      <c r="L3" s="13">
        <f>K3</f>
        <v>187877000000</v>
      </c>
      <c r="M3" s="13">
        <v>481914000000</v>
      </c>
      <c r="N3" s="3">
        <f>L3/M3</f>
        <v>0.38985586639939906</v>
      </c>
      <c r="O3" s="13">
        <f>K3</f>
        <v>187877000000</v>
      </c>
      <c r="P3" s="13">
        <f>J3</f>
        <v>128974000000</v>
      </c>
      <c r="Q3" s="3">
        <f>O3/P3</f>
        <v>1.4567044520601051</v>
      </c>
      <c r="R3" s="13">
        <f>O3</f>
        <v>187877000000</v>
      </c>
      <c r="S3" s="13">
        <f>R3-P3</f>
        <v>58903000000</v>
      </c>
      <c r="T3" s="3">
        <f>R3/S3</f>
        <v>3.1895998506018368</v>
      </c>
      <c r="U3" s="3">
        <f>N3</f>
        <v>0.38985586639939906</v>
      </c>
      <c r="V3" s="3">
        <f>Q3</f>
        <v>1.4567044520601051</v>
      </c>
      <c r="W3" s="3">
        <f>T3</f>
        <v>3.1895998506018368</v>
      </c>
      <c r="X3" s="30">
        <f>U3+V3+W3</f>
        <v>5.0361601690613416</v>
      </c>
    </row>
    <row r="4" spans="1:24">
      <c r="A4" s="2"/>
      <c r="B4" s="3"/>
      <c r="C4" s="3">
        <v>2019</v>
      </c>
      <c r="D4" s="13">
        <v>86023000000</v>
      </c>
      <c r="E4" s="13">
        <v>39199000000</v>
      </c>
      <c r="F4" s="13">
        <v>11876000000</v>
      </c>
      <c r="G4" s="13">
        <v>38586000000</v>
      </c>
      <c r="H4" s="13">
        <v>28586000000</v>
      </c>
      <c r="I4" s="13">
        <v>3374000000</v>
      </c>
      <c r="J4" s="13">
        <f>E4+F4+G4+H4+I4</f>
        <v>121621000000</v>
      </c>
      <c r="K4" s="13">
        <f>D4+J4</f>
        <v>207644000000</v>
      </c>
      <c r="L4" s="13">
        <f t="shared" ref="L4:L67" si="0">K4</f>
        <v>207644000000</v>
      </c>
      <c r="M4" s="13">
        <v>567937000000</v>
      </c>
      <c r="N4" s="3">
        <f t="shared" ref="N4:N67" si="1">L4/M4</f>
        <v>0.3656109744566739</v>
      </c>
      <c r="O4" s="13">
        <f t="shared" ref="O4:O67" si="2">K4</f>
        <v>207644000000</v>
      </c>
      <c r="P4" s="13">
        <f t="shared" ref="P4:P67" si="3">J4</f>
        <v>121621000000</v>
      </c>
      <c r="Q4" s="3">
        <f t="shared" ref="Q4:Q67" si="4">O4/P4</f>
        <v>1.7073038373307241</v>
      </c>
      <c r="R4" s="13">
        <f t="shared" ref="R4:R67" si="5">O4</f>
        <v>207644000000</v>
      </c>
      <c r="S4" s="13">
        <f t="shared" ref="S4:S67" si="6">R4-P4</f>
        <v>86023000000</v>
      </c>
      <c r="T4" s="3">
        <f t="shared" ref="T4:T67" si="7">R4/S4</f>
        <v>2.4138195598851468</v>
      </c>
      <c r="U4" s="3">
        <f t="shared" ref="U4:U67" si="8">N4</f>
        <v>0.3656109744566739</v>
      </c>
      <c r="V4" s="3">
        <f t="shared" ref="V4:V67" si="9">Q4</f>
        <v>1.7073038373307241</v>
      </c>
      <c r="W4" s="3">
        <f t="shared" ref="W4:W67" si="10">T4</f>
        <v>2.4138195598851468</v>
      </c>
      <c r="X4" s="30">
        <f t="shared" ref="X4:X67" si="11">U4+V4+W4</f>
        <v>4.4867343716725454</v>
      </c>
    </row>
    <row r="5" spans="1:24">
      <c r="A5" s="2"/>
      <c r="B5" s="3"/>
      <c r="C5" s="3">
        <v>2020</v>
      </c>
      <c r="D5" s="13">
        <v>135765000000</v>
      </c>
      <c r="E5" s="13">
        <v>47324000000</v>
      </c>
      <c r="F5" s="13">
        <v>10693000000</v>
      </c>
      <c r="G5" s="13">
        <v>32507000000</v>
      </c>
      <c r="H5" s="13">
        <v>26809000000</v>
      </c>
      <c r="I5" s="13">
        <v>8424000000</v>
      </c>
      <c r="J5" s="13">
        <f t="shared" ref="J5:J67" si="12">E5+F5+G5+H5+I5</f>
        <v>125757000000</v>
      </c>
      <c r="K5" s="13">
        <f t="shared" ref="K5:K67" si="13">D5+J5</f>
        <v>261522000000</v>
      </c>
      <c r="L5" s="13">
        <f t="shared" si="0"/>
        <v>261522000000</v>
      </c>
      <c r="M5" s="13">
        <v>700791000000</v>
      </c>
      <c r="N5" s="3">
        <f t="shared" si="1"/>
        <v>0.37318116242931204</v>
      </c>
      <c r="O5" s="13">
        <f t="shared" si="2"/>
        <v>261522000000</v>
      </c>
      <c r="P5" s="13">
        <f t="shared" si="3"/>
        <v>125757000000</v>
      </c>
      <c r="Q5" s="3">
        <f t="shared" si="4"/>
        <v>2.079582051098547</v>
      </c>
      <c r="R5" s="13">
        <f t="shared" si="5"/>
        <v>261522000000</v>
      </c>
      <c r="S5" s="13">
        <f t="shared" si="6"/>
        <v>135765000000</v>
      </c>
      <c r="T5" s="3">
        <f t="shared" si="7"/>
        <v>1.9262843884653629</v>
      </c>
      <c r="U5" s="3">
        <f t="shared" si="8"/>
        <v>0.37318116242931204</v>
      </c>
      <c r="V5" s="3">
        <f t="shared" si="9"/>
        <v>2.079582051098547</v>
      </c>
      <c r="W5" s="3">
        <f t="shared" si="10"/>
        <v>1.9262843884653629</v>
      </c>
      <c r="X5" s="30">
        <f t="shared" si="11"/>
        <v>4.3790476019932214</v>
      </c>
    </row>
    <row r="6" spans="1:24">
      <c r="A6" s="2"/>
      <c r="B6" s="3"/>
      <c r="C6" s="3">
        <v>2021</v>
      </c>
      <c r="D6" s="13">
        <v>269309000000</v>
      </c>
      <c r="E6" s="13">
        <v>38535000000</v>
      </c>
      <c r="F6" s="13">
        <v>16236000000</v>
      </c>
      <c r="G6" s="13">
        <v>32167000000</v>
      </c>
      <c r="H6" s="13">
        <v>30105000000</v>
      </c>
      <c r="I6" s="13">
        <v>8627000000</v>
      </c>
      <c r="J6" s="13">
        <f t="shared" ref="J6" si="14">E6+F6+G6+H6+I6</f>
        <v>125670000000</v>
      </c>
      <c r="K6" s="13">
        <f>D6+J6</f>
        <v>394979000000</v>
      </c>
      <c r="L6" s="13">
        <f t="shared" si="0"/>
        <v>394979000000</v>
      </c>
      <c r="M6" s="13">
        <v>969817000000</v>
      </c>
      <c r="N6" s="3">
        <f t="shared" si="1"/>
        <v>0.4072716811522174</v>
      </c>
      <c r="O6" s="13">
        <f t="shared" si="2"/>
        <v>394979000000</v>
      </c>
      <c r="P6" s="13">
        <f t="shared" si="3"/>
        <v>125670000000</v>
      </c>
      <c r="Q6" s="3">
        <f t="shared" si="4"/>
        <v>3.1429855971990133</v>
      </c>
      <c r="R6" s="13">
        <f t="shared" si="5"/>
        <v>394979000000</v>
      </c>
      <c r="S6" s="13">
        <f t="shared" si="6"/>
        <v>269309000000</v>
      </c>
      <c r="T6" s="3">
        <f t="shared" si="7"/>
        <v>1.4666386938423892</v>
      </c>
      <c r="U6" s="3">
        <f t="shared" si="8"/>
        <v>0.4072716811522174</v>
      </c>
      <c r="V6" s="3">
        <f t="shared" si="9"/>
        <v>3.1429855971990133</v>
      </c>
      <c r="W6" s="3">
        <f t="shared" si="10"/>
        <v>1.4666386938423892</v>
      </c>
      <c r="X6" s="30">
        <f t="shared" si="11"/>
        <v>5.0168959721936197</v>
      </c>
    </row>
    <row r="7" spans="1:24">
      <c r="A7" s="2"/>
      <c r="B7" s="3"/>
      <c r="C7" s="3">
        <v>2022</v>
      </c>
      <c r="D7" s="13">
        <v>365019000000</v>
      </c>
      <c r="E7" s="13">
        <v>35097000000</v>
      </c>
      <c r="F7" s="13">
        <v>24245000000</v>
      </c>
      <c r="G7" s="13">
        <v>37054000000</v>
      </c>
      <c r="H7" s="13">
        <v>27339000000</v>
      </c>
      <c r="I7" s="13">
        <v>9078000000</v>
      </c>
      <c r="J7" s="13">
        <f>E7+F7+G7+H7+I7</f>
        <v>132813000000</v>
      </c>
      <c r="K7" s="13">
        <f>D7+J7</f>
        <v>497832000000</v>
      </c>
      <c r="L7" s="13">
        <f t="shared" si="0"/>
        <v>497832000000</v>
      </c>
      <c r="M7" s="13">
        <v>1334836000000</v>
      </c>
      <c r="N7" s="3">
        <f t="shared" si="1"/>
        <v>0.37295368120128614</v>
      </c>
      <c r="O7" s="13">
        <f t="shared" si="2"/>
        <v>497832000000</v>
      </c>
      <c r="P7" s="13">
        <f t="shared" si="3"/>
        <v>132813000000</v>
      </c>
      <c r="Q7" s="3">
        <f t="shared" si="4"/>
        <v>3.748368006143977</v>
      </c>
      <c r="R7" s="13">
        <f t="shared" si="5"/>
        <v>497832000000</v>
      </c>
      <c r="S7" s="13">
        <f t="shared" si="6"/>
        <v>365019000000</v>
      </c>
      <c r="T7" s="3">
        <f t="shared" si="7"/>
        <v>1.3638522926203842</v>
      </c>
      <c r="U7" s="3">
        <f t="shared" si="8"/>
        <v>0.37295368120128614</v>
      </c>
      <c r="V7" s="3">
        <f t="shared" si="9"/>
        <v>3.748368006143977</v>
      </c>
      <c r="W7" s="3">
        <f t="shared" si="10"/>
        <v>1.3638522926203842</v>
      </c>
      <c r="X7" s="30">
        <f t="shared" si="11"/>
        <v>5.4851739799656478</v>
      </c>
    </row>
    <row r="8" spans="1:24">
      <c r="A8" s="2">
        <v>2</v>
      </c>
      <c r="B8" s="3" t="s">
        <v>1</v>
      </c>
      <c r="C8" s="3">
        <v>2018</v>
      </c>
      <c r="D8" s="13">
        <v>40965000000</v>
      </c>
      <c r="E8" s="13">
        <v>38950000000</v>
      </c>
      <c r="F8" s="13">
        <v>81430000000</v>
      </c>
      <c r="G8" s="13">
        <v>5688000000</v>
      </c>
      <c r="H8" s="13">
        <v>52819000000</v>
      </c>
      <c r="I8" s="27">
        <v>2782000000</v>
      </c>
      <c r="J8" s="13">
        <f t="shared" si="12"/>
        <v>181669000000</v>
      </c>
      <c r="K8" s="13">
        <f t="shared" si="13"/>
        <v>222634000000</v>
      </c>
      <c r="L8" s="13">
        <f t="shared" si="0"/>
        <v>222634000000</v>
      </c>
      <c r="M8" s="13">
        <v>1387697000000</v>
      </c>
      <c r="N8" s="3">
        <f t="shared" si="1"/>
        <v>0.16043415817718132</v>
      </c>
      <c r="O8" s="13">
        <f t="shared" si="2"/>
        <v>222634000000</v>
      </c>
      <c r="P8" s="13">
        <f t="shared" si="3"/>
        <v>181669000000</v>
      </c>
      <c r="Q8" s="3">
        <f t="shared" si="4"/>
        <v>1.2254925166098785</v>
      </c>
      <c r="R8" s="13">
        <f t="shared" si="5"/>
        <v>222634000000</v>
      </c>
      <c r="S8" s="13">
        <f t="shared" si="6"/>
        <v>40965000000</v>
      </c>
      <c r="T8" s="3">
        <f t="shared" si="7"/>
        <v>5.4347369705846456</v>
      </c>
      <c r="U8" s="3">
        <f t="shared" si="8"/>
        <v>0.16043415817718132</v>
      </c>
      <c r="V8" s="3">
        <f t="shared" si="9"/>
        <v>1.2254925166098785</v>
      </c>
      <c r="W8" s="3">
        <f t="shared" si="10"/>
        <v>5.4347369705846456</v>
      </c>
      <c r="X8" s="30">
        <f t="shared" si="11"/>
        <v>6.8206636453717051</v>
      </c>
    </row>
    <row r="9" spans="1:24">
      <c r="A9" s="2"/>
      <c r="B9" s="3"/>
      <c r="C9" s="3">
        <v>2019</v>
      </c>
      <c r="D9" s="13">
        <v>49780000000</v>
      </c>
      <c r="E9" s="13">
        <v>40908000000</v>
      </c>
      <c r="F9" s="13">
        <v>58948000000</v>
      </c>
      <c r="G9" s="13">
        <v>6340000000</v>
      </c>
      <c r="H9" s="13">
        <v>58000000000</v>
      </c>
      <c r="I9" s="27">
        <v>3227000000</v>
      </c>
      <c r="J9" s="13">
        <f t="shared" si="12"/>
        <v>167423000000</v>
      </c>
      <c r="K9" s="13">
        <f t="shared" si="13"/>
        <v>217203000000</v>
      </c>
      <c r="L9" s="13">
        <f t="shared" si="0"/>
        <v>217203000000</v>
      </c>
      <c r="M9" s="13">
        <v>1322156000000</v>
      </c>
      <c r="N9" s="3">
        <f t="shared" si="1"/>
        <v>0.16427940424579249</v>
      </c>
      <c r="O9" s="13">
        <f t="shared" si="2"/>
        <v>217203000000</v>
      </c>
      <c r="P9" s="13">
        <f t="shared" si="3"/>
        <v>167423000000</v>
      </c>
      <c r="Q9" s="3">
        <f t="shared" si="4"/>
        <v>1.2973307132233922</v>
      </c>
      <c r="R9" s="13">
        <f t="shared" si="5"/>
        <v>217203000000</v>
      </c>
      <c r="S9" s="13">
        <f t="shared" si="6"/>
        <v>49780000000</v>
      </c>
      <c r="T9" s="3">
        <f t="shared" si="7"/>
        <v>4.3632583366813984</v>
      </c>
      <c r="U9" s="3">
        <f t="shared" si="8"/>
        <v>0.16427940424579249</v>
      </c>
      <c r="V9" s="3">
        <f t="shared" si="9"/>
        <v>1.2973307132233922</v>
      </c>
      <c r="W9" s="3">
        <f t="shared" si="10"/>
        <v>4.3632583366813984</v>
      </c>
      <c r="X9" s="30">
        <f t="shared" si="11"/>
        <v>5.8248684541505833</v>
      </c>
    </row>
    <row r="10" spans="1:24">
      <c r="A10" s="2"/>
      <c r="B10" s="3"/>
      <c r="C10" s="3">
        <v>2020</v>
      </c>
      <c r="D10" s="13">
        <v>81329000000</v>
      </c>
      <c r="E10" s="13">
        <v>46771000000</v>
      </c>
      <c r="F10" s="13">
        <v>55643000000</v>
      </c>
      <c r="G10" s="13">
        <v>7388000000</v>
      </c>
      <c r="H10" s="13">
        <v>66442000000</v>
      </c>
      <c r="I10" s="27">
        <v>3345000000</v>
      </c>
      <c r="J10" s="13">
        <f t="shared" si="12"/>
        <v>179589000000</v>
      </c>
      <c r="K10" s="13">
        <f t="shared" si="13"/>
        <v>260918000000</v>
      </c>
      <c r="L10" s="13">
        <f t="shared" si="0"/>
        <v>260918000000</v>
      </c>
      <c r="M10" s="13">
        <v>1285318000000</v>
      </c>
      <c r="N10" s="3">
        <f t="shared" si="1"/>
        <v>0.20299879096068055</v>
      </c>
      <c r="O10" s="13">
        <f t="shared" si="2"/>
        <v>260918000000</v>
      </c>
      <c r="P10" s="13">
        <f t="shared" si="3"/>
        <v>179589000000</v>
      </c>
      <c r="Q10" s="3">
        <f t="shared" si="4"/>
        <v>1.45286181224908</v>
      </c>
      <c r="R10" s="13">
        <f t="shared" si="5"/>
        <v>260918000000</v>
      </c>
      <c r="S10" s="13">
        <f t="shared" si="6"/>
        <v>81329000000</v>
      </c>
      <c r="T10" s="3">
        <f t="shared" si="7"/>
        <v>3.2081791242976059</v>
      </c>
      <c r="U10" s="3">
        <f t="shared" si="8"/>
        <v>0.20299879096068055</v>
      </c>
      <c r="V10" s="3">
        <f t="shared" si="9"/>
        <v>1.45286181224908</v>
      </c>
      <c r="W10" s="3">
        <f t="shared" si="10"/>
        <v>3.2081791242976059</v>
      </c>
      <c r="X10" s="30">
        <f t="shared" si="11"/>
        <v>4.8640397275073664</v>
      </c>
    </row>
    <row r="11" spans="1:24">
      <c r="A11" s="2"/>
      <c r="B11" s="3"/>
      <c r="C11" s="3">
        <v>2021</v>
      </c>
      <c r="D11" s="13">
        <v>63682000000</v>
      </c>
      <c r="E11" s="13">
        <v>44967000000</v>
      </c>
      <c r="F11" s="13">
        <v>62927000000</v>
      </c>
      <c r="G11" s="13">
        <v>7425000000</v>
      </c>
      <c r="H11" s="13">
        <v>66112000000</v>
      </c>
      <c r="I11" s="27">
        <v>3679000000</v>
      </c>
      <c r="J11" s="13">
        <f t="shared" si="12"/>
        <v>185110000000</v>
      </c>
      <c r="K11" s="13">
        <f t="shared" si="13"/>
        <v>248792000000</v>
      </c>
      <c r="L11" s="13">
        <f t="shared" si="0"/>
        <v>248792000000</v>
      </c>
      <c r="M11" s="13">
        <v>1226484000000</v>
      </c>
      <c r="N11" s="3">
        <f t="shared" si="1"/>
        <v>0.20284977219433764</v>
      </c>
      <c r="O11" s="13">
        <f t="shared" si="2"/>
        <v>248792000000</v>
      </c>
      <c r="P11" s="13">
        <f t="shared" si="3"/>
        <v>185110000000</v>
      </c>
      <c r="Q11" s="3">
        <f t="shared" si="4"/>
        <v>1.3440224731240884</v>
      </c>
      <c r="R11" s="13">
        <f t="shared" si="5"/>
        <v>248792000000</v>
      </c>
      <c r="S11" s="13">
        <f t="shared" si="6"/>
        <v>63682000000</v>
      </c>
      <c r="T11" s="3">
        <f t="shared" si="7"/>
        <v>3.9067868471467606</v>
      </c>
      <c r="U11" s="3">
        <f t="shared" si="8"/>
        <v>0.20284977219433764</v>
      </c>
      <c r="V11" s="3">
        <f t="shared" si="9"/>
        <v>1.3440224731240884</v>
      </c>
      <c r="W11" s="3">
        <f t="shared" si="10"/>
        <v>3.9067868471467606</v>
      </c>
      <c r="X11" s="30">
        <f t="shared" si="11"/>
        <v>5.4536590924651867</v>
      </c>
    </row>
    <row r="12" spans="1:24">
      <c r="A12" s="2"/>
      <c r="B12" s="3"/>
      <c r="C12" s="3">
        <v>2022</v>
      </c>
      <c r="D12" s="13">
        <v>92535000000</v>
      </c>
      <c r="E12" s="13">
        <v>46699000000</v>
      </c>
      <c r="F12" s="13">
        <v>73279000000</v>
      </c>
      <c r="G12" s="13">
        <v>8245000000</v>
      </c>
      <c r="H12" s="13">
        <v>72704000000</v>
      </c>
      <c r="I12" s="27">
        <v>3077000000</v>
      </c>
      <c r="J12" s="13">
        <f t="shared" si="12"/>
        <v>204004000000</v>
      </c>
      <c r="K12" s="13">
        <f>D12+J12</f>
        <v>296539000000</v>
      </c>
      <c r="L12" s="13">
        <f t="shared" si="0"/>
        <v>296539000000</v>
      </c>
      <c r="M12" s="13">
        <v>1445037000000</v>
      </c>
      <c r="N12" s="3">
        <f t="shared" si="1"/>
        <v>0.20521204647355051</v>
      </c>
      <c r="O12" s="13">
        <f t="shared" si="2"/>
        <v>296539000000</v>
      </c>
      <c r="P12" s="13">
        <f t="shared" si="3"/>
        <v>204004000000</v>
      </c>
      <c r="Q12" s="3">
        <f t="shared" si="4"/>
        <v>1.4535940471755455</v>
      </c>
      <c r="R12" s="13">
        <f t="shared" si="5"/>
        <v>296539000000</v>
      </c>
      <c r="S12" s="13">
        <f t="shared" si="6"/>
        <v>92535000000</v>
      </c>
      <c r="T12" s="3">
        <f t="shared" si="7"/>
        <v>3.2046144702004646</v>
      </c>
      <c r="U12" s="3">
        <f t="shared" si="8"/>
        <v>0.20521204647355051</v>
      </c>
      <c r="V12" s="3">
        <f t="shared" si="9"/>
        <v>1.4535940471755455</v>
      </c>
      <c r="W12" s="3">
        <f t="shared" si="10"/>
        <v>3.2046144702004646</v>
      </c>
      <c r="X12" s="30">
        <f t="shared" si="11"/>
        <v>4.8634205638495605</v>
      </c>
    </row>
    <row r="13" spans="1:24">
      <c r="A13" s="2">
        <v>3</v>
      </c>
      <c r="B13" s="3" t="s">
        <v>2</v>
      </c>
      <c r="C13" s="3">
        <v>2018</v>
      </c>
      <c r="D13" s="13">
        <v>65166017439</v>
      </c>
      <c r="E13" s="13">
        <v>57530240000</v>
      </c>
      <c r="F13" s="13">
        <v>15959655994</v>
      </c>
      <c r="G13" s="13">
        <v>0</v>
      </c>
      <c r="H13" s="13">
        <v>76779370021</v>
      </c>
      <c r="I13" s="13">
        <v>5514172000</v>
      </c>
      <c r="J13" s="13">
        <f t="shared" si="12"/>
        <v>155783438015</v>
      </c>
      <c r="K13" s="13">
        <f>D13+J13</f>
        <v>220949455454</v>
      </c>
      <c r="L13" s="13">
        <f t="shared" si="0"/>
        <v>220949455454</v>
      </c>
      <c r="M13" s="13">
        <v>837911581216</v>
      </c>
      <c r="N13" s="3">
        <f t="shared" si="1"/>
        <v>0.26369065711366846</v>
      </c>
      <c r="O13" s="13">
        <f t="shared" si="2"/>
        <v>220949455454</v>
      </c>
      <c r="P13" s="13">
        <f t="shared" si="3"/>
        <v>155783438015</v>
      </c>
      <c r="Q13" s="3">
        <f t="shared" si="4"/>
        <v>1.4183115886345077</v>
      </c>
      <c r="R13" s="13">
        <f t="shared" si="5"/>
        <v>220949455454</v>
      </c>
      <c r="S13" s="13">
        <f t="shared" si="6"/>
        <v>65166017439</v>
      </c>
      <c r="T13" s="3">
        <f t="shared" si="7"/>
        <v>3.390562506920487</v>
      </c>
      <c r="U13" s="3">
        <f t="shared" si="8"/>
        <v>0.26369065711366846</v>
      </c>
      <c r="V13" s="3">
        <f t="shared" si="9"/>
        <v>1.4183115886345077</v>
      </c>
      <c r="W13" s="3">
        <f t="shared" si="10"/>
        <v>3.390562506920487</v>
      </c>
      <c r="X13" s="30">
        <f t="shared" si="11"/>
        <v>5.0725647526686632</v>
      </c>
    </row>
    <row r="14" spans="1:24">
      <c r="A14" s="2"/>
      <c r="B14" s="3"/>
      <c r="C14" s="3">
        <v>2019</v>
      </c>
      <c r="D14" s="13">
        <v>74981135207</v>
      </c>
      <c r="E14" s="13">
        <v>64836341000</v>
      </c>
      <c r="F14" s="13">
        <v>17084764368</v>
      </c>
      <c r="G14" s="13">
        <v>0</v>
      </c>
      <c r="H14" s="13">
        <v>84854444306</v>
      </c>
      <c r="I14" s="13">
        <v>9991949000</v>
      </c>
      <c r="J14" s="13">
        <f t="shared" si="12"/>
        <v>176767498674</v>
      </c>
      <c r="K14" s="13">
        <f t="shared" si="13"/>
        <v>251748633881</v>
      </c>
      <c r="L14" s="13">
        <f t="shared" si="0"/>
        <v>251748633881</v>
      </c>
      <c r="M14" s="13">
        <v>885422598655</v>
      </c>
      <c r="N14" s="3">
        <f t="shared" si="1"/>
        <v>0.28432596396728343</v>
      </c>
      <c r="O14" s="13">
        <f t="shared" si="2"/>
        <v>251748633881</v>
      </c>
      <c r="P14" s="13">
        <f t="shared" si="3"/>
        <v>176767498674</v>
      </c>
      <c r="Q14" s="3">
        <f t="shared" si="4"/>
        <v>1.4241794208180911</v>
      </c>
      <c r="R14" s="13">
        <f t="shared" si="5"/>
        <v>251748633881</v>
      </c>
      <c r="S14" s="13">
        <f t="shared" si="6"/>
        <v>74981135207</v>
      </c>
      <c r="T14" s="3">
        <f t="shared" si="7"/>
        <v>3.3574929638768332</v>
      </c>
      <c r="U14" s="3">
        <f t="shared" si="8"/>
        <v>0.28432596396728343</v>
      </c>
      <c r="V14" s="3">
        <f t="shared" si="9"/>
        <v>1.4241794208180911</v>
      </c>
      <c r="W14" s="3">
        <f t="shared" si="10"/>
        <v>3.3574929638768332</v>
      </c>
      <c r="X14" s="30">
        <f t="shared" si="11"/>
        <v>5.065998348662208</v>
      </c>
    </row>
    <row r="15" spans="1:24">
      <c r="A15" s="2"/>
      <c r="B15" s="3"/>
      <c r="C15" s="3">
        <v>2020</v>
      </c>
      <c r="D15" s="13">
        <v>44722940072</v>
      </c>
      <c r="E15" s="13">
        <v>68496672000</v>
      </c>
      <c r="F15" s="13">
        <v>19997663365</v>
      </c>
      <c r="G15" s="13">
        <v>0</v>
      </c>
      <c r="H15" s="13">
        <v>84309776352</v>
      </c>
      <c r="I15" s="13">
        <v>8863507000</v>
      </c>
      <c r="J15" s="13">
        <f t="shared" si="12"/>
        <v>181667618717</v>
      </c>
      <c r="K15" s="13">
        <f t="shared" si="13"/>
        <v>226390558789</v>
      </c>
      <c r="L15" s="13">
        <f t="shared" si="0"/>
        <v>226390558789</v>
      </c>
      <c r="M15" s="13">
        <v>935392483851</v>
      </c>
      <c r="N15" s="3">
        <f t="shared" si="1"/>
        <v>0.2420273443474259</v>
      </c>
      <c r="O15" s="13">
        <f t="shared" si="2"/>
        <v>226390558789</v>
      </c>
      <c r="P15" s="13">
        <f t="shared" si="3"/>
        <v>181667618717</v>
      </c>
      <c r="Q15" s="3">
        <f t="shared" si="4"/>
        <v>1.2461800313553344</v>
      </c>
      <c r="R15" s="13">
        <f t="shared" si="5"/>
        <v>226390558789</v>
      </c>
      <c r="S15" s="13">
        <f t="shared" si="6"/>
        <v>44722940072</v>
      </c>
      <c r="T15" s="3">
        <f t="shared" si="7"/>
        <v>5.0620678878564584</v>
      </c>
      <c r="U15" s="3">
        <f t="shared" si="8"/>
        <v>0.2420273443474259</v>
      </c>
      <c r="V15" s="3">
        <f t="shared" si="9"/>
        <v>1.2461800313553344</v>
      </c>
      <c r="W15" s="3">
        <f t="shared" si="10"/>
        <v>5.0620678878564584</v>
      </c>
      <c r="X15" s="30">
        <f t="shared" si="11"/>
        <v>6.550275263559219</v>
      </c>
    </row>
    <row r="16" spans="1:24">
      <c r="A16" s="2"/>
      <c r="B16" s="3"/>
      <c r="C16" s="3">
        <v>2021</v>
      </c>
      <c r="D16" s="13">
        <v>101490826450</v>
      </c>
      <c r="E16" s="13">
        <v>55454376000</v>
      </c>
      <c r="F16" s="13">
        <v>18583721406</v>
      </c>
      <c r="G16" s="13">
        <v>0</v>
      </c>
      <c r="H16" s="13">
        <v>84462532532</v>
      </c>
      <c r="I16" s="13">
        <v>6027804832</v>
      </c>
      <c r="J16" s="13">
        <f t="shared" si="12"/>
        <v>164528434770</v>
      </c>
      <c r="K16" s="13">
        <f t="shared" si="13"/>
        <v>266019261220</v>
      </c>
      <c r="L16" s="13">
        <f t="shared" si="0"/>
        <v>266019261220</v>
      </c>
      <c r="M16" s="13">
        <v>961711929701</v>
      </c>
      <c r="N16" s="3">
        <f t="shared" si="1"/>
        <v>0.27661012929589679</v>
      </c>
      <c r="O16" s="13">
        <f t="shared" si="2"/>
        <v>266019261220</v>
      </c>
      <c r="P16" s="13">
        <f t="shared" si="3"/>
        <v>164528434770</v>
      </c>
      <c r="Q16" s="3">
        <f t="shared" si="4"/>
        <v>1.6168588827328088</v>
      </c>
      <c r="R16" s="13">
        <f t="shared" si="5"/>
        <v>266019261220</v>
      </c>
      <c r="S16" s="13">
        <f t="shared" si="6"/>
        <v>101490826450</v>
      </c>
      <c r="T16" s="3">
        <f t="shared" si="7"/>
        <v>2.6211163168629414</v>
      </c>
      <c r="U16" s="3">
        <f t="shared" si="8"/>
        <v>0.27661012929589679</v>
      </c>
      <c r="V16" s="3">
        <f t="shared" si="9"/>
        <v>1.6168588827328088</v>
      </c>
      <c r="W16" s="3">
        <f t="shared" si="10"/>
        <v>2.6211163168629414</v>
      </c>
      <c r="X16" s="30">
        <f t="shared" si="11"/>
        <v>4.5145853288916467</v>
      </c>
    </row>
    <row r="17" spans="1:24">
      <c r="A17" s="2"/>
      <c r="B17" s="3"/>
      <c r="C17" s="3">
        <v>2022</v>
      </c>
      <c r="D17" s="13">
        <v>120979851124</v>
      </c>
      <c r="E17" s="13">
        <v>60911639000</v>
      </c>
      <c r="F17" s="13">
        <v>21708047463</v>
      </c>
      <c r="G17" s="13">
        <v>0</v>
      </c>
      <c r="H17" s="13">
        <v>86332023602</v>
      </c>
      <c r="I17" s="13">
        <v>3815785672</v>
      </c>
      <c r="J17" s="13">
        <f t="shared" si="12"/>
        <v>172767495737</v>
      </c>
      <c r="K17" s="13">
        <f t="shared" si="13"/>
        <v>293747346861</v>
      </c>
      <c r="L17" s="13">
        <f t="shared" si="0"/>
        <v>293747346861</v>
      </c>
      <c r="M17" s="13">
        <v>1022814971131</v>
      </c>
      <c r="N17" s="3">
        <f t="shared" si="1"/>
        <v>0.28719500119966218</v>
      </c>
      <c r="O17" s="13">
        <f t="shared" si="2"/>
        <v>293747346861</v>
      </c>
      <c r="P17" s="13">
        <f t="shared" si="3"/>
        <v>172767495737</v>
      </c>
      <c r="Q17" s="3">
        <f t="shared" si="4"/>
        <v>1.7002465979374086</v>
      </c>
      <c r="R17" s="13">
        <f t="shared" si="5"/>
        <v>293747346861</v>
      </c>
      <c r="S17" s="13">
        <f t="shared" si="6"/>
        <v>120979851124</v>
      </c>
      <c r="T17" s="3">
        <f t="shared" si="7"/>
        <v>2.4280683447024538</v>
      </c>
      <c r="U17" s="3">
        <f t="shared" si="8"/>
        <v>0.28719500119966218</v>
      </c>
      <c r="V17" s="3">
        <f t="shared" si="9"/>
        <v>1.7002465979374086</v>
      </c>
      <c r="W17" s="3">
        <f t="shared" si="10"/>
        <v>2.4280683447024538</v>
      </c>
      <c r="X17" s="30">
        <f t="shared" si="11"/>
        <v>4.4155099438395249</v>
      </c>
    </row>
    <row r="18" spans="1:24">
      <c r="A18" s="2">
        <v>4</v>
      </c>
      <c r="B18" s="3" t="s">
        <v>3</v>
      </c>
      <c r="C18" s="3">
        <v>2018</v>
      </c>
      <c r="D18" s="27">
        <v>104374073339</v>
      </c>
      <c r="E18" s="27">
        <v>17213053600</v>
      </c>
      <c r="F18" s="13">
        <v>9948771518</v>
      </c>
      <c r="G18" s="13">
        <v>10788134072</v>
      </c>
      <c r="H18" s="13">
        <v>27071624943</v>
      </c>
      <c r="I18" s="27">
        <v>2874809000</v>
      </c>
      <c r="J18" s="13">
        <f t="shared" si="12"/>
        <v>67896393133</v>
      </c>
      <c r="K18" s="13">
        <f t="shared" si="13"/>
        <v>172270466472</v>
      </c>
      <c r="L18" s="13">
        <f t="shared" si="0"/>
        <v>172270466472</v>
      </c>
      <c r="M18" s="13">
        <v>976647575842</v>
      </c>
      <c r="N18" s="3">
        <f t="shared" si="1"/>
        <v>0.17638959101852064</v>
      </c>
      <c r="O18" s="13">
        <f t="shared" si="2"/>
        <v>172270466472</v>
      </c>
      <c r="P18" s="13">
        <f t="shared" si="3"/>
        <v>67896393133</v>
      </c>
      <c r="Q18" s="3">
        <f t="shared" si="4"/>
        <v>2.53725505174546</v>
      </c>
      <c r="R18" s="13">
        <f t="shared" si="5"/>
        <v>172270466472</v>
      </c>
      <c r="S18" s="13">
        <f t="shared" si="6"/>
        <v>104374073339</v>
      </c>
      <c r="T18" s="3">
        <f t="shared" si="7"/>
        <v>1.6505101406982274</v>
      </c>
      <c r="U18" s="3">
        <f t="shared" si="8"/>
        <v>0.17638959101852064</v>
      </c>
      <c r="V18" s="3">
        <f t="shared" si="9"/>
        <v>2.53725505174546</v>
      </c>
      <c r="W18" s="3">
        <f t="shared" si="10"/>
        <v>1.6505101406982274</v>
      </c>
      <c r="X18" s="30">
        <f t="shared" si="11"/>
        <v>4.3641547834622081</v>
      </c>
    </row>
    <row r="19" spans="1:24">
      <c r="A19" s="2"/>
      <c r="B19" s="3"/>
      <c r="C19" s="3">
        <v>2019</v>
      </c>
      <c r="D19" s="27">
        <v>100378388775</v>
      </c>
      <c r="E19" s="27">
        <v>23987822000</v>
      </c>
      <c r="F19" s="13">
        <v>11254851851</v>
      </c>
      <c r="G19" s="13">
        <v>13524931179</v>
      </c>
      <c r="H19" s="13">
        <v>39208512468</v>
      </c>
      <c r="I19" s="27">
        <v>3275934000</v>
      </c>
      <c r="J19" s="13">
        <f t="shared" si="12"/>
        <v>91252051498</v>
      </c>
      <c r="K19" s="13">
        <f t="shared" si="13"/>
        <v>191630440273</v>
      </c>
      <c r="L19" s="13">
        <f t="shared" si="0"/>
        <v>191630440273</v>
      </c>
      <c r="M19" s="13">
        <v>1131294696834</v>
      </c>
      <c r="N19" s="3">
        <f t="shared" si="1"/>
        <v>0.16939038148882865</v>
      </c>
      <c r="O19" s="13">
        <f t="shared" si="2"/>
        <v>191630440273</v>
      </c>
      <c r="P19" s="13">
        <f t="shared" si="3"/>
        <v>91252051498</v>
      </c>
      <c r="Q19" s="3">
        <f t="shared" si="4"/>
        <v>2.1000124065944976</v>
      </c>
      <c r="R19" s="13">
        <f t="shared" si="5"/>
        <v>191630440273</v>
      </c>
      <c r="S19" s="13">
        <f t="shared" si="6"/>
        <v>100378388775</v>
      </c>
      <c r="T19" s="3">
        <f t="shared" si="7"/>
        <v>1.9090806558226707</v>
      </c>
      <c r="U19" s="3">
        <f t="shared" si="8"/>
        <v>0.16939038148882865</v>
      </c>
      <c r="V19" s="3">
        <f t="shared" si="9"/>
        <v>2.1000124065944976</v>
      </c>
      <c r="W19" s="3">
        <f t="shared" si="10"/>
        <v>1.9090806558226707</v>
      </c>
      <c r="X19" s="30">
        <f t="shared" si="11"/>
        <v>4.1784834439059964</v>
      </c>
    </row>
    <row r="20" spans="1:24">
      <c r="A20" s="2"/>
      <c r="B20" s="3"/>
      <c r="C20" s="3">
        <v>2020</v>
      </c>
      <c r="D20" s="27">
        <v>214147120992</v>
      </c>
      <c r="E20" s="27">
        <v>17374252000</v>
      </c>
      <c r="F20" s="13">
        <v>13774972939</v>
      </c>
      <c r="G20" s="13">
        <v>15490524550</v>
      </c>
      <c r="H20" s="13">
        <v>20226725346</v>
      </c>
      <c r="I20" s="27">
        <v>2433969000</v>
      </c>
      <c r="J20" s="13">
        <f t="shared" si="12"/>
        <v>69300443835</v>
      </c>
      <c r="K20" s="13">
        <f t="shared" si="13"/>
        <v>283447564827</v>
      </c>
      <c r="L20" s="13">
        <f t="shared" si="0"/>
        <v>283447564827</v>
      </c>
      <c r="M20" s="13">
        <v>1260714994864</v>
      </c>
      <c r="N20" s="3">
        <f t="shared" si="1"/>
        <v>0.22483080314086135</v>
      </c>
      <c r="O20" s="13">
        <f t="shared" si="2"/>
        <v>283447564827</v>
      </c>
      <c r="P20" s="13">
        <f t="shared" si="3"/>
        <v>69300443835</v>
      </c>
      <c r="Q20" s="3">
        <f t="shared" si="4"/>
        <v>4.0901262552065445</v>
      </c>
      <c r="R20" s="13">
        <f t="shared" si="5"/>
        <v>283447564827</v>
      </c>
      <c r="S20" s="13">
        <f t="shared" si="6"/>
        <v>214147120992</v>
      </c>
      <c r="T20" s="3">
        <f t="shared" si="7"/>
        <v>1.323611372938275</v>
      </c>
      <c r="U20" s="3">
        <f t="shared" si="8"/>
        <v>0.22483080314086135</v>
      </c>
      <c r="V20" s="3">
        <f t="shared" si="9"/>
        <v>4.0901262552065445</v>
      </c>
      <c r="W20" s="3">
        <f t="shared" si="10"/>
        <v>1.323611372938275</v>
      </c>
      <c r="X20" s="30">
        <f t="shared" si="11"/>
        <v>5.6385684312856803</v>
      </c>
    </row>
    <row r="21" spans="1:24">
      <c r="A21" s="2"/>
      <c r="B21" s="3"/>
      <c r="C21" s="3">
        <v>2021</v>
      </c>
      <c r="D21" s="27">
        <v>188920298030</v>
      </c>
      <c r="E21" s="27">
        <v>18355008160</v>
      </c>
      <c r="F21" s="13">
        <v>11211659902</v>
      </c>
      <c r="G21" s="13">
        <v>16426730698</v>
      </c>
      <c r="H21" s="13">
        <v>29632099970</v>
      </c>
      <c r="I21" s="27">
        <v>3070344000</v>
      </c>
      <c r="J21" s="13">
        <f t="shared" si="12"/>
        <v>78695842730</v>
      </c>
      <c r="K21" s="13">
        <f t="shared" si="13"/>
        <v>267616140760</v>
      </c>
      <c r="L21" s="13">
        <f t="shared" si="0"/>
        <v>267616140760</v>
      </c>
      <c r="M21" s="13">
        <v>1387366962835</v>
      </c>
      <c r="N21" s="3">
        <f t="shared" si="1"/>
        <v>0.19289499312650685</v>
      </c>
      <c r="O21" s="13">
        <f t="shared" si="2"/>
        <v>267616140760</v>
      </c>
      <c r="P21" s="13">
        <f t="shared" si="3"/>
        <v>78695842730</v>
      </c>
      <c r="Q21" s="3">
        <f t="shared" si="4"/>
        <v>3.4006388581182425</v>
      </c>
      <c r="R21" s="13">
        <f t="shared" si="5"/>
        <v>267616140760</v>
      </c>
      <c r="S21" s="13">
        <f t="shared" si="6"/>
        <v>188920298030</v>
      </c>
      <c r="T21" s="3">
        <f t="shared" si="7"/>
        <v>1.4165557833150535</v>
      </c>
      <c r="U21" s="3">
        <f t="shared" si="8"/>
        <v>0.19289499312650685</v>
      </c>
      <c r="V21" s="3">
        <f t="shared" si="9"/>
        <v>3.4006388581182425</v>
      </c>
      <c r="W21" s="3">
        <f t="shared" si="10"/>
        <v>1.4165557833150535</v>
      </c>
      <c r="X21" s="30">
        <f t="shared" si="11"/>
        <v>5.0100896345598027</v>
      </c>
    </row>
    <row r="22" spans="1:24">
      <c r="A22" s="2"/>
      <c r="B22" s="3"/>
      <c r="C22" s="3">
        <v>2022</v>
      </c>
      <c r="D22" s="27">
        <v>186151967971</v>
      </c>
      <c r="E22" s="27">
        <v>18792087152</v>
      </c>
      <c r="F22" s="13">
        <v>10781673138</v>
      </c>
      <c r="G22" s="13">
        <v>17132747980</v>
      </c>
      <c r="H22" s="13">
        <v>30026911834</v>
      </c>
      <c r="I22" s="27">
        <v>2599948000</v>
      </c>
      <c r="J22" s="13">
        <f t="shared" si="12"/>
        <v>79333368104</v>
      </c>
      <c r="K22" s="13">
        <f t="shared" si="13"/>
        <v>265485336075</v>
      </c>
      <c r="L22" s="13">
        <f t="shared" si="0"/>
        <v>265485336075</v>
      </c>
      <c r="M22" s="13">
        <v>1550042869748</v>
      </c>
      <c r="N22" s="3">
        <f t="shared" si="1"/>
        <v>0.17127612484560609</v>
      </c>
      <c r="O22" s="13">
        <f t="shared" si="2"/>
        <v>265485336075</v>
      </c>
      <c r="P22" s="13">
        <f t="shared" si="3"/>
        <v>79333368104</v>
      </c>
      <c r="Q22" s="3">
        <f t="shared" si="4"/>
        <v>3.3464523493691702</v>
      </c>
      <c r="R22" s="13">
        <f t="shared" si="5"/>
        <v>265485336075</v>
      </c>
      <c r="S22" s="13">
        <f t="shared" si="6"/>
        <v>186151967971</v>
      </c>
      <c r="T22" s="3">
        <f t="shared" si="7"/>
        <v>1.4261752855406775</v>
      </c>
      <c r="U22" s="3">
        <f t="shared" si="8"/>
        <v>0.17127612484560609</v>
      </c>
      <c r="V22" s="3">
        <f t="shared" si="9"/>
        <v>3.3464523493691702</v>
      </c>
      <c r="W22" s="3">
        <f t="shared" si="10"/>
        <v>1.4261752855406775</v>
      </c>
      <c r="X22" s="30">
        <f t="shared" si="11"/>
        <v>4.9439037597554538</v>
      </c>
    </row>
    <row r="23" spans="1:24">
      <c r="A23" s="2">
        <v>5</v>
      </c>
      <c r="B23" s="3" t="s">
        <v>4</v>
      </c>
      <c r="C23" s="3">
        <v>2018</v>
      </c>
      <c r="D23" s="13">
        <v>63508941729</v>
      </c>
      <c r="E23" s="13">
        <v>12613462879</v>
      </c>
      <c r="F23" s="13">
        <v>104209281975</v>
      </c>
      <c r="G23" s="13">
        <v>21227200025</v>
      </c>
      <c r="H23" s="13">
        <v>28883471001</v>
      </c>
      <c r="I23" s="13">
        <v>2486527962</v>
      </c>
      <c r="J23" s="13">
        <f t="shared" si="12"/>
        <v>169419943842</v>
      </c>
      <c r="K23" s="13">
        <f t="shared" si="13"/>
        <v>232928885571</v>
      </c>
      <c r="L23" s="13">
        <f t="shared" si="0"/>
        <v>232928885571</v>
      </c>
      <c r="M23" s="13">
        <v>297969528163</v>
      </c>
      <c r="N23" s="3">
        <f t="shared" si="1"/>
        <v>0.78172049003473787</v>
      </c>
      <c r="O23" s="13">
        <f t="shared" si="2"/>
        <v>232928885571</v>
      </c>
      <c r="P23" s="13">
        <f t="shared" si="3"/>
        <v>169419943842</v>
      </c>
      <c r="Q23" s="3">
        <f t="shared" si="4"/>
        <v>1.3748610717769334</v>
      </c>
      <c r="R23" s="13">
        <f t="shared" si="5"/>
        <v>232928885571</v>
      </c>
      <c r="S23" s="13">
        <f t="shared" si="6"/>
        <v>63508941729</v>
      </c>
      <c r="T23" s="3">
        <f t="shared" si="7"/>
        <v>3.6676549668381266</v>
      </c>
      <c r="U23" s="3">
        <f t="shared" si="8"/>
        <v>0.78172049003473787</v>
      </c>
      <c r="V23" s="3">
        <f t="shared" si="9"/>
        <v>1.3748610717769334</v>
      </c>
      <c r="W23" s="3">
        <f t="shared" si="10"/>
        <v>3.6676549668381266</v>
      </c>
      <c r="X23" s="30">
        <f t="shared" si="11"/>
        <v>5.8242365286497977</v>
      </c>
    </row>
    <row r="24" spans="1:24">
      <c r="A24" s="2"/>
      <c r="B24" s="3"/>
      <c r="C24" s="3">
        <v>2019</v>
      </c>
      <c r="D24" s="13">
        <v>128863892653</v>
      </c>
      <c r="E24" s="13">
        <v>18295327940</v>
      </c>
      <c r="F24" s="13">
        <v>139027807534</v>
      </c>
      <c r="G24" s="13">
        <v>26128915957</v>
      </c>
      <c r="H24" s="13">
        <v>25371255217</v>
      </c>
      <c r="I24" s="13">
        <v>3604952432</v>
      </c>
      <c r="J24" s="13">
        <f t="shared" si="12"/>
        <v>212428259080</v>
      </c>
      <c r="K24" s="13">
        <f t="shared" si="13"/>
        <v>341292151733</v>
      </c>
      <c r="L24" s="13">
        <f t="shared" si="0"/>
        <v>341292151733</v>
      </c>
      <c r="M24" s="13">
        <v>635478469892</v>
      </c>
      <c r="N24" s="3">
        <f t="shared" si="1"/>
        <v>0.53706328050894125</v>
      </c>
      <c r="O24" s="13">
        <f t="shared" si="2"/>
        <v>341292151733</v>
      </c>
      <c r="P24" s="13">
        <f t="shared" si="3"/>
        <v>212428259080</v>
      </c>
      <c r="Q24" s="3">
        <f t="shared" si="4"/>
        <v>1.606623116957665</v>
      </c>
      <c r="R24" s="13">
        <f t="shared" si="5"/>
        <v>341292151733</v>
      </c>
      <c r="S24" s="13">
        <f t="shared" si="6"/>
        <v>128863892653</v>
      </c>
      <c r="T24" s="3">
        <f t="shared" si="7"/>
        <v>2.6484699841562218</v>
      </c>
      <c r="U24" s="3">
        <f t="shared" si="8"/>
        <v>0.53706328050894125</v>
      </c>
      <c r="V24" s="3">
        <f t="shared" si="9"/>
        <v>1.606623116957665</v>
      </c>
      <c r="W24" s="3">
        <f t="shared" si="10"/>
        <v>2.6484699841562218</v>
      </c>
      <c r="X24" s="30">
        <f t="shared" si="11"/>
        <v>4.7921563816228279</v>
      </c>
    </row>
    <row r="25" spans="1:24">
      <c r="A25" s="2"/>
      <c r="B25" s="3"/>
      <c r="C25" s="3">
        <v>2020</v>
      </c>
      <c r="D25" s="13">
        <v>131148898505</v>
      </c>
      <c r="E25" s="13">
        <v>20506340186</v>
      </c>
      <c r="F25" s="13">
        <v>126377390858</v>
      </c>
      <c r="G25" s="13">
        <v>26560623093</v>
      </c>
      <c r="H25" s="13">
        <v>30580063042</v>
      </c>
      <c r="I25" s="13">
        <v>383003137</v>
      </c>
      <c r="J25" s="13">
        <f t="shared" si="12"/>
        <v>204407420316</v>
      </c>
      <c r="K25" s="13">
        <f t="shared" si="13"/>
        <v>335556318821</v>
      </c>
      <c r="L25" s="13">
        <f t="shared" si="0"/>
        <v>335556318821</v>
      </c>
      <c r="M25" s="13">
        <v>766299436026</v>
      </c>
      <c r="N25" s="3">
        <f t="shared" si="1"/>
        <v>0.43789190366781738</v>
      </c>
      <c r="O25" s="13">
        <f t="shared" si="2"/>
        <v>335556318821</v>
      </c>
      <c r="P25" s="13">
        <f t="shared" si="3"/>
        <v>204407420316</v>
      </c>
      <c r="Q25" s="3">
        <f t="shared" si="4"/>
        <v>1.6416053698160893</v>
      </c>
      <c r="R25" s="13">
        <f t="shared" si="5"/>
        <v>335556318821</v>
      </c>
      <c r="S25" s="13">
        <f t="shared" si="6"/>
        <v>131148898505</v>
      </c>
      <c r="T25" s="3">
        <f t="shared" si="7"/>
        <v>2.5585904467829521</v>
      </c>
      <c r="U25" s="3">
        <f t="shared" si="8"/>
        <v>0.43789190366781738</v>
      </c>
      <c r="V25" s="3">
        <f t="shared" si="9"/>
        <v>1.6416053698160893</v>
      </c>
      <c r="W25" s="3">
        <f t="shared" si="10"/>
        <v>2.5585904467829521</v>
      </c>
      <c r="X25" s="30">
        <f t="shared" si="11"/>
        <v>4.6380877202668582</v>
      </c>
    </row>
    <row r="26" spans="1:24">
      <c r="A26" s="2"/>
      <c r="B26" s="3"/>
      <c r="C26" s="3">
        <v>2021</v>
      </c>
      <c r="D26" s="13">
        <v>182641878816</v>
      </c>
      <c r="E26" s="13">
        <v>16795717910</v>
      </c>
      <c r="F26" s="13">
        <v>114876187574</v>
      </c>
      <c r="G26" s="13">
        <v>19821931522</v>
      </c>
      <c r="H26" s="13">
        <v>32940695130</v>
      </c>
      <c r="I26" s="13">
        <v>-615811572</v>
      </c>
      <c r="J26" s="13">
        <f t="shared" si="12"/>
        <v>183818720564</v>
      </c>
      <c r="K26" s="13">
        <f t="shared" si="13"/>
        <v>366460599380</v>
      </c>
      <c r="L26" s="13">
        <f t="shared" si="0"/>
        <v>366460599380</v>
      </c>
      <c r="M26" s="13">
        <v>894746110680</v>
      </c>
      <c r="N26" s="3">
        <f t="shared" si="1"/>
        <v>0.40956936834460539</v>
      </c>
      <c r="O26" s="13">
        <f t="shared" si="2"/>
        <v>366460599380</v>
      </c>
      <c r="P26" s="13">
        <f t="shared" si="3"/>
        <v>183818720564</v>
      </c>
      <c r="Q26" s="3">
        <f t="shared" si="4"/>
        <v>1.9935978134088348</v>
      </c>
      <c r="R26" s="13">
        <f t="shared" si="5"/>
        <v>366460599380</v>
      </c>
      <c r="S26" s="13">
        <f t="shared" si="6"/>
        <v>182641878816</v>
      </c>
      <c r="T26" s="3">
        <f t="shared" si="7"/>
        <v>2.006443438687934</v>
      </c>
      <c r="U26" s="3">
        <f t="shared" si="8"/>
        <v>0.40956936834460539</v>
      </c>
      <c r="V26" s="3">
        <f t="shared" si="9"/>
        <v>1.9935978134088348</v>
      </c>
      <c r="W26" s="3">
        <f t="shared" si="10"/>
        <v>2.006443438687934</v>
      </c>
      <c r="X26" s="30">
        <f t="shared" si="11"/>
        <v>4.4096106204413736</v>
      </c>
    </row>
    <row r="27" spans="1:24">
      <c r="A27" s="2"/>
      <c r="B27" s="3"/>
      <c r="C27" s="3">
        <v>2022</v>
      </c>
      <c r="D27" s="13">
        <v>195530957580</v>
      </c>
      <c r="E27" s="13">
        <v>13085646822</v>
      </c>
      <c r="F27" s="13">
        <v>132075146128</v>
      </c>
      <c r="G27" s="13">
        <v>16771879087</v>
      </c>
      <c r="H27" s="13">
        <v>33901513543</v>
      </c>
      <c r="I27" s="13">
        <v>-1621606885</v>
      </c>
      <c r="J27" s="13">
        <f t="shared" si="12"/>
        <v>194212578695</v>
      </c>
      <c r="K27" s="13">
        <f t="shared" si="13"/>
        <v>389743536275</v>
      </c>
      <c r="L27" s="13">
        <f t="shared" si="0"/>
        <v>389743536275</v>
      </c>
      <c r="M27" s="13">
        <v>1001579893307</v>
      </c>
      <c r="N27" s="3">
        <f t="shared" si="1"/>
        <v>0.38912875436042471</v>
      </c>
      <c r="O27" s="13">
        <f t="shared" si="2"/>
        <v>389743536275</v>
      </c>
      <c r="P27" s="13">
        <f t="shared" si="3"/>
        <v>194212578695</v>
      </c>
      <c r="Q27" s="3">
        <f t="shared" si="4"/>
        <v>2.0067883290251269</v>
      </c>
      <c r="R27" s="13">
        <f t="shared" si="5"/>
        <v>389743536275</v>
      </c>
      <c r="S27" s="13">
        <f t="shared" si="6"/>
        <v>195530957580</v>
      </c>
      <c r="T27" s="3">
        <f t="shared" si="7"/>
        <v>1.9932574416792257</v>
      </c>
      <c r="U27" s="3">
        <f t="shared" si="8"/>
        <v>0.38912875436042471</v>
      </c>
      <c r="V27" s="3">
        <f t="shared" si="9"/>
        <v>2.0067883290251269</v>
      </c>
      <c r="W27" s="3">
        <f t="shared" si="10"/>
        <v>1.9932574416792257</v>
      </c>
      <c r="X27" s="30">
        <f t="shared" si="11"/>
        <v>4.3891745250647771</v>
      </c>
    </row>
    <row r="28" spans="1:24">
      <c r="A28" s="2">
        <v>6</v>
      </c>
      <c r="B28" s="3" t="s">
        <v>5</v>
      </c>
      <c r="C28" s="3">
        <v>2018</v>
      </c>
      <c r="D28" s="13">
        <v>3109536772</v>
      </c>
      <c r="E28" s="13">
        <v>180673000</v>
      </c>
      <c r="F28" s="13">
        <v>3286800000</v>
      </c>
      <c r="G28" s="13">
        <v>0</v>
      </c>
      <c r="H28" s="13">
        <v>2219362579</v>
      </c>
      <c r="I28" s="13">
        <v>60532000</v>
      </c>
      <c r="J28" s="13">
        <f t="shared" si="12"/>
        <v>5747367579</v>
      </c>
      <c r="K28" s="13">
        <f t="shared" si="13"/>
        <v>8856904351</v>
      </c>
      <c r="L28" s="13">
        <f t="shared" si="0"/>
        <v>8856904351</v>
      </c>
      <c r="M28" s="13">
        <v>50216465430</v>
      </c>
      <c r="N28" s="3">
        <f t="shared" si="1"/>
        <v>0.17637450734851531</v>
      </c>
      <c r="O28" s="13">
        <f t="shared" si="2"/>
        <v>8856904351</v>
      </c>
      <c r="P28" s="13">
        <f t="shared" si="3"/>
        <v>5747367579</v>
      </c>
      <c r="Q28" s="3">
        <f t="shared" si="4"/>
        <v>1.5410366971066494</v>
      </c>
      <c r="R28" s="13">
        <f t="shared" si="5"/>
        <v>8856904351</v>
      </c>
      <c r="S28" s="13">
        <f t="shared" si="6"/>
        <v>3109536772</v>
      </c>
      <c r="T28" s="3">
        <f t="shared" si="7"/>
        <v>2.8483034613877209</v>
      </c>
      <c r="U28" s="3">
        <f t="shared" si="8"/>
        <v>0.17637450734851531</v>
      </c>
      <c r="V28" s="3">
        <f t="shared" si="9"/>
        <v>1.5410366971066494</v>
      </c>
      <c r="W28" s="3">
        <f t="shared" si="10"/>
        <v>2.8483034613877209</v>
      </c>
      <c r="X28" s="30">
        <f t="shared" si="11"/>
        <v>4.5657146658428855</v>
      </c>
    </row>
    <row r="29" spans="1:24">
      <c r="A29" s="2"/>
      <c r="B29" s="3"/>
      <c r="C29" s="3">
        <v>2019</v>
      </c>
      <c r="D29" s="13">
        <v>7948385221</v>
      </c>
      <c r="E29" s="13">
        <v>274815000</v>
      </c>
      <c r="F29" s="13">
        <v>4932000000</v>
      </c>
      <c r="G29" s="13">
        <v>0</v>
      </c>
      <c r="H29" s="13">
        <v>5696946183</v>
      </c>
      <c r="I29" s="13">
        <v>94142000</v>
      </c>
      <c r="J29" s="13">
        <f t="shared" si="12"/>
        <v>10997903183</v>
      </c>
      <c r="K29" s="13">
        <f t="shared" si="13"/>
        <v>18946288404</v>
      </c>
      <c r="L29" s="13">
        <f t="shared" si="0"/>
        <v>18946288404</v>
      </c>
      <c r="M29" s="13">
        <v>109361193193</v>
      </c>
      <c r="N29" s="3">
        <f t="shared" si="1"/>
        <v>0.17324507762606156</v>
      </c>
      <c r="O29" s="13">
        <f t="shared" si="2"/>
        <v>18946288404</v>
      </c>
      <c r="P29" s="13">
        <f t="shared" si="3"/>
        <v>10997903183</v>
      </c>
      <c r="Q29" s="3">
        <f t="shared" si="4"/>
        <v>1.7227182389899749</v>
      </c>
      <c r="R29" s="13">
        <f t="shared" si="5"/>
        <v>18946288404</v>
      </c>
      <c r="S29" s="13">
        <f t="shared" si="6"/>
        <v>7948385221</v>
      </c>
      <c r="T29" s="3">
        <f t="shared" si="7"/>
        <v>2.3836650938788213</v>
      </c>
      <c r="U29" s="3">
        <f t="shared" si="8"/>
        <v>0.17324507762606156</v>
      </c>
      <c r="V29" s="3">
        <f t="shared" si="9"/>
        <v>1.7227182389899749</v>
      </c>
      <c r="W29" s="3">
        <f t="shared" si="10"/>
        <v>2.3836650938788213</v>
      </c>
      <c r="X29" s="30">
        <f t="shared" si="11"/>
        <v>4.2796284104948583</v>
      </c>
    </row>
    <row r="30" spans="1:24">
      <c r="A30" s="2"/>
      <c r="B30" s="3"/>
      <c r="C30" s="3">
        <v>2020</v>
      </c>
      <c r="D30" s="13">
        <v>2690656168</v>
      </c>
      <c r="E30" s="13">
        <v>435649000</v>
      </c>
      <c r="F30" s="13">
        <v>5527200000</v>
      </c>
      <c r="G30" s="13">
        <v>0</v>
      </c>
      <c r="H30" s="13">
        <v>5682300000</v>
      </c>
      <c r="I30" s="13">
        <v>160834000</v>
      </c>
      <c r="J30" s="13">
        <f t="shared" si="12"/>
        <v>11805983000</v>
      </c>
      <c r="K30" s="13">
        <f t="shared" si="13"/>
        <v>14496639168</v>
      </c>
      <c r="L30" s="13">
        <f t="shared" si="0"/>
        <v>14496639168</v>
      </c>
      <c r="M30" s="13">
        <v>112068982561</v>
      </c>
      <c r="N30" s="3">
        <f t="shared" si="1"/>
        <v>0.12935460674954705</v>
      </c>
      <c r="O30" s="13">
        <f t="shared" si="2"/>
        <v>14496639168</v>
      </c>
      <c r="P30" s="13">
        <f t="shared" si="3"/>
        <v>11805983000</v>
      </c>
      <c r="Q30" s="3">
        <f t="shared" si="4"/>
        <v>1.2279061530073354</v>
      </c>
      <c r="R30" s="13">
        <f t="shared" si="5"/>
        <v>14496639168</v>
      </c>
      <c r="S30" s="13">
        <f t="shared" si="6"/>
        <v>2690656168</v>
      </c>
      <c r="T30" s="3">
        <f t="shared" si="7"/>
        <v>5.3877709610052262</v>
      </c>
      <c r="U30" s="3">
        <f t="shared" si="8"/>
        <v>0.12935460674954705</v>
      </c>
      <c r="V30" s="3">
        <f t="shared" si="9"/>
        <v>1.2279061530073354</v>
      </c>
      <c r="W30" s="3">
        <f t="shared" si="10"/>
        <v>5.3877709610052262</v>
      </c>
      <c r="X30" s="30">
        <f t="shared" si="11"/>
        <v>6.7450317207621087</v>
      </c>
    </row>
    <row r="31" spans="1:24">
      <c r="A31" s="2"/>
      <c r="B31" s="3"/>
      <c r="C31" s="3">
        <v>2021</v>
      </c>
      <c r="D31" s="13">
        <v>8639008198</v>
      </c>
      <c r="E31" s="13">
        <v>305118000</v>
      </c>
      <c r="F31" s="13">
        <v>5529600000</v>
      </c>
      <c r="G31" s="13">
        <v>0</v>
      </c>
      <c r="H31" s="13">
        <v>5370450000</v>
      </c>
      <c r="I31" s="13">
        <v>-130531000</v>
      </c>
      <c r="J31" s="13">
        <f t="shared" si="12"/>
        <v>11074637000</v>
      </c>
      <c r="K31" s="13">
        <f t="shared" si="13"/>
        <v>19713645198</v>
      </c>
      <c r="L31" s="13">
        <f t="shared" si="0"/>
        <v>19713645198</v>
      </c>
      <c r="M31" s="13">
        <v>218832136935</v>
      </c>
      <c r="N31" s="3">
        <f t="shared" si="1"/>
        <v>9.0085695246194891E-2</v>
      </c>
      <c r="O31" s="13">
        <f t="shared" si="2"/>
        <v>19713645198</v>
      </c>
      <c r="P31" s="13">
        <f t="shared" si="3"/>
        <v>11074637000</v>
      </c>
      <c r="Q31" s="3">
        <f t="shared" si="4"/>
        <v>1.7800714549831296</v>
      </c>
      <c r="R31" s="13">
        <f t="shared" si="5"/>
        <v>19713645198</v>
      </c>
      <c r="S31" s="13">
        <f t="shared" si="6"/>
        <v>8639008198</v>
      </c>
      <c r="T31" s="3">
        <f t="shared" si="7"/>
        <v>2.2819338454342324</v>
      </c>
      <c r="U31" s="3">
        <f t="shared" si="8"/>
        <v>9.0085695246194891E-2</v>
      </c>
      <c r="V31" s="3">
        <f t="shared" si="9"/>
        <v>1.7800714549831296</v>
      </c>
      <c r="W31" s="3">
        <f t="shared" si="10"/>
        <v>2.2819338454342324</v>
      </c>
      <c r="X31" s="30">
        <f t="shared" si="11"/>
        <v>4.1520909956635563</v>
      </c>
    </row>
    <row r="32" spans="1:24">
      <c r="A32" s="2"/>
      <c r="B32" s="3"/>
      <c r="C32" s="3">
        <v>2022</v>
      </c>
      <c r="D32" s="13">
        <v>6264256256</v>
      </c>
      <c r="E32" s="13">
        <v>742006000</v>
      </c>
      <c r="F32" s="13">
        <v>7467495623</v>
      </c>
      <c r="G32" s="13">
        <v>0</v>
      </c>
      <c r="H32" s="13">
        <v>16054146830</v>
      </c>
      <c r="I32" s="13">
        <v>-436888000</v>
      </c>
      <c r="J32" s="13">
        <f t="shared" si="12"/>
        <v>23826760453</v>
      </c>
      <c r="K32" s="13">
        <f t="shared" si="13"/>
        <v>30091016709</v>
      </c>
      <c r="L32" s="13">
        <f t="shared" si="0"/>
        <v>30091016709</v>
      </c>
      <c r="M32" s="13">
        <v>188196547090</v>
      </c>
      <c r="N32" s="3">
        <f t="shared" si="1"/>
        <v>0.1598914388934552</v>
      </c>
      <c r="O32" s="13">
        <f t="shared" si="2"/>
        <v>30091016709</v>
      </c>
      <c r="P32" s="13">
        <f t="shared" si="3"/>
        <v>23826760453</v>
      </c>
      <c r="Q32" s="3">
        <f t="shared" si="4"/>
        <v>1.262908433077031</v>
      </c>
      <c r="R32" s="13">
        <f t="shared" si="5"/>
        <v>30091016709</v>
      </c>
      <c r="S32" s="13">
        <f t="shared" si="6"/>
        <v>6264256256</v>
      </c>
      <c r="T32" s="3">
        <f t="shared" si="7"/>
        <v>4.8036056443537678</v>
      </c>
      <c r="U32" s="3">
        <f t="shared" si="8"/>
        <v>0.1598914388934552</v>
      </c>
      <c r="V32" s="3">
        <f t="shared" si="9"/>
        <v>1.262908433077031</v>
      </c>
      <c r="W32" s="3">
        <f t="shared" si="10"/>
        <v>4.8036056443537678</v>
      </c>
      <c r="X32" s="30">
        <f t="shared" si="11"/>
        <v>6.2264055163242542</v>
      </c>
    </row>
    <row r="33" spans="1:24">
      <c r="A33" s="2">
        <v>7</v>
      </c>
      <c r="B33" s="3" t="s">
        <v>6</v>
      </c>
      <c r="C33" s="3">
        <v>2018</v>
      </c>
      <c r="D33" s="27">
        <v>276390014000</v>
      </c>
      <c r="E33" s="27">
        <v>15129280000</v>
      </c>
      <c r="F33" s="27">
        <v>26928647000</v>
      </c>
      <c r="G33" s="27">
        <v>27575403000</v>
      </c>
      <c r="H33" s="27">
        <v>38916051000</v>
      </c>
      <c r="I33" s="27">
        <v>5587080000</v>
      </c>
      <c r="J33" s="13">
        <f t="shared" si="12"/>
        <v>114136461000</v>
      </c>
      <c r="K33" s="13">
        <f t="shared" si="13"/>
        <v>390526475000</v>
      </c>
      <c r="L33" s="13">
        <f t="shared" si="0"/>
        <v>390526475000</v>
      </c>
      <c r="M33" s="21">
        <v>1284163814000</v>
      </c>
      <c r="N33" s="3">
        <f t="shared" si="1"/>
        <v>0.30410954641648236</v>
      </c>
      <c r="O33" s="13">
        <f t="shared" si="2"/>
        <v>390526475000</v>
      </c>
      <c r="P33" s="13">
        <f t="shared" si="3"/>
        <v>114136461000</v>
      </c>
      <c r="Q33" s="3">
        <f t="shared" si="4"/>
        <v>3.4215751178757854</v>
      </c>
      <c r="R33" s="13">
        <f t="shared" si="5"/>
        <v>390526475000</v>
      </c>
      <c r="S33" s="13">
        <f t="shared" si="6"/>
        <v>276390014000</v>
      </c>
      <c r="T33" s="3">
        <f t="shared" si="7"/>
        <v>1.4129543587634827</v>
      </c>
      <c r="U33" s="3">
        <f t="shared" si="8"/>
        <v>0.30410954641648236</v>
      </c>
      <c r="V33" s="3">
        <f t="shared" si="9"/>
        <v>3.4215751178757854</v>
      </c>
      <c r="W33" s="3">
        <f t="shared" si="10"/>
        <v>1.4129543587634827</v>
      </c>
      <c r="X33" s="30">
        <f t="shared" si="11"/>
        <v>5.1386390230557506</v>
      </c>
    </row>
    <row r="34" spans="1:24">
      <c r="A34" s="2"/>
      <c r="B34" s="3"/>
      <c r="C34" s="3">
        <v>2019</v>
      </c>
      <c r="D34" s="27">
        <v>347689774000</v>
      </c>
      <c r="E34" s="27">
        <v>16082967000</v>
      </c>
      <c r="F34" s="27">
        <v>32689445000</v>
      </c>
      <c r="G34" s="27">
        <v>31624349000</v>
      </c>
      <c r="H34" s="27">
        <v>44053407000</v>
      </c>
      <c r="I34" s="27">
        <v>5771741000</v>
      </c>
      <c r="J34" s="13">
        <f t="shared" si="12"/>
        <v>130221909000</v>
      </c>
      <c r="K34" s="13">
        <f t="shared" si="13"/>
        <v>477911683000</v>
      </c>
      <c r="L34" s="13">
        <f t="shared" si="0"/>
        <v>477911683000</v>
      </c>
      <c r="M34" s="21">
        <v>1213563332000</v>
      </c>
      <c r="N34" s="3">
        <f t="shared" si="1"/>
        <v>0.39380860512024762</v>
      </c>
      <c r="O34" s="13">
        <f t="shared" si="2"/>
        <v>477911683000</v>
      </c>
      <c r="P34" s="13">
        <f t="shared" si="3"/>
        <v>130221909000</v>
      </c>
      <c r="Q34" s="3">
        <f t="shared" si="4"/>
        <v>3.6699790893097721</v>
      </c>
      <c r="R34" s="13">
        <f t="shared" si="5"/>
        <v>477911683000</v>
      </c>
      <c r="S34" s="13">
        <f t="shared" si="6"/>
        <v>347689774000</v>
      </c>
      <c r="T34" s="3">
        <f t="shared" si="7"/>
        <v>1.3745347684571247</v>
      </c>
      <c r="U34" s="3">
        <f t="shared" si="8"/>
        <v>0.39380860512024762</v>
      </c>
      <c r="V34" s="3">
        <f t="shared" si="9"/>
        <v>3.6699790893097721</v>
      </c>
      <c r="W34" s="3">
        <f t="shared" si="10"/>
        <v>1.3745347684571247</v>
      </c>
      <c r="X34" s="30">
        <f t="shared" si="11"/>
        <v>5.4383224628871449</v>
      </c>
    </row>
    <row r="35" spans="1:24">
      <c r="A35" s="2"/>
      <c r="B35" s="3"/>
      <c r="C35" s="3">
        <v>2020</v>
      </c>
      <c r="D35" s="27">
        <v>312114544000</v>
      </c>
      <c r="E35" s="27">
        <v>17572430000</v>
      </c>
      <c r="F35" s="27">
        <v>29565058000</v>
      </c>
      <c r="G35" s="27">
        <v>30155818000</v>
      </c>
      <c r="H35" s="27">
        <v>33141844000</v>
      </c>
      <c r="I35" s="27">
        <v>4833772000</v>
      </c>
      <c r="J35" s="13">
        <f t="shared" si="12"/>
        <v>115268922000</v>
      </c>
      <c r="K35" s="13">
        <f t="shared" si="13"/>
        <v>427383466000</v>
      </c>
      <c r="L35" s="13">
        <f t="shared" si="0"/>
        <v>427383466000</v>
      </c>
      <c r="M35" s="21">
        <v>1019898963000</v>
      </c>
      <c r="N35" s="3">
        <f t="shared" si="1"/>
        <v>0.41904490690221441</v>
      </c>
      <c r="O35" s="13">
        <f t="shared" si="2"/>
        <v>427383466000</v>
      </c>
      <c r="P35" s="13">
        <f t="shared" si="3"/>
        <v>115268922000</v>
      </c>
      <c r="Q35" s="3">
        <f t="shared" si="4"/>
        <v>3.7077076681605474</v>
      </c>
      <c r="R35" s="13">
        <f t="shared" si="5"/>
        <v>427383466000</v>
      </c>
      <c r="S35" s="13">
        <f t="shared" si="6"/>
        <v>312114544000</v>
      </c>
      <c r="T35" s="3">
        <f t="shared" si="7"/>
        <v>1.3693160867248788</v>
      </c>
      <c r="U35" s="3">
        <f t="shared" si="8"/>
        <v>0.41904490690221441</v>
      </c>
      <c r="V35" s="3">
        <f t="shared" si="9"/>
        <v>3.7077076681605474</v>
      </c>
      <c r="W35" s="3">
        <f t="shared" si="10"/>
        <v>1.3693160867248788</v>
      </c>
      <c r="X35" s="30">
        <f t="shared" si="11"/>
        <v>5.4960686617876409</v>
      </c>
    </row>
    <row r="36" spans="1:24">
      <c r="A36" s="2"/>
      <c r="B36" s="3"/>
      <c r="C36" s="3">
        <v>2021</v>
      </c>
      <c r="D36" s="27">
        <v>118592661000</v>
      </c>
      <c r="E36" s="27">
        <v>16059793000</v>
      </c>
      <c r="F36" s="27">
        <v>29243177000</v>
      </c>
      <c r="G36" s="27">
        <v>31474048000</v>
      </c>
      <c r="H36" s="27">
        <v>40289207000</v>
      </c>
      <c r="I36" s="27">
        <v>5752196000</v>
      </c>
      <c r="J36" s="13">
        <f t="shared" si="12"/>
        <v>122818421000</v>
      </c>
      <c r="K36" s="13">
        <f t="shared" si="13"/>
        <v>241411082000</v>
      </c>
      <c r="L36" s="13">
        <f t="shared" si="0"/>
        <v>241411082000</v>
      </c>
      <c r="M36" s="21">
        <v>1010174017000</v>
      </c>
      <c r="N36" s="3">
        <f t="shared" si="1"/>
        <v>0.23897969848495915</v>
      </c>
      <c r="O36" s="13">
        <f t="shared" si="2"/>
        <v>241411082000</v>
      </c>
      <c r="P36" s="13">
        <f t="shared" si="3"/>
        <v>122818421000</v>
      </c>
      <c r="Q36" s="3">
        <f t="shared" si="4"/>
        <v>1.9655934348805868</v>
      </c>
      <c r="R36" s="13">
        <f t="shared" si="5"/>
        <v>241411082000</v>
      </c>
      <c r="S36" s="13">
        <f t="shared" si="6"/>
        <v>118592661000</v>
      </c>
      <c r="T36" s="3">
        <f t="shared" si="7"/>
        <v>2.0356325590839051</v>
      </c>
      <c r="U36" s="3">
        <f t="shared" si="8"/>
        <v>0.23897969848495915</v>
      </c>
      <c r="V36" s="3">
        <f t="shared" si="9"/>
        <v>1.9655934348805868</v>
      </c>
      <c r="W36" s="3">
        <f t="shared" si="10"/>
        <v>2.0356325590839051</v>
      </c>
      <c r="X36" s="30">
        <f t="shared" si="11"/>
        <v>4.2402056924494511</v>
      </c>
    </row>
    <row r="37" spans="1:24">
      <c r="A37" s="2"/>
      <c r="B37" s="3"/>
      <c r="C37" s="3">
        <v>2022</v>
      </c>
      <c r="D37" s="27">
        <v>190439817000</v>
      </c>
      <c r="E37" s="27">
        <v>16048130000</v>
      </c>
      <c r="F37" s="27">
        <v>33714928000</v>
      </c>
      <c r="G37" s="27">
        <v>34056981000</v>
      </c>
      <c r="H37" s="27">
        <v>38310929000</v>
      </c>
      <c r="I37" s="27">
        <v>6280556000</v>
      </c>
      <c r="J37" s="13">
        <f t="shared" si="12"/>
        <v>128411524000</v>
      </c>
      <c r="K37" s="13">
        <f t="shared" si="13"/>
        <v>318851341000</v>
      </c>
      <c r="L37" s="13">
        <f t="shared" si="0"/>
        <v>318851341000</v>
      </c>
      <c r="M37" s="13">
        <v>1000775865000</v>
      </c>
      <c r="N37" s="3">
        <f t="shared" si="1"/>
        <v>0.31860414719333785</v>
      </c>
      <c r="O37" s="13">
        <f t="shared" si="2"/>
        <v>318851341000</v>
      </c>
      <c r="P37" s="13">
        <f t="shared" si="3"/>
        <v>128411524000</v>
      </c>
      <c r="Q37" s="3">
        <f t="shared" si="4"/>
        <v>2.4830430405919022</v>
      </c>
      <c r="R37" s="13">
        <f t="shared" si="5"/>
        <v>318851341000</v>
      </c>
      <c r="S37" s="13">
        <f t="shared" si="6"/>
        <v>190439817000</v>
      </c>
      <c r="T37" s="3">
        <f t="shared" si="7"/>
        <v>1.6742892637835292</v>
      </c>
      <c r="U37" s="3">
        <f t="shared" si="8"/>
        <v>0.31860414719333785</v>
      </c>
      <c r="V37" s="3">
        <f t="shared" si="9"/>
        <v>2.4830430405919022</v>
      </c>
      <c r="W37" s="3">
        <f t="shared" si="10"/>
        <v>1.6742892637835292</v>
      </c>
      <c r="X37" s="30">
        <f t="shared" si="11"/>
        <v>4.475936451568769</v>
      </c>
    </row>
    <row r="38" spans="1:24">
      <c r="A38" s="2">
        <v>8</v>
      </c>
      <c r="B38" s="3" t="s">
        <v>7</v>
      </c>
      <c r="C38" s="3">
        <v>2018</v>
      </c>
      <c r="D38" s="13">
        <v>440977350568</v>
      </c>
      <c r="E38" s="13">
        <v>302049962000</v>
      </c>
      <c r="F38" s="13">
        <v>318525694485</v>
      </c>
      <c r="G38" s="13">
        <v>373203544994</v>
      </c>
      <c r="H38" s="13">
        <v>349849837332</v>
      </c>
      <c r="I38" s="13">
        <v>36006843000</v>
      </c>
      <c r="J38" s="13">
        <f t="shared" si="12"/>
        <v>1379635881811</v>
      </c>
      <c r="K38" s="13">
        <f t="shared" si="13"/>
        <v>1820613232379</v>
      </c>
      <c r="L38" s="13">
        <f t="shared" si="0"/>
        <v>1820613232379</v>
      </c>
      <c r="M38" s="13">
        <v>1259180214953</v>
      </c>
      <c r="N38" s="3">
        <f t="shared" si="1"/>
        <v>1.4458718543691189</v>
      </c>
      <c r="O38" s="13">
        <f t="shared" si="2"/>
        <v>1820613232379</v>
      </c>
      <c r="P38" s="13">
        <f t="shared" si="3"/>
        <v>1379635881811</v>
      </c>
      <c r="Q38" s="3">
        <f t="shared" si="4"/>
        <v>1.3196331411655837</v>
      </c>
      <c r="R38" s="13">
        <f t="shared" si="5"/>
        <v>1820613232379</v>
      </c>
      <c r="S38" s="13">
        <f t="shared" si="6"/>
        <v>440977350568</v>
      </c>
      <c r="T38" s="3">
        <f t="shared" si="7"/>
        <v>4.1285867177395001</v>
      </c>
      <c r="U38" s="3">
        <f t="shared" si="8"/>
        <v>1.4458718543691189</v>
      </c>
      <c r="V38" s="3">
        <f t="shared" si="9"/>
        <v>1.3196331411655837</v>
      </c>
      <c r="W38" s="3">
        <f t="shared" si="10"/>
        <v>4.1285867177395001</v>
      </c>
      <c r="X38" s="30">
        <f t="shared" si="11"/>
        <v>6.8940917132742028</v>
      </c>
    </row>
    <row r="39" spans="1:24">
      <c r="A39" s="2"/>
      <c r="B39" s="3"/>
      <c r="C39" s="3">
        <v>2019</v>
      </c>
      <c r="D39" s="13">
        <v>408492036257</v>
      </c>
      <c r="E39" s="13">
        <v>391608415000</v>
      </c>
      <c r="F39" s="13">
        <v>324426270504</v>
      </c>
      <c r="G39" s="13">
        <v>389642779154</v>
      </c>
      <c r="H39" s="13">
        <v>324747553568</v>
      </c>
      <c r="I39" s="13">
        <v>50405001000</v>
      </c>
      <c r="J39" s="13">
        <f t="shared" si="12"/>
        <v>1480830019226</v>
      </c>
      <c r="K39" s="13">
        <f t="shared" si="13"/>
        <v>1889322055483</v>
      </c>
      <c r="L39" s="13">
        <f t="shared" si="0"/>
        <v>1889322055483</v>
      </c>
      <c r="M39" s="13">
        <v>2489408476680</v>
      </c>
      <c r="N39" s="3">
        <f t="shared" si="1"/>
        <v>0.75894417215237198</v>
      </c>
      <c r="O39" s="13">
        <f t="shared" si="2"/>
        <v>1889322055483</v>
      </c>
      <c r="P39" s="13">
        <f t="shared" si="3"/>
        <v>1480830019226</v>
      </c>
      <c r="Q39" s="3">
        <f t="shared" si="4"/>
        <v>1.2758534274382893</v>
      </c>
      <c r="R39" s="13">
        <f t="shared" si="5"/>
        <v>1889322055483</v>
      </c>
      <c r="S39" s="13">
        <f t="shared" si="6"/>
        <v>408492036257</v>
      </c>
      <c r="T39" s="3">
        <f t="shared" si="7"/>
        <v>4.6251135586260137</v>
      </c>
      <c r="U39" s="3">
        <f t="shared" si="8"/>
        <v>0.75894417215237198</v>
      </c>
      <c r="V39" s="3">
        <f t="shared" si="9"/>
        <v>1.2758534274382893</v>
      </c>
      <c r="W39" s="3">
        <f t="shared" si="10"/>
        <v>4.6251135586260137</v>
      </c>
      <c r="X39" s="30">
        <f t="shared" si="11"/>
        <v>6.6599111582166746</v>
      </c>
    </row>
    <row r="40" spans="1:24">
      <c r="A40" s="2"/>
      <c r="B40" s="3"/>
      <c r="C40" s="3">
        <v>2020</v>
      </c>
      <c r="D40" s="13">
        <v>188915062473</v>
      </c>
      <c r="E40" s="13">
        <v>398756058206</v>
      </c>
      <c r="F40" s="13">
        <v>219092920549</v>
      </c>
      <c r="G40" s="13">
        <v>362113308892</v>
      </c>
      <c r="H40" s="13">
        <v>373420610664</v>
      </c>
      <c r="I40" s="13">
        <v>60679610206</v>
      </c>
      <c r="J40" s="13">
        <f t="shared" si="12"/>
        <v>1414062508517</v>
      </c>
      <c r="K40" s="13">
        <f t="shared" si="13"/>
        <v>1602977570990</v>
      </c>
      <c r="L40" s="13">
        <f t="shared" si="0"/>
        <v>1602977570990</v>
      </c>
      <c r="M40" s="13">
        <v>2765520764915</v>
      </c>
      <c r="N40" s="3">
        <f t="shared" si="1"/>
        <v>0.57962955524554471</v>
      </c>
      <c r="O40" s="13">
        <f t="shared" si="2"/>
        <v>1602977570990</v>
      </c>
      <c r="P40" s="13">
        <f t="shared" si="3"/>
        <v>1414062508517</v>
      </c>
      <c r="Q40" s="3">
        <f t="shared" si="4"/>
        <v>1.1335973914414328</v>
      </c>
      <c r="R40" s="13">
        <f t="shared" si="5"/>
        <v>1602977570990</v>
      </c>
      <c r="S40" s="13">
        <f t="shared" si="6"/>
        <v>188915062473</v>
      </c>
      <c r="T40" s="3">
        <f t="shared" si="7"/>
        <v>8.4851760892231649</v>
      </c>
      <c r="U40" s="3">
        <f t="shared" si="8"/>
        <v>0.57962955524554471</v>
      </c>
      <c r="V40" s="3">
        <f t="shared" si="9"/>
        <v>1.1335973914414328</v>
      </c>
      <c r="W40" s="3">
        <f t="shared" si="10"/>
        <v>8.4851760892231649</v>
      </c>
      <c r="X40" s="30">
        <f t="shared" si="11"/>
        <v>10.198403035910143</v>
      </c>
    </row>
    <row r="41" spans="1:24">
      <c r="A41" s="2"/>
      <c r="B41" s="3"/>
      <c r="C41" s="3">
        <v>2021</v>
      </c>
      <c r="D41" s="13">
        <v>456092441971</v>
      </c>
      <c r="E41" s="13">
        <v>323121082876</v>
      </c>
      <c r="F41" s="13">
        <v>267486196893</v>
      </c>
      <c r="G41" s="13">
        <v>374299473078</v>
      </c>
      <c r="H41" s="13">
        <v>327374576214</v>
      </c>
      <c r="I41" s="13">
        <v>937480520</v>
      </c>
      <c r="J41" s="13">
        <f t="shared" si="12"/>
        <v>1293218809581</v>
      </c>
      <c r="K41" s="13">
        <f t="shared" si="13"/>
        <v>1749311251552</v>
      </c>
      <c r="L41" s="13">
        <f t="shared" si="0"/>
        <v>1749311251552</v>
      </c>
      <c r="M41" s="13">
        <v>2956960513535</v>
      </c>
      <c r="N41" s="3">
        <f t="shared" si="1"/>
        <v>0.59159100824810329</v>
      </c>
      <c r="O41" s="13">
        <f t="shared" si="2"/>
        <v>1749311251552</v>
      </c>
      <c r="P41" s="13">
        <f t="shared" si="3"/>
        <v>1293218809581</v>
      </c>
      <c r="Q41" s="3">
        <f t="shared" si="4"/>
        <v>1.3526800249052773</v>
      </c>
      <c r="R41" s="13">
        <f t="shared" si="5"/>
        <v>1749311251552</v>
      </c>
      <c r="S41" s="13">
        <f t="shared" si="6"/>
        <v>456092441971</v>
      </c>
      <c r="T41" s="3">
        <f t="shared" si="7"/>
        <v>3.8354313524520705</v>
      </c>
      <c r="U41" s="3">
        <f t="shared" si="8"/>
        <v>0.59159100824810329</v>
      </c>
      <c r="V41" s="3">
        <f t="shared" si="9"/>
        <v>1.3526800249052773</v>
      </c>
      <c r="W41" s="3">
        <f t="shared" si="10"/>
        <v>3.8354313524520705</v>
      </c>
      <c r="X41" s="30">
        <f t="shared" si="11"/>
        <v>5.779702385605451</v>
      </c>
    </row>
    <row r="42" spans="1:24">
      <c r="A42" s="2"/>
      <c r="B42" s="3"/>
      <c r="C42" s="3">
        <v>2022</v>
      </c>
      <c r="D42" s="13">
        <v>533625949343</v>
      </c>
      <c r="E42" s="13">
        <v>320666482482</v>
      </c>
      <c r="F42" s="13">
        <v>298065923038</v>
      </c>
      <c r="G42" s="13">
        <v>429345624866</v>
      </c>
      <c r="H42" s="13">
        <v>380417654789</v>
      </c>
      <c r="I42" s="13">
        <v>2275490398</v>
      </c>
      <c r="J42" s="13">
        <f t="shared" si="12"/>
        <v>1430771175573</v>
      </c>
      <c r="K42" s="13">
        <f t="shared" si="13"/>
        <v>1964397124916</v>
      </c>
      <c r="L42" s="13">
        <f t="shared" si="0"/>
        <v>1964397124916</v>
      </c>
      <c r="M42" s="13">
        <v>3030658030412</v>
      </c>
      <c r="N42" s="3">
        <f t="shared" si="1"/>
        <v>0.6481751174839584</v>
      </c>
      <c r="O42" s="13">
        <f t="shared" si="2"/>
        <v>1964397124916</v>
      </c>
      <c r="P42" s="13">
        <f t="shared" si="3"/>
        <v>1430771175573</v>
      </c>
      <c r="Q42" s="3">
        <f t="shared" si="4"/>
        <v>1.3729638662375845</v>
      </c>
      <c r="R42" s="13">
        <f t="shared" si="5"/>
        <v>1964397124916</v>
      </c>
      <c r="S42" s="13">
        <f t="shared" si="6"/>
        <v>533625949343</v>
      </c>
      <c r="T42" s="3">
        <f t="shared" si="7"/>
        <v>3.6812248867105595</v>
      </c>
      <c r="U42" s="3">
        <f t="shared" si="8"/>
        <v>0.6481751174839584</v>
      </c>
      <c r="V42" s="3">
        <f t="shared" si="9"/>
        <v>1.3729638662375845</v>
      </c>
      <c r="W42" s="3">
        <f t="shared" si="10"/>
        <v>3.6812248867105595</v>
      </c>
      <c r="X42" s="30">
        <f t="shared" si="11"/>
        <v>5.7023638704321025</v>
      </c>
    </row>
    <row r="43" spans="1:24">
      <c r="A43" s="2">
        <v>9</v>
      </c>
      <c r="B43" s="3" t="s">
        <v>8</v>
      </c>
      <c r="C43" s="3">
        <v>2018</v>
      </c>
      <c r="D43" s="22">
        <v>47056065297</v>
      </c>
      <c r="E43" s="22">
        <v>2884226454</v>
      </c>
      <c r="F43" s="22">
        <v>4159386583</v>
      </c>
      <c r="G43" s="22">
        <v>22291909853</v>
      </c>
      <c r="H43" s="22">
        <v>25209825589</v>
      </c>
      <c r="I43" s="22">
        <v>2362416745</v>
      </c>
      <c r="J43" s="13">
        <f t="shared" si="12"/>
        <v>56907765224</v>
      </c>
      <c r="K43" s="13">
        <f t="shared" si="13"/>
        <v>103963830521</v>
      </c>
      <c r="L43" s="13">
        <f t="shared" si="0"/>
        <v>103963830521</v>
      </c>
      <c r="M43" s="13">
        <v>475980511759</v>
      </c>
      <c r="N43" s="3">
        <f t="shared" si="1"/>
        <v>0.21842035115429118</v>
      </c>
      <c r="O43" s="13">
        <f t="shared" si="2"/>
        <v>103963830521</v>
      </c>
      <c r="P43" s="13">
        <f t="shared" si="3"/>
        <v>56907765224</v>
      </c>
      <c r="Q43" s="3">
        <f t="shared" si="4"/>
        <v>1.8268830292628466</v>
      </c>
      <c r="R43" s="13">
        <f t="shared" si="5"/>
        <v>103963830521</v>
      </c>
      <c r="S43" s="13">
        <f t="shared" si="6"/>
        <v>47056065297</v>
      </c>
      <c r="T43" s="3">
        <f t="shared" si="7"/>
        <v>2.2093608946013616</v>
      </c>
      <c r="U43" s="3">
        <f t="shared" si="8"/>
        <v>0.21842035115429118</v>
      </c>
      <c r="V43" s="3">
        <f t="shared" si="9"/>
        <v>1.8268830292628466</v>
      </c>
      <c r="W43" s="3">
        <f t="shared" si="10"/>
        <v>2.2093608946013616</v>
      </c>
      <c r="X43" s="30">
        <f t="shared" si="11"/>
        <v>4.2546642750184995</v>
      </c>
    </row>
    <row r="44" spans="1:24">
      <c r="A44" s="2"/>
      <c r="B44" s="3"/>
      <c r="C44" s="3">
        <v>2019</v>
      </c>
      <c r="D44" s="22">
        <v>92570914640</v>
      </c>
      <c r="E44" s="22">
        <v>3094301035</v>
      </c>
      <c r="F44" s="22">
        <v>5246247437</v>
      </c>
      <c r="G44" s="22">
        <v>18132747980</v>
      </c>
      <c r="H44" s="22">
        <v>20764581423</v>
      </c>
      <c r="I44" s="22">
        <v>1920134269</v>
      </c>
      <c r="J44" s="13">
        <f t="shared" si="12"/>
        <v>49158012144</v>
      </c>
      <c r="K44" s="13">
        <f t="shared" si="13"/>
        <v>141728926784</v>
      </c>
      <c r="L44" s="13">
        <f t="shared" si="0"/>
        <v>141728926784</v>
      </c>
      <c r="M44" s="13">
        <v>563167578239</v>
      </c>
      <c r="N44" s="3">
        <f t="shared" si="1"/>
        <v>0.25166386038624605</v>
      </c>
      <c r="O44" s="13">
        <f t="shared" si="2"/>
        <v>141728926784</v>
      </c>
      <c r="P44" s="13">
        <f t="shared" si="3"/>
        <v>49158012144</v>
      </c>
      <c r="Q44" s="3">
        <f t="shared" si="4"/>
        <v>2.8831297402512801</v>
      </c>
      <c r="R44" s="13">
        <f t="shared" si="5"/>
        <v>141728926784</v>
      </c>
      <c r="S44" s="13">
        <f t="shared" si="6"/>
        <v>92570914640</v>
      </c>
      <c r="T44" s="3">
        <f t="shared" si="7"/>
        <v>1.531030857102051</v>
      </c>
      <c r="U44" s="3">
        <f t="shared" si="8"/>
        <v>0.25166386038624605</v>
      </c>
      <c r="V44" s="3">
        <f t="shared" si="9"/>
        <v>2.8831297402512801</v>
      </c>
      <c r="W44" s="3">
        <f t="shared" si="10"/>
        <v>1.531030857102051</v>
      </c>
      <c r="X44" s="30">
        <f t="shared" si="11"/>
        <v>4.6658244577395767</v>
      </c>
    </row>
    <row r="45" spans="1:24">
      <c r="A45" s="2"/>
      <c r="B45" s="3"/>
      <c r="C45" s="3">
        <v>2020</v>
      </c>
      <c r="D45" s="22">
        <v>103273133280</v>
      </c>
      <c r="E45" s="22">
        <v>3259036560</v>
      </c>
      <c r="F45" s="22">
        <v>5561493068</v>
      </c>
      <c r="G45" s="22">
        <v>19187746000</v>
      </c>
      <c r="H45" s="22">
        <v>21817546749</v>
      </c>
      <c r="I45" s="22">
        <v>2219688638</v>
      </c>
      <c r="J45" s="13">
        <f t="shared" si="12"/>
        <v>52045511015</v>
      </c>
      <c r="K45" s="13">
        <f t="shared" si="13"/>
        <v>155318644295</v>
      </c>
      <c r="L45" s="13">
        <f t="shared" si="0"/>
        <v>155318644295</v>
      </c>
      <c r="M45" s="13">
        <v>641567444819</v>
      </c>
      <c r="N45" s="3">
        <f t="shared" si="1"/>
        <v>0.24209246517927471</v>
      </c>
      <c r="O45" s="13">
        <f t="shared" si="2"/>
        <v>155318644295</v>
      </c>
      <c r="P45" s="13">
        <f t="shared" si="3"/>
        <v>52045511015</v>
      </c>
      <c r="Q45" s="3">
        <f t="shared" si="4"/>
        <v>2.9842851240376085</v>
      </c>
      <c r="R45" s="13">
        <f t="shared" si="5"/>
        <v>155318644295</v>
      </c>
      <c r="S45" s="13">
        <f t="shared" si="6"/>
        <v>103273133280</v>
      </c>
      <c r="T45" s="3">
        <f t="shared" si="7"/>
        <v>1.5039598331338631</v>
      </c>
      <c r="U45" s="3">
        <f t="shared" si="8"/>
        <v>0.24209246517927471</v>
      </c>
      <c r="V45" s="3">
        <f t="shared" si="9"/>
        <v>2.9842851240376085</v>
      </c>
      <c r="W45" s="3">
        <f t="shared" si="10"/>
        <v>1.5039598331338631</v>
      </c>
      <c r="X45" s="30">
        <f t="shared" si="11"/>
        <v>4.7303374223507459</v>
      </c>
    </row>
    <row r="46" spans="1:24">
      <c r="A46" s="2"/>
      <c r="B46" s="3"/>
      <c r="C46" s="3">
        <v>2021</v>
      </c>
      <c r="D46" s="22">
        <v>37437828212</v>
      </c>
      <c r="E46" s="22">
        <v>3651132830</v>
      </c>
      <c r="F46" s="22">
        <v>5920735598</v>
      </c>
      <c r="G46" s="22">
        <v>20192000000</v>
      </c>
      <c r="H46" s="22">
        <v>23299621585</v>
      </c>
      <c r="I46" s="22">
        <v>2509153860</v>
      </c>
      <c r="J46" s="13">
        <f t="shared" si="12"/>
        <v>55572643873</v>
      </c>
      <c r="K46" s="13">
        <f t="shared" si="13"/>
        <v>93010472085</v>
      </c>
      <c r="L46" s="13">
        <f t="shared" si="0"/>
        <v>93010472085</v>
      </c>
      <c r="M46" s="13">
        <v>662560916609</v>
      </c>
      <c r="N46" s="3">
        <f t="shared" si="1"/>
        <v>0.14038025750300734</v>
      </c>
      <c r="O46" s="13">
        <f t="shared" si="2"/>
        <v>93010472085</v>
      </c>
      <c r="P46" s="13">
        <f t="shared" si="3"/>
        <v>55572643873</v>
      </c>
      <c r="Q46" s="3">
        <f t="shared" si="4"/>
        <v>1.6736736927175278</v>
      </c>
      <c r="R46" s="13">
        <f t="shared" si="5"/>
        <v>93010472085</v>
      </c>
      <c r="S46" s="13">
        <f t="shared" si="6"/>
        <v>37437828212</v>
      </c>
      <c r="T46" s="3">
        <f t="shared" si="7"/>
        <v>2.4843981749771271</v>
      </c>
      <c r="U46" s="3">
        <f t="shared" si="8"/>
        <v>0.14038025750300734</v>
      </c>
      <c r="V46" s="3">
        <f t="shared" si="9"/>
        <v>1.6736736927175278</v>
      </c>
      <c r="W46" s="3">
        <f t="shared" si="10"/>
        <v>2.4843981749771271</v>
      </c>
      <c r="X46" s="30">
        <f t="shared" si="11"/>
        <v>4.2984521251976622</v>
      </c>
    </row>
    <row r="47" spans="1:24">
      <c r="A47" s="2"/>
      <c r="B47" s="3"/>
      <c r="C47" s="3">
        <v>2022</v>
      </c>
      <c r="D47" s="22">
        <v>15777435517</v>
      </c>
      <c r="E47" s="22">
        <v>3571949300</v>
      </c>
      <c r="F47" s="22">
        <v>5790532236</v>
      </c>
      <c r="G47" s="22">
        <v>21744000000</v>
      </c>
      <c r="H47" s="22">
        <v>24103807728</v>
      </c>
      <c r="I47" s="22">
        <v>1689411582</v>
      </c>
      <c r="J47" s="13">
        <f t="shared" si="12"/>
        <v>56899700846</v>
      </c>
      <c r="K47" s="13">
        <f t="shared" si="13"/>
        <v>72677136363</v>
      </c>
      <c r="L47" s="13">
        <f t="shared" si="0"/>
        <v>72677136363</v>
      </c>
      <c r="M47" s="13">
        <v>668660599446</v>
      </c>
      <c r="N47" s="3">
        <f t="shared" si="1"/>
        <v>0.10869062185391902</v>
      </c>
      <c r="O47" s="13">
        <f t="shared" si="2"/>
        <v>72677136363</v>
      </c>
      <c r="P47" s="13">
        <f t="shared" si="3"/>
        <v>56899700846</v>
      </c>
      <c r="Q47" s="3">
        <f t="shared" si="4"/>
        <v>1.2772850345857159</v>
      </c>
      <c r="R47" s="13">
        <f t="shared" si="5"/>
        <v>72677136363</v>
      </c>
      <c r="S47" s="13">
        <f t="shared" si="6"/>
        <v>15777435517</v>
      </c>
      <c r="T47" s="3">
        <f t="shared" si="7"/>
        <v>4.606397299782417</v>
      </c>
      <c r="U47" s="3">
        <f t="shared" si="8"/>
        <v>0.10869062185391902</v>
      </c>
      <c r="V47" s="3">
        <f t="shared" si="9"/>
        <v>1.2772850345857159</v>
      </c>
      <c r="W47" s="3">
        <f t="shared" si="10"/>
        <v>4.606397299782417</v>
      </c>
      <c r="X47" s="30">
        <f t="shared" si="11"/>
        <v>5.9923729562220522</v>
      </c>
    </row>
    <row r="48" spans="1:24">
      <c r="A48" s="2">
        <v>10</v>
      </c>
      <c r="B48" s="3" t="s">
        <v>9</v>
      </c>
      <c r="C48" s="3">
        <v>2018</v>
      </c>
      <c r="D48" s="27">
        <v>3531220000000</v>
      </c>
      <c r="E48" s="27">
        <v>236650000000</v>
      </c>
      <c r="F48" s="22">
        <v>1105622000000</v>
      </c>
      <c r="G48" s="27">
        <v>517389000000</v>
      </c>
      <c r="H48" s="27">
        <v>867429000000</v>
      </c>
      <c r="I48" s="27">
        <v>205876000000</v>
      </c>
      <c r="J48" s="13">
        <f t="shared" si="12"/>
        <v>2932966000000</v>
      </c>
      <c r="K48" s="13">
        <f t="shared" si="13"/>
        <v>6464186000000</v>
      </c>
      <c r="L48" s="13">
        <f t="shared" si="0"/>
        <v>6464186000000</v>
      </c>
      <c r="M48" s="22">
        <v>22707150000000</v>
      </c>
      <c r="N48" s="3">
        <f t="shared" si="1"/>
        <v>0.28467623633965511</v>
      </c>
      <c r="O48" s="13">
        <f t="shared" si="2"/>
        <v>6464186000000</v>
      </c>
      <c r="P48" s="13">
        <f t="shared" si="3"/>
        <v>2932966000000</v>
      </c>
      <c r="Q48" s="3">
        <f t="shared" si="4"/>
        <v>2.2039757706021823</v>
      </c>
      <c r="R48" s="13">
        <f t="shared" si="5"/>
        <v>6464186000000</v>
      </c>
      <c r="S48" s="13">
        <f t="shared" si="6"/>
        <v>3531220000000</v>
      </c>
      <c r="T48" s="3">
        <f t="shared" si="7"/>
        <v>1.830581498745476</v>
      </c>
      <c r="U48" s="3">
        <f t="shared" si="8"/>
        <v>0.28467623633965511</v>
      </c>
      <c r="V48" s="3">
        <f t="shared" si="9"/>
        <v>2.2039757706021823</v>
      </c>
      <c r="W48" s="3">
        <f t="shared" si="10"/>
        <v>1.830581498745476</v>
      </c>
      <c r="X48" s="30">
        <f t="shared" si="11"/>
        <v>4.319233505687313</v>
      </c>
    </row>
    <row r="49" spans="1:24">
      <c r="A49" s="2"/>
      <c r="B49" s="3"/>
      <c r="C49" s="3">
        <v>2019</v>
      </c>
      <c r="D49" s="27">
        <v>5206867000000</v>
      </c>
      <c r="E49" s="27">
        <v>245257000000</v>
      </c>
      <c r="F49" s="22">
        <v>1339693000000</v>
      </c>
      <c r="G49" s="27">
        <v>544611000000</v>
      </c>
      <c r="H49" s="27">
        <v>1032814000000</v>
      </c>
      <c r="I49" s="27">
        <v>201639000000</v>
      </c>
      <c r="J49" s="13">
        <f t="shared" si="12"/>
        <v>3364014000000</v>
      </c>
      <c r="K49" s="13">
        <f t="shared" si="13"/>
        <v>8570881000000</v>
      </c>
      <c r="L49" s="13">
        <f t="shared" si="0"/>
        <v>8570881000000</v>
      </c>
      <c r="M49" s="22">
        <v>26671104000000</v>
      </c>
      <c r="N49" s="3">
        <f t="shared" si="1"/>
        <v>0.32135456410053365</v>
      </c>
      <c r="O49" s="13">
        <f t="shared" si="2"/>
        <v>8570881000000</v>
      </c>
      <c r="P49" s="13">
        <f t="shared" si="3"/>
        <v>3364014000000</v>
      </c>
      <c r="Q49" s="3">
        <f t="shared" si="4"/>
        <v>2.5478137130225975</v>
      </c>
      <c r="R49" s="13">
        <f t="shared" si="5"/>
        <v>8570881000000</v>
      </c>
      <c r="S49" s="13">
        <f t="shared" si="6"/>
        <v>5206867000000</v>
      </c>
      <c r="T49" s="3">
        <f t="shared" si="7"/>
        <v>1.6460725806900771</v>
      </c>
      <c r="U49" s="3">
        <f t="shared" si="8"/>
        <v>0.32135456410053365</v>
      </c>
      <c r="V49" s="3">
        <f t="shared" si="9"/>
        <v>2.5478137130225975</v>
      </c>
      <c r="W49" s="3">
        <f t="shared" si="10"/>
        <v>1.6460725806900771</v>
      </c>
      <c r="X49" s="30">
        <f t="shared" si="11"/>
        <v>4.5152408578132084</v>
      </c>
    </row>
    <row r="50" spans="1:24">
      <c r="A50" s="2"/>
      <c r="B50" s="3"/>
      <c r="C50" s="3">
        <v>2020</v>
      </c>
      <c r="D50" s="27">
        <v>5736489000000</v>
      </c>
      <c r="E50" s="27">
        <v>247690000000</v>
      </c>
      <c r="F50" s="22">
        <v>1404302000000</v>
      </c>
      <c r="G50" s="27">
        <v>600838000000</v>
      </c>
      <c r="H50" s="27">
        <v>1053020000000</v>
      </c>
      <c r="I50" s="27">
        <v>223646000000</v>
      </c>
      <c r="J50" s="13">
        <f t="shared" si="12"/>
        <v>3529496000000</v>
      </c>
      <c r="K50" s="13">
        <f t="shared" si="13"/>
        <v>9265985000000</v>
      </c>
      <c r="L50" s="13">
        <f t="shared" si="0"/>
        <v>9265985000000</v>
      </c>
      <c r="M50" s="22">
        <v>50318053000000</v>
      </c>
      <c r="N50" s="3">
        <f t="shared" si="1"/>
        <v>0.18414832147817803</v>
      </c>
      <c r="O50" s="13">
        <f t="shared" si="2"/>
        <v>9265985000000</v>
      </c>
      <c r="P50" s="13">
        <f t="shared" si="3"/>
        <v>3529496000000</v>
      </c>
      <c r="Q50" s="3">
        <f t="shared" si="4"/>
        <v>2.6252997595124064</v>
      </c>
      <c r="R50" s="13">
        <f t="shared" si="5"/>
        <v>9265985000000</v>
      </c>
      <c r="S50" s="13">
        <f t="shared" si="6"/>
        <v>5736489000000</v>
      </c>
      <c r="T50" s="3">
        <f t="shared" si="7"/>
        <v>1.6152711179259649</v>
      </c>
      <c r="U50" s="3">
        <f t="shared" si="8"/>
        <v>0.18414832147817803</v>
      </c>
      <c r="V50" s="3">
        <f t="shared" si="9"/>
        <v>2.6252997595124064</v>
      </c>
      <c r="W50" s="3">
        <f t="shared" si="10"/>
        <v>1.6152711179259649</v>
      </c>
      <c r="X50" s="30">
        <f t="shared" si="11"/>
        <v>4.4247191989165486</v>
      </c>
    </row>
    <row r="51" spans="1:24">
      <c r="A51" s="2"/>
      <c r="B51" s="3"/>
      <c r="C51" s="3">
        <v>2021</v>
      </c>
      <c r="D51" s="27">
        <v>7421643000000</v>
      </c>
      <c r="E51" s="27">
        <v>296567000000</v>
      </c>
      <c r="F51" s="22">
        <v>1476394000000</v>
      </c>
      <c r="G51" s="27">
        <v>606457000000</v>
      </c>
      <c r="H51" s="27">
        <v>1240904000000</v>
      </c>
      <c r="I51" s="27">
        <v>222355000000</v>
      </c>
      <c r="J51" s="13">
        <f t="shared" si="12"/>
        <v>3842677000000</v>
      </c>
      <c r="K51" s="13">
        <f t="shared" si="13"/>
        <v>11264320000000</v>
      </c>
      <c r="L51" s="13">
        <f t="shared" si="0"/>
        <v>11264320000000</v>
      </c>
      <c r="M51" s="22">
        <v>54723863000000</v>
      </c>
      <c r="N51" s="3">
        <f t="shared" si="1"/>
        <v>0.20583926978985384</v>
      </c>
      <c r="O51" s="13">
        <f t="shared" si="2"/>
        <v>11264320000000</v>
      </c>
      <c r="P51" s="13">
        <f t="shared" si="3"/>
        <v>3842677000000</v>
      </c>
      <c r="Q51" s="3">
        <f t="shared" si="4"/>
        <v>2.9313731026573402</v>
      </c>
      <c r="R51" s="13">
        <f t="shared" si="5"/>
        <v>11264320000000</v>
      </c>
      <c r="S51" s="13">
        <f t="shared" si="6"/>
        <v>7421643000000</v>
      </c>
      <c r="T51" s="3">
        <f t="shared" si="7"/>
        <v>1.5177663490415803</v>
      </c>
      <c r="U51" s="3">
        <f t="shared" si="8"/>
        <v>0.20583926978985384</v>
      </c>
      <c r="V51" s="3">
        <f t="shared" si="9"/>
        <v>2.9313731026573402</v>
      </c>
      <c r="W51" s="3">
        <f t="shared" si="10"/>
        <v>1.5177663490415803</v>
      </c>
      <c r="X51" s="30">
        <f t="shared" si="11"/>
        <v>4.6549787214887743</v>
      </c>
    </row>
    <row r="52" spans="1:24">
      <c r="A52" s="2"/>
      <c r="B52" s="3"/>
      <c r="C52" s="3">
        <v>2022</v>
      </c>
      <c r="D52" s="27">
        <v>8530199000000</v>
      </c>
      <c r="E52" s="27">
        <v>320887000000</v>
      </c>
      <c r="F52" s="22">
        <v>1496330000000</v>
      </c>
      <c r="G52" s="27">
        <v>790641000000</v>
      </c>
      <c r="H52" s="27">
        <v>1376117000000</v>
      </c>
      <c r="I52" s="27">
        <v>192146000000</v>
      </c>
      <c r="J52" s="13">
        <f t="shared" si="12"/>
        <v>4176121000000</v>
      </c>
      <c r="K52" s="13">
        <f t="shared" si="13"/>
        <v>12706320000000</v>
      </c>
      <c r="L52" s="13">
        <f t="shared" si="0"/>
        <v>12706320000000</v>
      </c>
      <c r="M52" s="13">
        <v>57473007000000</v>
      </c>
      <c r="N52" s="3">
        <f t="shared" si="1"/>
        <v>0.2210832643574748</v>
      </c>
      <c r="O52" s="13">
        <f t="shared" si="2"/>
        <v>12706320000000</v>
      </c>
      <c r="P52" s="13">
        <f t="shared" si="3"/>
        <v>4176121000000</v>
      </c>
      <c r="Q52" s="3">
        <f t="shared" si="4"/>
        <v>3.0426129894224809</v>
      </c>
      <c r="R52" s="13">
        <f t="shared" si="5"/>
        <v>12706320000000</v>
      </c>
      <c r="S52" s="13">
        <f t="shared" si="6"/>
        <v>8530199000000</v>
      </c>
      <c r="T52" s="3">
        <f t="shared" si="7"/>
        <v>1.4895690006763032</v>
      </c>
      <c r="U52" s="3">
        <f t="shared" si="8"/>
        <v>0.2210832643574748</v>
      </c>
      <c r="V52" s="3">
        <f t="shared" si="9"/>
        <v>3.0426129894224809</v>
      </c>
      <c r="W52" s="3">
        <f t="shared" si="10"/>
        <v>1.4895690006763032</v>
      </c>
      <c r="X52" s="30">
        <f t="shared" si="11"/>
        <v>4.7532652544562586</v>
      </c>
    </row>
    <row r="53" spans="1:24">
      <c r="A53" s="2">
        <v>11</v>
      </c>
      <c r="B53" s="3" t="s">
        <v>10</v>
      </c>
      <c r="C53" s="3">
        <v>2018</v>
      </c>
      <c r="D53" s="13">
        <v>5039068000000</v>
      </c>
      <c r="E53" s="13">
        <v>953911000000</v>
      </c>
      <c r="F53" s="22">
        <v>1209954000000</v>
      </c>
      <c r="G53" s="27">
        <v>1353392000000</v>
      </c>
      <c r="H53" s="27">
        <v>2552326000000</v>
      </c>
      <c r="I53" s="28">
        <v>464174000000</v>
      </c>
      <c r="J53" s="13">
        <f t="shared" si="12"/>
        <v>6533757000000</v>
      </c>
      <c r="K53" s="13">
        <f t="shared" si="13"/>
        <v>11572825000000</v>
      </c>
      <c r="L53" s="13">
        <f t="shared" si="0"/>
        <v>11572825000000</v>
      </c>
      <c r="M53" s="22">
        <v>49916800000000</v>
      </c>
      <c r="N53" s="3">
        <f t="shared" si="1"/>
        <v>0.23184228556317713</v>
      </c>
      <c r="O53" s="13">
        <f t="shared" si="2"/>
        <v>11572825000000</v>
      </c>
      <c r="P53" s="13">
        <f t="shared" si="3"/>
        <v>6533757000000</v>
      </c>
      <c r="Q53" s="3">
        <f t="shared" si="4"/>
        <v>1.771235906079764</v>
      </c>
      <c r="R53" s="13">
        <f t="shared" si="5"/>
        <v>11572825000000</v>
      </c>
      <c r="S53" s="13">
        <f t="shared" si="6"/>
        <v>5039068000000</v>
      </c>
      <c r="T53" s="3">
        <f t="shared" si="7"/>
        <v>2.2966201289603552</v>
      </c>
      <c r="U53" s="3">
        <f t="shared" si="8"/>
        <v>0.23184228556317713</v>
      </c>
      <c r="V53" s="3">
        <f t="shared" si="9"/>
        <v>1.771235906079764</v>
      </c>
      <c r="W53" s="3">
        <f t="shared" si="10"/>
        <v>2.2966201289603552</v>
      </c>
      <c r="X53" s="30">
        <f t="shared" si="11"/>
        <v>4.2996983206032962</v>
      </c>
    </row>
    <row r="54" spans="1:24">
      <c r="A54" s="2"/>
      <c r="B54" s="3"/>
      <c r="C54" s="3">
        <v>2019</v>
      </c>
      <c r="D54" s="13">
        <v>6350788000000</v>
      </c>
      <c r="E54" s="13">
        <v>968945000000</v>
      </c>
      <c r="F54" s="22">
        <v>1447884000000</v>
      </c>
      <c r="G54" s="27">
        <v>1428406000000</v>
      </c>
      <c r="H54" s="27">
        <v>2637762000000</v>
      </c>
      <c r="I54" s="28">
        <v>451018000000</v>
      </c>
      <c r="J54" s="13">
        <f t="shared" si="12"/>
        <v>6934015000000</v>
      </c>
      <c r="K54" s="13">
        <f t="shared" si="13"/>
        <v>13284803000000</v>
      </c>
      <c r="L54" s="13">
        <f t="shared" si="0"/>
        <v>13284803000000</v>
      </c>
      <c r="M54" s="22">
        <v>54202488000000</v>
      </c>
      <c r="N54" s="3">
        <f t="shared" si="1"/>
        <v>0.24509581552787763</v>
      </c>
      <c r="O54" s="13">
        <f t="shared" si="2"/>
        <v>13284803000000</v>
      </c>
      <c r="P54" s="13">
        <f t="shared" si="3"/>
        <v>6934015000000</v>
      </c>
      <c r="Q54" s="3">
        <f t="shared" si="4"/>
        <v>1.9158889907218257</v>
      </c>
      <c r="R54" s="13">
        <f t="shared" si="5"/>
        <v>13284803000000</v>
      </c>
      <c r="S54" s="13">
        <f t="shared" si="6"/>
        <v>6350788000000</v>
      </c>
      <c r="T54" s="3">
        <f t="shared" si="7"/>
        <v>2.0918353753896368</v>
      </c>
      <c r="U54" s="3">
        <f t="shared" si="8"/>
        <v>0.24509581552787763</v>
      </c>
      <c r="V54" s="3">
        <f t="shared" si="9"/>
        <v>1.9158889907218257</v>
      </c>
      <c r="W54" s="3">
        <f t="shared" si="10"/>
        <v>2.0918353753896368</v>
      </c>
      <c r="X54" s="30">
        <f t="shared" si="11"/>
        <v>4.2528201816393398</v>
      </c>
    </row>
    <row r="55" spans="1:24">
      <c r="A55" s="2"/>
      <c r="B55" s="3"/>
      <c r="C55" s="3">
        <v>2020</v>
      </c>
      <c r="D55" s="13">
        <v>6588662000000</v>
      </c>
      <c r="E55" s="13">
        <v>894417000000</v>
      </c>
      <c r="F55" s="22">
        <v>1527333000000</v>
      </c>
      <c r="G55" s="27">
        <v>1608483000000</v>
      </c>
      <c r="H55" s="27">
        <v>2816577000000</v>
      </c>
      <c r="I55" s="28">
        <v>491762000000</v>
      </c>
      <c r="J55" s="13">
        <f t="shared" si="12"/>
        <v>7338572000000</v>
      </c>
      <c r="K55" s="13">
        <f t="shared" si="13"/>
        <v>13927234000000</v>
      </c>
      <c r="L55" s="13">
        <f t="shared" si="0"/>
        <v>13927234000000</v>
      </c>
      <c r="M55" s="22">
        <v>79138044000000</v>
      </c>
      <c r="N55" s="3">
        <f t="shared" si="1"/>
        <v>0.17598658364616643</v>
      </c>
      <c r="O55" s="13">
        <f t="shared" si="2"/>
        <v>13927234000000</v>
      </c>
      <c r="P55" s="13">
        <f t="shared" si="3"/>
        <v>7338572000000</v>
      </c>
      <c r="Q55" s="3">
        <f t="shared" si="4"/>
        <v>1.8978125444568781</v>
      </c>
      <c r="R55" s="13">
        <f t="shared" si="5"/>
        <v>13927234000000</v>
      </c>
      <c r="S55" s="13">
        <f t="shared" si="6"/>
        <v>6588662000000</v>
      </c>
      <c r="T55" s="3">
        <f t="shared" si="7"/>
        <v>2.113818253235634</v>
      </c>
      <c r="U55" s="3">
        <f t="shared" si="8"/>
        <v>0.17598658364616643</v>
      </c>
      <c r="V55" s="3">
        <f t="shared" si="9"/>
        <v>1.8978125444568781</v>
      </c>
      <c r="W55" s="3">
        <f t="shared" si="10"/>
        <v>2.113818253235634</v>
      </c>
      <c r="X55" s="30">
        <f t="shared" si="11"/>
        <v>4.1876173813386783</v>
      </c>
    </row>
    <row r="56" spans="1:24">
      <c r="A56" s="2"/>
      <c r="B56" s="3"/>
      <c r="C56" s="3">
        <v>2021</v>
      </c>
      <c r="D56" s="13">
        <v>9241113000000</v>
      </c>
      <c r="E56" s="13">
        <v>887970000000</v>
      </c>
      <c r="F56" s="22">
        <v>1624310000000</v>
      </c>
      <c r="G56" s="27">
        <v>1604590000000</v>
      </c>
      <c r="H56" s="27">
        <v>2934690000000</v>
      </c>
      <c r="I56" s="28">
        <v>420290000000</v>
      </c>
      <c r="J56" s="13">
        <f t="shared" si="12"/>
        <v>7471850000000</v>
      </c>
      <c r="K56" s="13">
        <f t="shared" si="13"/>
        <v>16712963000000</v>
      </c>
      <c r="L56" s="13">
        <f t="shared" si="0"/>
        <v>16712963000000</v>
      </c>
      <c r="M56" s="22">
        <v>86632111000000</v>
      </c>
      <c r="N56" s="3">
        <f t="shared" si="1"/>
        <v>0.19291880120524824</v>
      </c>
      <c r="O56" s="13">
        <f t="shared" si="2"/>
        <v>16712963000000</v>
      </c>
      <c r="P56" s="13">
        <f t="shared" si="3"/>
        <v>7471850000000</v>
      </c>
      <c r="Q56" s="3">
        <f t="shared" si="4"/>
        <v>2.2367904869610604</v>
      </c>
      <c r="R56" s="13">
        <f t="shared" si="5"/>
        <v>16712963000000</v>
      </c>
      <c r="S56" s="13">
        <f t="shared" si="6"/>
        <v>9241113000000</v>
      </c>
      <c r="T56" s="3">
        <f t="shared" si="7"/>
        <v>1.8085443820457558</v>
      </c>
      <c r="U56" s="3">
        <f t="shared" si="8"/>
        <v>0.19291880120524824</v>
      </c>
      <c r="V56" s="3">
        <f t="shared" si="9"/>
        <v>2.2367904869610604</v>
      </c>
      <c r="W56" s="3">
        <f t="shared" si="10"/>
        <v>1.8085443820457558</v>
      </c>
      <c r="X56" s="30">
        <f t="shared" si="11"/>
        <v>4.2382536702120639</v>
      </c>
    </row>
    <row r="57" spans="1:24">
      <c r="A57" s="2"/>
      <c r="B57" s="3"/>
      <c r="C57" s="3">
        <v>2022</v>
      </c>
      <c r="D57" s="13">
        <v>12127419000000</v>
      </c>
      <c r="E57" s="27">
        <v>982942000000</v>
      </c>
      <c r="F57" s="22">
        <v>1636474000000</v>
      </c>
      <c r="G57" s="27">
        <v>1773063000000</v>
      </c>
      <c r="H57" s="27">
        <v>3307977000000</v>
      </c>
      <c r="I57" s="28">
        <v>375590000000</v>
      </c>
      <c r="J57" s="13">
        <f t="shared" si="12"/>
        <v>8076046000000</v>
      </c>
      <c r="K57" s="13">
        <f t="shared" si="13"/>
        <v>20203465000000</v>
      </c>
      <c r="L57" s="13">
        <f t="shared" si="0"/>
        <v>20203465000000</v>
      </c>
      <c r="M57" s="13">
        <v>93623038000000</v>
      </c>
      <c r="N57" s="3">
        <f t="shared" si="1"/>
        <v>0.21579587067020833</v>
      </c>
      <c r="O57" s="13">
        <f t="shared" si="2"/>
        <v>20203465000000</v>
      </c>
      <c r="P57" s="13">
        <f t="shared" si="3"/>
        <v>8076046000000</v>
      </c>
      <c r="Q57" s="3">
        <f t="shared" si="4"/>
        <v>2.5016530366468936</v>
      </c>
      <c r="R57" s="13">
        <f t="shared" si="5"/>
        <v>20203465000000</v>
      </c>
      <c r="S57" s="13">
        <f t="shared" si="6"/>
        <v>12127419000000</v>
      </c>
      <c r="T57" s="3">
        <f t="shared" si="7"/>
        <v>1.6659327924597971</v>
      </c>
      <c r="U57" s="3">
        <f t="shared" si="8"/>
        <v>0.21579587067020833</v>
      </c>
      <c r="V57" s="3">
        <f t="shared" si="9"/>
        <v>2.5016530366468936</v>
      </c>
      <c r="W57" s="3">
        <f t="shared" si="10"/>
        <v>1.6659327924597971</v>
      </c>
      <c r="X57" s="30">
        <f t="shared" si="11"/>
        <v>4.3833816997768995</v>
      </c>
    </row>
    <row r="58" spans="1:24">
      <c r="A58" s="2">
        <v>12</v>
      </c>
      <c r="B58" s="3" t="s">
        <v>17</v>
      </c>
      <c r="C58" s="3">
        <v>2018</v>
      </c>
      <c r="D58" s="13">
        <v>1320897000000</v>
      </c>
      <c r="E58" s="13">
        <v>30939000000</v>
      </c>
      <c r="F58" s="22">
        <v>98881000000</v>
      </c>
      <c r="G58" s="13">
        <v>68498000000</v>
      </c>
      <c r="H58" s="13">
        <v>76010000000</v>
      </c>
      <c r="I58" s="28">
        <v>8735000000</v>
      </c>
      <c r="J58" s="13">
        <f t="shared" si="12"/>
        <v>283063000000</v>
      </c>
      <c r="K58" s="13">
        <f t="shared" si="13"/>
        <v>1603960000000</v>
      </c>
      <c r="L58" s="13">
        <f t="shared" si="0"/>
        <v>1603960000000</v>
      </c>
      <c r="M58" s="21">
        <v>1167536000000</v>
      </c>
      <c r="N58" s="3">
        <f t="shared" si="1"/>
        <v>1.3737991804963616</v>
      </c>
      <c r="O58" s="13">
        <f t="shared" si="2"/>
        <v>1603960000000</v>
      </c>
      <c r="P58" s="13">
        <f t="shared" si="3"/>
        <v>283063000000</v>
      </c>
      <c r="Q58" s="3">
        <f t="shared" si="4"/>
        <v>5.666441746183712</v>
      </c>
      <c r="R58" s="13">
        <f t="shared" si="5"/>
        <v>1603960000000</v>
      </c>
      <c r="S58" s="13">
        <f t="shared" si="6"/>
        <v>1320897000000</v>
      </c>
      <c r="T58" s="3">
        <f t="shared" si="7"/>
        <v>1.2142960427648788</v>
      </c>
      <c r="U58" s="3">
        <f t="shared" si="8"/>
        <v>1.3737991804963616</v>
      </c>
      <c r="V58" s="3">
        <f t="shared" si="9"/>
        <v>5.666441746183712</v>
      </c>
      <c r="W58" s="3">
        <f t="shared" si="10"/>
        <v>1.2142960427648788</v>
      </c>
      <c r="X58" s="30">
        <f t="shared" si="11"/>
        <v>8.2545369694449526</v>
      </c>
    </row>
    <row r="59" spans="1:24">
      <c r="A59" s="2"/>
      <c r="B59" s="3"/>
      <c r="C59" s="3">
        <v>2019</v>
      </c>
      <c r="D59" s="13">
        <v>1228041000000</v>
      </c>
      <c r="E59" s="13">
        <v>30412000000</v>
      </c>
      <c r="F59" s="27">
        <v>100066000000</v>
      </c>
      <c r="G59" s="13">
        <v>80280000000</v>
      </c>
      <c r="H59" s="13">
        <v>77324000000</v>
      </c>
      <c r="I59" s="28">
        <v>3809000000</v>
      </c>
      <c r="J59" s="13">
        <f t="shared" si="12"/>
        <v>291891000000</v>
      </c>
      <c r="K59" s="13">
        <f t="shared" si="13"/>
        <v>1519932000000</v>
      </c>
      <c r="L59" s="13">
        <f t="shared" si="0"/>
        <v>1519932000000</v>
      </c>
      <c r="M59" s="21">
        <v>1146007000000</v>
      </c>
      <c r="N59" s="3">
        <f t="shared" si="1"/>
        <v>1.3262850924994349</v>
      </c>
      <c r="O59" s="13">
        <f t="shared" si="2"/>
        <v>1519932000000</v>
      </c>
      <c r="P59" s="13">
        <f t="shared" si="3"/>
        <v>291891000000</v>
      </c>
      <c r="Q59" s="3">
        <f t="shared" si="4"/>
        <v>5.2071903553038634</v>
      </c>
      <c r="R59" s="13">
        <f t="shared" si="5"/>
        <v>1519932000000</v>
      </c>
      <c r="S59" s="13">
        <f t="shared" si="6"/>
        <v>1228041000000</v>
      </c>
      <c r="T59" s="3">
        <f t="shared" si="7"/>
        <v>1.2376883182239029</v>
      </c>
      <c r="U59" s="3">
        <f t="shared" si="8"/>
        <v>1.3262850924994349</v>
      </c>
      <c r="V59" s="3">
        <f t="shared" si="9"/>
        <v>5.2071903553038634</v>
      </c>
      <c r="W59" s="3">
        <f t="shared" si="10"/>
        <v>1.2376883182239029</v>
      </c>
      <c r="X59" s="30">
        <f t="shared" si="11"/>
        <v>7.7711637660272013</v>
      </c>
    </row>
    <row r="60" spans="1:24">
      <c r="A60" s="2"/>
      <c r="B60" s="3"/>
      <c r="C60" s="3">
        <v>2020</v>
      </c>
      <c r="D60" s="13">
        <v>1207074000000</v>
      </c>
      <c r="E60" s="13">
        <v>29642000000</v>
      </c>
      <c r="F60" s="27">
        <v>108081000000</v>
      </c>
      <c r="G60" s="13">
        <v>96977000000</v>
      </c>
      <c r="H60" s="13">
        <v>72511000000</v>
      </c>
      <c r="I60" s="28">
        <v>3548000000</v>
      </c>
      <c r="J60" s="13">
        <f t="shared" si="12"/>
        <v>310759000000</v>
      </c>
      <c r="K60" s="13">
        <f t="shared" si="13"/>
        <v>1517833000000</v>
      </c>
      <c r="L60" s="13">
        <f t="shared" si="0"/>
        <v>1517833000000</v>
      </c>
      <c r="M60" s="21">
        <v>1433406000000</v>
      </c>
      <c r="N60" s="3">
        <f t="shared" si="1"/>
        <v>1.0588995720682068</v>
      </c>
      <c r="O60" s="13">
        <f t="shared" si="2"/>
        <v>1517833000000</v>
      </c>
      <c r="P60" s="13">
        <f t="shared" si="3"/>
        <v>310759000000</v>
      </c>
      <c r="Q60" s="3">
        <f t="shared" si="4"/>
        <v>4.884276883372646</v>
      </c>
      <c r="R60" s="13">
        <f t="shared" si="5"/>
        <v>1517833000000</v>
      </c>
      <c r="S60" s="13">
        <f t="shared" si="6"/>
        <v>1207074000000</v>
      </c>
      <c r="T60" s="3">
        <f t="shared" si="7"/>
        <v>1.2574481763338454</v>
      </c>
      <c r="U60" s="3">
        <f t="shared" si="8"/>
        <v>1.0588995720682068</v>
      </c>
      <c r="V60" s="3">
        <f t="shared" si="9"/>
        <v>4.884276883372646</v>
      </c>
      <c r="W60" s="3">
        <f t="shared" si="10"/>
        <v>1.2574481763338454</v>
      </c>
      <c r="X60" s="30">
        <f t="shared" si="11"/>
        <v>7.2006246317746978</v>
      </c>
    </row>
    <row r="61" spans="1:24">
      <c r="A61" s="2"/>
      <c r="B61" s="3"/>
      <c r="C61" s="3">
        <v>2021</v>
      </c>
      <c r="D61" s="13">
        <v>288642000000</v>
      </c>
      <c r="E61" s="13">
        <v>24241000000</v>
      </c>
      <c r="F61" s="27">
        <v>98430000000</v>
      </c>
      <c r="G61" s="13">
        <v>84249000000</v>
      </c>
      <c r="H61" s="13">
        <v>69633000000</v>
      </c>
      <c r="I61" s="28">
        <v>3962000000</v>
      </c>
      <c r="J61" s="13">
        <f t="shared" si="12"/>
        <v>280515000000</v>
      </c>
      <c r="K61" s="13">
        <f t="shared" si="13"/>
        <v>569157000000</v>
      </c>
      <c r="L61" s="13">
        <f t="shared" si="0"/>
        <v>569157000000</v>
      </c>
      <c r="M61" s="21">
        <v>1099157000000</v>
      </c>
      <c r="N61" s="3">
        <f t="shared" si="1"/>
        <v>0.51781228705271398</v>
      </c>
      <c r="O61" s="13">
        <f t="shared" si="2"/>
        <v>569157000000</v>
      </c>
      <c r="P61" s="13">
        <f t="shared" si="3"/>
        <v>280515000000</v>
      </c>
      <c r="Q61" s="3">
        <f t="shared" si="4"/>
        <v>2.0289717127426341</v>
      </c>
      <c r="R61" s="13">
        <f t="shared" si="5"/>
        <v>569157000000</v>
      </c>
      <c r="S61" s="13">
        <f t="shared" si="6"/>
        <v>288642000000</v>
      </c>
      <c r="T61" s="3">
        <f t="shared" si="7"/>
        <v>1.971844014384601</v>
      </c>
      <c r="U61" s="3">
        <f t="shared" si="8"/>
        <v>0.51781228705271398</v>
      </c>
      <c r="V61" s="3">
        <f t="shared" si="9"/>
        <v>2.0289717127426341</v>
      </c>
      <c r="W61" s="3">
        <f t="shared" si="10"/>
        <v>1.971844014384601</v>
      </c>
      <c r="X61" s="30">
        <f t="shared" si="11"/>
        <v>4.5186280141799493</v>
      </c>
    </row>
    <row r="62" spans="1:24">
      <c r="A62" s="2"/>
      <c r="B62" s="3"/>
      <c r="C62" s="3">
        <v>2022</v>
      </c>
      <c r="D62" s="13">
        <v>666664000000</v>
      </c>
      <c r="E62" s="13">
        <v>22003000000</v>
      </c>
      <c r="F62" s="27">
        <v>80106000000</v>
      </c>
      <c r="G62" s="13">
        <v>89924000000</v>
      </c>
      <c r="H62" s="13">
        <v>72234000000</v>
      </c>
      <c r="I62" s="28">
        <v>2251000000</v>
      </c>
      <c r="J62" s="13">
        <f t="shared" si="12"/>
        <v>266518000000</v>
      </c>
      <c r="K62" s="13">
        <f t="shared" si="13"/>
        <v>933182000000</v>
      </c>
      <c r="L62" s="13">
        <f t="shared" si="0"/>
        <v>933182000000</v>
      </c>
      <c r="M62" s="13">
        <v>1073275000000</v>
      </c>
      <c r="N62" s="3">
        <f t="shared" si="1"/>
        <v>0.8694714774871305</v>
      </c>
      <c r="O62" s="13">
        <f t="shared" si="2"/>
        <v>933182000000</v>
      </c>
      <c r="P62" s="13">
        <f t="shared" si="3"/>
        <v>266518000000</v>
      </c>
      <c r="Q62" s="3">
        <f t="shared" si="4"/>
        <v>3.5013845218709432</v>
      </c>
      <c r="R62" s="13">
        <f t="shared" si="5"/>
        <v>933182000000</v>
      </c>
      <c r="S62" s="13">
        <f t="shared" si="6"/>
        <v>666664000000</v>
      </c>
      <c r="T62" s="3">
        <f t="shared" si="7"/>
        <v>1.3997785991143965</v>
      </c>
      <c r="U62" s="3">
        <f t="shared" si="8"/>
        <v>0.8694714774871305</v>
      </c>
      <c r="V62" s="3">
        <f t="shared" si="9"/>
        <v>3.5013845218709432</v>
      </c>
      <c r="W62" s="3">
        <f t="shared" si="10"/>
        <v>1.3997785991143965</v>
      </c>
      <c r="X62" s="30">
        <f t="shared" si="11"/>
        <v>5.7706345984724701</v>
      </c>
    </row>
    <row r="63" spans="1:24">
      <c r="A63" s="2">
        <v>13</v>
      </c>
      <c r="B63" s="3" t="s">
        <v>11</v>
      </c>
      <c r="C63" s="3">
        <v>2018</v>
      </c>
      <c r="D63" s="27">
        <v>1570140423232</v>
      </c>
      <c r="E63" s="13">
        <v>285196251162</v>
      </c>
      <c r="F63" s="13">
        <v>1042060864342</v>
      </c>
      <c r="G63" s="13">
        <v>106927561661</v>
      </c>
      <c r="H63" s="13">
        <v>212992655849</v>
      </c>
      <c r="I63" s="27">
        <v>72036608869</v>
      </c>
      <c r="J63" s="13">
        <f t="shared" si="12"/>
        <v>1719213941883</v>
      </c>
      <c r="K63" s="13">
        <f t="shared" si="13"/>
        <v>3289354365115</v>
      </c>
      <c r="L63" s="13">
        <f t="shared" si="0"/>
        <v>3289354365115</v>
      </c>
      <c r="M63" s="13">
        <v>8542544481694</v>
      </c>
      <c r="N63" s="3">
        <f t="shared" si="1"/>
        <v>0.38505557356638032</v>
      </c>
      <c r="O63" s="13">
        <f t="shared" si="2"/>
        <v>3289354365115</v>
      </c>
      <c r="P63" s="13">
        <f t="shared" si="3"/>
        <v>1719213941883</v>
      </c>
      <c r="Q63" s="3">
        <f t="shared" si="4"/>
        <v>1.9132897221111851</v>
      </c>
      <c r="R63" s="13">
        <f t="shared" si="5"/>
        <v>3289354365115</v>
      </c>
      <c r="S63" s="13">
        <f t="shared" si="6"/>
        <v>1570140423232</v>
      </c>
      <c r="T63" s="3">
        <f t="shared" si="7"/>
        <v>2.0949427939344081</v>
      </c>
      <c r="U63" s="3">
        <f t="shared" si="8"/>
        <v>0.38505557356638032</v>
      </c>
      <c r="V63" s="3">
        <f t="shared" si="9"/>
        <v>1.9132897221111851</v>
      </c>
      <c r="W63" s="3">
        <f t="shared" si="10"/>
        <v>2.0949427939344081</v>
      </c>
      <c r="X63" s="30">
        <f t="shared" si="11"/>
        <v>4.393288089611973</v>
      </c>
    </row>
    <row r="64" spans="1:24">
      <c r="A64" s="2"/>
      <c r="B64" s="3"/>
      <c r="C64" s="3">
        <v>2019</v>
      </c>
      <c r="D64" s="27">
        <v>1804748133197</v>
      </c>
      <c r="E64" s="13">
        <v>335246636595</v>
      </c>
      <c r="F64" s="13">
        <v>1192656462187</v>
      </c>
      <c r="G64" s="13">
        <v>140109114408</v>
      </c>
      <c r="H64" s="13">
        <v>239460699475</v>
      </c>
      <c r="I64" s="13">
        <v>83427050277</v>
      </c>
      <c r="J64" s="13">
        <f t="shared" si="12"/>
        <v>1990899962942</v>
      </c>
      <c r="K64" s="13">
        <f t="shared" si="13"/>
        <v>3795648096139</v>
      </c>
      <c r="L64" s="13">
        <f t="shared" si="0"/>
        <v>3795648096139</v>
      </c>
      <c r="M64" s="13">
        <v>9899940195318</v>
      </c>
      <c r="N64" s="3">
        <f t="shared" si="1"/>
        <v>0.38340111366875568</v>
      </c>
      <c r="O64" s="13">
        <f t="shared" si="2"/>
        <v>3795648096139</v>
      </c>
      <c r="P64" s="13">
        <f t="shared" si="3"/>
        <v>1990899962942</v>
      </c>
      <c r="Q64" s="3">
        <f t="shared" si="4"/>
        <v>1.9064986522628093</v>
      </c>
      <c r="R64" s="13">
        <f t="shared" si="5"/>
        <v>3795648096139</v>
      </c>
      <c r="S64" s="13">
        <f t="shared" si="6"/>
        <v>1804748133197</v>
      </c>
      <c r="T64" s="3">
        <f t="shared" si="7"/>
        <v>2.103145600386489</v>
      </c>
      <c r="U64" s="3">
        <f t="shared" si="8"/>
        <v>0.38340111366875568</v>
      </c>
      <c r="V64" s="3">
        <f t="shared" si="9"/>
        <v>1.9064986522628093</v>
      </c>
      <c r="W64" s="3">
        <f t="shared" si="10"/>
        <v>2.103145600386489</v>
      </c>
      <c r="X64" s="30">
        <f t="shared" si="11"/>
        <v>4.393045366318054</v>
      </c>
    </row>
    <row r="65" spans="1:24">
      <c r="A65" s="2"/>
      <c r="B65" s="3"/>
      <c r="C65" s="3">
        <v>2020</v>
      </c>
      <c r="D65" s="27">
        <v>2020050505649</v>
      </c>
      <c r="E65" s="13">
        <v>398415283295</v>
      </c>
      <c r="F65" s="13">
        <v>1249020013269</v>
      </c>
      <c r="G65" s="13">
        <v>170410307644</v>
      </c>
      <c r="H65" s="13">
        <v>264827232726</v>
      </c>
      <c r="I65" s="13">
        <v>80473754940</v>
      </c>
      <c r="J65" s="13">
        <f t="shared" si="12"/>
        <v>2163146591874</v>
      </c>
      <c r="K65" s="13">
        <f t="shared" si="13"/>
        <v>4183197097523</v>
      </c>
      <c r="L65" s="13">
        <f t="shared" si="0"/>
        <v>4183197097523</v>
      </c>
      <c r="M65" s="13">
        <v>11271468049958</v>
      </c>
      <c r="N65" s="3">
        <f t="shared" si="1"/>
        <v>0.37113152244073366</v>
      </c>
      <c r="O65" s="13">
        <f t="shared" si="2"/>
        <v>4183197097523</v>
      </c>
      <c r="P65" s="13">
        <f t="shared" si="3"/>
        <v>2163146591874</v>
      </c>
      <c r="Q65" s="3">
        <f t="shared" si="4"/>
        <v>1.9338481789618189</v>
      </c>
      <c r="R65" s="13">
        <f t="shared" si="5"/>
        <v>4183197097523</v>
      </c>
      <c r="S65" s="13">
        <f t="shared" si="6"/>
        <v>2020050505649</v>
      </c>
      <c r="T65" s="3">
        <f t="shared" si="7"/>
        <v>2.0708378755010517</v>
      </c>
      <c r="U65" s="3">
        <f t="shared" si="8"/>
        <v>0.37113152244073366</v>
      </c>
      <c r="V65" s="3">
        <f t="shared" si="9"/>
        <v>1.9338481789618189</v>
      </c>
      <c r="W65" s="3">
        <f t="shared" si="10"/>
        <v>2.0708378755010517</v>
      </c>
      <c r="X65" s="30">
        <f t="shared" si="11"/>
        <v>4.3758175769036036</v>
      </c>
    </row>
    <row r="66" spans="1:24">
      <c r="A66" s="2"/>
      <c r="B66" s="3"/>
      <c r="C66" s="3">
        <v>2021</v>
      </c>
      <c r="D66" s="27">
        <v>2044604013957</v>
      </c>
      <c r="E66" s="13">
        <v>415574243403</v>
      </c>
      <c r="F66" s="13">
        <v>1369274922584</v>
      </c>
      <c r="G66" s="13">
        <v>139484276805</v>
      </c>
      <c r="H66" s="13">
        <v>300803769379</v>
      </c>
      <c r="I66" s="13">
        <v>84410775414</v>
      </c>
      <c r="J66" s="13">
        <f t="shared" si="12"/>
        <v>2309547987585</v>
      </c>
      <c r="K66" s="13">
        <f t="shared" si="13"/>
        <v>4354152001542</v>
      </c>
      <c r="L66" s="13">
        <f t="shared" si="0"/>
        <v>4354152001542</v>
      </c>
      <c r="M66" s="13">
        <v>11360031396135</v>
      </c>
      <c r="N66" s="3">
        <f t="shared" si="1"/>
        <v>0.38328696899758607</v>
      </c>
      <c r="O66" s="13">
        <f t="shared" si="2"/>
        <v>4354152001542</v>
      </c>
      <c r="P66" s="13">
        <f t="shared" si="3"/>
        <v>2309547987585</v>
      </c>
      <c r="Q66" s="3">
        <f t="shared" si="4"/>
        <v>1.8852831917534474</v>
      </c>
      <c r="R66" s="13">
        <f t="shared" si="5"/>
        <v>4354152001542</v>
      </c>
      <c r="S66" s="13">
        <f t="shared" si="6"/>
        <v>2044604013957</v>
      </c>
      <c r="T66" s="3">
        <f t="shared" si="7"/>
        <v>2.1295820470953903</v>
      </c>
      <c r="U66" s="3">
        <f t="shared" si="8"/>
        <v>0.38328696899758607</v>
      </c>
      <c r="V66" s="3">
        <f t="shared" si="9"/>
        <v>1.8852831917534474</v>
      </c>
      <c r="W66" s="3">
        <f t="shared" si="10"/>
        <v>2.1295820470953903</v>
      </c>
      <c r="X66" s="30">
        <f t="shared" si="11"/>
        <v>4.3981522078464241</v>
      </c>
    </row>
    <row r="67" spans="1:24">
      <c r="A67" s="2"/>
      <c r="B67" s="3"/>
      <c r="C67" s="3">
        <v>2022</v>
      </c>
      <c r="D67" s="27">
        <v>1295324731877</v>
      </c>
      <c r="E67" s="13">
        <v>419478106867</v>
      </c>
      <c r="F67" s="13">
        <v>1451112285613</v>
      </c>
      <c r="G67" s="13">
        <v>149946965638</v>
      </c>
      <c r="H67" s="13">
        <v>306457944889</v>
      </c>
      <c r="I67" s="13">
        <v>82682327793</v>
      </c>
      <c r="J67" s="13">
        <f t="shared" si="12"/>
        <v>2409677630800</v>
      </c>
      <c r="K67" s="13">
        <f t="shared" si="13"/>
        <v>3705002362677</v>
      </c>
      <c r="L67" s="13">
        <f t="shared" si="0"/>
        <v>3705002362677</v>
      </c>
      <c r="M67" s="13">
        <v>12834694090515</v>
      </c>
      <c r="N67" s="3">
        <f t="shared" si="1"/>
        <v>0.28867087415936493</v>
      </c>
      <c r="O67" s="13">
        <f t="shared" si="2"/>
        <v>3705002362677</v>
      </c>
      <c r="P67" s="13">
        <f t="shared" si="3"/>
        <v>2409677630800</v>
      </c>
      <c r="Q67" s="3">
        <f t="shared" si="4"/>
        <v>1.537551046380822</v>
      </c>
      <c r="R67" s="13">
        <f t="shared" si="5"/>
        <v>3705002362677</v>
      </c>
      <c r="S67" s="13">
        <f t="shared" si="6"/>
        <v>1295324731877</v>
      </c>
      <c r="T67" s="3">
        <f t="shared" si="7"/>
        <v>2.8602884446653301</v>
      </c>
      <c r="U67" s="3">
        <f t="shared" si="8"/>
        <v>0.28867087415936493</v>
      </c>
      <c r="V67" s="3">
        <f t="shared" si="9"/>
        <v>1.537551046380822</v>
      </c>
      <c r="W67" s="3">
        <f t="shared" si="10"/>
        <v>2.8602884446653301</v>
      </c>
      <c r="X67" s="30">
        <f t="shared" si="11"/>
        <v>4.6865103652055167</v>
      </c>
    </row>
    <row r="68" spans="1:24">
      <c r="A68" s="2">
        <v>14</v>
      </c>
      <c r="B68" s="3" t="s">
        <v>12</v>
      </c>
      <c r="C68" s="3">
        <v>2018</v>
      </c>
      <c r="D68" s="27">
        <v>124467558054</v>
      </c>
      <c r="E68" s="27">
        <v>87814743757</v>
      </c>
      <c r="F68" s="27">
        <v>179642141462</v>
      </c>
      <c r="G68" s="27">
        <v>146634971763</v>
      </c>
      <c r="H68" s="27">
        <v>196730835693</v>
      </c>
      <c r="I68" s="27">
        <v>17743883000</v>
      </c>
      <c r="J68" s="13">
        <f t="shared" ref="J68:J92" si="15">E68+F68+G68+H68+I68</f>
        <v>628566575675</v>
      </c>
      <c r="K68" s="13">
        <f t="shared" ref="K68:K92" si="16">D68+J68</f>
        <v>753034133729</v>
      </c>
      <c r="L68" s="13">
        <f t="shared" ref="L68:L92" si="17">K68</f>
        <v>753034133729</v>
      </c>
      <c r="M68" s="13">
        <v>2916901120111</v>
      </c>
      <c r="N68" s="3">
        <f t="shared" ref="N68:N92" si="18">L68/M68</f>
        <v>0.25816237942969555</v>
      </c>
      <c r="O68" s="13">
        <f t="shared" ref="O68:O92" si="19">K68</f>
        <v>753034133729</v>
      </c>
      <c r="P68" s="13">
        <f t="shared" ref="P68:P92" si="20">J68</f>
        <v>628566575675</v>
      </c>
      <c r="Q68" s="3">
        <f t="shared" ref="Q68:Q92" si="21">O68/P68</f>
        <v>1.1980180984334678</v>
      </c>
      <c r="R68" s="13">
        <f t="shared" ref="R68:R92" si="22">O68</f>
        <v>753034133729</v>
      </c>
      <c r="S68" s="13">
        <f t="shared" ref="S68:S92" si="23">R68-P68</f>
        <v>124467558054</v>
      </c>
      <c r="T68" s="3">
        <f t="shared" ref="T68:T92" si="24">R68/S68</f>
        <v>6.0500434450742393</v>
      </c>
      <c r="U68" s="3">
        <f t="shared" ref="U68:U92" si="25">N68</f>
        <v>0.25816237942969555</v>
      </c>
      <c r="V68" s="3">
        <f t="shared" ref="V68:V92" si="26">Q68</f>
        <v>1.1980180984334678</v>
      </c>
      <c r="W68" s="3">
        <f t="shared" ref="W68:W92" si="27">T68</f>
        <v>6.0500434450742393</v>
      </c>
      <c r="X68" s="30">
        <f t="shared" ref="X68:X92" si="28">U68+V68+W68</f>
        <v>7.5062239229374033</v>
      </c>
    </row>
    <row r="69" spans="1:24">
      <c r="A69" s="2"/>
      <c r="B69" s="3"/>
      <c r="C69" s="3">
        <v>2019</v>
      </c>
      <c r="D69" s="27">
        <v>136301090897</v>
      </c>
      <c r="E69" s="27">
        <v>93030904542</v>
      </c>
      <c r="F69" s="27">
        <v>212800325847</v>
      </c>
      <c r="G69" s="27">
        <v>166213441598</v>
      </c>
      <c r="H69" s="27">
        <v>241589892647</v>
      </c>
      <c r="I69" s="27">
        <v>21020385029</v>
      </c>
      <c r="J69" s="13">
        <f t="shared" si="15"/>
        <v>734654949663</v>
      </c>
      <c r="K69" s="13">
        <f t="shared" si="16"/>
        <v>870956040560</v>
      </c>
      <c r="L69" s="13">
        <f t="shared" si="17"/>
        <v>870956040560</v>
      </c>
      <c r="M69" s="13">
        <v>3092597379097</v>
      </c>
      <c r="N69" s="3">
        <f t="shared" si="18"/>
        <v>0.28162606825150588</v>
      </c>
      <c r="O69" s="13">
        <f t="shared" si="19"/>
        <v>870956040560</v>
      </c>
      <c r="P69" s="13">
        <f t="shared" si="20"/>
        <v>734654949663</v>
      </c>
      <c r="Q69" s="3">
        <f t="shared" si="21"/>
        <v>1.1855307596573383</v>
      </c>
      <c r="R69" s="13">
        <f t="shared" si="22"/>
        <v>870956040560</v>
      </c>
      <c r="S69" s="13">
        <f t="shared" si="23"/>
        <v>136301090897</v>
      </c>
      <c r="T69" s="3">
        <f t="shared" si="24"/>
        <v>6.3899418179870917</v>
      </c>
      <c r="U69" s="3">
        <f t="shared" si="25"/>
        <v>0.28162606825150588</v>
      </c>
      <c r="V69" s="3">
        <f t="shared" si="26"/>
        <v>1.1855307596573383</v>
      </c>
      <c r="W69" s="3">
        <f t="shared" si="27"/>
        <v>6.3899418179870917</v>
      </c>
      <c r="X69" s="30">
        <f t="shared" si="28"/>
        <v>7.8570986458959364</v>
      </c>
    </row>
    <row r="70" spans="1:24">
      <c r="A70" s="2"/>
      <c r="B70" s="3"/>
      <c r="C70" s="3">
        <v>2020</v>
      </c>
      <c r="D70" s="27">
        <v>221853474024</v>
      </c>
      <c r="E70" s="27">
        <v>103920320917</v>
      </c>
      <c r="F70" s="27">
        <v>234511268835</v>
      </c>
      <c r="G70" s="27">
        <v>214558487019</v>
      </c>
      <c r="H70" s="27">
        <v>249227068981</v>
      </c>
      <c r="I70" s="27">
        <v>18658104003</v>
      </c>
      <c r="J70" s="13">
        <f t="shared" si="15"/>
        <v>820875249755</v>
      </c>
      <c r="K70" s="13">
        <f t="shared" si="16"/>
        <v>1042728723779</v>
      </c>
      <c r="L70" s="13">
        <f t="shared" si="17"/>
        <v>1042728723779</v>
      </c>
      <c r="M70" s="13">
        <v>3227671047731</v>
      </c>
      <c r="N70" s="3">
        <f t="shared" si="18"/>
        <v>0.32305916816152042</v>
      </c>
      <c r="O70" s="13">
        <f t="shared" si="19"/>
        <v>1042728723779</v>
      </c>
      <c r="P70" s="13">
        <f t="shared" si="20"/>
        <v>820875249755</v>
      </c>
      <c r="Q70" s="3">
        <f t="shared" si="21"/>
        <v>1.2702645427429013</v>
      </c>
      <c r="R70" s="13">
        <f t="shared" si="22"/>
        <v>1042728723779</v>
      </c>
      <c r="S70" s="13">
        <f t="shared" si="23"/>
        <v>221853474024</v>
      </c>
      <c r="T70" s="3">
        <f t="shared" si="24"/>
        <v>4.7000784115113659</v>
      </c>
      <c r="U70" s="3">
        <f t="shared" si="25"/>
        <v>0.32305916816152042</v>
      </c>
      <c r="V70" s="3">
        <f t="shared" si="26"/>
        <v>1.2702645427429013</v>
      </c>
      <c r="W70" s="3">
        <f t="shared" si="27"/>
        <v>4.7000784115113659</v>
      </c>
      <c r="X70" s="30">
        <f t="shared" si="28"/>
        <v>6.2934021224157881</v>
      </c>
    </row>
    <row r="71" spans="1:24">
      <c r="A71" s="2"/>
      <c r="B71" s="3"/>
      <c r="C71" s="3">
        <v>2021</v>
      </c>
      <c r="D71" s="27">
        <v>145493328513</v>
      </c>
      <c r="E71" s="27">
        <v>117861979574</v>
      </c>
      <c r="F71" s="27">
        <v>257686214441</v>
      </c>
      <c r="G71" s="27">
        <v>305633872808</v>
      </c>
      <c r="H71" s="27">
        <v>252615542047</v>
      </c>
      <c r="I71" s="27">
        <v>21879373991</v>
      </c>
      <c r="J71" s="13">
        <f t="shared" si="15"/>
        <v>955676982861</v>
      </c>
      <c r="K71" s="13">
        <f t="shared" si="16"/>
        <v>1101170311374</v>
      </c>
      <c r="L71" s="13">
        <f t="shared" si="17"/>
        <v>1101170311374</v>
      </c>
      <c r="M71" s="13">
        <v>2849419530726</v>
      </c>
      <c r="N71" s="3">
        <f t="shared" si="18"/>
        <v>0.38645425831465197</v>
      </c>
      <c r="O71" s="13">
        <f t="shared" si="19"/>
        <v>1101170311374</v>
      </c>
      <c r="P71" s="13">
        <f t="shared" si="20"/>
        <v>955676982861</v>
      </c>
      <c r="Q71" s="3">
        <f t="shared" si="21"/>
        <v>1.152241114018921</v>
      </c>
      <c r="R71" s="13">
        <f t="shared" si="22"/>
        <v>1101170311374</v>
      </c>
      <c r="S71" s="13">
        <f t="shared" si="23"/>
        <v>145493328513</v>
      </c>
      <c r="T71" s="3">
        <f t="shared" si="24"/>
        <v>7.5685278674177088</v>
      </c>
      <c r="U71" s="3">
        <f t="shared" si="25"/>
        <v>0.38645425831465197</v>
      </c>
      <c r="V71" s="3">
        <f t="shared" si="26"/>
        <v>1.152241114018921</v>
      </c>
      <c r="W71" s="3">
        <f t="shared" si="27"/>
        <v>7.5685278674177088</v>
      </c>
      <c r="X71" s="30">
        <f t="shared" si="28"/>
        <v>9.1072232397512813</v>
      </c>
    </row>
    <row r="72" spans="1:24">
      <c r="A72" s="2"/>
      <c r="B72" s="3"/>
      <c r="C72" s="3">
        <v>2022</v>
      </c>
      <c r="D72" s="27">
        <v>292023143596</v>
      </c>
      <c r="E72" s="27">
        <v>88319835277</v>
      </c>
      <c r="F72" s="27">
        <v>255178812456</v>
      </c>
      <c r="G72" s="27">
        <v>285058684503</v>
      </c>
      <c r="H72" s="27">
        <v>199369089073</v>
      </c>
      <c r="I72" s="27">
        <v>23848096000</v>
      </c>
      <c r="J72" s="13">
        <f t="shared" si="15"/>
        <v>851774517309</v>
      </c>
      <c r="K72" s="13">
        <f t="shared" si="16"/>
        <v>1143797660905</v>
      </c>
      <c r="L72" s="13">
        <f t="shared" si="17"/>
        <v>1143797660905</v>
      </c>
      <c r="M72" s="13">
        <v>2681158538764</v>
      </c>
      <c r="N72" s="3">
        <f t="shared" si="18"/>
        <v>0.42660575432897924</v>
      </c>
      <c r="O72" s="13">
        <f t="shared" si="19"/>
        <v>1143797660905</v>
      </c>
      <c r="P72" s="13">
        <f t="shared" si="20"/>
        <v>851774517309</v>
      </c>
      <c r="Q72" s="3">
        <f t="shared" si="21"/>
        <v>1.3428409017430867</v>
      </c>
      <c r="R72" s="13">
        <f t="shared" si="22"/>
        <v>1143797660905</v>
      </c>
      <c r="S72" s="13">
        <f t="shared" si="23"/>
        <v>292023143596</v>
      </c>
      <c r="T72" s="3">
        <f t="shared" si="24"/>
        <v>3.9168048354667024</v>
      </c>
      <c r="U72" s="3">
        <f t="shared" si="25"/>
        <v>0.42660575432897924</v>
      </c>
      <c r="V72" s="3">
        <f t="shared" si="26"/>
        <v>1.3428409017430867</v>
      </c>
      <c r="W72" s="3">
        <f t="shared" si="27"/>
        <v>3.9168048354667024</v>
      </c>
      <c r="X72" s="30">
        <f t="shared" si="28"/>
        <v>5.6862514915387683</v>
      </c>
    </row>
    <row r="73" spans="1:24">
      <c r="A73" s="2">
        <v>15</v>
      </c>
      <c r="B73" s="3" t="s">
        <v>13</v>
      </c>
      <c r="C73" s="3">
        <v>2018</v>
      </c>
      <c r="D73" s="13">
        <v>17482116543</v>
      </c>
      <c r="E73" s="13">
        <v>67005130308</v>
      </c>
      <c r="F73" s="13">
        <v>62462560972</v>
      </c>
      <c r="G73" s="13">
        <v>0</v>
      </c>
      <c r="H73" s="13">
        <v>53120149777</v>
      </c>
      <c r="I73" s="13">
        <v>8227270405</v>
      </c>
      <c r="J73" s="13">
        <f t="shared" si="15"/>
        <v>190815111462</v>
      </c>
      <c r="K73" s="13">
        <f t="shared" si="16"/>
        <v>208297228005</v>
      </c>
      <c r="L73" s="13">
        <f t="shared" si="17"/>
        <v>208297228005</v>
      </c>
      <c r="M73" s="13">
        <v>1023237460399</v>
      </c>
      <c r="N73" s="3">
        <f t="shared" si="18"/>
        <v>0.20356685135801891</v>
      </c>
      <c r="O73" s="13">
        <f t="shared" si="19"/>
        <v>208297228005</v>
      </c>
      <c r="P73" s="13">
        <f t="shared" si="20"/>
        <v>190815111462</v>
      </c>
      <c r="Q73" s="3">
        <f t="shared" si="21"/>
        <v>1.0916180925559529</v>
      </c>
      <c r="R73" s="13">
        <f t="shared" si="22"/>
        <v>208297228005</v>
      </c>
      <c r="S73" s="13">
        <f t="shared" si="23"/>
        <v>17482116543</v>
      </c>
      <c r="T73" s="3">
        <f t="shared" si="24"/>
        <v>11.914874694529143</v>
      </c>
      <c r="U73" s="3">
        <f t="shared" si="25"/>
        <v>0.20356685135801891</v>
      </c>
      <c r="V73" s="3">
        <f t="shared" si="26"/>
        <v>1.0916180925559529</v>
      </c>
      <c r="W73" s="3">
        <f t="shared" si="27"/>
        <v>11.914874694529143</v>
      </c>
      <c r="X73" s="30">
        <f t="shared" si="28"/>
        <v>13.210059638443115</v>
      </c>
    </row>
    <row r="74" spans="1:24">
      <c r="A74" s="2"/>
      <c r="B74" s="3"/>
      <c r="C74" s="3">
        <v>2019</v>
      </c>
      <c r="D74" s="13">
        <v>72364933745</v>
      </c>
      <c r="E74" s="13">
        <v>76019304109</v>
      </c>
      <c r="F74" s="13">
        <v>90962485463</v>
      </c>
      <c r="G74" s="13">
        <v>0</v>
      </c>
      <c r="H74" s="13">
        <v>58905468201</v>
      </c>
      <c r="I74" s="13">
        <v>10447623181</v>
      </c>
      <c r="J74" s="13">
        <f t="shared" si="15"/>
        <v>236334880954</v>
      </c>
      <c r="K74" s="13">
        <f t="shared" si="16"/>
        <v>308699814699</v>
      </c>
      <c r="L74" s="13">
        <f t="shared" si="17"/>
        <v>308699814699</v>
      </c>
      <c r="M74" s="13">
        <v>1040576552571</v>
      </c>
      <c r="N74" s="3">
        <f t="shared" si="18"/>
        <v>0.29666228201690809</v>
      </c>
      <c r="O74" s="13">
        <f t="shared" si="19"/>
        <v>308699814699</v>
      </c>
      <c r="P74" s="13">
        <f t="shared" si="20"/>
        <v>236334880954</v>
      </c>
      <c r="Q74" s="3">
        <f t="shared" si="21"/>
        <v>1.3061965861868907</v>
      </c>
      <c r="R74" s="13">
        <f t="shared" si="22"/>
        <v>308699814699</v>
      </c>
      <c r="S74" s="13">
        <f t="shared" si="23"/>
        <v>72364933745</v>
      </c>
      <c r="T74" s="3">
        <f t="shared" si="24"/>
        <v>4.2658757318399312</v>
      </c>
      <c r="U74" s="3">
        <f t="shared" si="25"/>
        <v>0.29666228201690809</v>
      </c>
      <c r="V74" s="3">
        <f t="shared" si="26"/>
        <v>1.3061965861868907</v>
      </c>
      <c r="W74" s="3">
        <f t="shared" si="27"/>
        <v>4.2658757318399312</v>
      </c>
      <c r="X74" s="30">
        <f t="shared" si="28"/>
        <v>5.8687346000437302</v>
      </c>
    </row>
    <row r="75" spans="1:24">
      <c r="A75" s="2"/>
      <c r="B75" s="3"/>
      <c r="C75" s="3">
        <v>2020</v>
      </c>
      <c r="D75" s="13">
        <v>62735784716</v>
      </c>
      <c r="E75" s="13">
        <v>80557589443</v>
      </c>
      <c r="F75" s="13">
        <v>118087597625</v>
      </c>
      <c r="G75" s="13">
        <v>0</v>
      </c>
      <c r="H75" s="13">
        <v>64686381575</v>
      </c>
      <c r="I75" s="13">
        <v>10828617331</v>
      </c>
      <c r="J75" s="13">
        <f t="shared" si="15"/>
        <v>274160185974</v>
      </c>
      <c r="K75" s="13">
        <f t="shared" si="16"/>
        <v>336895970690</v>
      </c>
      <c r="L75" s="13">
        <f t="shared" si="17"/>
        <v>336895970690</v>
      </c>
      <c r="M75" s="29">
        <v>1035820381000</v>
      </c>
      <c r="N75" s="3">
        <f t="shared" si="18"/>
        <v>0.3252455511299695</v>
      </c>
      <c r="O75" s="13">
        <f t="shared" si="19"/>
        <v>336895970690</v>
      </c>
      <c r="P75" s="13">
        <f t="shared" si="20"/>
        <v>274160185974</v>
      </c>
      <c r="Q75" s="3">
        <f t="shared" si="21"/>
        <v>1.228828939888265</v>
      </c>
      <c r="R75" s="13">
        <f t="shared" si="22"/>
        <v>336895970690</v>
      </c>
      <c r="S75" s="13">
        <f t="shared" si="23"/>
        <v>62735784716</v>
      </c>
      <c r="T75" s="3">
        <f t="shared" si="24"/>
        <v>5.3700766191911322</v>
      </c>
      <c r="U75" s="3">
        <f t="shared" si="25"/>
        <v>0.3252455511299695</v>
      </c>
      <c r="V75" s="3">
        <f t="shared" si="26"/>
        <v>1.228828939888265</v>
      </c>
      <c r="W75" s="3">
        <f t="shared" si="27"/>
        <v>5.3700766191911322</v>
      </c>
      <c r="X75" s="30">
        <f t="shared" si="28"/>
        <v>6.9241511102093671</v>
      </c>
    </row>
    <row r="76" spans="1:24">
      <c r="A76" s="2"/>
      <c r="B76" s="3"/>
      <c r="C76" s="3">
        <v>2021</v>
      </c>
      <c r="D76" s="13">
        <v>31386857535</v>
      </c>
      <c r="E76" s="13">
        <v>68887074699</v>
      </c>
      <c r="F76" s="13">
        <v>133437585967</v>
      </c>
      <c r="G76" s="13">
        <v>0</v>
      </c>
      <c r="H76" s="13">
        <v>72396292675</v>
      </c>
      <c r="I76" s="13">
        <v>-8331758263</v>
      </c>
      <c r="J76" s="13">
        <f t="shared" si="15"/>
        <v>266389195078</v>
      </c>
      <c r="K76" s="13">
        <f t="shared" si="16"/>
        <v>297776052613</v>
      </c>
      <c r="L76" s="13">
        <f t="shared" si="17"/>
        <v>297776052613</v>
      </c>
      <c r="M76" s="29">
        <v>961981659335</v>
      </c>
      <c r="N76" s="3">
        <f t="shared" si="18"/>
        <v>0.30954441773749308</v>
      </c>
      <c r="O76" s="13">
        <f t="shared" si="19"/>
        <v>297776052613</v>
      </c>
      <c r="P76" s="13">
        <f t="shared" si="20"/>
        <v>266389195078</v>
      </c>
      <c r="Q76" s="3">
        <f t="shared" si="21"/>
        <v>1.117823313088242</v>
      </c>
      <c r="R76" s="13">
        <f t="shared" si="22"/>
        <v>297776052613</v>
      </c>
      <c r="S76" s="13">
        <f t="shared" si="23"/>
        <v>31386857535</v>
      </c>
      <c r="T76" s="3">
        <f t="shared" si="24"/>
        <v>9.4872846789757475</v>
      </c>
      <c r="U76" s="3">
        <f t="shared" si="25"/>
        <v>0.30954441773749308</v>
      </c>
      <c r="V76" s="3">
        <f t="shared" si="26"/>
        <v>1.117823313088242</v>
      </c>
      <c r="W76" s="3">
        <f t="shared" si="27"/>
        <v>9.4872846789757475</v>
      </c>
      <c r="X76" s="30">
        <f t="shared" si="28"/>
        <v>10.914652409801482</v>
      </c>
    </row>
    <row r="77" spans="1:24">
      <c r="A77" s="2"/>
      <c r="B77" s="3"/>
      <c r="C77" s="3">
        <v>2022</v>
      </c>
      <c r="D77" s="13">
        <v>86400565229</v>
      </c>
      <c r="E77" s="13">
        <v>77077743809</v>
      </c>
      <c r="F77" s="13">
        <v>125461332923</v>
      </c>
      <c r="G77" s="13">
        <v>0</v>
      </c>
      <c r="H77" s="13">
        <v>76167961101</v>
      </c>
      <c r="I77" s="13">
        <v>8832609392</v>
      </c>
      <c r="J77" s="13">
        <f t="shared" si="15"/>
        <v>287539647225</v>
      </c>
      <c r="K77" s="13">
        <f t="shared" si="16"/>
        <v>373940212454</v>
      </c>
      <c r="L77" s="13">
        <f t="shared" si="17"/>
        <v>373940212454</v>
      </c>
      <c r="M77" s="13">
        <v>992485493010</v>
      </c>
      <c r="N77" s="3">
        <f t="shared" si="18"/>
        <v>0.37677146425578262</v>
      </c>
      <c r="O77" s="13">
        <f t="shared" si="19"/>
        <v>373940212454</v>
      </c>
      <c r="P77" s="13">
        <f t="shared" si="20"/>
        <v>287539647225</v>
      </c>
      <c r="Q77" s="3">
        <f t="shared" si="21"/>
        <v>1.300482267620616</v>
      </c>
      <c r="R77" s="13">
        <f t="shared" si="22"/>
        <v>373940212454</v>
      </c>
      <c r="S77" s="13">
        <f t="shared" si="23"/>
        <v>86400565229</v>
      </c>
      <c r="T77" s="3">
        <f t="shared" si="24"/>
        <v>4.3279834045401415</v>
      </c>
      <c r="U77" s="3">
        <f t="shared" si="25"/>
        <v>0.37677146425578262</v>
      </c>
      <c r="V77" s="3">
        <f t="shared" si="26"/>
        <v>1.300482267620616</v>
      </c>
      <c r="W77" s="3">
        <f t="shared" si="27"/>
        <v>4.3279834045401415</v>
      </c>
      <c r="X77" s="30">
        <f t="shared" si="28"/>
        <v>6.0052371364165404</v>
      </c>
    </row>
    <row r="78" spans="1:24">
      <c r="A78" s="2">
        <v>16</v>
      </c>
      <c r="B78" s="3" t="s">
        <v>14</v>
      </c>
      <c r="C78" s="3">
        <v>2018</v>
      </c>
      <c r="D78" s="13">
        <v>14526810606</v>
      </c>
      <c r="E78" s="27">
        <v>2608186020</v>
      </c>
      <c r="F78" s="27">
        <v>34564009146</v>
      </c>
      <c r="G78" s="13">
        <v>39400780482</v>
      </c>
      <c r="H78" s="13">
        <v>43436935561</v>
      </c>
      <c r="I78" s="27">
        <v>6173404027</v>
      </c>
      <c r="J78" s="13">
        <f t="shared" si="15"/>
        <v>126183315236</v>
      </c>
      <c r="K78" s="13">
        <f t="shared" si="16"/>
        <v>140710125842</v>
      </c>
      <c r="L78" s="13">
        <f t="shared" si="17"/>
        <v>140710125842</v>
      </c>
      <c r="M78" s="13">
        <v>339236007000</v>
      </c>
      <c r="N78" s="3">
        <f t="shared" si="18"/>
        <v>0.4147853498405315</v>
      </c>
      <c r="O78" s="13">
        <f t="shared" si="19"/>
        <v>140710125842</v>
      </c>
      <c r="P78" s="13">
        <f t="shared" si="20"/>
        <v>126183315236</v>
      </c>
      <c r="Q78" s="3">
        <f t="shared" si="21"/>
        <v>1.1151246547836422</v>
      </c>
      <c r="R78" s="13">
        <f t="shared" si="22"/>
        <v>140710125842</v>
      </c>
      <c r="S78" s="13">
        <f t="shared" si="23"/>
        <v>14526810606</v>
      </c>
      <c r="T78" s="3">
        <f t="shared" si="24"/>
        <v>9.6862366873484653</v>
      </c>
      <c r="U78" s="3">
        <f t="shared" si="25"/>
        <v>0.4147853498405315</v>
      </c>
      <c r="V78" s="3">
        <f t="shared" si="26"/>
        <v>1.1151246547836422</v>
      </c>
      <c r="W78" s="3">
        <f t="shared" si="27"/>
        <v>9.6862366873484653</v>
      </c>
      <c r="X78" s="30">
        <f t="shared" si="28"/>
        <v>11.216146691972639</v>
      </c>
    </row>
    <row r="79" spans="1:24">
      <c r="A79" s="2"/>
      <c r="B79" s="3"/>
      <c r="C79" s="3">
        <f>SUM(C3:C78)</f>
        <v>153518</v>
      </c>
      <c r="D79" s="13">
        <v>36017897922</v>
      </c>
      <c r="E79" s="27">
        <v>3172770180</v>
      </c>
      <c r="F79" s="27">
        <v>40730338368</v>
      </c>
      <c r="G79" s="13">
        <v>41397288769</v>
      </c>
      <c r="H79" s="13">
        <v>47221917270</v>
      </c>
      <c r="I79" s="27">
        <v>6060555893</v>
      </c>
      <c r="J79" s="13">
        <f t="shared" si="15"/>
        <v>138582870480</v>
      </c>
      <c r="K79" s="13">
        <f t="shared" si="16"/>
        <v>174600768402</v>
      </c>
      <c r="L79" s="13">
        <f t="shared" si="17"/>
        <v>174600768402</v>
      </c>
      <c r="M79" s="13">
        <v>380381947966</v>
      </c>
      <c r="N79" s="3">
        <f t="shared" si="18"/>
        <v>0.45901433897069815</v>
      </c>
      <c r="O79" s="13">
        <f t="shared" si="19"/>
        <v>174600768402</v>
      </c>
      <c r="P79" s="13">
        <f t="shared" si="20"/>
        <v>138582870480</v>
      </c>
      <c r="Q79" s="3">
        <f t="shared" si="21"/>
        <v>1.2599015145035406</v>
      </c>
      <c r="R79" s="13">
        <f t="shared" si="22"/>
        <v>174600768402</v>
      </c>
      <c r="S79" s="13">
        <f t="shared" si="23"/>
        <v>36017897922</v>
      </c>
      <c r="T79" s="3">
        <f t="shared" si="24"/>
        <v>4.847611284259667</v>
      </c>
      <c r="U79" s="3">
        <f t="shared" si="25"/>
        <v>0.45901433897069815</v>
      </c>
      <c r="V79" s="3">
        <f t="shared" si="26"/>
        <v>1.2599015145035406</v>
      </c>
      <c r="W79" s="3">
        <f t="shared" si="27"/>
        <v>4.847611284259667</v>
      </c>
      <c r="X79" s="30">
        <f t="shared" si="28"/>
        <v>6.5665271377339058</v>
      </c>
    </row>
    <row r="80" spans="1:24">
      <c r="A80" s="2"/>
      <c r="B80" s="3"/>
      <c r="C80" s="3">
        <v>2020</v>
      </c>
      <c r="D80" s="13">
        <v>46740939016</v>
      </c>
      <c r="E80" s="27">
        <v>3444105294</v>
      </c>
      <c r="F80" s="27">
        <v>44044696115</v>
      </c>
      <c r="G80" s="13">
        <v>47553078550</v>
      </c>
      <c r="H80" s="13">
        <v>52150683922</v>
      </c>
      <c r="I80" s="27">
        <v>6959623340</v>
      </c>
      <c r="J80" s="13">
        <f t="shared" si="15"/>
        <v>154152187221</v>
      </c>
      <c r="K80" s="13">
        <f t="shared" si="16"/>
        <v>200893126237</v>
      </c>
      <c r="L80" s="13">
        <f t="shared" si="17"/>
        <v>200893126237</v>
      </c>
      <c r="M80" s="13">
        <v>406954570727</v>
      </c>
      <c r="N80" s="3">
        <f t="shared" si="18"/>
        <v>0.49365000589160712</v>
      </c>
      <c r="O80" s="13">
        <f t="shared" si="19"/>
        <v>200893126237</v>
      </c>
      <c r="P80" s="13">
        <f t="shared" si="20"/>
        <v>154152187221</v>
      </c>
      <c r="Q80" s="3">
        <f t="shared" si="21"/>
        <v>1.3032129472739167</v>
      </c>
      <c r="R80" s="13">
        <f t="shared" si="22"/>
        <v>200893126237</v>
      </c>
      <c r="S80" s="13">
        <f t="shared" si="23"/>
        <v>46740939016</v>
      </c>
      <c r="T80" s="3">
        <f t="shared" si="24"/>
        <v>4.2980122022844212</v>
      </c>
      <c r="U80" s="3">
        <f t="shared" si="25"/>
        <v>0.49365000589160712</v>
      </c>
      <c r="V80" s="3">
        <f t="shared" si="26"/>
        <v>1.3032129472739167</v>
      </c>
      <c r="W80" s="3">
        <f t="shared" si="27"/>
        <v>4.2980122022844212</v>
      </c>
      <c r="X80" s="30">
        <f t="shared" si="28"/>
        <v>6.0948751554499445</v>
      </c>
    </row>
    <row r="81" spans="1:24">
      <c r="A81" s="2"/>
      <c r="B81" s="3"/>
      <c r="C81" s="3">
        <v>2021</v>
      </c>
      <c r="D81" s="13">
        <v>35897619511</v>
      </c>
      <c r="E81" s="27">
        <v>3433618275</v>
      </c>
      <c r="F81" s="27">
        <v>40609285669</v>
      </c>
      <c r="G81" s="13">
        <v>47196093228</v>
      </c>
      <c r="H81" s="13">
        <v>58164060590</v>
      </c>
      <c r="I81" s="27">
        <v>7898204603</v>
      </c>
      <c r="J81" s="13">
        <f t="shared" si="15"/>
        <v>157301262365</v>
      </c>
      <c r="K81" s="13">
        <f t="shared" si="16"/>
        <v>193198881876</v>
      </c>
      <c r="L81" s="13">
        <f t="shared" si="17"/>
        <v>193198881876</v>
      </c>
      <c r="M81" s="13">
        <v>541837229228</v>
      </c>
      <c r="N81" s="3">
        <f t="shared" si="18"/>
        <v>0.3565625827359008</v>
      </c>
      <c r="O81" s="13">
        <f t="shared" si="19"/>
        <v>193198881876</v>
      </c>
      <c r="P81" s="13">
        <f t="shared" si="20"/>
        <v>157301262365</v>
      </c>
      <c r="Q81" s="3">
        <f t="shared" si="21"/>
        <v>1.2282093542752606</v>
      </c>
      <c r="R81" s="13">
        <f t="shared" si="22"/>
        <v>193198881876</v>
      </c>
      <c r="S81" s="13">
        <f t="shared" si="23"/>
        <v>35897619511</v>
      </c>
      <c r="T81" s="3">
        <f t="shared" si="24"/>
        <v>5.3819413239030691</v>
      </c>
      <c r="U81" s="3">
        <f t="shared" si="25"/>
        <v>0.3565625827359008</v>
      </c>
      <c r="V81" s="3">
        <f t="shared" si="26"/>
        <v>1.2282093542752606</v>
      </c>
      <c r="W81" s="3">
        <f t="shared" si="27"/>
        <v>5.3819413239030691</v>
      </c>
      <c r="X81" s="30">
        <f t="shared" si="28"/>
        <v>6.966713260914231</v>
      </c>
    </row>
    <row r="82" spans="1:24">
      <c r="A82" s="2"/>
      <c r="B82" s="3"/>
      <c r="C82" s="3">
        <v>2022</v>
      </c>
      <c r="D82" s="13">
        <v>144207655251</v>
      </c>
      <c r="E82" s="27">
        <v>3533983389</v>
      </c>
      <c r="F82" s="27">
        <v>40285136840</v>
      </c>
      <c r="G82" s="13">
        <v>54203388022</v>
      </c>
      <c r="H82" s="13">
        <v>60310458699</v>
      </c>
      <c r="I82" s="27">
        <v>7786871631</v>
      </c>
      <c r="J82" s="13">
        <f t="shared" si="15"/>
        <v>166119838581</v>
      </c>
      <c r="K82" s="13">
        <f t="shared" si="16"/>
        <v>310327493832</v>
      </c>
      <c r="L82" s="13">
        <f t="shared" si="17"/>
        <v>310327493832</v>
      </c>
      <c r="M82" s="13">
        <v>590753527421</v>
      </c>
      <c r="N82" s="3">
        <f t="shared" si="18"/>
        <v>0.5253078981800906</v>
      </c>
      <c r="O82" s="13">
        <f t="shared" si="19"/>
        <v>310327493832</v>
      </c>
      <c r="P82" s="13">
        <f t="shared" si="20"/>
        <v>166119838581</v>
      </c>
      <c r="Q82" s="3">
        <f t="shared" si="21"/>
        <v>1.8680941209841375</v>
      </c>
      <c r="R82" s="13">
        <f t="shared" si="22"/>
        <v>310327493832</v>
      </c>
      <c r="S82" s="13">
        <f t="shared" si="23"/>
        <v>144207655251</v>
      </c>
      <c r="T82" s="3">
        <f t="shared" si="24"/>
        <v>2.151948821939174</v>
      </c>
      <c r="U82" s="3">
        <f t="shared" si="25"/>
        <v>0.5253078981800906</v>
      </c>
      <c r="V82" s="3">
        <f t="shared" si="26"/>
        <v>1.8680941209841375</v>
      </c>
      <c r="W82" s="3">
        <f t="shared" si="27"/>
        <v>2.151948821939174</v>
      </c>
      <c r="X82" s="30">
        <f t="shared" si="28"/>
        <v>4.545350841103402</v>
      </c>
    </row>
    <row r="83" spans="1:24">
      <c r="A83" s="2">
        <v>17</v>
      </c>
      <c r="B83" s="3" t="s">
        <v>15</v>
      </c>
      <c r="C83" s="3">
        <v>2018</v>
      </c>
      <c r="D83" s="13">
        <v>258245878592</v>
      </c>
      <c r="E83" s="13">
        <v>71886588749</v>
      </c>
      <c r="F83" s="13">
        <v>170236287361</v>
      </c>
      <c r="G83" s="13">
        <v>19680737812</v>
      </c>
      <c r="H83" s="13">
        <v>62185334075</v>
      </c>
      <c r="I83" s="13">
        <v>14926093819</v>
      </c>
      <c r="J83" s="13">
        <f t="shared" si="15"/>
        <v>338915041816</v>
      </c>
      <c r="K83" s="13">
        <f t="shared" si="16"/>
        <v>597160920408</v>
      </c>
      <c r="L83" s="13">
        <f t="shared" si="17"/>
        <v>597160920408</v>
      </c>
      <c r="M83" s="13">
        <v>1384772068360</v>
      </c>
      <c r="N83" s="3">
        <f t="shared" si="18"/>
        <v>0.43123408830395021</v>
      </c>
      <c r="O83" s="13">
        <f t="shared" si="19"/>
        <v>597160920408</v>
      </c>
      <c r="P83" s="13">
        <f t="shared" si="20"/>
        <v>338915041816</v>
      </c>
      <c r="Q83" s="3">
        <f t="shared" si="21"/>
        <v>1.7619782149775576</v>
      </c>
      <c r="R83" s="13">
        <f t="shared" si="22"/>
        <v>597160920408</v>
      </c>
      <c r="S83" s="13">
        <f t="shared" si="23"/>
        <v>258245878592</v>
      </c>
      <c r="T83" s="3">
        <f t="shared" si="24"/>
        <v>2.3123734778027121</v>
      </c>
      <c r="U83" s="3">
        <f t="shared" si="25"/>
        <v>0.43123408830395021</v>
      </c>
      <c r="V83" s="3">
        <f t="shared" si="26"/>
        <v>1.7619782149775576</v>
      </c>
      <c r="W83" s="3">
        <f t="shared" si="27"/>
        <v>2.3123734778027121</v>
      </c>
      <c r="X83" s="30">
        <f t="shared" si="28"/>
        <v>4.5055857810842195</v>
      </c>
    </row>
    <row r="84" spans="1:24">
      <c r="A84" s="2"/>
      <c r="B84" s="3"/>
      <c r="C84" s="3">
        <v>2019</v>
      </c>
      <c r="D84" s="13">
        <v>486438560251</v>
      </c>
      <c r="E84" s="13">
        <v>82427148554</v>
      </c>
      <c r="F84" s="13">
        <v>198191487316</v>
      </c>
      <c r="G84" s="13">
        <v>24262279585</v>
      </c>
      <c r="H84" s="13">
        <v>66043903240</v>
      </c>
      <c r="I84" s="13">
        <v>16889977822</v>
      </c>
      <c r="J84" s="13">
        <f t="shared" si="15"/>
        <v>387814796517</v>
      </c>
      <c r="K84" s="13">
        <f t="shared" si="16"/>
        <v>874253356768</v>
      </c>
      <c r="L84" s="13">
        <f t="shared" si="17"/>
        <v>874253356768</v>
      </c>
      <c r="M84" s="13">
        <v>1646387946952</v>
      </c>
      <c r="N84" s="3">
        <f t="shared" si="18"/>
        <v>0.53101297199516528</v>
      </c>
      <c r="O84" s="13">
        <f t="shared" si="19"/>
        <v>874253356768</v>
      </c>
      <c r="P84" s="13">
        <f t="shared" si="20"/>
        <v>387814796517</v>
      </c>
      <c r="Q84" s="3">
        <f t="shared" si="21"/>
        <v>2.2543063457602677</v>
      </c>
      <c r="R84" s="13">
        <f t="shared" si="22"/>
        <v>874253356768</v>
      </c>
      <c r="S84" s="13">
        <f t="shared" si="23"/>
        <v>486438560251</v>
      </c>
      <c r="T84" s="3">
        <f t="shared" si="24"/>
        <v>1.797253400957542</v>
      </c>
      <c r="U84" s="3">
        <f t="shared" si="25"/>
        <v>0.53101297199516528</v>
      </c>
      <c r="V84" s="3">
        <f t="shared" si="26"/>
        <v>2.2543063457602677</v>
      </c>
      <c r="W84" s="3">
        <f t="shared" si="27"/>
        <v>1.797253400957542</v>
      </c>
      <c r="X84" s="30">
        <f t="shared" si="28"/>
        <v>4.5825727187129752</v>
      </c>
    </row>
    <row r="85" spans="1:24">
      <c r="A85" s="2"/>
      <c r="B85" s="3"/>
      <c r="C85" s="3">
        <v>2020</v>
      </c>
      <c r="D85" s="13">
        <v>625246591164</v>
      </c>
      <c r="E85" s="13">
        <v>115958657876</v>
      </c>
      <c r="F85" s="13">
        <v>236569284448</v>
      </c>
      <c r="G85" s="13">
        <v>27880020872</v>
      </c>
      <c r="H85" s="13">
        <v>70422453817</v>
      </c>
      <c r="I85" s="13">
        <v>21790589069</v>
      </c>
      <c r="J85" s="13">
        <f t="shared" si="15"/>
        <v>472621006082</v>
      </c>
      <c r="K85" s="13">
        <f t="shared" si="16"/>
        <v>1097867597246</v>
      </c>
      <c r="L85" s="13">
        <f t="shared" si="17"/>
        <v>1097867597246</v>
      </c>
      <c r="M85" s="13">
        <v>2148007007980</v>
      </c>
      <c r="N85" s="3">
        <f t="shared" si="18"/>
        <v>0.51110987681480702</v>
      </c>
      <c r="O85" s="13">
        <f t="shared" si="19"/>
        <v>1097867597246</v>
      </c>
      <c r="P85" s="13">
        <f t="shared" si="20"/>
        <v>472621006082</v>
      </c>
      <c r="Q85" s="3">
        <f t="shared" si="21"/>
        <v>2.3229344085808985</v>
      </c>
      <c r="R85" s="13">
        <f t="shared" si="22"/>
        <v>1097867597246</v>
      </c>
      <c r="S85" s="13">
        <f t="shared" si="23"/>
        <v>625246591164</v>
      </c>
      <c r="T85" s="3">
        <f t="shared" si="24"/>
        <v>1.7558953743388472</v>
      </c>
      <c r="U85" s="3">
        <f t="shared" si="25"/>
        <v>0.51110987681480702</v>
      </c>
      <c r="V85" s="3">
        <f t="shared" si="26"/>
        <v>2.3229344085808985</v>
      </c>
      <c r="W85" s="3">
        <f t="shared" si="27"/>
        <v>1.7558953743388472</v>
      </c>
      <c r="X85" s="30">
        <f t="shared" si="28"/>
        <v>4.5899396597345525</v>
      </c>
    </row>
    <row r="86" spans="1:24">
      <c r="A86" s="2"/>
      <c r="B86" s="3"/>
      <c r="C86" s="3">
        <v>2021</v>
      </c>
      <c r="D86" s="13">
        <v>627475423385</v>
      </c>
      <c r="E86" s="13">
        <v>99434223669</v>
      </c>
      <c r="F86" s="13">
        <v>259858741966</v>
      </c>
      <c r="G86" s="13">
        <v>29834479298</v>
      </c>
      <c r="H86" s="13">
        <v>72145581035</v>
      </c>
      <c r="I86" s="13">
        <v>-2425162717</v>
      </c>
      <c r="J86" s="13">
        <f t="shared" si="15"/>
        <v>458847863251</v>
      </c>
      <c r="K86" s="13">
        <f t="shared" si="16"/>
        <v>1086323286636</v>
      </c>
      <c r="L86" s="13">
        <f t="shared" si="17"/>
        <v>1086323286636</v>
      </c>
      <c r="M86" s="13">
        <v>2673298199144</v>
      </c>
      <c r="N86" s="3">
        <f t="shared" si="18"/>
        <v>0.40636068470918985</v>
      </c>
      <c r="O86" s="13">
        <f t="shared" si="19"/>
        <v>1086323286636</v>
      </c>
      <c r="P86" s="13">
        <f t="shared" si="20"/>
        <v>458847863251</v>
      </c>
      <c r="Q86" s="3">
        <f t="shared" si="21"/>
        <v>2.3675021148387847</v>
      </c>
      <c r="R86" s="13">
        <f t="shared" si="22"/>
        <v>1086323286636</v>
      </c>
      <c r="S86" s="13">
        <f t="shared" si="23"/>
        <v>627475423385</v>
      </c>
      <c r="T86" s="3">
        <f t="shared" si="24"/>
        <v>1.7312602950657157</v>
      </c>
      <c r="U86" s="3">
        <f t="shared" si="25"/>
        <v>0.40636068470918985</v>
      </c>
      <c r="V86" s="3">
        <f t="shared" si="26"/>
        <v>2.3675021148387847</v>
      </c>
      <c r="W86" s="3">
        <f t="shared" si="27"/>
        <v>1.7312602950657157</v>
      </c>
      <c r="X86" s="30">
        <f t="shared" si="28"/>
        <v>4.5051230946136904</v>
      </c>
    </row>
    <row r="87" spans="1:24">
      <c r="A87" s="2"/>
      <c r="B87" s="3"/>
      <c r="C87" s="3">
        <v>2022</v>
      </c>
      <c r="D87" s="13">
        <v>627500151386</v>
      </c>
      <c r="E87" s="13">
        <v>94864168795</v>
      </c>
      <c r="F87" s="13">
        <v>278461042240</v>
      </c>
      <c r="G87" s="13">
        <v>31002482574</v>
      </c>
      <c r="H87" s="13">
        <v>73465468031</v>
      </c>
      <c r="I87" s="13">
        <v>11686091598</v>
      </c>
      <c r="J87" s="13">
        <f t="shared" si="15"/>
        <v>489479253238</v>
      </c>
      <c r="K87" s="13">
        <f t="shared" si="16"/>
        <v>1116979404624</v>
      </c>
      <c r="L87" s="13">
        <f t="shared" si="17"/>
        <v>1116979404624</v>
      </c>
      <c r="M87" s="13">
        <v>3300848622529</v>
      </c>
      <c r="N87" s="3">
        <f t="shared" si="18"/>
        <v>0.33839158724225521</v>
      </c>
      <c r="O87" s="13">
        <f t="shared" si="19"/>
        <v>1116979404624</v>
      </c>
      <c r="P87" s="13">
        <f t="shared" si="20"/>
        <v>489479253238</v>
      </c>
      <c r="Q87" s="3">
        <f t="shared" si="21"/>
        <v>2.2819749708184056</v>
      </c>
      <c r="R87" s="13">
        <f t="shared" si="22"/>
        <v>1116979404624</v>
      </c>
      <c r="S87" s="13">
        <f t="shared" si="23"/>
        <v>627500151386</v>
      </c>
      <c r="T87" s="3">
        <f t="shared" si="24"/>
        <v>1.7800464305177548</v>
      </c>
      <c r="U87" s="3">
        <f t="shared" si="25"/>
        <v>0.33839158724225521</v>
      </c>
      <c r="V87" s="3">
        <f t="shared" si="26"/>
        <v>2.2819749708184056</v>
      </c>
      <c r="W87" s="3">
        <f t="shared" si="27"/>
        <v>1.7800464305177548</v>
      </c>
      <c r="X87" s="30">
        <f t="shared" si="28"/>
        <v>4.4004129885784158</v>
      </c>
    </row>
    <row r="88" spans="1:24">
      <c r="A88" s="2">
        <v>18</v>
      </c>
      <c r="B88" s="3" t="s">
        <v>16</v>
      </c>
      <c r="C88" s="3">
        <v>2018</v>
      </c>
      <c r="D88" s="22">
        <v>694642000000</v>
      </c>
      <c r="E88" s="22">
        <v>8800000000</v>
      </c>
      <c r="F88" s="22">
        <v>30298000000</v>
      </c>
      <c r="G88" s="22">
        <v>65212000000</v>
      </c>
      <c r="H88" s="22">
        <v>92826000000</v>
      </c>
      <c r="I88" s="22">
        <v>8058000000</v>
      </c>
      <c r="J88" s="13">
        <f t="shared" si="15"/>
        <v>205194000000</v>
      </c>
      <c r="K88" s="13">
        <f t="shared" si="16"/>
        <v>899836000000</v>
      </c>
      <c r="L88" s="13">
        <f t="shared" si="17"/>
        <v>899836000000</v>
      </c>
      <c r="M88" s="13">
        <v>4774956000000</v>
      </c>
      <c r="N88" s="3">
        <f t="shared" si="18"/>
        <v>0.18844906633694636</v>
      </c>
      <c r="O88" s="13">
        <f t="shared" si="19"/>
        <v>899836000000</v>
      </c>
      <c r="P88" s="13">
        <f t="shared" si="20"/>
        <v>205194000000</v>
      </c>
      <c r="Q88" s="3">
        <f t="shared" si="21"/>
        <v>4.3852939169761296</v>
      </c>
      <c r="R88" s="13">
        <f t="shared" si="22"/>
        <v>899836000000</v>
      </c>
      <c r="S88" s="13">
        <f t="shared" si="23"/>
        <v>694642000000</v>
      </c>
      <c r="T88" s="3">
        <f t="shared" si="24"/>
        <v>1.2953953259376771</v>
      </c>
      <c r="U88" s="3">
        <f t="shared" si="25"/>
        <v>0.18844906633694636</v>
      </c>
      <c r="V88" s="3">
        <f t="shared" si="26"/>
        <v>4.3852939169761296</v>
      </c>
      <c r="W88" s="3">
        <f t="shared" si="27"/>
        <v>1.2953953259376771</v>
      </c>
      <c r="X88" s="30">
        <f t="shared" si="28"/>
        <v>5.8691383092507525</v>
      </c>
    </row>
    <row r="89" spans="1:24">
      <c r="A89" s="2"/>
      <c r="B89" s="3"/>
      <c r="C89" s="3">
        <v>2019</v>
      </c>
      <c r="D89" s="22">
        <v>702345000000</v>
      </c>
      <c r="E89" s="22">
        <v>8900000000</v>
      </c>
      <c r="F89" s="22">
        <v>29165000000</v>
      </c>
      <c r="G89" s="22">
        <v>69087000000</v>
      </c>
      <c r="H89" s="22">
        <v>113711000000</v>
      </c>
      <c r="I89" s="22">
        <v>10035000000</v>
      </c>
      <c r="J89" s="13">
        <f t="shared" si="15"/>
        <v>230898000000</v>
      </c>
      <c r="K89" s="13">
        <f t="shared" si="16"/>
        <v>933243000000</v>
      </c>
      <c r="L89" s="13">
        <f t="shared" si="17"/>
        <v>933243000000</v>
      </c>
      <c r="M89" s="13">
        <v>5655139000000</v>
      </c>
      <c r="N89" s="3">
        <f t="shared" si="18"/>
        <v>0.16502565188937002</v>
      </c>
      <c r="O89" s="13">
        <f t="shared" si="19"/>
        <v>933243000000</v>
      </c>
      <c r="P89" s="13">
        <f t="shared" si="20"/>
        <v>230898000000</v>
      </c>
      <c r="Q89" s="3">
        <f t="shared" si="21"/>
        <v>4.0417976768962918</v>
      </c>
      <c r="R89" s="13">
        <f t="shared" si="22"/>
        <v>933243000000</v>
      </c>
      <c r="S89" s="13">
        <f t="shared" si="23"/>
        <v>702345000000</v>
      </c>
      <c r="T89" s="3">
        <f t="shared" si="24"/>
        <v>1.3287529632872734</v>
      </c>
      <c r="U89" s="3">
        <f t="shared" si="25"/>
        <v>0.16502565188937002</v>
      </c>
      <c r="V89" s="3">
        <f t="shared" si="26"/>
        <v>4.0417976768962918</v>
      </c>
      <c r="W89" s="3">
        <f t="shared" si="27"/>
        <v>1.3287529632872734</v>
      </c>
      <c r="X89" s="30">
        <f t="shared" si="28"/>
        <v>5.5355762920729354</v>
      </c>
    </row>
    <row r="90" spans="1:24">
      <c r="A90" s="2"/>
      <c r="B90" s="3"/>
      <c r="C90" s="3">
        <v>2020</v>
      </c>
      <c r="D90" s="22">
        <v>1030191000000</v>
      </c>
      <c r="E90" s="22">
        <v>9100000000</v>
      </c>
      <c r="F90" s="22">
        <v>37120000000</v>
      </c>
      <c r="G90" s="22">
        <v>81637000000</v>
      </c>
      <c r="H90" s="22">
        <v>108168000000</v>
      </c>
      <c r="I90" s="22">
        <v>10811000000</v>
      </c>
      <c r="J90" s="13">
        <f t="shared" si="15"/>
        <v>246836000000</v>
      </c>
      <c r="K90" s="13">
        <f t="shared" si="16"/>
        <v>1277027000000</v>
      </c>
      <c r="L90" s="13">
        <f t="shared" si="17"/>
        <v>1277027000000</v>
      </c>
      <c r="M90" s="13">
        <v>4781737000000</v>
      </c>
      <c r="N90" s="3">
        <f t="shared" si="18"/>
        <v>0.26706341231230407</v>
      </c>
      <c r="O90" s="13">
        <f t="shared" si="19"/>
        <v>1277027000000</v>
      </c>
      <c r="P90" s="13">
        <f t="shared" si="20"/>
        <v>246836000000</v>
      </c>
      <c r="Q90" s="3">
        <f t="shared" si="21"/>
        <v>5.1735848903725552</v>
      </c>
      <c r="R90" s="13">
        <f t="shared" si="22"/>
        <v>1277027000000</v>
      </c>
      <c r="S90" s="13">
        <f t="shared" si="23"/>
        <v>1030191000000</v>
      </c>
      <c r="T90" s="3">
        <f t="shared" si="24"/>
        <v>1.2396021708595784</v>
      </c>
      <c r="U90" s="3">
        <f t="shared" si="25"/>
        <v>0.26706341231230407</v>
      </c>
      <c r="V90" s="3">
        <f t="shared" si="26"/>
        <v>5.1735848903725552</v>
      </c>
      <c r="W90" s="3">
        <f t="shared" si="27"/>
        <v>1.2396021708595784</v>
      </c>
      <c r="X90" s="30">
        <f t="shared" si="28"/>
        <v>6.6802504735444375</v>
      </c>
    </row>
    <row r="91" spans="1:24">
      <c r="A91" s="2"/>
      <c r="B91" s="3"/>
      <c r="C91" s="3">
        <v>2021</v>
      </c>
      <c r="D91" s="22">
        <v>1136327000000</v>
      </c>
      <c r="E91" s="22">
        <v>9600000000</v>
      </c>
      <c r="F91" s="22">
        <v>40826000000</v>
      </c>
      <c r="G91" s="22">
        <v>91707000000</v>
      </c>
      <c r="H91" s="22">
        <v>118297000000</v>
      </c>
      <c r="I91" s="22">
        <v>13931000000</v>
      </c>
      <c r="J91" s="13">
        <f t="shared" si="15"/>
        <v>274361000000</v>
      </c>
      <c r="K91" s="13">
        <f t="shared" si="16"/>
        <v>1410688000000</v>
      </c>
      <c r="L91" s="13">
        <f t="shared" si="17"/>
        <v>1410688000000</v>
      </c>
      <c r="M91" s="13">
        <v>5138126000000</v>
      </c>
      <c r="N91" s="3">
        <f t="shared" si="18"/>
        <v>0.27455301796802961</v>
      </c>
      <c r="O91" s="13">
        <f t="shared" si="19"/>
        <v>1410688000000</v>
      </c>
      <c r="P91" s="13">
        <f t="shared" si="20"/>
        <v>274361000000</v>
      </c>
      <c r="Q91" s="3">
        <f t="shared" si="21"/>
        <v>5.1417220377531789</v>
      </c>
      <c r="R91" s="13">
        <f t="shared" si="22"/>
        <v>1410688000000</v>
      </c>
      <c r="S91" s="13">
        <f t="shared" si="23"/>
        <v>1136327000000</v>
      </c>
      <c r="T91" s="3">
        <f t="shared" si="24"/>
        <v>1.2414454642017658</v>
      </c>
      <c r="U91" s="3">
        <f t="shared" si="25"/>
        <v>0.27455301796802961</v>
      </c>
      <c r="V91" s="3">
        <f t="shared" si="26"/>
        <v>5.1417220377531789</v>
      </c>
      <c r="W91" s="3">
        <f t="shared" si="27"/>
        <v>1.2414454642017658</v>
      </c>
      <c r="X91" s="30">
        <f t="shared" si="28"/>
        <v>6.6577205199229743</v>
      </c>
    </row>
    <row r="92" spans="1:24">
      <c r="A92" s="2"/>
      <c r="B92" s="3"/>
      <c r="C92" s="3">
        <v>2022</v>
      </c>
      <c r="D92" s="22">
        <v>1251199000000</v>
      </c>
      <c r="E92" s="22">
        <v>9800000000</v>
      </c>
      <c r="F92" s="22">
        <v>42996000000</v>
      </c>
      <c r="G92" s="22">
        <v>91004000000</v>
      </c>
      <c r="H92" s="22">
        <v>109491000000</v>
      </c>
      <c r="I92" s="22">
        <v>9510000000</v>
      </c>
      <c r="J92" s="13">
        <f t="shared" si="15"/>
        <v>262801000000</v>
      </c>
      <c r="K92" s="13">
        <f t="shared" si="16"/>
        <v>1514000000000</v>
      </c>
      <c r="L92" s="13">
        <f t="shared" si="17"/>
        <v>1514000000000</v>
      </c>
      <c r="M92" s="13">
        <v>5822679000000</v>
      </c>
      <c r="N92" s="3">
        <f t="shared" si="18"/>
        <v>0.26001776845331848</v>
      </c>
      <c r="O92" s="13">
        <f t="shared" si="19"/>
        <v>1514000000000</v>
      </c>
      <c r="P92" s="13">
        <f t="shared" si="20"/>
        <v>262801000000</v>
      </c>
      <c r="Q92" s="3">
        <f t="shared" si="21"/>
        <v>5.7610130859471615</v>
      </c>
      <c r="R92" s="13">
        <f t="shared" si="22"/>
        <v>1514000000000</v>
      </c>
      <c r="S92" s="13">
        <f t="shared" si="23"/>
        <v>1251199000000</v>
      </c>
      <c r="T92" s="3">
        <f t="shared" si="24"/>
        <v>1.2100393302744008</v>
      </c>
      <c r="U92" s="3">
        <f t="shared" si="25"/>
        <v>0.26001776845331848</v>
      </c>
      <c r="V92" s="3">
        <f t="shared" si="26"/>
        <v>5.7610130859471615</v>
      </c>
      <c r="W92" s="3">
        <f t="shared" si="27"/>
        <v>1.2100393302744008</v>
      </c>
      <c r="X92" s="30">
        <f t="shared" si="28"/>
        <v>7.2310701846748806</v>
      </c>
    </row>
  </sheetData>
  <mergeCells count="8">
    <mergeCell ref="L1:N1"/>
    <mergeCell ref="O1:Q1"/>
    <mergeCell ref="R1:T1"/>
    <mergeCell ref="U1:X1"/>
    <mergeCell ref="A1:A2"/>
    <mergeCell ref="B1:B2"/>
    <mergeCell ref="C1:C2"/>
    <mergeCell ref="D1:K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92"/>
  <sheetViews>
    <sheetView topLeftCell="B1" zoomScaleNormal="100" workbookViewId="0">
      <selection activeCell="G3" sqref="G3:G92"/>
    </sheetView>
  </sheetViews>
  <sheetFormatPr defaultRowHeight="14.4"/>
  <cols>
    <col min="1" max="1" width="5" style="1" customWidth="1"/>
    <col min="4" max="4" width="19" style="14" bestFit="1" customWidth="1"/>
    <col min="5" max="5" width="18.6640625" style="14" bestFit="1" customWidth="1"/>
    <col min="6" max="6" width="20" style="14" bestFit="1" customWidth="1"/>
    <col min="7" max="7" width="14.5546875" bestFit="1" customWidth="1"/>
  </cols>
  <sheetData>
    <row r="1" spans="1:7" s="5" customFormat="1">
      <c r="A1" s="37" t="s">
        <v>18</v>
      </c>
      <c r="B1" s="37" t="s">
        <v>19</v>
      </c>
      <c r="C1" s="37" t="s">
        <v>20</v>
      </c>
      <c r="D1" s="39" t="s">
        <v>41</v>
      </c>
      <c r="E1" s="39"/>
      <c r="F1" s="39"/>
      <c r="G1" s="39"/>
    </row>
    <row r="2" spans="1:7" s="5" customFormat="1">
      <c r="A2" s="37"/>
      <c r="B2" s="37"/>
      <c r="C2" s="37"/>
      <c r="D2" s="19" t="s">
        <v>43</v>
      </c>
      <c r="E2" s="19" t="s">
        <v>44</v>
      </c>
      <c r="F2" s="19" t="s">
        <v>45</v>
      </c>
      <c r="G2" s="11" t="s">
        <v>42</v>
      </c>
    </row>
    <row r="3" spans="1:7">
      <c r="A3" s="2">
        <v>1</v>
      </c>
      <c r="B3" s="3" t="s">
        <v>0</v>
      </c>
      <c r="C3" s="3">
        <v>2018</v>
      </c>
      <c r="D3" s="13">
        <v>87199000000</v>
      </c>
      <c r="E3" s="13">
        <v>-96953000000</v>
      </c>
      <c r="F3" s="13">
        <v>881275000000</v>
      </c>
      <c r="G3" s="3">
        <f>(D3-E3)/F3</f>
        <v>0.20896088054239595</v>
      </c>
    </row>
    <row r="4" spans="1:7">
      <c r="A4" s="2"/>
      <c r="B4" s="3"/>
      <c r="C4" s="3">
        <v>2019</v>
      </c>
      <c r="D4" s="13">
        <v>184462000000</v>
      </c>
      <c r="E4" s="13">
        <v>-312359000000</v>
      </c>
      <c r="F4" s="13">
        <v>822375000000</v>
      </c>
      <c r="G4" s="3">
        <f t="shared" ref="G4:G67" si="0">(D4-E4)/F4</f>
        <v>0.60412950296397627</v>
      </c>
    </row>
    <row r="5" spans="1:7">
      <c r="A5" s="2"/>
      <c r="B5" s="3"/>
      <c r="C5" s="3">
        <v>2020</v>
      </c>
      <c r="D5" s="13">
        <v>230679000000</v>
      </c>
      <c r="E5" s="13">
        <v>-1836000000</v>
      </c>
      <c r="F5" s="13">
        <v>958791000000</v>
      </c>
      <c r="G5" s="3">
        <f t="shared" si="0"/>
        <v>0.24250853418523954</v>
      </c>
    </row>
    <row r="6" spans="1:7">
      <c r="A6" s="2"/>
      <c r="B6" s="3"/>
      <c r="C6" s="3">
        <v>2021</v>
      </c>
      <c r="D6" s="13">
        <v>308341000000</v>
      </c>
      <c r="E6" s="13">
        <v>-263298000000</v>
      </c>
      <c r="F6" s="13">
        <v>1304108000000</v>
      </c>
      <c r="G6" s="3">
        <f t="shared" si="0"/>
        <v>0.43833716225956748</v>
      </c>
    </row>
    <row r="7" spans="1:7">
      <c r="A7" s="2"/>
      <c r="B7" s="3"/>
      <c r="C7" s="3">
        <v>2022</v>
      </c>
      <c r="D7" s="13">
        <v>312748000000</v>
      </c>
      <c r="E7" s="13">
        <v>-315826000000</v>
      </c>
      <c r="F7" s="13">
        <v>1645582000000</v>
      </c>
      <c r="G7" s="3">
        <f t="shared" si="0"/>
        <v>0.38197671097520514</v>
      </c>
    </row>
    <row r="8" spans="1:7">
      <c r="A8" s="2">
        <v>2</v>
      </c>
      <c r="B8" s="3" t="s">
        <v>1</v>
      </c>
      <c r="C8" s="3">
        <v>2018</v>
      </c>
      <c r="D8" s="13">
        <v>69285000000</v>
      </c>
      <c r="E8" s="13">
        <v>119084000000</v>
      </c>
      <c r="F8" s="22">
        <v>2963007000000</v>
      </c>
      <c r="G8" s="3">
        <f t="shared" si="0"/>
        <v>-1.680691270725989E-2</v>
      </c>
    </row>
    <row r="9" spans="1:7">
      <c r="A9" s="2"/>
      <c r="B9" s="3"/>
      <c r="C9" s="3">
        <v>2019</v>
      </c>
      <c r="D9" s="13">
        <v>26016000000</v>
      </c>
      <c r="E9" s="13">
        <v>134250000000</v>
      </c>
      <c r="F9" s="22">
        <v>2999767000000</v>
      </c>
      <c r="G9" s="3">
        <f t="shared" si="0"/>
        <v>-3.6080802275643406E-2</v>
      </c>
    </row>
    <row r="10" spans="1:7">
      <c r="A10" s="2"/>
      <c r="B10" s="3"/>
      <c r="C10" s="3">
        <v>2020</v>
      </c>
      <c r="D10" s="13">
        <v>271140000000</v>
      </c>
      <c r="E10" s="13">
        <v>67424000000</v>
      </c>
      <c r="F10" s="22">
        <v>3392980000000</v>
      </c>
      <c r="G10" s="3">
        <f t="shared" si="0"/>
        <v>6.0040436430512413E-2</v>
      </c>
    </row>
    <row r="11" spans="1:7">
      <c r="A11" s="2"/>
      <c r="B11" s="3"/>
      <c r="C11" s="3">
        <v>2021</v>
      </c>
      <c r="D11" s="13">
        <v>193682000000</v>
      </c>
      <c r="E11" s="13">
        <v>66192000000</v>
      </c>
      <c r="F11" s="22">
        <v>2939456000000</v>
      </c>
      <c r="G11" s="3">
        <f t="shared" si="0"/>
        <v>4.3371970868078993E-2</v>
      </c>
    </row>
    <row r="12" spans="1:7">
      <c r="A12" s="2"/>
      <c r="B12" s="3"/>
      <c r="C12" s="3">
        <v>2022</v>
      </c>
      <c r="D12" s="13">
        <v>233809000000</v>
      </c>
      <c r="E12" s="13">
        <v>96761000000</v>
      </c>
      <c r="F12" s="13">
        <v>3173651000000</v>
      </c>
      <c r="G12" s="3">
        <f t="shared" si="0"/>
        <v>4.3183072114734732E-2</v>
      </c>
    </row>
    <row r="13" spans="1:7">
      <c r="A13" s="2">
        <v>3</v>
      </c>
      <c r="B13" s="3" t="s">
        <v>2</v>
      </c>
      <c r="C13" s="3">
        <v>2018</v>
      </c>
      <c r="D13" s="13">
        <v>29589753950</v>
      </c>
      <c r="E13" s="13">
        <v>64525993303</v>
      </c>
      <c r="F13" s="13">
        <v>1211184522659</v>
      </c>
      <c r="G13" s="3">
        <f t="shared" si="0"/>
        <v>-2.8844687741139539E-2</v>
      </c>
    </row>
    <row r="14" spans="1:7">
      <c r="A14" s="2"/>
      <c r="B14" s="3"/>
      <c r="C14" s="3">
        <v>2019</v>
      </c>
      <c r="D14" s="13">
        <v>103821716191</v>
      </c>
      <c r="E14" s="13">
        <v>65840196742</v>
      </c>
      <c r="F14" s="13">
        <v>1004275813783</v>
      </c>
      <c r="G14" s="3">
        <f t="shared" si="0"/>
        <v>3.781980898845673E-2</v>
      </c>
    </row>
    <row r="15" spans="1:7">
      <c r="A15" s="2"/>
      <c r="B15" s="3"/>
      <c r="C15" s="3">
        <v>2020</v>
      </c>
      <c r="D15" s="13">
        <v>158440399914</v>
      </c>
      <c r="E15" s="13">
        <v>66704109517</v>
      </c>
      <c r="F15" s="13">
        <v>1057529235986</v>
      </c>
      <c r="G15" s="3">
        <f t="shared" si="0"/>
        <v>8.6745866946617858E-2</v>
      </c>
    </row>
    <row r="16" spans="1:7">
      <c r="A16" s="2"/>
      <c r="B16" s="3"/>
      <c r="C16" s="3">
        <v>2021</v>
      </c>
      <c r="D16" s="13">
        <v>202642422392</v>
      </c>
      <c r="E16" s="13">
        <v>72117554873</v>
      </c>
      <c r="F16" s="13">
        <v>1086873666641</v>
      </c>
      <c r="G16" s="3">
        <f t="shared" si="0"/>
        <v>0.12009203233563394</v>
      </c>
    </row>
    <row r="17" spans="1:7">
      <c r="A17" s="2"/>
      <c r="B17" s="3"/>
      <c r="C17" s="3">
        <v>2022</v>
      </c>
      <c r="D17" s="13">
        <v>213482549779</v>
      </c>
      <c r="E17" s="13">
        <v>40608060143</v>
      </c>
      <c r="F17" s="13">
        <v>1147260611703</v>
      </c>
      <c r="G17" s="3">
        <f t="shared" si="0"/>
        <v>0.15068458541375718</v>
      </c>
    </row>
    <row r="18" spans="1:7">
      <c r="A18" s="2">
        <v>4</v>
      </c>
      <c r="B18" s="3" t="s">
        <v>3</v>
      </c>
      <c r="C18" s="3">
        <v>2018</v>
      </c>
      <c r="D18" s="13">
        <v>287259686428</v>
      </c>
      <c r="E18" s="13">
        <v>-11024200985</v>
      </c>
      <c r="F18" s="13">
        <v>1168956042706</v>
      </c>
      <c r="G18" s="3">
        <f t="shared" si="0"/>
        <v>0.2551711754040869</v>
      </c>
    </row>
    <row r="19" spans="1:7">
      <c r="A19" s="2"/>
      <c r="B19" s="3"/>
      <c r="C19" s="3">
        <v>2019</v>
      </c>
      <c r="D19" s="13">
        <v>453147999966</v>
      </c>
      <c r="E19" s="13">
        <v>-18318764162</v>
      </c>
      <c r="F19" s="25">
        <v>1393079542074</v>
      </c>
      <c r="G19" s="3">
        <f t="shared" si="0"/>
        <v>0.33843492054020546</v>
      </c>
    </row>
    <row r="20" spans="1:7">
      <c r="A20" s="2"/>
      <c r="B20" s="3"/>
      <c r="C20" s="3">
        <v>2020</v>
      </c>
      <c r="D20" s="13">
        <v>171295450196</v>
      </c>
      <c r="E20" s="13">
        <v>-36436211255</v>
      </c>
      <c r="F20" s="25">
        <v>1566673828068</v>
      </c>
      <c r="G20" s="3">
        <f t="shared" si="0"/>
        <v>0.13259407142019583</v>
      </c>
    </row>
    <row r="21" spans="1:7">
      <c r="A21" s="2"/>
      <c r="B21" s="3"/>
      <c r="C21" s="3">
        <v>2021</v>
      </c>
      <c r="D21" s="13">
        <v>-91481686113</v>
      </c>
      <c r="E21" s="13">
        <v>-56004887625</v>
      </c>
      <c r="F21" s="25">
        <v>1697387196209</v>
      </c>
      <c r="G21" s="3">
        <f t="shared" si="0"/>
        <v>-2.0900828383314685E-2</v>
      </c>
    </row>
    <row r="22" spans="1:7">
      <c r="A22" s="2"/>
      <c r="B22" s="3"/>
      <c r="C22" s="3">
        <v>2022</v>
      </c>
      <c r="D22" s="13">
        <v>11867530566</v>
      </c>
      <c r="E22" s="13">
        <v>-68867760008</v>
      </c>
      <c r="F22" s="13">
        <v>1718287453575</v>
      </c>
      <c r="G22" s="3">
        <f t="shared" si="0"/>
        <v>4.6985904719274642E-2</v>
      </c>
    </row>
    <row r="23" spans="1:7">
      <c r="A23" s="2">
        <v>5</v>
      </c>
      <c r="B23" s="3" t="s">
        <v>4</v>
      </c>
      <c r="C23" s="3">
        <v>2018</v>
      </c>
      <c r="D23" s="13">
        <v>78486685676</v>
      </c>
      <c r="E23" s="13">
        <v>119038083458</v>
      </c>
      <c r="F23" s="13">
        <v>660917775322</v>
      </c>
      <c r="G23" s="3">
        <f t="shared" si="0"/>
        <v>-6.135619179290995E-2</v>
      </c>
    </row>
    <row r="24" spans="1:7">
      <c r="A24" s="2"/>
      <c r="B24" s="3"/>
      <c r="C24" s="3">
        <v>2019</v>
      </c>
      <c r="D24" s="13">
        <v>131839301387</v>
      </c>
      <c r="E24" s="13">
        <v>130590965238</v>
      </c>
      <c r="F24" s="13">
        <v>833933861594</v>
      </c>
      <c r="G24" s="3">
        <f t="shared" si="0"/>
        <v>1.4969246441365292E-3</v>
      </c>
    </row>
    <row r="25" spans="1:7">
      <c r="A25" s="2"/>
      <c r="B25" s="3"/>
      <c r="C25" s="3">
        <v>2020</v>
      </c>
      <c r="D25" s="13">
        <v>198145077505</v>
      </c>
      <c r="E25" s="13">
        <v>370401309451</v>
      </c>
      <c r="F25" s="13">
        <v>1245144303719</v>
      </c>
      <c r="G25" s="3">
        <f t="shared" si="0"/>
        <v>-0.1383423844380966</v>
      </c>
    </row>
    <row r="26" spans="1:7">
      <c r="A26" s="2"/>
      <c r="B26" s="3"/>
      <c r="C26" s="3">
        <v>2021</v>
      </c>
      <c r="D26" s="13">
        <v>226926314731</v>
      </c>
      <c r="E26" s="13">
        <v>155093548861</v>
      </c>
      <c r="F26" s="13">
        <v>1310940121622</v>
      </c>
      <c r="G26" s="3">
        <f t="shared" si="0"/>
        <v>5.4794848891437355E-2</v>
      </c>
    </row>
    <row r="27" spans="1:7">
      <c r="A27" s="2"/>
      <c r="B27" s="3"/>
      <c r="C27" s="3">
        <v>2022</v>
      </c>
      <c r="D27" s="13">
        <v>304980204013</v>
      </c>
      <c r="E27" s="13">
        <v>141502250403</v>
      </c>
      <c r="F27" s="13">
        <v>1348181576913</v>
      </c>
      <c r="G27" s="3">
        <f t="shared" si="0"/>
        <v>0.12125811271232752</v>
      </c>
    </row>
    <row r="28" spans="1:7">
      <c r="A28" s="2">
        <v>6</v>
      </c>
      <c r="B28" s="3" t="s">
        <v>5</v>
      </c>
      <c r="C28" s="3">
        <v>2018</v>
      </c>
      <c r="D28" s="13">
        <v>-19108589342</v>
      </c>
      <c r="E28" s="13">
        <v>37444230285</v>
      </c>
      <c r="F28" s="13">
        <v>162749739566</v>
      </c>
      <c r="G28" s="3">
        <f t="shared" si="0"/>
        <v>-0.34748331873100236</v>
      </c>
    </row>
    <row r="29" spans="1:7">
      <c r="A29" s="2"/>
      <c r="B29" s="3"/>
      <c r="C29" s="3">
        <v>2019</v>
      </c>
      <c r="D29" s="13">
        <v>-9593332513</v>
      </c>
      <c r="E29" s="13">
        <v>1493554104</v>
      </c>
      <c r="F29" s="13">
        <v>250442587742</v>
      </c>
      <c r="G29" s="3">
        <f t="shared" si="0"/>
        <v>-4.4269174492085374E-2</v>
      </c>
    </row>
    <row r="30" spans="1:7">
      <c r="A30" s="2"/>
      <c r="B30" s="3"/>
      <c r="C30" s="3">
        <v>2020</v>
      </c>
      <c r="D30" s="13">
        <v>-32596846639</v>
      </c>
      <c r="E30" s="13">
        <v>2537561723</v>
      </c>
      <c r="F30" s="13">
        <v>263754414443</v>
      </c>
      <c r="G30" s="3">
        <f t="shared" si="0"/>
        <v>-0.13320879741936187</v>
      </c>
    </row>
    <row r="31" spans="1:7">
      <c r="A31" s="2"/>
      <c r="B31" s="3"/>
      <c r="C31" s="3">
        <v>2021</v>
      </c>
      <c r="D31" s="13">
        <v>-26118359500</v>
      </c>
      <c r="E31" s="13">
        <v>1266961890</v>
      </c>
      <c r="F31" s="13">
        <v>370684311428</v>
      </c>
      <c r="G31" s="3">
        <f t="shared" si="0"/>
        <v>-7.3877745957207031E-2</v>
      </c>
    </row>
    <row r="32" spans="1:7">
      <c r="A32" s="2"/>
      <c r="B32" s="3"/>
      <c r="C32" s="3">
        <v>2022</v>
      </c>
      <c r="D32" s="13">
        <v>-19402337946</v>
      </c>
      <c r="E32" s="13">
        <v>2157505704</v>
      </c>
      <c r="F32" s="13">
        <v>211964172793</v>
      </c>
      <c r="G32" s="3">
        <f t="shared" si="0"/>
        <v>-0.1017145650885771</v>
      </c>
    </row>
    <row r="33" spans="1:7">
      <c r="A33" s="2">
        <v>7</v>
      </c>
      <c r="B33" s="3" t="s">
        <v>6</v>
      </c>
      <c r="C33" s="3">
        <v>2018</v>
      </c>
      <c r="D33" s="13">
        <v>342202126000</v>
      </c>
      <c r="E33" s="13">
        <v>-11675086000</v>
      </c>
      <c r="F33" s="21">
        <v>1523517170000</v>
      </c>
      <c r="G33" s="3">
        <f t="shared" si="0"/>
        <v>0.23227648428799788</v>
      </c>
    </row>
    <row r="34" spans="1:7">
      <c r="A34" s="2"/>
      <c r="B34" s="3"/>
      <c r="C34" s="3">
        <v>2019</v>
      </c>
      <c r="D34" s="13">
        <v>342493551000</v>
      </c>
      <c r="E34" s="13">
        <v>-16808291000</v>
      </c>
      <c r="F34" s="21">
        <v>1425983722000</v>
      </c>
      <c r="G34" s="3">
        <f t="shared" si="0"/>
        <v>0.25196770233538474</v>
      </c>
    </row>
    <row r="35" spans="1:7">
      <c r="A35" s="2"/>
      <c r="B35" s="3"/>
      <c r="C35" s="3">
        <v>2020</v>
      </c>
      <c r="D35" s="13">
        <v>274364533000</v>
      </c>
      <c r="E35" s="13">
        <v>-11353138000</v>
      </c>
      <c r="F35" s="21">
        <v>1225580913000</v>
      </c>
      <c r="G35" s="3">
        <f t="shared" si="0"/>
        <v>0.2331283622071226</v>
      </c>
    </row>
    <row r="36" spans="1:7">
      <c r="A36" s="2"/>
      <c r="B36" s="3"/>
      <c r="C36" s="3">
        <v>2021</v>
      </c>
      <c r="D36" s="13">
        <v>246905899000</v>
      </c>
      <c r="E36" s="13">
        <v>-82185219000</v>
      </c>
      <c r="F36" s="21">
        <v>1308722065000</v>
      </c>
      <c r="G36" s="3">
        <f t="shared" si="0"/>
        <v>0.25145989878301622</v>
      </c>
    </row>
    <row r="37" spans="1:7">
      <c r="A37" s="2"/>
      <c r="B37" s="3"/>
      <c r="C37" s="3">
        <v>2022</v>
      </c>
      <c r="D37" s="13">
        <v>335398629000</v>
      </c>
      <c r="E37" s="13">
        <v>-20062833000</v>
      </c>
      <c r="F37" s="13">
        <v>1307186367000</v>
      </c>
      <c r="G37" s="3">
        <f t="shared" si="0"/>
        <v>0.27192867901138384</v>
      </c>
    </row>
    <row r="38" spans="1:7">
      <c r="A38" s="2">
        <v>8</v>
      </c>
      <c r="B38" s="3" t="s">
        <v>7</v>
      </c>
      <c r="C38" s="3">
        <v>2018</v>
      </c>
      <c r="D38" s="13">
        <v>535562596631</v>
      </c>
      <c r="E38" s="13">
        <v>461798923053</v>
      </c>
      <c r="F38" s="13">
        <v>3564218091628</v>
      </c>
      <c r="G38" s="3">
        <f t="shared" si="0"/>
        <v>2.069561168304029E-2</v>
      </c>
    </row>
    <row r="39" spans="1:7">
      <c r="A39" s="2"/>
      <c r="B39" s="3"/>
      <c r="C39" s="3">
        <v>2019</v>
      </c>
      <c r="D39" s="13">
        <v>656583909022</v>
      </c>
      <c r="E39" s="13">
        <v>513729145692</v>
      </c>
      <c r="F39" s="13">
        <v>4212408305683</v>
      </c>
      <c r="G39" s="3">
        <f t="shared" si="0"/>
        <v>3.3912848176961691E-2</v>
      </c>
    </row>
    <row r="40" spans="1:7">
      <c r="A40" s="2"/>
      <c r="B40" s="3"/>
      <c r="C40" s="3">
        <v>2020</v>
      </c>
      <c r="D40" s="13">
        <v>474666272987</v>
      </c>
      <c r="E40" s="13">
        <v>426894611675</v>
      </c>
      <c r="F40" s="13">
        <v>5063067672414</v>
      </c>
      <c r="G40" s="3">
        <f t="shared" si="0"/>
        <v>9.4353195341003882E-3</v>
      </c>
    </row>
    <row r="41" spans="1:7">
      <c r="A41" s="2"/>
      <c r="B41" s="3"/>
      <c r="C41" s="3">
        <v>2021</v>
      </c>
      <c r="D41" s="13">
        <v>873840286375</v>
      </c>
      <c r="E41" s="13">
        <v>459459401600</v>
      </c>
      <c r="F41" s="13">
        <v>6670943518686</v>
      </c>
      <c r="G41" s="3">
        <f t="shared" si="0"/>
        <v>6.2117282752323782E-2</v>
      </c>
    </row>
    <row r="42" spans="1:7">
      <c r="A42" s="2"/>
      <c r="B42" s="3"/>
      <c r="C42" s="3">
        <v>2022</v>
      </c>
      <c r="D42" s="13">
        <v>709767241234</v>
      </c>
      <c r="E42" s="13">
        <v>188071904604</v>
      </c>
      <c r="F42" s="13">
        <v>6766602280143</v>
      </c>
      <c r="G42" s="3">
        <f t="shared" si="0"/>
        <v>7.7098566611628144E-2</v>
      </c>
    </row>
    <row r="43" spans="1:7">
      <c r="A43" s="2">
        <v>9</v>
      </c>
      <c r="B43" s="3" t="s">
        <v>8</v>
      </c>
      <c r="C43" s="3">
        <v>2018</v>
      </c>
      <c r="D43" s="13">
        <v>-115201632290</v>
      </c>
      <c r="E43" s="13">
        <v>384225364</v>
      </c>
      <c r="F43" s="13">
        <v>576963542579</v>
      </c>
      <c r="G43" s="3">
        <f t="shared" si="0"/>
        <v>-0.20033476835873656</v>
      </c>
    </row>
    <row r="44" spans="1:7">
      <c r="A44" s="2"/>
      <c r="B44" s="3"/>
      <c r="C44" s="3">
        <v>2019</v>
      </c>
      <c r="D44" s="13">
        <v>7395470836</v>
      </c>
      <c r="E44" s="13">
        <v>88390770801</v>
      </c>
      <c r="F44" s="13">
        <v>758846556031</v>
      </c>
      <c r="G44" s="3">
        <f t="shared" si="0"/>
        <v>-0.1067347533190771</v>
      </c>
    </row>
    <row r="45" spans="1:7">
      <c r="A45" s="2"/>
      <c r="B45" s="3"/>
      <c r="C45" s="3">
        <v>2020</v>
      </c>
      <c r="D45" s="13">
        <v>105224199992</v>
      </c>
      <c r="E45" s="13">
        <v>103037657405</v>
      </c>
      <c r="F45" s="13">
        <v>848676035300</v>
      </c>
      <c r="G45" s="3">
        <f t="shared" si="0"/>
        <v>2.5764160834670854E-3</v>
      </c>
    </row>
    <row r="46" spans="1:7">
      <c r="A46" s="2"/>
      <c r="B46" s="3"/>
      <c r="C46" s="3">
        <v>2021</v>
      </c>
      <c r="D46" s="13">
        <v>78181287748</v>
      </c>
      <c r="E46" s="13">
        <v>116487026832</v>
      </c>
      <c r="F46" s="13">
        <v>906924214166</v>
      </c>
      <c r="G46" s="3">
        <f t="shared" si="0"/>
        <v>-4.2236979105498514E-2</v>
      </c>
    </row>
    <row r="47" spans="1:7">
      <c r="A47" s="2"/>
      <c r="B47" s="3"/>
      <c r="C47" s="3">
        <v>2022</v>
      </c>
      <c r="D47" s="13">
        <v>13949428441</v>
      </c>
      <c r="E47" s="13">
        <v>85626494123</v>
      </c>
      <c r="F47" s="13">
        <v>989119315334</v>
      </c>
      <c r="G47" s="3">
        <f t="shared" si="0"/>
        <v>-7.2465540375982351E-2</v>
      </c>
    </row>
    <row r="48" spans="1:7">
      <c r="A48" s="2">
        <v>10</v>
      </c>
      <c r="B48" s="3" t="s">
        <v>9</v>
      </c>
      <c r="C48" s="3">
        <v>2018</v>
      </c>
      <c r="D48" s="13">
        <v>5174368000000</v>
      </c>
      <c r="E48" s="13">
        <v>1523515000000</v>
      </c>
      <c r="F48" s="22">
        <v>34367153000000</v>
      </c>
      <c r="G48" s="3">
        <f t="shared" si="0"/>
        <v>0.10623088272688751</v>
      </c>
    </row>
    <row r="49" spans="1:7">
      <c r="A49" s="2"/>
      <c r="B49" s="3"/>
      <c r="C49" s="3">
        <v>2019</v>
      </c>
      <c r="D49" s="13">
        <v>4653375000000</v>
      </c>
      <c r="E49" s="13">
        <v>3511630000000</v>
      </c>
      <c r="F49" s="22">
        <v>38709314000000</v>
      </c>
      <c r="G49" s="3">
        <f t="shared" si="0"/>
        <v>2.949535607890132E-2</v>
      </c>
    </row>
    <row r="50" spans="1:7">
      <c r="A50" s="2"/>
      <c r="B50" s="3"/>
      <c r="C50" s="3">
        <v>2020</v>
      </c>
      <c r="D50" s="13">
        <v>7398161000000</v>
      </c>
      <c r="E50" s="13">
        <v>2026189000000</v>
      </c>
      <c r="F50" s="22">
        <v>103588325000000</v>
      </c>
      <c r="G50" s="3">
        <f t="shared" si="0"/>
        <v>5.1858855715641701E-2</v>
      </c>
    </row>
    <row r="51" spans="1:7">
      <c r="A51" s="2"/>
      <c r="B51" s="3"/>
      <c r="C51" s="3">
        <v>2021</v>
      </c>
      <c r="D51" s="13">
        <v>9336780000000</v>
      </c>
      <c r="E51" s="13">
        <v>1919170000000</v>
      </c>
      <c r="F51" s="22">
        <v>118066628000000</v>
      </c>
      <c r="G51" s="3">
        <f t="shared" si="0"/>
        <v>6.2825627576998305E-2</v>
      </c>
    </row>
    <row r="52" spans="1:7">
      <c r="A52" s="2"/>
      <c r="B52" s="3"/>
      <c r="C52" s="3">
        <v>2022</v>
      </c>
      <c r="D52" s="13">
        <v>7989039000000</v>
      </c>
      <c r="E52" s="13">
        <v>2249751000000</v>
      </c>
      <c r="F52" s="13">
        <v>115305536000000</v>
      </c>
      <c r="G52" s="3">
        <f t="shared" si="0"/>
        <v>4.9774609260738359E-2</v>
      </c>
    </row>
    <row r="53" spans="1:7">
      <c r="A53" s="2">
        <v>11</v>
      </c>
      <c r="B53" s="3" t="s">
        <v>10</v>
      </c>
      <c r="C53" s="3">
        <v>2018</v>
      </c>
      <c r="D53" s="13">
        <v>6507803000000</v>
      </c>
      <c r="E53" s="13">
        <v>6358639000000</v>
      </c>
      <c r="F53" s="22">
        <v>96537796000000</v>
      </c>
      <c r="G53" s="3">
        <f t="shared" si="0"/>
        <v>1.5451357518044022E-3</v>
      </c>
    </row>
    <row r="54" spans="1:7">
      <c r="A54" s="2"/>
      <c r="B54" s="3"/>
      <c r="C54" s="3">
        <v>2019</v>
      </c>
      <c r="D54" s="13">
        <v>5935829000000</v>
      </c>
      <c r="E54" s="13">
        <v>7236247000000</v>
      </c>
      <c r="F54" s="25">
        <v>96198559000000</v>
      </c>
      <c r="G54" s="3">
        <f t="shared" si="0"/>
        <v>-1.3518061117734622E-2</v>
      </c>
    </row>
    <row r="55" spans="1:7">
      <c r="A55" s="2"/>
      <c r="B55" s="3"/>
      <c r="C55" s="3">
        <v>2020</v>
      </c>
      <c r="D55" s="13">
        <v>13344494000000</v>
      </c>
      <c r="E55" s="13">
        <v>4463812000000</v>
      </c>
      <c r="F55" s="25">
        <v>163136516000000</v>
      </c>
      <c r="G55" s="3">
        <f t="shared" si="0"/>
        <v>5.4437119400048972E-2</v>
      </c>
    </row>
    <row r="56" spans="1:7">
      <c r="A56" s="2"/>
      <c r="B56" s="3"/>
      <c r="C56" s="3">
        <v>2021</v>
      </c>
      <c r="D56" s="13">
        <v>13855497000000</v>
      </c>
      <c r="E56" s="13">
        <v>4398300000000</v>
      </c>
      <c r="F56" s="25">
        <v>179356193000000</v>
      </c>
      <c r="G56" s="3">
        <f t="shared" si="0"/>
        <v>5.2728577930955527E-2</v>
      </c>
    </row>
    <row r="57" spans="1:7">
      <c r="A57" s="2"/>
      <c r="B57" s="3"/>
      <c r="C57" s="3">
        <v>2022</v>
      </c>
      <c r="D57" s="13">
        <v>14692641000000</v>
      </c>
      <c r="E57" s="13">
        <v>4594593000000</v>
      </c>
      <c r="F57" s="13">
        <v>180433300000000</v>
      </c>
      <c r="G57" s="3">
        <f t="shared" si="0"/>
        <v>5.5965545162672298E-2</v>
      </c>
    </row>
    <row r="58" spans="1:7">
      <c r="A58" s="2">
        <v>12</v>
      </c>
      <c r="B58" s="3" t="s">
        <v>17</v>
      </c>
      <c r="C58" s="3">
        <v>2018</v>
      </c>
      <c r="D58" s="13">
        <v>1331611000000</v>
      </c>
      <c r="E58" s="13">
        <v>-338349000000</v>
      </c>
      <c r="F58" s="21">
        <v>2889501000000</v>
      </c>
      <c r="G58" s="3">
        <f t="shared" si="0"/>
        <v>0.57794062019705128</v>
      </c>
    </row>
    <row r="59" spans="1:7">
      <c r="A59" s="2"/>
      <c r="B59" s="3"/>
      <c r="C59" s="3">
        <v>2019</v>
      </c>
      <c r="D59" s="13">
        <v>1412515000000</v>
      </c>
      <c r="E59" s="13">
        <v>-275917000000</v>
      </c>
      <c r="F59" s="21">
        <v>2896950000000</v>
      </c>
      <c r="G59" s="3">
        <f t="shared" si="0"/>
        <v>0.58283090836914686</v>
      </c>
    </row>
    <row r="60" spans="1:7">
      <c r="A60" s="2"/>
      <c r="B60" s="3"/>
      <c r="C60" s="3">
        <v>2020</v>
      </c>
      <c r="D60" s="13">
        <v>1334524000000</v>
      </c>
      <c r="E60" s="13">
        <v>-320300000000</v>
      </c>
      <c r="F60" s="21">
        <v>2907425000000</v>
      </c>
      <c r="G60" s="3">
        <f t="shared" si="0"/>
        <v>0.5691716897254443</v>
      </c>
    </row>
    <row r="61" spans="1:7">
      <c r="A61" s="2"/>
      <c r="B61" s="3"/>
      <c r="C61" s="3">
        <v>2021</v>
      </c>
      <c r="D61" s="13">
        <v>872649000000</v>
      </c>
      <c r="E61" s="13">
        <v>-252694000000</v>
      </c>
      <c r="F61" s="21">
        <v>2922017000000</v>
      </c>
      <c r="G61" s="3">
        <f t="shared" si="0"/>
        <v>0.38512541165913822</v>
      </c>
    </row>
    <row r="62" spans="1:7">
      <c r="A62" s="2"/>
      <c r="B62" s="3"/>
      <c r="C62" s="3">
        <v>2022</v>
      </c>
      <c r="D62" s="13">
        <v>1168005000000</v>
      </c>
      <c r="E62" s="13">
        <v>-252315000000</v>
      </c>
      <c r="F62" s="13">
        <v>3374502000000</v>
      </c>
      <c r="G62" s="3">
        <f t="shared" si="0"/>
        <v>0.42089766134380718</v>
      </c>
    </row>
    <row r="63" spans="1:7">
      <c r="A63" s="2">
        <v>13</v>
      </c>
      <c r="B63" s="3" t="s">
        <v>11</v>
      </c>
      <c r="C63" s="3">
        <v>2018</v>
      </c>
      <c r="D63" s="13">
        <v>459273241788</v>
      </c>
      <c r="E63" s="13">
        <v>-1196001406035</v>
      </c>
      <c r="F63" s="13">
        <v>17591706426634</v>
      </c>
      <c r="G63" s="3">
        <f t="shared" si="0"/>
        <v>9.4094035432338699E-2</v>
      </c>
    </row>
    <row r="64" spans="1:7">
      <c r="A64" s="2"/>
      <c r="B64" s="3"/>
      <c r="C64" s="3">
        <v>2019</v>
      </c>
      <c r="D64" s="13">
        <v>3303864262119</v>
      </c>
      <c r="E64" s="13">
        <v>-1845317472514</v>
      </c>
      <c r="F64" s="22">
        <v>19037918806473</v>
      </c>
      <c r="G64" s="3">
        <f t="shared" si="0"/>
        <v>0.27046978122851584</v>
      </c>
    </row>
    <row r="65" spans="1:7">
      <c r="A65" s="2"/>
      <c r="B65" s="3"/>
      <c r="C65" s="3">
        <v>2020</v>
      </c>
      <c r="D65" s="13">
        <v>3715832449186</v>
      </c>
      <c r="E65" s="13">
        <v>-1111015237138</v>
      </c>
      <c r="F65" s="22">
        <v>19777500514550</v>
      </c>
      <c r="G65" s="3">
        <f t="shared" si="0"/>
        <v>0.24405751792411601</v>
      </c>
    </row>
    <row r="66" spans="1:7">
      <c r="A66" s="2"/>
      <c r="B66" s="3"/>
      <c r="C66" s="3">
        <v>2021</v>
      </c>
      <c r="D66" s="13">
        <v>1041955003348</v>
      </c>
      <c r="E66" s="13">
        <v>-947614701926</v>
      </c>
      <c r="F66" s="22">
        <v>19037918806473</v>
      </c>
      <c r="G66" s="3">
        <f t="shared" si="0"/>
        <v>0.10450563034219555</v>
      </c>
    </row>
    <row r="67" spans="1:7">
      <c r="A67" s="2"/>
      <c r="B67" s="3"/>
      <c r="C67" s="3">
        <v>2022</v>
      </c>
      <c r="D67" s="13">
        <v>1619570638186</v>
      </c>
      <c r="E67" s="13">
        <v>-1546563424787</v>
      </c>
      <c r="F67" s="13">
        <v>22276160695411</v>
      </c>
      <c r="G67" s="3">
        <f t="shared" si="0"/>
        <v>0.14213104790652903</v>
      </c>
    </row>
    <row r="68" spans="1:7">
      <c r="A68" s="2">
        <v>14</v>
      </c>
      <c r="B68" s="3" t="s">
        <v>12</v>
      </c>
      <c r="C68" s="3">
        <v>2018</v>
      </c>
      <c r="D68" s="13">
        <v>370617213073</v>
      </c>
      <c r="E68" s="13">
        <v>239718652189</v>
      </c>
      <c r="F68" s="13">
        <v>4393810380883</v>
      </c>
      <c r="G68" s="3">
        <f t="shared" ref="G68:G92" si="1">(D68-E68)/F68</f>
        <v>2.9791581688077773E-2</v>
      </c>
    </row>
    <row r="69" spans="1:7">
      <c r="A69" s="2"/>
      <c r="B69" s="3"/>
      <c r="C69" s="3">
        <v>2019</v>
      </c>
      <c r="D69" s="13">
        <v>295922456326</v>
      </c>
      <c r="E69" s="13">
        <v>195721480406</v>
      </c>
      <c r="F69" s="22">
        <v>4682083844951</v>
      </c>
      <c r="G69" s="3">
        <f t="shared" si="1"/>
        <v>2.1400935830752654E-2</v>
      </c>
    </row>
    <row r="70" spans="1:7">
      <c r="A70" s="2"/>
      <c r="B70" s="3"/>
      <c r="C70" s="3">
        <v>2020</v>
      </c>
      <c r="D70" s="13">
        <v>479788528325</v>
      </c>
      <c r="E70" s="13">
        <v>421786328771</v>
      </c>
      <c r="F70" s="22">
        <v>4452166671985</v>
      </c>
      <c r="G70" s="3">
        <f t="shared" si="1"/>
        <v>1.3027858979084379E-2</v>
      </c>
    </row>
    <row r="71" spans="1:7">
      <c r="A71" s="2"/>
      <c r="B71" s="3"/>
      <c r="C71" s="3">
        <v>2021</v>
      </c>
      <c r="D71" s="13">
        <v>486591578118</v>
      </c>
      <c r="E71" s="13">
        <v>142376525673</v>
      </c>
      <c r="F71" s="22">
        <v>4191284422677</v>
      </c>
      <c r="G71" s="3">
        <f t="shared" si="1"/>
        <v>8.2126388412730927E-2</v>
      </c>
    </row>
    <row r="72" spans="1:7">
      <c r="A72" s="2"/>
      <c r="B72" s="3"/>
      <c r="C72" s="3">
        <v>2022</v>
      </c>
      <c r="D72" s="13">
        <v>643601152274</v>
      </c>
      <c r="E72" s="13">
        <v>133171258984</v>
      </c>
      <c r="F72" s="13">
        <v>4130321616083</v>
      </c>
      <c r="G72" s="3">
        <f t="shared" si="1"/>
        <v>0.12358114954110216</v>
      </c>
    </row>
    <row r="73" spans="1:7">
      <c r="A73" s="2">
        <v>15</v>
      </c>
      <c r="B73" s="3" t="s">
        <v>13</v>
      </c>
      <c r="C73" s="3">
        <v>2018</v>
      </c>
      <c r="D73" s="13">
        <v>-98662799904</v>
      </c>
      <c r="E73" s="13">
        <v>58070648694</v>
      </c>
      <c r="F73" s="22">
        <v>1623027475045</v>
      </c>
      <c r="G73" s="3">
        <f t="shared" si="1"/>
        <v>-9.6568573858341125E-2</v>
      </c>
    </row>
    <row r="74" spans="1:7">
      <c r="A74" s="2"/>
      <c r="B74" s="3"/>
      <c r="C74" s="3">
        <v>2019</v>
      </c>
      <c r="D74" s="13">
        <v>-55800390845</v>
      </c>
      <c r="E74" s="13">
        <v>46831317830</v>
      </c>
      <c r="F74" s="22">
        <v>1771365972009</v>
      </c>
      <c r="G74" s="3">
        <f t="shared" si="1"/>
        <v>-5.7939302378378611E-2</v>
      </c>
    </row>
    <row r="75" spans="1:7">
      <c r="A75" s="2"/>
      <c r="B75" s="3"/>
      <c r="C75" s="3">
        <v>2020</v>
      </c>
      <c r="D75" s="13">
        <v>-80895531759</v>
      </c>
      <c r="E75" s="13">
        <v>27684027584</v>
      </c>
      <c r="F75" s="29">
        <v>1820383352811</v>
      </c>
      <c r="G75" s="3">
        <f t="shared" si="1"/>
        <v>-5.964653498689361E-2</v>
      </c>
    </row>
    <row r="76" spans="1:7">
      <c r="A76" s="2"/>
      <c r="B76" s="3"/>
      <c r="C76" s="3">
        <v>2021</v>
      </c>
      <c r="D76" s="13">
        <v>19707485134</v>
      </c>
      <c r="E76" s="13">
        <v>16129337599</v>
      </c>
      <c r="F76" s="29">
        <v>1768660546754</v>
      </c>
      <c r="G76" s="3">
        <f t="shared" si="1"/>
        <v>2.023083254481437E-3</v>
      </c>
    </row>
    <row r="77" spans="1:7">
      <c r="A77" s="2"/>
      <c r="B77" s="3"/>
      <c r="C77" s="3">
        <v>2022</v>
      </c>
      <c r="D77" s="13">
        <v>-44012427508</v>
      </c>
      <c r="E77" s="13">
        <v>29982460125</v>
      </c>
      <c r="F77" s="29">
        <v>1970428120056</v>
      </c>
      <c r="G77" s="3">
        <f t="shared" si="1"/>
        <v>-3.7552695721220754E-2</v>
      </c>
    </row>
    <row r="78" spans="1:7">
      <c r="A78" s="2">
        <v>16</v>
      </c>
      <c r="B78" s="3" t="s">
        <v>14</v>
      </c>
      <c r="C78" s="3">
        <v>2018</v>
      </c>
      <c r="D78" s="13">
        <v>2153248753</v>
      </c>
      <c r="E78" s="13">
        <v>27603939194</v>
      </c>
      <c r="F78" s="13">
        <v>747293725435</v>
      </c>
      <c r="G78" s="3">
        <f t="shared" si="1"/>
        <v>-3.4057144566796864E-2</v>
      </c>
    </row>
    <row r="79" spans="1:7">
      <c r="A79" s="2"/>
      <c r="B79" s="3"/>
      <c r="C79" s="3">
        <v>2019</v>
      </c>
      <c r="D79" s="13">
        <v>14653378405</v>
      </c>
      <c r="E79" s="13">
        <v>32052348732</v>
      </c>
      <c r="F79" s="22">
        <v>790845543826</v>
      </c>
      <c r="G79" s="3">
        <f t="shared" si="1"/>
        <v>-2.2000465783528624E-2</v>
      </c>
    </row>
    <row r="80" spans="1:7">
      <c r="A80" s="2"/>
      <c r="B80" s="3"/>
      <c r="C80" s="3">
        <v>2020</v>
      </c>
      <c r="D80" s="13">
        <v>55384490789</v>
      </c>
      <c r="E80" s="13">
        <v>37068726791</v>
      </c>
      <c r="F80" s="22">
        <v>773863042440</v>
      </c>
      <c r="G80" s="3">
        <f t="shared" si="1"/>
        <v>2.3667965768529486E-2</v>
      </c>
    </row>
    <row r="81" spans="1:7">
      <c r="A81" s="2"/>
      <c r="B81" s="3"/>
      <c r="C81" s="3">
        <v>2021</v>
      </c>
      <c r="D81" s="13">
        <v>99975050847</v>
      </c>
      <c r="E81" s="13">
        <v>9660390943</v>
      </c>
      <c r="F81" s="22">
        <v>889125250792</v>
      </c>
      <c r="G81" s="3">
        <f t="shared" si="1"/>
        <v>0.10157698234703269</v>
      </c>
    </row>
    <row r="82" spans="1:7">
      <c r="A82" s="2"/>
      <c r="B82" s="3"/>
      <c r="C82" s="3">
        <v>2022</v>
      </c>
      <c r="D82" s="13">
        <v>127778774118</v>
      </c>
      <c r="E82" s="13">
        <v>17371468687</v>
      </c>
      <c r="F82" s="13">
        <v>1033289474829</v>
      </c>
      <c r="G82" s="3">
        <f t="shared" si="1"/>
        <v>0.10685031457353363</v>
      </c>
    </row>
    <row r="83" spans="1:7">
      <c r="A83" s="2">
        <v>17</v>
      </c>
      <c r="B83" s="3" t="s">
        <v>15</v>
      </c>
      <c r="C83" s="3">
        <v>2018</v>
      </c>
      <c r="D83" s="13">
        <v>301239769296</v>
      </c>
      <c r="E83" s="13">
        <v>25895177329</v>
      </c>
      <c r="F83" s="13">
        <v>2342432443196</v>
      </c>
      <c r="G83" s="3">
        <f t="shared" si="1"/>
        <v>0.11754643885965035</v>
      </c>
    </row>
    <row r="84" spans="1:7">
      <c r="A84" s="2"/>
      <c r="B84" s="3"/>
      <c r="C84" s="3">
        <v>2019</v>
      </c>
      <c r="D84" s="13">
        <v>245006975842</v>
      </c>
      <c r="E84" s="13">
        <v>10292448596</v>
      </c>
      <c r="F84" s="13">
        <v>2631189810030</v>
      </c>
      <c r="G84" s="3">
        <f t="shared" si="1"/>
        <v>8.9204711249365881E-2</v>
      </c>
    </row>
    <row r="85" spans="1:7">
      <c r="A85" s="2"/>
      <c r="B85" s="3"/>
      <c r="C85" s="3">
        <v>2020</v>
      </c>
      <c r="D85" s="13">
        <v>499922010752</v>
      </c>
      <c r="E85" s="13">
        <v>73546293907</v>
      </c>
      <c r="F85" s="13">
        <v>2881563083954</v>
      </c>
      <c r="G85" s="3">
        <f t="shared" si="1"/>
        <v>0.14796681676666235</v>
      </c>
    </row>
    <row r="86" spans="1:7">
      <c r="A86" s="2"/>
      <c r="B86" s="3"/>
      <c r="C86" s="3">
        <v>2021</v>
      </c>
      <c r="D86" s="13">
        <v>926245668352</v>
      </c>
      <c r="E86" s="13">
        <v>231719162493</v>
      </c>
      <c r="F86" s="13">
        <v>3448995059882</v>
      </c>
      <c r="G86" s="3">
        <f t="shared" si="1"/>
        <v>0.20137068734530508</v>
      </c>
    </row>
    <row r="87" spans="1:7">
      <c r="A87" s="2"/>
      <c r="B87" s="3"/>
      <c r="C87" s="3">
        <v>2022</v>
      </c>
      <c r="D87" s="13">
        <v>624353076652</v>
      </c>
      <c r="E87" s="13">
        <v>62008319454</v>
      </c>
      <c r="F87" s="13">
        <v>3919243683748</v>
      </c>
      <c r="G87" s="3">
        <f t="shared" si="1"/>
        <v>0.1434829784965618</v>
      </c>
    </row>
    <row r="88" spans="1:7">
      <c r="A88" s="2">
        <v>18</v>
      </c>
      <c r="B88" s="3" t="s">
        <v>16</v>
      </c>
      <c r="C88" s="3">
        <v>2018</v>
      </c>
      <c r="D88" s="13">
        <v>1072516000000</v>
      </c>
      <c r="E88" s="13">
        <v>-399687000000</v>
      </c>
      <c r="F88" s="13">
        <v>5555841000000</v>
      </c>
      <c r="G88" s="3">
        <f t="shared" si="1"/>
        <v>0.26498292517730437</v>
      </c>
    </row>
    <row r="89" spans="1:7">
      <c r="A89" s="2"/>
      <c r="B89" s="3"/>
      <c r="C89" s="3">
        <v>2019</v>
      </c>
      <c r="D89" s="13">
        <v>575823000000</v>
      </c>
      <c r="E89" s="13">
        <v>-1089186000000</v>
      </c>
      <c r="F89" s="13">
        <v>6608422000000</v>
      </c>
      <c r="G89" s="3">
        <f t="shared" si="1"/>
        <v>0.25195258414187227</v>
      </c>
    </row>
    <row r="90" spans="1:7">
      <c r="A90" s="2"/>
      <c r="B90" s="3"/>
      <c r="C90" s="3">
        <v>2020</v>
      </c>
      <c r="D90" s="13">
        <v>1096817000000</v>
      </c>
      <c r="E90" s="13">
        <v>-264854000000</v>
      </c>
      <c r="F90" s="13">
        <v>8754116000000</v>
      </c>
      <c r="G90" s="3">
        <f t="shared" si="1"/>
        <v>0.15554637384288716</v>
      </c>
    </row>
    <row r="91" spans="1:7">
      <c r="A91" s="2"/>
      <c r="B91" s="3"/>
      <c r="C91" s="3">
        <v>2021</v>
      </c>
      <c r="D91" s="13">
        <v>1217063000000</v>
      </c>
      <c r="E91" s="13">
        <v>-2632522000000</v>
      </c>
      <c r="F91" s="13">
        <v>7406856000000</v>
      </c>
      <c r="G91" s="3">
        <f t="shared" si="1"/>
        <v>0.51973266389950068</v>
      </c>
    </row>
    <row r="92" spans="1:7">
      <c r="A92" s="2"/>
      <c r="B92" s="3"/>
      <c r="C92" s="3">
        <v>2022</v>
      </c>
      <c r="D92" s="13">
        <v>1414447000000</v>
      </c>
      <c r="E92" s="13">
        <v>1024322000000</v>
      </c>
      <c r="F92" s="13">
        <v>7376375000000</v>
      </c>
      <c r="G92" s="3">
        <f t="shared" si="1"/>
        <v>5.2888444527291523E-2</v>
      </c>
    </row>
  </sheetData>
  <mergeCells count="4">
    <mergeCell ref="A1:A2"/>
    <mergeCell ref="B1:B2"/>
    <mergeCell ref="C1:C2"/>
    <mergeCell ref="D1:G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92"/>
  <sheetViews>
    <sheetView topLeftCell="A73" workbookViewId="0">
      <selection activeCell="F3" sqref="F3:F92"/>
    </sheetView>
  </sheetViews>
  <sheetFormatPr defaultRowHeight="14.4"/>
  <cols>
    <col min="1" max="1" width="5" style="1" customWidth="1"/>
    <col min="4" max="4" width="16.33203125" style="14" bestFit="1" customWidth="1"/>
    <col min="5" max="5" width="15.33203125" style="14" bestFit="1" customWidth="1"/>
    <col min="6" max="6" width="12" customWidth="1"/>
  </cols>
  <sheetData>
    <row r="1" spans="1:6" s="5" customFormat="1">
      <c r="A1" s="37" t="s">
        <v>18</v>
      </c>
      <c r="B1" s="37" t="s">
        <v>19</v>
      </c>
      <c r="C1" s="37" t="s">
        <v>20</v>
      </c>
      <c r="D1" s="40" t="s">
        <v>46</v>
      </c>
      <c r="E1" s="40"/>
      <c r="F1" s="40"/>
    </row>
    <row r="2" spans="1:6" s="5" customFormat="1">
      <c r="A2" s="37"/>
      <c r="B2" s="37"/>
      <c r="C2" s="37"/>
      <c r="D2" s="20" t="s">
        <v>47</v>
      </c>
      <c r="E2" s="20" t="s">
        <v>48</v>
      </c>
      <c r="F2" s="31" t="s">
        <v>49</v>
      </c>
    </row>
    <row r="3" spans="1:6">
      <c r="A3" s="2">
        <v>1</v>
      </c>
      <c r="B3" s="3" t="s">
        <v>0</v>
      </c>
      <c r="C3" s="3">
        <v>2018</v>
      </c>
      <c r="D3" s="22">
        <v>0</v>
      </c>
      <c r="E3" s="13">
        <v>589896800</v>
      </c>
      <c r="F3" s="3">
        <f>D3/E3</f>
        <v>0</v>
      </c>
    </row>
    <row r="4" spans="1:6">
      <c r="A4" s="2"/>
      <c r="B4" s="3"/>
      <c r="C4" s="3">
        <v>2019</v>
      </c>
      <c r="D4" s="22">
        <v>0</v>
      </c>
      <c r="E4" s="13">
        <v>589896800</v>
      </c>
      <c r="F4" s="3">
        <f t="shared" ref="F4:F67" si="0">D4/E4</f>
        <v>0</v>
      </c>
    </row>
    <row r="5" spans="1:6">
      <c r="A5" s="2"/>
      <c r="B5" s="3"/>
      <c r="C5" s="3">
        <v>2020</v>
      </c>
      <c r="D5" s="22">
        <v>0</v>
      </c>
      <c r="E5" s="13">
        <v>589896800</v>
      </c>
      <c r="F5" s="3">
        <f t="shared" si="0"/>
        <v>0</v>
      </c>
    </row>
    <row r="6" spans="1:6">
      <c r="A6" s="2"/>
      <c r="B6" s="3"/>
      <c r="C6" s="3">
        <v>2021</v>
      </c>
      <c r="D6" s="22">
        <v>0</v>
      </c>
      <c r="E6" s="13">
        <v>589896800</v>
      </c>
      <c r="F6" s="3">
        <f t="shared" si="0"/>
        <v>0</v>
      </c>
    </row>
    <row r="7" spans="1:6">
      <c r="A7" s="2"/>
      <c r="B7" s="3"/>
      <c r="C7" s="3">
        <v>2022</v>
      </c>
      <c r="D7" s="22">
        <v>0</v>
      </c>
      <c r="E7" s="13">
        <v>589896800</v>
      </c>
      <c r="F7" s="3">
        <f t="shared" si="0"/>
        <v>0</v>
      </c>
    </row>
    <row r="8" spans="1:6">
      <c r="A8" s="2">
        <v>2</v>
      </c>
      <c r="B8" s="3" t="s">
        <v>1</v>
      </c>
      <c r="C8" s="3">
        <v>2018</v>
      </c>
      <c r="D8" s="22">
        <v>0</v>
      </c>
      <c r="E8" s="22">
        <v>4498997362</v>
      </c>
      <c r="F8" s="3">
        <f t="shared" si="0"/>
        <v>0</v>
      </c>
    </row>
    <row r="9" spans="1:6">
      <c r="A9" s="2"/>
      <c r="B9" s="3"/>
      <c r="C9" s="3">
        <v>2019</v>
      </c>
      <c r="D9" s="22">
        <v>0</v>
      </c>
      <c r="E9" s="22">
        <v>4498997362</v>
      </c>
      <c r="F9" s="3">
        <f t="shared" si="0"/>
        <v>0</v>
      </c>
    </row>
    <row r="10" spans="1:6">
      <c r="A10" s="2"/>
      <c r="B10" s="3"/>
      <c r="C10" s="3">
        <v>2020</v>
      </c>
      <c r="D10" s="22">
        <v>0</v>
      </c>
      <c r="E10" s="22">
        <v>4498997362</v>
      </c>
      <c r="F10" s="3">
        <f t="shared" si="0"/>
        <v>0</v>
      </c>
    </row>
    <row r="11" spans="1:6">
      <c r="A11" s="2"/>
      <c r="B11" s="3"/>
      <c r="C11" s="3">
        <v>2021</v>
      </c>
      <c r="D11" s="22">
        <v>0</v>
      </c>
      <c r="E11" s="22">
        <v>4498997362</v>
      </c>
      <c r="F11" s="3">
        <f t="shared" si="0"/>
        <v>0</v>
      </c>
    </row>
    <row r="12" spans="1:6">
      <c r="A12" s="2"/>
      <c r="B12" s="3"/>
      <c r="C12" s="3">
        <v>2022</v>
      </c>
      <c r="D12" s="22">
        <v>0</v>
      </c>
      <c r="E12" s="22">
        <v>4498997362</v>
      </c>
      <c r="F12" s="3">
        <f t="shared" si="0"/>
        <v>0</v>
      </c>
    </row>
    <row r="13" spans="1:6">
      <c r="A13" s="2">
        <v>3</v>
      </c>
      <c r="B13" s="3" t="s">
        <v>2</v>
      </c>
      <c r="C13" s="3">
        <v>2018</v>
      </c>
      <c r="D13" s="13">
        <v>5000000000</v>
      </c>
      <c r="E13" s="13">
        <v>5885000000</v>
      </c>
      <c r="F13" s="3">
        <f t="shared" si="0"/>
        <v>0.84961767204757854</v>
      </c>
    </row>
    <row r="14" spans="1:6">
      <c r="A14" s="2"/>
      <c r="B14" s="3"/>
      <c r="C14" s="3">
        <v>2019</v>
      </c>
      <c r="D14" s="13">
        <v>5000000000</v>
      </c>
      <c r="E14" s="13">
        <v>5885000000</v>
      </c>
      <c r="F14" s="3">
        <f t="shared" si="0"/>
        <v>0.84961767204757854</v>
      </c>
    </row>
    <row r="15" spans="1:6">
      <c r="A15" s="2"/>
      <c r="B15" s="3"/>
      <c r="C15" s="3">
        <v>2020</v>
      </c>
      <c r="D15" s="13">
        <v>5000000000</v>
      </c>
      <c r="E15" s="13">
        <v>5885000000</v>
      </c>
      <c r="F15" s="3">
        <f t="shared" si="0"/>
        <v>0.84961767204757854</v>
      </c>
    </row>
    <row r="16" spans="1:6">
      <c r="A16" s="2"/>
      <c r="B16" s="3"/>
      <c r="C16" s="3">
        <v>2021</v>
      </c>
      <c r="D16" s="13">
        <v>5000000000</v>
      </c>
      <c r="E16" s="13">
        <v>5885000000</v>
      </c>
      <c r="F16" s="3">
        <f t="shared" si="0"/>
        <v>0.84961767204757854</v>
      </c>
    </row>
    <row r="17" spans="1:6">
      <c r="A17" s="2"/>
      <c r="B17" s="3"/>
      <c r="C17" s="3">
        <v>2022</v>
      </c>
      <c r="D17" s="13">
        <v>5000000000</v>
      </c>
      <c r="E17" s="13">
        <v>5885000000</v>
      </c>
      <c r="F17" s="3">
        <f t="shared" si="0"/>
        <v>0.84961767204757854</v>
      </c>
    </row>
    <row r="18" spans="1:6">
      <c r="A18" s="2">
        <v>4</v>
      </c>
      <c r="B18" s="3" t="s">
        <v>3</v>
      </c>
      <c r="C18" s="3">
        <v>2018</v>
      </c>
      <c r="D18" s="13">
        <v>4500000</v>
      </c>
      <c r="E18" s="23">
        <v>595000000</v>
      </c>
      <c r="F18" s="3">
        <f t="shared" si="0"/>
        <v>7.5630252100840336E-3</v>
      </c>
    </row>
    <row r="19" spans="1:6">
      <c r="A19" s="2"/>
      <c r="B19" s="3"/>
      <c r="C19" s="3">
        <v>2019</v>
      </c>
      <c r="D19" s="13">
        <v>0</v>
      </c>
      <c r="E19" s="23">
        <v>595000000</v>
      </c>
      <c r="F19" s="3">
        <f t="shared" si="0"/>
        <v>0</v>
      </c>
    </row>
    <row r="20" spans="1:6">
      <c r="A20" s="2"/>
      <c r="B20" s="3"/>
      <c r="C20" s="3">
        <v>2020</v>
      </c>
      <c r="D20" s="13">
        <v>0</v>
      </c>
      <c r="E20" s="23">
        <v>595000000</v>
      </c>
      <c r="F20" s="3">
        <f t="shared" si="0"/>
        <v>0</v>
      </c>
    </row>
    <row r="21" spans="1:6">
      <c r="A21" s="2"/>
      <c r="B21" s="3"/>
      <c r="C21" s="3">
        <v>2021</v>
      </c>
      <c r="D21" s="13">
        <v>118200</v>
      </c>
      <c r="E21" s="23">
        <v>595000000</v>
      </c>
      <c r="F21" s="3">
        <f t="shared" si="0"/>
        <v>1.9865546218487395E-4</v>
      </c>
    </row>
    <row r="22" spans="1:6">
      <c r="A22" s="2"/>
      <c r="B22" s="3"/>
      <c r="C22" s="3">
        <v>2022</v>
      </c>
      <c r="D22" s="13">
        <v>250000</v>
      </c>
      <c r="E22" s="23">
        <v>595000000</v>
      </c>
      <c r="F22" s="3">
        <f t="shared" si="0"/>
        <v>4.2016806722689078E-4</v>
      </c>
    </row>
    <row r="23" spans="1:6">
      <c r="A23" s="2">
        <v>5</v>
      </c>
      <c r="B23" s="3" t="s">
        <v>4</v>
      </c>
      <c r="C23" s="3">
        <v>2018</v>
      </c>
      <c r="D23" s="13">
        <v>0</v>
      </c>
      <c r="E23" s="13">
        <v>12000000000</v>
      </c>
      <c r="F23" s="3">
        <f t="shared" si="0"/>
        <v>0</v>
      </c>
    </row>
    <row r="24" spans="1:6">
      <c r="A24" s="2"/>
      <c r="B24" s="3"/>
      <c r="C24" s="3">
        <v>2019</v>
      </c>
      <c r="D24" s="13">
        <v>119440000</v>
      </c>
      <c r="E24" s="13">
        <v>12000000000</v>
      </c>
      <c r="F24" s="3">
        <f t="shared" si="0"/>
        <v>9.9533333333333331E-3</v>
      </c>
    </row>
    <row r="25" spans="1:6">
      <c r="A25" s="2"/>
      <c r="B25" s="3"/>
      <c r="C25" s="3">
        <v>2020</v>
      </c>
      <c r="D25" s="13">
        <v>100748800</v>
      </c>
      <c r="E25" s="13">
        <v>12000000000</v>
      </c>
      <c r="F25" s="3">
        <f t="shared" si="0"/>
        <v>8.3957333333333339E-3</v>
      </c>
    </row>
    <row r="26" spans="1:6">
      <c r="A26" s="2"/>
      <c r="B26" s="3"/>
      <c r="C26" s="3">
        <v>2021</v>
      </c>
      <c r="D26" s="13">
        <v>104748800</v>
      </c>
      <c r="E26" s="13">
        <v>12000000000</v>
      </c>
      <c r="F26" s="3">
        <f t="shared" si="0"/>
        <v>8.7290666666666669E-3</v>
      </c>
    </row>
    <row r="27" spans="1:6">
      <c r="A27" s="2"/>
      <c r="B27" s="3"/>
      <c r="C27" s="3">
        <v>2022</v>
      </c>
      <c r="D27" s="13">
        <v>104748800</v>
      </c>
      <c r="E27" s="13">
        <v>12000000000</v>
      </c>
      <c r="F27" s="3">
        <f t="shared" si="0"/>
        <v>8.7290666666666669E-3</v>
      </c>
    </row>
    <row r="28" spans="1:6">
      <c r="A28" s="2">
        <v>6</v>
      </c>
      <c r="B28" s="3" t="s">
        <v>5</v>
      </c>
      <c r="C28" s="3">
        <v>2018</v>
      </c>
      <c r="D28" s="13">
        <v>0</v>
      </c>
      <c r="E28" s="13">
        <v>340000000</v>
      </c>
      <c r="F28" s="24">
        <f>D28/E28</f>
        <v>0</v>
      </c>
    </row>
    <row r="29" spans="1:6">
      <c r="A29" s="2"/>
      <c r="B29" s="3"/>
      <c r="C29" s="3">
        <v>2019</v>
      </c>
      <c r="D29" s="13">
        <v>0</v>
      </c>
      <c r="E29" s="13">
        <v>560242105</v>
      </c>
      <c r="F29" s="3">
        <f>D29/E29</f>
        <v>0</v>
      </c>
    </row>
    <row r="30" spans="1:6">
      <c r="A30" s="2"/>
      <c r="B30" s="3"/>
      <c r="C30" s="3">
        <v>2020</v>
      </c>
      <c r="D30" s="13">
        <v>0</v>
      </c>
      <c r="E30" s="13">
        <v>560284938</v>
      </c>
      <c r="F30" s="26">
        <f>D30/E30</f>
        <v>0</v>
      </c>
    </row>
    <row r="31" spans="1:6">
      <c r="A31" s="2"/>
      <c r="B31" s="3"/>
      <c r="C31" s="3">
        <v>2021</v>
      </c>
      <c r="D31" s="13">
        <v>0</v>
      </c>
      <c r="E31" s="13">
        <v>889863981</v>
      </c>
      <c r="F31" s="3">
        <f t="shared" si="0"/>
        <v>0</v>
      </c>
    </row>
    <row r="32" spans="1:6">
      <c r="A32" s="2"/>
      <c r="B32" s="3"/>
      <c r="C32" s="3">
        <v>2022</v>
      </c>
      <c r="D32" s="13">
        <v>0</v>
      </c>
      <c r="E32" s="13">
        <v>889863981</v>
      </c>
      <c r="F32" s="3">
        <f t="shared" si="0"/>
        <v>0</v>
      </c>
    </row>
    <row r="33" spans="1:6">
      <c r="A33" s="2">
        <v>7</v>
      </c>
      <c r="B33" s="3" t="s">
        <v>6</v>
      </c>
      <c r="C33" s="3">
        <v>2018</v>
      </c>
      <c r="D33" s="32">
        <v>0</v>
      </c>
      <c r="E33" s="21">
        <v>800659050</v>
      </c>
      <c r="F33" s="3">
        <f t="shared" si="0"/>
        <v>0</v>
      </c>
    </row>
    <row r="34" spans="1:6">
      <c r="A34" s="2"/>
      <c r="B34" s="3"/>
      <c r="C34" s="3">
        <v>2019</v>
      </c>
      <c r="D34" s="32">
        <v>0</v>
      </c>
      <c r="E34" s="21">
        <v>800659050</v>
      </c>
      <c r="F34" s="3">
        <f t="shared" si="0"/>
        <v>0</v>
      </c>
    </row>
    <row r="35" spans="1:6">
      <c r="A35" s="2"/>
      <c r="B35" s="3"/>
      <c r="C35" s="3">
        <v>2020</v>
      </c>
      <c r="D35" s="32">
        <v>0</v>
      </c>
      <c r="E35" s="21">
        <v>800659050</v>
      </c>
      <c r="F35" s="3">
        <f t="shared" si="0"/>
        <v>0</v>
      </c>
    </row>
    <row r="36" spans="1:6">
      <c r="A36" s="2"/>
      <c r="B36" s="3"/>
      <c r="C36" s="3">
        <v>2021</v>
      </c>
      <c r="D36" s="32">
        <v>0</v>
      </c>
      <c r="E36" s="21">
        <v>800659050</v>
      </c>
      <c r="F36" s="3">
        <f t="shared" si="0"/>
        <v>0</v>
      </c>
    </row>
    <row r="37" spans="1:6">
      <c r="A37" s="2"/>
      <c r="B37" s="3"/>
      <c r="C37" s="3">
        <v>2022</v>
      </c>
      <c r="D37" s="32">
        <v>0</v>
      </c>
      <c r="E37" s="21">
        <v>800659050</v>
      </c>
      <c r="F37" s="3">
        <f t="shared" si="0"/>
        <v>0</v>
      </c>
    </row>
    <row r="38" spans="1:6">
      <c r="A38" s="2">
        <v>8</v>
      </c>
      <c r="B38" s="3" t="s">
        <v>7</v>
      </c>
      <c r="C38" s="3">
        <v>2018</v>
      </c>
      <c r="D38" s="13">
        <v>3647438001</v>
      </c>
      <c r="E38" s="13">
        <v>6616739001</v>
      </c>
      <c r="F38" s="3">
        <f t="shared" si="0"/>
        <v>0.55124404944017835</v>
      </c>
    </row>
    <row r="39" spans="1:6">
      <c r="A39" s="2"/>
      <c r="B39" s="3"/>
      <c r="C39" s="3">
        <v>2019</v>
      </c>
      <c r="D39" s="13">
        <v>757938001</v>
      </c>
      <c r="E39" s="13">
        <v>7379580291</v>
      </c>
      <c r="F39" s="3">
        <f t="shared" si="0"/>
        <v>0.10270746724232639</v>
      </c>
    </row>
    <row r="40" spans="1:6">
      <c r="A40" s="2"/>
      <c r="B40" s="3"/>
      <c r="C40" s="3">
        <v>2020</v>
      </c>
      <c r="D40" s="13">
        <v>757938001</v>
      </c>
      <c r="E40" s="13">
        <v>7379580291</v>
      </c>
      <c r="F40" s="3">
        <f t="shared" si="0"/>
        <v>0.10270746724232639</v>
      </c>
    </row>
    <row r="41" spans="1:6">
      <c r="A41" s="2"/>
      <c r="B41" s="3"/>
      <c r="C41" s="3">
        <v>2021</v>
      </c>
      <c r="D41" s="13">
        <v>757938001</v>
      </c>
      <c r="E41" s="13">
        <v>7379580291</v>
      </c>
      <c r="F41" s="3">
        <f t="shared" si="0"/>
        <v>0.10270746724232639</v>
      </c>
    </row>
    <row r="42" spans="1:6">
      <c r="A42" s="2"/>
      <c r="B42" s="3"/>
      <c r="C42" s="3">
        <v>2022</v>
      </c>
      <c r="D42" s="13">
        <v>757938001</v>
      </c>
      <c r="E42" s="13">
        <v>36897901455</v>
      </c>
      <c r="F42" s="3">
        <f t="shared" si="0"/>
        <v>2.054149344846528E-2</v>
      </c>
    </row>
    <row r="43" spans="1:6">
      <c r="A43" s="2">
        <v>9</v>
      </c>
      <c r="B43" s="3" t="s">
        <v>8</v>
      </c>
      <c r="C43" s="3">
        <v>2018</v>
      </c>
      <c r="D43" s="13">
        <v>31428572</v>
      </c>
      <c r="E43" s="13">
        <v>1650000000</v>
      </c>
      <c r="F43" s="3">
        <f t="shared" si="0"/>
        <v>1.9047619393939393E-2</v>
      </c>
    </row>
    <row r="44" spans="1:6">
      <c r="A44" s="2"/>
      <c r="B44" s="3"/>
      <c r="C44" s="3">
        <v>2019</v>
      </c>
      <c r="D44" s="13">
        <v>86896272</v>
      </c>
      <c r="E44" s="13">
        <v>2350000000</v>
      </c>
      <c r="F44" s="3">
        <f t="shared" si="0"/>
        <v>3.6977137021276599E-2</v>
      </c>
    </row>
    <row r="45" spans="1:6">
      <c r="A45" s="2"/>
      <c r="B45" s="3"/>
      <c r="C45" s="3">
        <v>2020</v>
      </c>
      <c r="D45" s="13">
        <v>35717472</v>
      </c>
      <c r="E45" s="13">
        <v>2374834620</v>
      </c>
      <c r="F45" s="3">
        <f t="shared" si="0"/>
        <v>1.5039982868364957E-2</v>
      </c>
    </row>
    <row r="46" spans="1:6">
      <c r="A46" s="2"/>
      <c r="B46" s="3"/>
      <c r="C46" s="3">
        <v>2021</v>
      </c>
      <c r="D46" s="13">
        <v>35717472</v>
      </c>
      <c r="E46" s="13">
        <v>2378405500</v>
      </c>
      <c r="F46" s="3">
        <f t="shared" si="0"/>
        <v>1.5017402204964629E-2</v>
      </c>
    </row>
    <row r="47" spans="1:6">
      <c r="A47" s="2"/>
      <c r="B47" s="3"/>
      <c r="C47" s="3">
        <v>2022</v>
      </c>
      <c r="D47" s="13">
        <v>35817472</v>
      </c>
      <c r="E47" s="13">
        <v>2419438170</v>
      </c>
      <c r="F47" s="3">
        <f t="shared" si="0"/>
        <v>1.4804045188722472E-2</v>
      </c>
    </row>
    <row r="48" spans="1:6">
      <c r="A48" s="2">
        <v>10</v>
      </c>
      <c r="B48" s="3" t="s">
        <v>9</v>
      </c>
      <c r="C48" s="3">
        <v>2018</v>
      </c>
      <c r="D48" s="22">
        <v>145269888</v>
      </c>
      <c r="E48" s="22">
        <v>9677752680</v>
      </c>
      <c r="F48" s="3">
        <f t="shared" si="0"/>
        <v>1.501070473729031E-2</v>
      </c>
    </row>
    <row r="49" spans="1:6">
      <c r="A49" s="2"/>
      <c r="B49" s="3"/>
      <c r="C49" s="3">
        <v>2019</v>
      </c>
      <c r="D49" s="22">
        <v>0</v>
      </c>
      <c r="E49" s="22">
        <v>11661908000</v>
      </c>
      <c r="F49" s="3">
        <f t="shared" si="0"/>
        <v>0</v>
      </c>
    </row>
    <row r="50" spans="1:6">
      <c r="A50" s="2"/>
      <c r="B50" s="3"/>
      <c r="C50" s="3">
        <v>2020</v>
      </c>
      <c r="D50" s="22">
        <v>0</v>
      </c>
      <c r="E50" s="22">
        <v>11661908000</v>
      </c>
      <c r="F50" s="3">
        <f t="shared" si="0"/>
        <v>0</v>
      </c>
    </row>
    <row r="51" spans="1:6">
      <c r="A51" s="2"/>
      <c r="B51" s="3"/>
      <c r="C51" s="3">
        <v>2021</v>
      </c>
      <c r="D51" s="22">
        <v>0</v>
      </c>
      <c r="E51" s="22">
        <v>11661908000</v>
      </c>
      <c r="F51" s="3">
        <f t="shared" si="0"/>
        <v>0</v>
      </c>
    </row>
    <row r="52" spans="1:6">
      <c r="A52" s="2"/>
      <c r="B52" s="3"/>
      <c r="C52" s="3">
        <v>2022</v>
      </c>
      <c r="D52" s="22">
        <v>0</v>
      </c>
      <c r="E52" s="22">
        <v>11661908000</v>
      </c>
      <c r="F52" s="3">
        <f t="shared" si="0"/>
        <v>0</v>
      </c>
    </row>
    <row r="53" spans="1:6">
      <c r="A53" s="2">
        <v>11</v>
      </c>
      <c r="B53" s="3" t="s">
        <v>10</v>
      </c>
      <c r="C53" s="3">
        <v>2018</v>
      </c>
      <c r="D53" s="22">
        <v>1380020</v>
      </c>
      <c r="E53" s="22">
        <v>8780426500</v>
      </c>
      <c r="F53" s="3">
        <f t="shared" si="0"/>
        <v>1.5717004179694461E-4</v>
      </c>
    </row>
    <row r="54" spans="1:6">
      <c r="A54" s="2"/>
      <c r="B54" s="3"/>
      <c r="C54" s="3">
        <v>2019</v>
      </c>
      <c r="D54" s="22">
        <v>1380020</v>
      </c>
      <c r="E54" s="22">
        <v>8780426500</v>
      </c>
      <c r="F54" s="3">
        <f t="shared" si="0"/>
        <v>1.5717004179694461E-4</v>
      </c>
    </row>
    <row r="55" spans="1:6">
      <c r="A55" s="2"/>
      <c r="B55" s="3"/>
      <c r="C55" s="3">
        <v>2020</v>
      </c>
      <c r="D55" s="22">
        <v>1380020</v>
      </c>
      <c r="E55" s="22">
        <v>8780426500</v>
      </c>
      <c r="F55" s="3">
        <f t="shared" si="0"/>
        <v>1.5717004179694461E-4</v>
      </c>
    </row>
    <row r="56" spans="1:6">
      <c r="A56" s="2"/>
      <c r="B56" s="3"/>
      <c r="C56" s="3">
        <v>2021</v>
      </c>
      <c r="D56" s="22">
        <v>1380020</v>
      </c>
      <c r="E56" s="22">
        <v>8780426500</v>
      </c>
      <c r="F56" s="3">
        <f t="shared" si="0"/>
        <v>1.5717004179694461E-4</v>
      </c>
    </row>
    <row r="57" spans="1:6">
      <c r="A57" s="2"/>
      <c r="B57" s="3"/>
      <c r="C57" s="3">
        <v>2022</v>
      </c>
      <c r="D57" s="13">
        <v>1329770</v>
      </c>
      <c r="E57" s="22">
        <v>8780426500</v>
      </c>
      <c r="F57" s="3">
        <f t="shared" si="0"/>
        <v>1.5144708517291272E-4</v>
      </c>
    </row>
    <row r="58" spans="1:6">
      <c r="A58" s="2">
        <v>12</v>
      </c>
      <c r="B58" s="3" t="s">
        <v>17</v>
      </c>
      <c r="C58" s="3">
        <v>2018</v>
      </c>
      <c r="D58" s="32">
        <v>0</v>
      </c>
      <c r="E58" s="21">
        <v>2107000000</v>
      </c>
      <c r="F58" s="3">
        <f t="shared" si="0"/>
        <v>0</v>
      </c>
    </row>
    <row r="59" spans="1:6">
      <c r="A59" s="2"/>
      <c r="B59" s="3"/>
      <c r="C59" s="3">
        <v>2019</v>
      </c>
      <c r="D59" s="32">
        <v>0</v>
      </c>
      <c r="E59" s="21">
        <v>2107000000</v>
      </c>
      <c r="F59" s="3">
        <f t="shared" si="0"/>
        <v>0</v>
      </c>
    </row>
    <row r="60" spans="1:6">
      <c r="A60" s="2"/>
      <c r="B60" s="3"/>
      <c r="C60" s="3">
        <v>2020</v>
      </c>
      <c r="D60" s="32">
        <v>0</v>
      </c>
      <c r="E60" s="21">
        <v>2107000000</v>
      </c>
      <c r="F60" s="3">
        <f t="shared" si="0"/>
        <v>0</v>
      </c>
    </row>
    <row r="61" spans="1:6">
      <c r="A61" s="2"/>
      <c r="B61" s="3"/>
      <c r="C61" s="3">
        <v>2021</v>
      </c>
      <c r="D61" s="32">
        <v>0</v>
      </c>
      <c r="E61" s="21">
        <v>2107000000</v>
      </c>
      <c r="F61" s="3">
        <f t="shared" si="0"/>
        <v>0</v>
      </c>
    </row>
    <row r="62" spans="1:6">
      <c r="A62" s="2"/>
      <c r="B62" s="3"/>
      <c r="C62" s="3">
        <v>2022</v>
      </c>
      <c r="D62" s="32">
        <v>0</v>
      </c>
      <c r="E62" s="21">
        <v>2107000000</v>
      </c>
      <c r="F62" s="3">
        <f t="shared" si="0"/>
        <v>0</v>
      </c>
    </row>
    <row r="63" spans="1:6">
      <c r="A63" s="2">
        <v>13</v>
      </c>
      <c r="B63" s="3" t="s">
        <v>11</v>
      </c>
      <c r="C63" s="3">
        <v>2018</v>
      </c>
      <c r="D63" s="13">
        <v>5638834400</v>
      </c>
      <c r="E63" s="22">
        <v>22358699725</v>
      </c>
      <c r="F63" s="3">
        <f t="shared" si="0"/>
        <v>0.25219867297090776</v>
      </c>
    </row>
    <row r="64" spans="1:6">
      <c r="A64" s="2"/>
      <c r="B64" s="3"/>
      <c r="C64" s="3">
        <v>2019</v>
      </c>
      <c r="D64" s="13">
        <v>5638834400</v>
      </c>
      <c r="E64" s="22">
        <v>22358699725</v>
      </c>
      <c r="F64" s="3">
        <f t="shared" si="0"/>
        <v>0.25219867297090776</v>
      </c>
    </row>
    <row r="65" spans="1:6">
      <c r="A65" s="2"/>
      <c r="B65" s="3"/>
      <c r="C65" s="3">
        <v>2020</v>
      </c>
      <c r="D65" s="13">
        <v>5638834400</v>
      </c>
      <c r="E65" s="22">
        <v>22358699725</v>
      </c>
      <c r="F65" s="3">
        <f t="shared" si="0"/>
        <v>0.25219867297090776</v>
      </c>
    </row>
    <row r="66" spans="1:6">
      <c r="A66" s="2"/>
      <c r="B66" s="3"/>
      <c r="C66" s="3">
        <v>2021</v>
      </c>
      <c r="D66" s="13">
        <v>5643777700</v>
      </c>
      <c r="E66" s="22">
        <v>22358699725</v>
      </c>
      <c r="F66" s="3">
        <f t="shared" si="0"/>
        <v>0.25241976364526719</v>
      </c>
    </row>
    <row r="67" spans="1:6">
      <c r="A67" s="2"/>
      <c r="B67" s="3"/>
      <c r="C67" s="3">
        <v>2022</v>
      </c>
      <c r="D67" s="13">
        <v>5643777700</v>
      </c>
      <c r="E67" s="13">
        <v>22358699725</v>
      </c>
      <c r="F67" s="3">
        <f t="shared" si="0"/>
        <v>0.25241976364526719</v>
      </c>
    </row>
    <row r="68" spans="1:6">
      <c r="A68" s="2">
        <v>14</v>
      </c>
      <c r="B68" s="3" t="s">
        <v>12</v>
      </c>
      <c r="C68" s="3">
        <v>2018</v>
      </c>
      <c r="D68" s="13">
        <v>0</v>
      </c>
      <c r="E68" s="13">
        <v>6186488888</v>
      </c>
      <c r="F68" s="3">
        <f t="shared" ref="F68:F92" si="1">D68/E68</f>
        <v>0</v>
      </c>
    </row>
    <row r="69" spans="1:6">
      <c r="A69" s="2"/>
      <c r="B69" s="3"/>
      <c r="C69" s="3">
        <v>2019</v>
      </c>
      <c r="D69" s="13">
        <v>0</v>
      </c>
      <c r="E69" s="13">
        <v>6186488888</v>
      </c>
      <c r="F69" s="3">
        <f t="shared" si="1"/>
        <v>0</v>
      </c>
    </row>
    <row r="70" spans="1:6">
      <c r="A70" s="2"/>
      <c r="B70" s="3"/>
      <c r="C70" s="3">
        <v>2020</v>
      </c>
      <c r="D70" s="13">
        <v>0</v>
      </c>
      <c r="E70" s="13">
        <v>6186488888</v>
      </c>
      <c r="F70" s="3">
        <f t="shared" si="1"/>
        <v>0</v>
      </c>
    </row>
    <row r="71" spans="1:6">
      <c r="A71" s="2"/>
      <c r="B71" s="3"/>
      <c r="C71" s="3">
        <v>2021</v>
      </c>
      <c r="D71" s="13">
        <v>0</v>
      </c>
      <c r="E71" s="13">
        <v>6186488888</v>
      </c>
      <c r="F71" s="3">
        <f t="shared" si="1"/>
        <v>0</v>
      </c>
    </row>
    <row r="72" spans="1:6">
      <c r="A72" s="2"/>
      <c r="B72" s="3"/>
      <c r="C72" s="3">
        <v>2022</v>
      </c>
      <c r="D72" s="13">
        <v>0</v>
      </c>
      <c r="E72" s="13">
        <v>6186488888</v>
      </c>
      <c r="F72" s="3">
        <f t="shared" si="1"/>
        <v>0</v>
      </c>
    </row>
    <row r="73" spans="1:6">
      <c r="A73" s="2">
        <v>15</v>
      </c>
      <c r="B73" s="3" t="s">
        <v>13</v>
      </c>
      <c r="C73" s="3">
        <v>2018</v>
      </c>
      <c r="D73" s="13">
        <v>38087991</v>
      </c>
      <c r="E73" s="13">
        <v>1726003217</v>
      </c>
      <c r="F73" s="3">
        <f t="shared" si="1"/>
        <v>2.2067161071809289E-2</v>
      </c>
    </row>
    <row r="74" spans="1:6">
      <c r="A74" s="2"/>
      <c r="B74" s="3"/>
      <c r="C74" s="3">
        <v>2019</v>
      </c>
      <c r="D74" s="13">
        <v>38304991</v>
      </c>
      <c r="E74" s="13">
        <v>1726003217</v>
      </c>
      <c r="F74" s="3">
        <f t="shared" si="1"/>
        <v>2.2192885055323741E-2</v>
      </c>
    </row>
    <row r="75" spans="1:6">
      <c r="A75" s="2"/>
      <c r="B75" s="3"/>
      <c r="C75" s="3">
        <v>2020</v>
      </c>
      <c r="D75" s="13">
        <v>38304991</v>
      </c>
      <c r="E75" s="13">
        <v>1726003217</v>
      </c>
      <c r="F75" s="3">
        <f t="shared" si="1"/>
        <v>2.2192885055323741E-2</v>
      </c>
    </row>
    <row r="76" spans="1:6">
      <c r="A76" s="2"/>
      <c r="B76" s="3"/>
      <c r="C76" s="3">
        <v>2021</v>
      </c>
      <c r="D76" s="13">
        <v>38304991</v>
      </c>
      <c r="E76" s="13">
        <v>1726003217</v>
      </c>
      <c r="F76" s="3">
        <f t="shared" si="1"/>
        <v>2.2192885055323741E-2</v>
      </c>
    </row>
    <row r="77" spans="1:6">
      <c r="A77" s="2"/>
      <c r="B77" s="3"/>
      <c r="C77" s="3">
        <v>2022</v>
      </c>
      <c r="D77" s="13">
        <v>38304991</v>
      </c>
      <c r="E77" s="13">
        <v>1730103217</v>
      </c>
      <c r="F77" s="3">
        <f t="shared" si="1"/>
        <v>2.2140292338407922E-2</v>
      </c>
    </row>
    <row r="78" spans="1:6">
      <c r="A78" s="2">
        <v>16</v>
      </c>
      <c r="B78" s="3" t="s">
        <v>14</v>
      </c>
      <c r="C78" s="3">
        <v>2018</v>
      </c>
      <c r="D78" s="13">
        <v>5687044</v>
      </c>
      <c r="E78" s="13">
        <v>690740500</v>
      </c>
      <c r="F78" s="3">
        <f t="shared" si="1"/>
        <v>8.2332569177571025E-3</v>
      </c>
    </row>
    <row r="79" spans="1:6">
      <c r="A79" s="2"/>
      <c r="B79" s="3"/>
      <c r="C79" s="3">
        <v>2019</v>
      </c>
      <c r="D79" s="13">
        <v>5687044</v>
      </c>
      <c r="E79" s="13">
        <v>690740500</v>
      </c>
      <c r="F79" s="3">
        <f t="shared" si="1"/>
        <v>8.2332569177571025E-3</v>
      </c>
    </row>
    <row r="80" spans="1:6">
      <c r="A80" s="2"/>
      <c r="B80" s="3"/>
      <c r="C80" s="3">
        <v>2020</v>
      </c>
      <c r="D80" s="13">
        <v>5687044</v>
      </c>
      <c r="E80" s="13">
        <v>690740500</v>
      </c>
      <c r="F80" s="3">
        <f t="shared" si="1"/>
        <v>8.2332569177571025E-3</v>
      </c>
    </row>
    <row r="81" spans="1:6">
      <c r="A81" s="2"/>
      <c r="B81" s="3"/>
      <c r="C81" s="3">
        <v>2021</v>
      </c>
      <c r="D81" s="13">
        <v>5817044</v>
      </c>
      <c r="E81" s="13">
        <v>690740500</v>
      </c>
      <c r="F81" s="3">
        <f t="shared" si="1"/>
        <v>8.4214607367021337E-3</v>
      </c>
    </row>
    <row r="82" spans="1:6">
      <c r="A82" s="2"/>
      <c r="B82" s="3"/>
      <c r="C82" s="3">
        <v>2022</v>
      </c>
      <c r="D82" s="13">
        <v>3588266</v>
      </c>
      <c r="E82" s="13">
        <v>690740500</v>
      </c>
      <c r="F82" s="3">
        <f t="shared" si="1"/>
        <v>5.1948104968508437E-3</v>
      </c>
    </row>
    <row r="83" spans="1:6">
      <c r="A83" s="2">
        <v>17</v>
      </c>
      <c r="B83" s="3" t="s">
        <v>15</v>
      </c>
      <c r="C83" s="3">
        <v>2018</v>
      </c>
      <c r="D83" s="13">
        <v>41750800</v>
      </c>
      <c r="E83" s="13">
        <v>1310000000</v>
      </c>
      <c r="F83" s="3">
        <f t="shared" si="1"/>
        <v>3.187083969465649E-2</v>
      </c>
    </row>
    <row r="84" spans="1:6">
      <c r="A84" s="2"/>
      <c r="B84" s="3"/>
      <c r="C84" s="3">
        <v>2019</v>
      </c>
      <c r="D84" s="13">
        <v>41750800</v>
      </c>
      <c r="E84" s="13">
        <v>1310000000</v>
      </c>
      <c r="F84" s="3">
        <f t="shared" si="1"/>
        <v>3.187083969465649E-2</v>
      </c>
    </row>
    <row r="85" spans="1:6">
      <c r="A85" s="2"/>
      <c r="B85" s="3"/>
      <c r="C85" s="3">
        <v>2020</v>
      </c>
      <c r="D85" s="13">
        <v>42744400</v>
      </c>
      <c r="E85" s="13">
        <v>1310000000</v>
      </c>
      <c r="F85" s="3">
        <f t="shared" si="1"/>
        <v>3.2629312977099235E-2</v>
      </c>
    </row>
    <row r="86" spans="1:6">
      <c r="A86" s="2"/>
      <c r="B86" s="3"/>
      <c r="C86" s="3">
        <v>2021</v>
      </c>
      <c r="D86" s="13">
        <v>42744400</v>
      </c>
      <c r="E86" s="13">
        <v>1310000000</v>
      </c>
      <c r="F86" s="3">
        <f t="shared" si="1"/>
        <v>3.2629312977099235E-2</v>
      </c>
    </row>
    <row r="87" spans="1:6">
      <c r="A87" s="2"/>
      <c r="B87" s="3"/>
      <c r="C87" s="3">
        <v>2022</v>
      </c>
      <c r="D87" s="13">
        <v>42744400</v>
      </c>
      <c r="E87" s="13">
        <v>1310000000</v>
      </c>
      <c r="F87" s="3">
        <f t="shared" si="1"/>
        <v>3.2629312977099235E-2</v>
      </c>
    </row>
    <row r="88" spans="1:6">
      <c r="A88" s="2">
        <v>18</v>
      </c>
      <c r="B88" s="3" t="s">
        <v>16</v>
      </c>
      <c r="C88" s="3">
        <v>2018</v>
      </c>
      <c r="D88" s="21">
        <v>42744400</v>
      </c>
      <c r="E88" s="13">
        <v>1310000000</v>
      </c>
      <c r="F88" s="3">
        <f t="shared" si="1"/>
        <v>3.2629312977099235E-2</v>
      </c>
    </row>
    <row r="89" spans="1:6">
      <c r="A89" s="2"/>
      <c r="B89" s="3"/>
      <c r="C89" s="3">
        <v>2019</v>
      </c>
      <c r="D89" s="21">
        <v>4160913460</v>
      </c>
      <c r="E89" s="13">
        <v>11553528000</v>
      </c>
      <c r="F89" s="3">
        <f t="shared" si="1"/>
        <v>0.36014224053466615</v>
      </c>
    </row>
    <row r="90" spans="1:6">
      <c r="A90" s="2"/>
      <c r="B90" s="3"/>
      <c r="C90" s="3">
        <v>2020</v>
      </c>
      <c r="D90" s="21">
        <v>5565634360</v>
      </c>
      <c r="E90" s="13">
        <v>11553528000</v>
      </c>
      <c r="F90" s="3">
        <f t="shared" si="1"/>
        <v>0.48172595937794932</v>
      </c>
    </row>
    <row r="91" spans="1:6">
      <c r="A91" s="2"/>
      <c r="B91" s="3"/>
      <c r="C91" s="3">
        <v>2021</v>
      </c>
      <c r="D91" s="21">
        <v>5565634360</v>
      </c>
      <c r="E91" s="13">
        <v>11553528000</v>
      </c>
      <c r="F91" s="3">
        <f t="shared" si="1"/>
        <v>0.48172595937794932</v>
      </c>
    </row>
    <row r="92" spans="1:6">
      <c r="A92" s="2"/>
      <c r="B92" s="3"/>
      <c r="C92" s="3">
        <v>2022</v>
      </c>
      <c r="D92" s="13">
        <v>5598964960</v>
      </c>
      <c r="E92" s="13">
        <v>11553528000</v>
      </c>
      <c r="F92" s="3">
        <f t="shared" si="1"/>
        <v>0.48461084441046925</v>
      </c>
    </row>
  </sheetData>
  <mergeCells count="4">
    <mergeCell ref="A1:A2"/>
    <mergeCell ref="B1:B2"/>
    <mergeCell ref="C1:C2"/>
    <mergeCell ref="D1:F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H92"/>
  <sheetViews>
    <sheetView tabSelected="1" workbookViewId="0">
      <selection activeCell="J8" sqref="J8"/>
    </sheetView>
  </sheetViews>
  <sheetFormatPr defaultRowHeight="14.4"/>
  <cols>
    <col min="1" max="1" width="5" style="1" customWidth="1"/>
    <col min="2" max="3" width="6.44140625" bestFit="1" customWidth="1"/>
  </cols>
  <sheetData>
    <row r="1" spans="1:8" s="6" customFormat="1">
      <c r="A1" s="41" t="s">
        <v>18</v>
      </c>
      <c r="B1" s="41" t="s">
        <v>19</v>
      </c>
      <c r="C1" s="41" t="s">
        <v>20</v>
      </c>
      <c r="D1" s="41" t="s">
        <v>50</v>
      </c>
      <c r="E1" s="41" t="s">
        <v>51</v>
      </c>
      <c r="F1" s="41" t="s">
        <v>52</v>
      </c>
      <c r="G1" s="41" t="s">
        <v>53</v>
      </c>
      <c r="H1" s="41" t="s">
        <v>54</v>
      </c>
    </row>
    <row r="2" spans="1:8" s="6" customFormat="1">
      <c r="A2" s="41"/>
      <c r="B2" s="41"/>
      <c r="C2" s="41"/>
      <c r="D2" s="41"/>
      <c r="E2" s="41"/>
      <c r="F2" s="41"/>
      <c r="G2" s="41"/>
      <c r="H2" s="41"/>
    </row>
    <row r="3" spans="1:8">
      <c r="A3" s="2">
        <v>1</v>
      </c>
      <c r="B3" s="3" t="s">
        <v>0</v>
      </c>
      <c r="C3" s="3">
        <v>2018</v>
      </c>
      <c r="D3" s="3">
        <v>5.0361601690613416</v>
      </c>
      <c r="E3" s="3">
        <v>0.20896088054239595</v>
      </c>
      <c r="F3" s="3">
        <v>0</v>
      </c>
      <c r="G3" s="3">
        <v>-1.2666883832192385E-2</v>
      </c>
      <c r="H3" s="3">
        <v>6.0092479645967492E-2</v>
      </c>
    </row>
    <row r="4" spans="1:8">
      <c r="A4" s="2"/>
      <c r="B4" s="3"/>
      <c r="C4" s="3">
        <v>2019</v>
      </c>
      <c r="D4" s="3">
        <v>4.4867343716725454</v>
      </c>
      <c r="E4" s="3">
        <v>0.60412950296397627</v>
      </c>
      <c r="F4" s="3">
        <v>0</v>
      </c>
      <c r="G4" s="3">
        <v>-5.1783502876280071E-2</v>
      </c>
      <c r="H4" s="3">
        <v>0.10200334397324821</v>
      </c>
    </row>
    <row r="5" spans="1:8">
      <c r="A5" s="2"/>
      <c r="B5" s="3"/>
      <c r="C5" s="3">
        <v>2020</v>
      </c>
      <c r="D5" s="3">
        <v>4.3790476019932214</v>
      </c>
      <c r="E5" s="3">
        <v>0.24250853418523954</v>
      </c>
      <c r="F5" s="3">
        <v>0</v>
      </c>
      <c r="G5" s="3">
        <v>-0.13564580227039164</v>
      </c>
      <c r="H5" s="3">
        <v>0.14162523427942064</v>
      </c>
    </row>
    <row r="6" spans="1:8">
      <c r="A6" s="2"/>
      <c r="B6" s="3"/>
      <c r="C6" s="3">
        <v>2021</v>
      </c>
      <c r="D6" s="3">
        <v>5.0168959721936197</v>
      </c>
      <c r="E6" s="3">
        <v>0.43833716225956748</v>
      </c>
      <c r="F6" s="3">
        <v>0</v>
      </c>
      <c r="G6" s="3">
        <v>0.27988236237734943</v>
      </c>
      <c r="H6" s="3">
        <v>0.2037852693181853</v>
      </c>
    </row>
    <row r="7" spans="1:8">
      <c r="A7" s="2"/>
      <c r="B7" s="3"/>
      <c r="C7" s="3">
        <v>2022</v>
      </c>
      <c r="D7" s="3">
        <v>5.4851739799656478</v>
      </c>
      <c r="E7" s="3">
        <v>0.38197671097520514</v>
      </c>
      <c r="F7" s="3">
        <v>0</v>
      </c>
      <c r="G7" s="3">
        <v>-6.2434775199082821</v>
      </c>
      <c r="H7" s="3">
        <v>0.22178900838730614</v>
      </c>
    </row>
    <row r="8" spans="1:8">
      <c r="A8" s="2">
        <v>2</v>
      </c>
      <c r="B8" s="3" t="s">
        <v>1</v>
      </c>
      <c r="C8" s="3">
        <v>2018</v>
      </c>
      <c r="D8" s="3">
        <v>6.8206636453717051</v>
      </c>
      <c r="E8" s="3">
        <v>-1.680691270725989E-2</v>
      </c>
      <c r="F8" s="3">
        <v>0</v>
      </c>
      <c r="G8" s="3">
        <v>1.7108809206485519E-2</v>
      </c>
      <c r="H8" s="3">
        <v>3.0956052415670971E-2</v>
      </c>
    </row>
    <row r="9" spans="1:8">
      <c r="A9" s="2"/>
      <c r="B9" s="3"/>
      <c r="C9" s="3">
        <v>2019</v>
      </c>
      <c r="D9" s="3">
        <v>5.8248684541505833</v>
      </c>
      <c r="E9" s="3">
        <v>-3.6080802275643406E-2</v>
      </c>
      <c r="F9" s="3">
        <v>0</v>
      </c>
      <c r="G9" s="3">
        <v>5.1607495184521866E-2</v>
      </c>
      <c r="H9" s="3">
        <v>2.2366070431470177E-2</v>
      </c>
    </row>
    <row r="10" spans="1:8">
      <c r="A10" s="2"/>
      <c r="B10" s="3"/>
      <c r="C10" s="3">
        <v>2020</v>
      </c>
      <c r="D10" s="3">
        <v>4.8640397275073664</v>
      </c>
      <c r="E10" s="3">
        <v>6.0040436430512413E-2</v>
      </c>
      <c r="F10" s="3">
        <v>0</v>
      </c>
      <c r="G10" s="3">
        <v>0.11870923453475768</v>
      </c>
      <c r="H10" s="3">
        <v>1.886866412416224E-2</v>
      </c>
    </row>
    <row r="11" spans="1:8">
      <c r="A11" s="2"/>
      <c r="B11" s="3"/>
      <c r="C11" s="3">
        <v>2021</v>
      </c>
      <c r="D11" s="3">
        <v>5.4536590924651867</v>
      </c>
      <c r="E11" s="3">
        <v>4.3371970868078993E-2</v>
      </c>
      <c r="F11" s="3">
        <v>0</v>
      </c>
      <c r="G11" s="3">
        <v>-0.10194998580267702</v>
      </c>
      <c r="H11" s="3">
        <v>1.7168823074745803E-2</v>
      </c>
    </row>
    <row r="12" spans="1:8">
      <c r="A12" s="2"/>
      <c r="B12" s="3"/>
      <c r="C12" s="3">
        <v>2022</v>
      </c>
      <c r="D12" s="3">
        <v>4.8634205638495605</v>
      </c>
      <c r="E12" s="3">
        <v>4.3183072114734732E-2</v>
      </c>
      <c r="F12" s="3">
        <v>0</v>
      </c>
      <c r="G12" s="3">
        <v>0.19228382751834044</v>
      </c>
      <c r="H12" s="3">
        <v>2.9305364704562662E-2</v>
      </c>
    </row>
    <row r="13" spans="1:8">
      <c r="A13" s="2">
        <v>3</v>
      </c>
      <c r="B13" s="3" t="s">
        <v>2</v>
      </c>
      <c r="C13" s="3">
        <v>2018</v>
      </c>
      <c r="D13" s="3">
        <v>5.0725647526686632</v>
      </c>
      <c r="E13" s="3">
        <v>-2.8844687741139539E-2</v>
      </c>
      <c r="F13" s="3">
        <v>0.84961767204757854</v>
      </c>
      <c r="G13" s="3">
        <v>3.4503294228052872E-2</v>
      </c>
      <c r="H13" s="3">
        <v>3.5850635309203883E-2</v>
      </c>
    </row>
    <row r="14" spans="1:8">
      <c r="A14" s="2"/>
      <c r="B14" s="3"/>
      <c r="C14" s="3">
        <v>2019</v>
      </c>
      <c r="D14" s="3">
        <v>5.065998348662208</v>
      </c>
      <c r="E14" s="3">
        <v>3.781980898845673E-2</v>
      </c>
      <c r="F14" s="3">
        <v>0.84961767204757854</v>
      </c>
      <c r="G14" s="3">
        <v>1.6958365819339849E-2</v>
      </c>
      <c r="H14" s="3">
        <v>6.168354832289661E-2</v>
      </c>
    </row>
    <row r="15" spans="1:8">
      <c r="A15" s="2"/>
      <c r="B15" s="3"/>
      <c r="C15" s="3">
        <v>2020</v>
      </c>
      <c r="D15" s="3">
        <v>6.550275263559219</v>
      </c>
      <c r="E15" s="3">
        <v>8.6745866946617858E-2</v>
      </c>
      <c r="F15" s="3">
        <v>0.84961767204757854</v>
      </c>
      <c r="G15" s="3">
        <v>6.5908085456007917E-2</v>
      </c>
      <c r="H15" s="3">
        <v>7.2583174861764452E-2</v>
      </c>
    </row>
    <row r="16" spans="1:8">
      <c r="A16" s="2"/>
      <c r="B16" s="3"/>
      <c r="C16" s="3">
        <v>2021</v>
      </c>
      <c r="D16" s="3">
        <v>4.5145853288916467</v>
      </c>
      <c r="E16" s="3">
        <v>0.12009203233563394</v>
      </c>
      <c r="F16" s="3">
        <v>0.84961767204757854</v>
      </c>
      <c r="G16" s="3">
        <v>-7.5596767275406346E-2</v>
      </c>
      <c r="H16" s="3">
        <v>4.0525251152808146E-2</v>
      </c>
    </row>
    <row r="17" spans="1:8">
      <c r="A17" s="2"/>
      <c r="B17" s="3"/>
      <c r="C17" s="3">
        <v>2022</v>
      </c>
      <c r="D17" s="3">
        <v>4.4155099438395249</v>
      </c>
      <c r="E17" s="3">
        <v>0.15068458541375718</v>
      </c>
      <c r="F17" s="3">
        <v>0.84961767204757854</v>
      </c>
      <c r="G17" s="3">
        <v>6.1325796393686766E-2</v>
      </c>
      <c r="H17" s="3">
        <v>8.7222217924365561E-2</v>
      </c>
    </row>
    <row r="18" spans="1:8">
      <c r="A18" s="2">
        <v>4</v>
      </c>
      <c r="B18" s="3" t="s">
        <v>3</v>
      </c>
      <c r="C18" s="3">
        <v>2018</v>
      </c>
      <c r="D18" s="3">
        <v>4.3641547834622081</v>
      </c>
      <c r="E18" s="3">
        <v>0.2551711754040869</v>
      </c>
      <c r="F18" s="3">
        <v>7.5630252100840336E-3</v>
      </c>
      <c r="G18" s="3">
        <v>3.3396978283244318E-2</v>
      </c>
      <c r="H18" s="3">
        <v>7.9258460874650688E-2</v>
      </c>
    </row>
    <row r="19" spans="1:8">
      <c r="A19" s="2"/>
      <c r="B19" s="3"/>
      <c r="C19" s="3">
        <v>2019</v>
      </c>
      <c r="D19" s="3">
        <v>4.1784834439059964</v>
      </c>
      <c r="E19" s="3">
        <v>0.33843492054020546</v>
      </c>
      <c r="F19" s="3">
        <v>0</v>
      </c>
      <c r="G19" s="3">
        <v>-0.1731480250447702</v>
      </c>
      <c r="H19" s="3">
        <v>0.15466396119867423</v>
      </c>
    </row>
    <row r="20" spans="1:8">
      <c r="A20" s="2"/>
      <c r="B20" s="3"/>
      <c r="C20" s="3">
        <v>2020</v>
      </c>
      <c r="D20" s="3">
        <v>5.6385684312856803</v>
      </c>
      <c r="E20" s="3">
        <v>0.13259407142019583</v>
      </c>
      <c r="F20" s="3">
        <v>0</v>
      </c>
      <c r="G20" s="3">
        <v>-0.1628967417376514</v>
      </c>
      <c r="H20" s="3">
        <v>0.11605006143251191</v>
      </c>
    </row>
    <row r="21" spans="1:8">
      <c r="A21" s="2"/>
      <c r="B21" s="3"/>
      <c r="C21" s="3">
        <v>2021</v>
      </c>
      <c r="D21" s="3">
        <v>5.0100896345598027</v>
      </c>
      <c r="E21" s="3">
        <v>-2.0900828383314685E-2</v>
      </c>
      <c r="F21" s="3">
        <v>1.9865546218487395E-4</v>
      </c>
      <c r="G21" s="3">
        <v>0.14125431578673187</v>
      </c>
      <c r="H21" s="3">
        <v>0.11020879060641056</v>
      </c>
    </row>
    <row r="22" spans="1:8">
      <c r="A22" s="2"/>
      <c r="B22" s="3"/>
      <c r="C22" s="3">
        <v>2022</v>
      </c>
      <c r="D22" s="3">
        <v>4.9439037597554538</v>
      </c>
      <c r="E22" s="3">
        <v>4.6985904719274642E-2</v>
      </c>
      <c r="F22" s="3">
        <v>4.2016806722689078E-4</v>
      </c>
      <c r="G22" s="3">
        <v>0.32188868350118882</v>
      </c>
      <c r="H22" s="3">
        <v>0.12844448268117828</v>
      </c>
    </row>
    <row r="23" spans="1:8">
      <c r="A23" s="2">
        <v>5</v>
      </c>
      <c r="B23" s="3" t="s">
        <v>4</v>
      </c>
      <c r="C23" s="3">
        <v>2018</v>
      </c>
      <c r="D23" s="3">
        <v>5.8242365286497977</v>
      </c>
      <c r="E23" s="3">
        <v>-6.135619179290995E-2</v>
      </c>
      <c r="F23" s="3">
        <v>0</v>
      </c>
      <c r="G23" s="3">
        <v>0.14762883039613509</v>
      </c>
      <c r="H23" s="3">
        <v>7.591523893355008E-2</v>
      </c>
    </row>
    <row r="24" spans="1:8">
      <c r="A24" s="2"/>
      <c r="B24" s="3"/>
      <c r="C24" s="3">
        <v>2019</v>
      </c>
      <c r="D24" s="3">
        <v>4.7921563816228279</v>
      </c>
      <c r="E24" s="3">
        <v>1.4969246441365292E-3</v>
      </c>
      <c r="F24" s="3">
        <v>9.9533333333333331E-3</v>
      </c>
      <c r="G24" s="3">
        <v>0.26040839492801549</v>
      </c>
      <c r="H24" s="3">
        <v>7.5859436086550144E-2</v>
      </c>
    </row>
    <row r="25" spans="1:8">
      <c r="A25" s="2"/>
      <c r="B25" s="3"/>
      <c r="C25" s="3">
        <v>2020</v>
      </c>
      <c r="D25" s="3">
        <v>4.6380877202668582</v>
      </c>
      <c r="E25" s="3">
        <v>-0.1383423844380966</v>
      </c>
      <c r="F25" s="3">
        <v>8.3957333333333339E-3</v>
      </c>
      <c r="G25" s="3">
        <v>0.23394392438547573</v>
      </c>
      <c r="H25" s="3">
        <v>0.10501309873679403</v>
      </c>
    </row>
    <row r="26" spans="1:8">
      <c r="A26" s="2"/>
      <c r="B26" s="3"/>
      <c r="C26" s="3">
        <v>2021</v>
      </c>
      <c r="D26" s="3">
        <v>4.4096106204413736</v>
      </c>
      <c r="E26" s="3">
        <v>5.4794848891437355E-2</v>
      </c>
      <c r="F26" s="3">
        <v>8.7290666666666669E-3</v>
      </c>
      <c r="G26" s="3">
        <v>-0.115436953253857</v>
      </c>
      <c r="H26" s="3">
        <v>0.101280167038235</v>
      </c>
    </row>
    <row r="27" spans="1:8">
      <c r="A27" s="2"/>
      <c r="B27" s="3"/>
      <c r="C27" s="3">
        <v>2022</v>
      </c>
      <c r="D27" s="3">
        <v>4.3891745250647771</v>
      </c>
      <c r="E27" s="3">
        <v>0.12125811271232752</v>
      </c>
      <c r="F27" s="3">
        <v>8.7290666666666669E-3</v>
      </c>
      <c r="G27" s="3">
        <v>0.11860681257419034</v>
      </c>
      <c r="H27" s="3">
        <v>0.13404104470392239</v>
      </c>
    </row>
    <row r="28" spans="1:8">
      <c r="A28" s="2">
        <v>6</v>
      </c>
      <c r="B28" s="3" t="s">
        <v>5</v>
      </c>
      <c r="C28" s="3">
        <v>2018</v>
      </c>
      <c r="D28" s="3">
        <v>4.5657146658428855</v>
      </c>
      <c r="E28" s="3">
        <v>-0.34748331873100236</v>
      </c>
      <c r="F28" s="3">
        <v>0</v>
      </c>
      <c r="G28" s="3">
        <v>0.34324200353171186</v>
      </c>
      <c r="H28" s="3">
        <v>1.8992081217718462E-2</v>
      </c>
    </row>
    <row r="29" spans="1:8">
      <c r="A29" s="2"/>
      <c r="B29" s="3"/>
      <c r="C29" s="3">
        <v>2019</v>
      </c>
      <c r="D29" s="3">
        <v>4.2796284104948583</v>
      </c>
      <c r="E29" s="3">
        <v>-4.4269174492085374E-2</v>
      </c>
      <c r="F29" s="3">
        <v>0</v>
      </c>
      <c r="G29" s="3">
        <v>0.27112396471032912</v>
      </c>
      <c r="H29" s="3">
        <v>3.1772584258701747E-2</v>
      </c>
    </row>
    <row r="30" spans="1:8">
      <c r="A30" s="2"/>
      <c r="B30" s="3"/>
      <c r="C30" s="3">
        <v>2020</v>
      </c>
      <c r="D30" s="3">
        <v>6.7450317207621087</v>
      </c>
      <c r="E30" s="3">
        <v>-0.13320879741936187</v>
      </c>
      <c r="F30" s="3">
        <v>0</v>
      </c>
      <c r="G30" s="3">
        <v>-0.26395462296710481</v>
      </c>
      <c r="H30" s="3">
        <v>1.0381356663858747E-2</v>
      </c>
    </row>
    <row r="31" spans="1:8">
      <c r="A31" s="2"/>
      <c r="B31" s="3"/>
      <c r="C31" s="3">
        <v>2021</v>
      </c>
      <c r="D31" s="3">
        <v>4.1520909956635563</v>
      </c>
      <c r="E31" s="3">
        <v>-7.3877745957207031E-2</v>
      </c>
      <c r="F31" s="3">
        <v>0</v>
      </c>
      <c r="G31" s="3">
        <v>0.23787976146377324</v>
      </c>
      <c r="H31" s="3">
        <v>2.3018594110793218E-2</v>
      </c>
    </row>
    <row r="32" spans="1:8">
      <c r="A32" s="2"/>
      <c r="B32" s="3"/>
      <c r="C32" s="3">
        <v>2022</v>
      </c>
      <c r="D32" s="3">
        <v>6.2264055163242542</v>
      </c>
      <c r="E32" s="3">
        <v>-0.1017145650885771</v>
      </c>
      <c r="F32" s="3">
        <v>0</v>
      </c>
      <c r="G32" s="3">
        <v>0.46328397670126359</v>
      </c>
      <c r="H32" s="3">
        <v>1.8239445699984237E-2</v>
      </c>
    </row>
    <row r="33" spans="1:8">
      <c r="A33" s="2">
        <v>7</v>
      </c>
      <c r="B33" s="3" t="s">
        <v>6</v>
      </c>
      <c r="C33" s="3">
        <v>2018</v>
      </c>
      <c r="D33" s="3">
        <v>5.1386390230557506</v>
      </c>
      <c r="E33" s="3">
        <v>0.23227648428799788</v>
      </c>
      <c r="F33" s="3">
        <v>0</v>
      </c>
      <c r="G33" s="3">
        <v>3.0106663156708132E-3</v>
      </c>
      <c r="H33" s="3">
        <v>0.22194038351402368</v>
      </c>
    </row>
    <row r="34" spans="1:8">
      <c r="A34" s="2"/>
      <c r="B34" s="3"/>
      <c r="C34" s="3">
        <v>2019</v>
      </c>
      <c r="D34" s="3">
        <v>5.4383224628871449</v>
      </c>
      <c r="E34" s="3">
        <v>0.25196770233538474</v>
      </c>
      <c r="F34" s="3">
        <v>0</v>
      </c>
      <c r="G34" s="3">
        <v>0.12956013358695601</v>
      </c>
      <c r="H34" s="3">
        <v>0.2228743372710113</v>
      </c>
    </row>
    <row r="35" spans="1:8">
      <c r="A35" s="2"/>
      <c r="B35" s="3"/>
      <c r="C35" s="3">
        <v>2020</v>
      </c>
      <c r="D35" s="3">
        <v>5.4960686617876409</v>
      </c>
      <c r="E35" s="3">
        <v>0.2331283622071226</v>
      </c>
      <c r="F35" s="3">
        <v>0</v>
      </c>
      <c r="G35" s="3">
        <v>-7.9635712996214233E-2</v>
      </c>
      <c r="H35" s="3">
        <v>0.10074060446794833</v>
      </c>
    </row>
    <row r="36" spans="1:8">
      <c r="A36" s="2"/>
      <c r="B36" s="3"/>
      <c r="C36" s="3">
        <v>2021</v>
      </c>
      <c r="D36" s="3">
        <v>4.2402056924494511</v>
      </c>
      <c r="E36" s="3">
        <v>0.25145989878301622</v>
      </c>
      <c r="F36" s="3">
        <v>0</v>
      </c>
      <c r="G36" s="3">
        <v>-0.51396961715590284</v>
      </c>
      <c r="H36" s="3">
        <v>0.14364623553588515</v>
      </c>
    </row>
    <row r="37" spans="1:8">
      <c r="A37" s="2"/>
      <c r="B37" s="3"/>
      <c r="C37" s="3">
        <v>2022</v>
      </c>
      <c r="D37" s="3">
        <v>4.475936451568769</v>
      </c>
      <c r="E37" s="3">
        <v>0.27192867901138384</v>
      </c>
      <c r="F37" s="3">
        <v>0</v>
      </c>
      <c r="G37" s="3">
        <v>0.19798624287960209</v>
      </c>
      <c r="H37" s="3">
        <v>0.17600076990399027</v>
      </c>
    </row>
    <row r="38" spans="1:8">
      <c r="A38" s="2">
        <v>8</v>
      </c>
      <c r="B38" s="3" t="s">
        <v>7</v>
      </c>
      <c r="C38" s="3">
        <v>2018</v>
      </c>
      <c r="D38" s="3">
        <v>6.8940917132742028</v>
      </c>
      <c r="E38" s="3">
        <v>2.069561168304029E-2</v>
      </c>
      <c r="F38" s="3">
        <v>0.55124404944017835</v>
      </c>
      <c r="G38" s="3">
        <v>0.11745753149407383</v>
      </c>
      <c r="H38" s="3">
        <v>0.10548367158623354</v>
      </c>
    </row>
    <row r="39" spans="1:8">
      <c r="A39" s="2"/>
      <c r="B39" s="3"/>
      <c r="C39" s="3">
        <v>2019</v>
      </c>
      <c r="D39" s="3">
        <v>6.6599111582166746</v>
      </c>
      <c r="E39" s="3">
        <v>3.3912848176961691E-2</v>
      </c>
      <c r="F39" s="3">
        <v>0.10270746724232639</v>
      </c>
      <c r="G39" s="3">
        <v>7.0607770090352073E-2</v>
      </c>
      <c r="H39" s="3">
        <v>0.10100673207200231</v>
      </c>
    </row>
    <row r="40" spans="1:8">
      <c r="A40" s="2"/>
      <c r="B40" s="3"/>
      <c r="C40" s="3">
        <v>2020</v>
      </c>
      <c r="D40" s="3">
        <v>10.198403035910143</v>
      </c>
      <c r="E40" s="3">
        <v>9.4353195341003882E-3</v>
      </c>
      <c r="F40" s="3">
        <v>0.10270746724232639</v>
      </c>
      <c r="G40" s="3">
        <v>4.6178660378359555E-2</v>
      </c>
      <c r="H40" s="3">
        <v>8.606765456726212E-2</v>
      </c>
    </row>
    <row r="41" spans="1:8">
      <c r="A41" s="2"/>
      <c r="B41" s="3"/>
      <c r="C41" s="3">
        <v>2021</v>
      </c>
      <c r="D41" s="3">
        <v>5.779702385605451</v>
      </c>
      <c r="E41" s="3">
        <v>6.2117282752323782E-2</v>
      </c>
      <c r="F41" s="3">
        <v>0.10270746724232639</v>
      </c>
      <c r="G41" s="3">
        <v>-9.3174785831915921E-2</v>
      </c>
      <c r="H41" s="3">
        <v>3.6741993275829589E-2</v>
      </c>
    </row>
    <row r="42" spans="1:8">
      <c r="A42" s="2"/>
      <c r="B42" s="3"/>
      <c r="C42" s="3">
        <v>2022</v>
      </c>
      <c r="D42" s="3">
        <v>5.7023638704321025</v>
      </c>
      <c r="E42" s="3">
        <v>7.7098566611628144E-2</v>
      </c>
      <c r="F42" s="3">
        <v>2.054149344846528E-2</v>
      </c>
      <c r="G42" s="3">
        <v>0.12275587207126763</v>
      </c>
      <c r="H42" s="3">
        <v>7.2804289625780838E-2</v>
      </c>
    </row>
    <row r="43" spans="1:8">
      <c r="A43" s="2">
        <v>9</v>
      </c>
      <c r="B43" s="3" t="s">
        <v>8</v>
      </c>
      <c r="C43" s="3">
        <v>2018</v>
      </c>
      <c r="D43" s="3">
        <v>4.2546642750184995</v>
      </c>
      <c r="E43" s="3">
        <v>-0.20033476835873656</v>
      </c>
      <c r="F43" s="3">
        <v>1.9047619393939393E-2</v>
      </c>
      <c r="G43" s="3">
        <v>7.2310524054179079E-2</v>
      </c>
      <c r="H43" s="3">
        <v>8.3131964847558068E-2</v>
      </c>
    </row>
    <row r="44" spans="1:8">
      <c r="A44" s="2"/>
      <c r="B44" s="3"/>
      <c r="C44" s="3">
        <v>2019</v>
      </c>
      <c r="D44" s="3">
        <v>4.6658244577395767</v>
      </c>
      <c r="E44" s="3">
        <v>-0.1067347533190771</v>
      </c>
      <c r="F44" s="3">
        <v>3.6977137021276599E-2</v>
      </c>
      <c r="G44" s="3">
        <v>0.15485899058205568</v>
      </c>
      <c r="H44" s="3">
        <v>0.1188582007102308</v>
      </c>
    </row>
    <row r="45" spans="1:8">
      <c r="A45" s="2"/>
      <c r="B45" s="3"/>
      <c r="C45" s="3">
        <v>2020</v>
      </c>
      <c r="D45" s="3">
        <v>4.7303374223507459</v>
      </c>
      <c r="E45" s="3">
        <v>2.5764160834670854E-3</v>
      </c>
      <c r="F45" s="3">
        <v>1.5039982868364957E-2</v>
      </c>
      <c r="G45" s="3">
        <v>0.13444783056188256</v>
      </c>
      <c r="H45" s="3">
        <v>0.12221758322106353</v>
      </c>
    </row>
    <row r="46" spans="1:8">
      <c r="A46" s="2"/>
      <c r="B46" s="3"/>
      <c r="C46" s="3">
        <v>2021</v>
      </c>
      <c r="D46" s="3">
        <v>4.2984521251976622</v>
      </c>
      <c r="E46" s="3">
        <v>-4.2236979105498514E-2</v>
      </c>
      <c r="F46" s="3">
        <v>1.5017402204964629E-2</v>
      </c>
      <c r="G46" s="3">
        <v>-0.40900667723730927</v>
      </c>
      <c r="H46" s="3">
        <v>4.1942224952037269E-2</v>
      </c>
    </row>
    <row r="47" spans="1:8">
      <c r="A47" s="2"/>
      <c r="B47" s="3"/>
      <c r="C47" s="3">
        <v>2022</v>
      </c>
      <c r="D47" s="3">
        <v>5.9923729562220522</v>
      </c>
      <c r="E47" s="3">
        <v>-7.2465540375982351E-2</v>
      </c>
      <c r="F47" s="3">
        <v>1.4804045188722472E-2</v>
      </c>
      <c r="G47" s="3">
        <v>-0.25663348657039819</v>
      </c>
      <c r="H47" s="3">
        <v>1.2670956384840084E-2</v>
      </c>
    </row>
    <row r="48" spans="1:8">
      <c r="A48" s="2">
        <v>10</v>
      </c>
      <c r="B48" s="3" t="s">
        <v>9</v>
      </c>
      <c r="C48" s="3">
        <v>2018</v>
      </c>
      <c r="D48" s="3">
        <v>4.319233505687313</v>
      </c>
      <c r="E48" s="3">
        <v>0.10623088272688751</v>
      </c>
      <c r="F48" s="3">
        <v>1.501070473729031E-2</v>
      </c>
      <c r="G48" s="3">
        <v>3.4582949286948064E-2</v>
      </c>
      <c r="H48" s="3">
        <v>0.13555911948830909</v>
      </c>
    </row>
    <row r="49" spans="1:8">
      <c r="A49" s="2"/>
      <c r="B49" s="3"/>
      <c r="C49" s="3">
        <v>2019</v>
      </c>
      <c r="D49" s="3">
        <v>4.5152408578132084</v>
      </c>
      <c r="E49" s="3">
        <v>2.949535607890132E-2</v>
      </c>
      <c r="F49" s="3">
        <v>0</v>
      </c>
      <c r="G49" s="3">
        <v>7.3068603365486429E-2</v>
      </c>
      <c r="H49" s="3">
        <v>0.13846871582379372</v>
      </c>
    </row>
    <row r="50" spans="1:8">
      <c r="A50" s="2"/>
      <c r="B50" s="3"/>
      <c r="C50" s="3">
        <v>2020</v>
      </c>
      <c r="D50" s="3">
        <v>4.4247191989165486</v>
      </c>
      <c r="E50" s="3">
        <v>5.1858855715641701E-2</v>
      </c>
      <c r="F50" s="3">
        <v>0</v>
      </c>
      <c r="G50" s="3">
        <v>9.1810843979966944E-2</v>
      </c>
      <c r="H50" s="3">
        <v>7.1615927760198844E-2</v>
      </c>
    </row>
    <row r="51" spans="1:8">
      <c r="A51" s="2"/>
      <c r="B51" s="3"/>
      <c r="C51" s="3">
        <v>2021</v>
      </c>
      <c r="D51" s="3">
        <v>4.6549787214887743</v>
      </c>
      <c r="E51" s="3">
        <v>6.2825627576998305E-2</v>
      </c>
      <c r="F51" s="3">
        <v>0</v>
      </c>
      <c r="G51" s="3">
        <v>9.3144240669720796E-2</v>
      </c>
      <c r="H51" s="3">
        <v>6.6913759915291221E-2</v>
      </c>
    </row>
    <row r="52" spans="1:8">
      <c r="A52" s="2"/>
      <c r="B52" s="3"/>
      <c r="C52" s="3">
        <v>2022</v>
      </c>
      <c r="D52" s="3">
        <v>4.7532652544562586</v>
      </c>
      <c r="E52" s="3">
        <v>4.9774609260738359E-2</v>
      </c>
      <c r="F52" s="3">
        <v>0</v>
      </c>
      <c r="G52" s="3">
        <v>0.17890875235259626</v>
      </c>
      <c r="H52" s="3">
        <v>4.9626359657180728E-2</v>
      </c>
    </row>
    <row r="53" spans="1:8">
      <c r="A53" s="2">
        <v>11</v>
      </c>
      <c r="B53" s="3" t="s">
        <v>10</v>
      </c>
      <c r="C53" s="3">
        <v>2018</v>
      </c>
      <c r="D53" s="3">
        <v>4.2996983206032962</v>
      </c>
      <c r="E53" s="3">
        <v>1.5451357518044022E-3</v>
      </c>
      <c r="F53" s="3">
        <v>1.5717004179694461E-4</v>
      </c>
      <c r="G53" s="3">
        <v>5.0253254829859449E-2</v>
      </c>
      <c r="H53" s="3">
        <v>5.1398014100094022E-2</v>
      </c>
    </row>
    <row r="54" spans="1:8">
      <c r="A54" s="2"/>
      <c r="B54" s="3"/>
      <c r="C54" s="3">
        <v>2019</v>
      </c>
      <c r="D54" s="3">
        <v>4.2528201816393398</v>
      </c>
      <c r="E54" s="3">
        <v>-1.3518061117734622E-2</v>
      </c>
      <c r="F54" s="3">
        <v>1.5717004179694461E-4</v>
      </c>
      <c r="G54" s="3">
        <v>4.3710360231868424E-2</v>
      </c>
      <c r="H54" s="3">
        <v>6.1359848435983327E-2</v>
      </c>
    </row>
    <row r="55" spans="1:8">
      <c r="A55" s="2"/>
      <c r="B55" s="3"/>
      <c r="C55" s="3">
        <v>2020</v>
      </c>
      <c r="D55" s="3">
        <v>4.1876173813386783</v>
      </c>
      <c r="E55" s="3">
        <v>5.4437119400048972E-2</v>
      </c>
      <c r="F55" s="3">
        <v>1.5717004179694461E-4</v>
      </c>
      <c r="G55" s="3">
        <v>4.1756151071596595E-2</v>
      </c>
      <c r="H55" s="3">
        <v>5.3648724482996804E-2</v>
      </c>
    </row>
    <row r="56" spans="1:8">
      <c r="A56" s="2"/>
      <c r="B56" s="3"/>
      <c r="C56" s="3">
        <v>2021</v>
      </c>
      <c r="D56" s="3">
        <v>4.2382536702120639</v>
      </c>
      <c r="E56" s="3">
        <v>5.2728577930955527E-2</v>
      </c>
      <c r="F56" s="3">
        <v>1.5717004179694461E-4</v>
      </c>
      <c r="G56" s="3">
        <v>6.28706918261802E-2</v>
      </c>
      <c r="H56" s="3">
        <v>6.2465559803669558E-2</v>
      </c>
    </row>
    <row r="57" spans="1:8">
      <c r="A57" s="2"/>
      <c r="B57" s="3"/>
      <c r="C57" s="3">
        <v>2022</v>
      </c>
      <c r="D57" s="3">
        <v>4.3833816997768995</v>
      </c>
      <c r="E57" s="3">
        <v>5.5965545162672298E-2</v>
      </c>
      <c r="F57" s="3">
        <v>1.5144708517291272E-4</v>
      </c>
      <c r="G57" s="3">
        <v>0.17730172054493637</v>
      </c>
      <c r="H57" s="3">
        <v>5.0947186578087306E-2</v>
      </c>
    </row>
    <row r="58" spans="1:8">
      <c r="A58" s="2">
        <v>12</v>
      </c>
      <c r="B58" s="3" t="s">
        <v>17</v>
      </c>
      <c r="C58" s="3">
        <v>2018</v>
      </c>
      <c r="D58" s="3">
        <v>8.2545369694449526</v>
      </c>
      <c r="E58" s="3">
        <v>0.57794062019705128</v>
      </c>
      <c r="F58" s="3">
        <v>0</v>
      </c>
      <c r="G58" s="3">
        <v>7.5050682413025677E-2</v>
      </c>
      <c r="H58" s="3">
        <v>0.4238818398055581</v>
      </c>
    </row>
    <row r="59" spans="1:8">
      <c r="A59" s="2"/>
      <c r="B59" s="3"/>
      <c r="C59" s="3">
        <v>2019</v>
      </c>
      <c r="D59" s="3">
        <v>7.7711637660272013</v>
      </c>
      <c r="E59" s="3">
        <v>0.58283090836914686</v>
      </c>
      <c r="F59" s="3">
        <v>0</v>
      </c>
      <c r="G59" s="3">
        <v>7.1207236927730733E-2</v>
      </c>
      <c r="H59" s="3">
        <v>0.41632026786793008</v>
      </c>
    </row>
    <row r="60" spans="1:8">
      <c r="A60" s="2"/>
      <c r="B60" s="3"/>
      <c r="C60" s="3">
        <v>2020</v>
      </c>
      <c r="D60" s="3">
        <v>7.2006246317746978</v>
      </c>
      <c r="E60" s="3">
        <v>0.5691716897254443</v>
      </c>
      <c r="F60" s="3">
        <v>0</v>
      </c>
      <c r="G60" s="3">
        <v>1.6648681563989919E-2</v>
      </c>
      <c r="H60" s="3">
        <v>9.8237099839204797E-2</v>
      </c>
    </row>
    <row r="61" spans="1:8">
      <c r="A61" s="2"/>
      <c r="B61" s="3"/>
      <c r="C61" s="3">
        <v>2021</v>
      </c>
      <c r="D61" s="3">
        <v>4.5186280141799493</v>
      </c>
      <c r="E61" s="3">
        <v>0.38512541165913822</v>
      </c>
      <c r="F61" s="3">
        <v>0</v>
      </c>
      <c r="G61" s="3">
        <v>-0.86971696349991356</v>
      </c>
      <c r="H61" s="3">
        <v>2.278734175742304E-2</v>
      </c>
    </row>
    <row r="62" spans="1:8">
      <c r="A62" s="2"/>
      <c r="B62" s="3"/>
      <c r="C62" s="3">
        <v>2022</v>
      </c>
      <c r="D62" s="3">
        <v>5.7706345984724701</v>
      </c>
      <c r="E62" s="3">
        <v>0.42089766134380718</v>
      </c>
      <c r="F62" s="3">
        <v>0</v>
      </c>
      <c r="G62" s="3">
        <v>0.19754851171189819</v>
      </c>
      <c r="H62" s="3">
        <v>0.27408666523238095</v>
      </c>
    </row>
    <row r="63" spans="1:8">
      <c r="A63" s="2">
        <v>13</v>
      </c>
      <c r="B63" s="3" t="s">
        <v>11</v>
      </c>
      <c r="C63" s="3">
        <v>2018</v>
      </c>
      <c r="D63" s="3">
        <v>4.393288089611973</v>
      </c>
      <c r="E63" s="3">
        <v>9.4094035432338699E-2</v>
      </c>
      <c r="F63" s="3">
        <v>0.25219867297090776</v>
      </c>
      <c r="G63" s="3">
        <v>0.11849703052744115</v>
      </c>
      <c r="H63" s="3">
        <v>0.10007183144204174</v>
      </c>
    </row>
    <row r="64" spans="1:8">
      <c r="A64" s="2"/>
      <c r="B64" s="3"/>
      <c r="C64" s="3">
        <v>2019</v>
      </c>
      <c r="D64" s="3">
        <v>4.393045366318054</v>
      </c>
      <c r="E64" s="3">
        <v>0.27046978122851584</v>
      </c>
      <c r="F64" s="3">
        <v>0.25219867297090776</v>
      </c>
      <c r="G64" s="3">
        <v>0.13483043482491675</v>
      </c>
      <c r="H64" s="3">
        <v>0.10712327473896942</v>
      </c>
    </row>
    <row r="65" spans="1:8">
      <c r="A65" s="2"/>
      <c r="B65" s="3"/>
      <c r="C65" s="3">
        <v>2020</v>
      </c>
      <c r="D65" s="3">
        <v>4.3758175769036036</v>
      </c>
      <c r="E65" s="3">
        <v>0.24405751792411601</v>
      </c>
      <c r="F65" s="3">
        <v>0.25219867297090776</v>
      </c>
      <c r="G65" s="3">
        <v>3.859620139018035E-2</v>
      </c>
      <c r="H65" s="3">
        <v>0.10608865933798915</v>
      </c>
    </row>
    <row r="66" spans="1:8">
      <c r="A66" s="2"/>
      <c r="B66" s="3"/>
      <c r="C66" s="3">
        <v>2021</v>
      </c>
      <c r="D66" s="3">
        <v>4.3981522078464241</v>
      </c>
      <c r="E66" s="3">
        <v>0.10450563034219555</v>
      </c>
      <c r="F66" s="3">
        <v>0.25241976364526719</v>
      </c>
      <c r="G66" s="3">
        <v>-2.2461362458597142E-2</v>
      </c>
      <c r="H66" s="3">
        <v>6.3612659569765334E-2</v>
      </c>
    </row>
    <row r="67" spans="1:8">
      <c r="A67" s="2"/>
      <c r="B67" s="3"/>
      <c r="C67" s="3">
        <v>2022</v>
      </c>
      <c r="D67" s="3">
        <v>4.6865103652055167</v>
      </c>
      <c r="E67" s="3">
        <v>0.14213104790652903</v>
      </c>
      <c r="F67" s="3">
        <v>0.25241976364526719</v>
      </c>
      <c r="G67" s="3">
        <v>0.12283314216828842</v>
      </c>
      <c r="H67" s="3">
        <v>8.8438244142979405E-2</v>
      </c>
    </row>
    <row r="68" spans="1:8">
      <c r="A68" s="2">
        <v>14</v>
      </c>
      <c r="B68" s="3" t="s">
        <v>12</v>
      </c>
      <c r="C68" s="3">
        <v>2018</v>
      </c>
      <c r="D68" s="3">
        <v>7.5062239229374033</v>
      </c>
      <c r="E68" s="3">
        <v>2.9791581688077773E-2</v>
      </c>
      <c r="F68" s="3">
        <v>0</v>
      </c>
      <c r="G68" s="3">
        <v>-1.2719697626370315E-2</v>
      </c>
      <c r="H68" s="3">
        <v>2.8943314649241429E-2</v>
      </c>
    </row>
    <row r="69" spans="1:8">
      <c r="A69" s="2"/>
      <c r="B69" s="3"/>
      <c r="C69" s="3">
        <v>2019</v>
      </c>
      <c r="D69" s="3">
        <v>7.8570986458959364</v>
      </c>
      <c r="E69" s="3">
        <v>2.1400935830752654E-2</v>
      </c>
      <c r="F69" s="3">
        <v>0</v>
      </c>
      <c r="G69" s="3">
        <v>9.9563029278148571E-2</v>
      </c>
      <c r="H69" s="3">
        <v>5.0515660388067068E-2</v>
      </c>
    </row>
    <row r="70" spans="1:8">
      <c r="A70" s="2"/>
      <c r="B70" s="3"/>
      <c r="C70" s="3">
        <v>2020</v>
      </c>
      <c r="D70" s="3">
        <v>6.2934021224157881</v>
      </c>
      <c r="E70" s="3">
        <v>1.3027858979084379E-2</v>
      </c>
      <c r="F70" s="3">
        <v>0</v>
      </c>
      <c r="G70" s="3">
        <v>0.17095374083654535</v>
      </c>
      <c r="H70" s="3">
        <v>3.7871511760548052E-2</v>
      </c>
    </row>
    <row r="71" spans="1:8">
      <c r="A71" s="2"/>
      <c r="B71" s="3"/>
      <c r="C71" s="3">
        <v>2021</v>
      </c>
      <c r="D71" s="3">
        <v>9.1072232397512813</v>
      </c>
      <c r="E71" s="3">
        <v>8.2126388412730927E-2</v>
      </c>
      <c r="F71" s="3">
        <v>0</v>
      </c>
      <c r="G71" s="3">
        <v>-3.8912336340343585E-2</v>
      </c>
      <c r="H71" s="3">
        <v>6.7125170731387851E-2</v>
      </c>
    </row>
    <row r="72" spans="1:8">
      <c r="A72" s="2"/>
      <c r="B72" s="3"/>
      <c r="C72" s="3">
        <v>2022</v>
      </c>
      <c r="D72" s="3">
        <v>5.6862514915387683</v>
      </c>
      <c r="E72" s="3">
        <v>0.12358114954110216</v>
      </c>
      <c r="F72" s="3">
        <v>0</v>
      </c>
      <c r="G72" s="3">
        <v>2.2991895958086848E-2</v>
      </c>
      <c r="H72" s="3">
        <v>0.10465231583198674</v>
      </c>
    </row>
    <row r="73" spans="1:8">
      <c r="A73" s="2">
        <v>15</v>
      </c>
      <c r="B73" s="3" t="s">
        <v>13</v>
      </c>
      <c r="C73" s="3">
        <v>2018</v>
      </c>
      <c r="D73" s="3">
        <v>13.210059638443115</v>
      </c>
      <c r="E73" s="3">
        <v>-9.6568573858341125E-2</v>
      </c>
      <c r="F73" s="3">
        <v>2.2067161071809289E-2</v>
      </c>
      <c r="G73" s="3">
        <v>0.18483205588330515</v>
      </c>
      <c r="H73" s="3">
        <v>1.6013570435879029E-2</v>
      </c>
    </row>
    <row r="74" spans="1:8">
      <c r="A74" s="2"/>
      <c r="B74" s="3"/>
      <c r="C74" s="3">
        <v>2019</v>
      </c>
      <c r="D74" s="3">
        <v>5.8687346000437302</v>
      </c>
      <c r="E74" s="3">
        <v>-5.7939302378378611E-2</v>
      </c>
      <c r="F74" s="3">
        <v>2.2192885055323741E-2</v>
      </c>
      <c r="G74" s="3">
        <v>5.7537809960085069E-2</v>
      </c>
      <c r="H74" s="3">
        <v>9.0069656548189218E-3</v>
      </c>
    </row>
    <row r="75" spans="1:8">
      <c r="A75" s="2"/>
      <c r="B75" s="3"/>
      <c r="C75" s="3">
        <v>2020</v>
      </c>
      <c r="D75" s="3">
        <v>6.9241511102093671</v>
      </c>
      <c r="E75" s="3">
        <v>-5.964653498689361E-2</v>
      </c>
      <c r="F75" s="3">
        <v>2.2192885055323741E-2</v>
      </c>
      <c r="G75" s="3">
        <v>7.1646109336905794E-2</v>
      </c>
      <c r="H75" s="3">
        <v>5.2580631245718575E-4</v>
      </c>
    </row>
    <row r="76" spans="1:8">
      <c r="A76" s="2"/>
      <c r="B76" s="3"/>
      <c r="C76" s="3">
        <v>2021</v>
      </c>
      <c r="D76" s="3">
        <v>10.914652409801482</v>
      </c>
      <c r="E76" s="3">
        <v>2.023083254481437E-3</v>
      </c>
      <c r="F76" s="3">
        <v>2.2192885055323741E-2</v>
      </c>
      <c r="G76" s="3">
        <v>0.33511774547453343</v>
      </c>
      <c r="H76" s="3">
        <v>3.0620583570654309E-3</v>
      </c>
    </row>
    <row r="77" spans="1:8">
      <c r="A77" s="2"/>
      <c r="B77" s="3"/>
      <c r="C77" s="3">
        <v>2022</v>
      </c>
      <c r="D77" s="3">
        <v>6.0052371364165404</v>
      </c>
      <c r="E77" s="3">
        <v>-3.7552695721220754E-2</v>
      </c>
      <c r="F77" s="3">
        <v>2.2140292338407922E-2</v>
      </c>
      <c r="G77" s="3">
        <v>0.1773329541589366</v>
      </c>
      <c r="H77" s="3">
        <v>1.5076632992913088E-2</v>
      </c>
    </row>
    <row r="78" spans="1:8">
      <c r="A78" s="2">
        <v>16</v>
      </c>
      <c r="B78" s="3" t="s">
        <v>14</v>
      </c>
      <c r="C78" s="3">
        <v>2018</v>
      </c>
      <c r="D78" s="3">
        <v>11.216146691972639</v>
      </c>
      <c r="E78" s="3">
        <v>-3.4057144566796864E-2</v>
      </c>
      <c r="F78" s="3">
        <v>8.2332569177571025E-3</v>
      </c>
      <c r="G78" s="3">
        <v>8.7879429753020974E-2</v>
      </c>
      <c r="H78" s="3">
        <v>4.2759801353075041E-2</v>
      </c>
    </row>
    <row r="79" spans="1:8">
      <c r="A79" s="2"/>
      <c r="B79" s="3"/>
      <c r="C79" s="3">
        <v>2019</v>
      </c>
      <c r="D79" s="3">
        <v>6.5665271377339058</v>
      </c>
      <c r="E79" s="3">
        <v>-2.2000465783528624E-2</v>
      </c>
      <c r="F79" s="3">
        <v>8.2332569177571025E-3</v>
      </c>
      <c r="G79" s="3">
        <v>0.12520319544453617</v>
      </c>
      <c r="H79" s="3">
        <v>5.6829842756107626E-2</v>
      </c>
    </row>
    <row r="80" spans="1:8">
      <c r="A80" s="2"/>
      <c r="B80" s="3"/>
      <c r="C80" s="3">
        <v>2020</v>
      </c>
      <c r="D80" s="3">
        <v>6.0948751554499445</v>
      </c>
      <c r="E80" s="3">
        <v>2.3667965768529486E-2</v>
      </c>
      <c r="F80" s="3">
        <v>8.2332569177571025E-3</v>
      </c>
      <c r="G80" s="3">
        <v>0.18428180884685558</v>
      </c>
      <c r="H80" s="3">
        <v>5.4945441751466928E-2</v>
      </c>
    </row>
    <row r="81" spans="1:8">
      <c r="A81" s="2"/>
      <c r="B81" s="3"/>
      <c r="C81" s="3">
        <v>2021</v>
      </c>
      <c r="D81" s="3">
        <v>6.966713260914231</v>
      </c>
      <c r="E81" s="3">
        <v>0.10157698234703269</v>
      </c>
      <c r="F81" s="3">
        <v>8.4214607367021337E-3</v>
      </c>
      <c r="G81" s="3">
        <v>-2.1867613395708745E-2</v>
      </c>
      <c r="H81" s="3">
        <v>9.5064401953165761E-2</v>
      </c>
    </row>
    <row r="82" spans="1:8">
      <c r="A82" s="2"/>
      <c r="B82" s="3"/>
      <c r="C82" s="3">
        <v>2022</v>
      </c>
      <c r="D82" s="3">
        <v>4.545350841103402</v>
      </c>
      <c r="E82" s="3">
        <v>0.10685031457353363</v>
      </c>
      <c r="F82" s="3">
        <v>5.1948104968508437E-3</v>
      </c>
      <c r="G82" s="3">
        <v>7.6018423158476831E-2</v>
      </c>
      <c r="H82" s="3">
        <v>7.245336752161298E-2</v>
      </c>
    </row>
    <row r="83" spans="1:8">
      <c r="A83" s="2">
        <v>17</v>
      </c>
      <c r="B83" s="3" t="s">
        <v>15</v>
      </c>
      <c r="C83" s="3">
        <v>2018</v>
      </c>
      <c r="D83" s="3">
        <v>4.5055857810842195</v>
      </c>
      <c r="E83" s="3">
        <v>0.11754643885965035</v>
      </c>
      <c r="F83" s="3">
        <v>3.187083969465649E-2</v>
      </c>
      <c r="G83" s="3">
        <v>6.9477393690366152E-2</v>
      </c>
      <c r="H83" s="3">
        <v>9.2222117423910899E-2</v>
      </c>
    </row>
    <row r="84" spans="1:8">
      <c r="A84" s="2"/>
      <c r="B84" s="3"/>
      <c r="C84" s="3">
        <v>2019</v>
      </c>
      <c r="D84" s="3">
        <v>4.5825727187129752</v>
      </c>
      <c r="E84" s="3">
        <v>8.9204711249365881E-2</v>
      </c>
      <c r="F84" s="3">
        <v>3.187083969465649E-2</v>
      </c>
      <c r="G84" s="3">
        <v>5.4763561345159669E-4</v>
      </c>
      <c r="H84" s="3">
        <v>9.6948112616813284E-2</v>
      </c>
    </row>
    <row r="85" spans="1:8">
      <c r="A85" s="2"/>
      <c r="B85" s="3"/>
      <c r="C85" s="3">
        <v>2020</v>
      </c>
      <c r="D85" s="3">
        <v>4.5899396597345525</v>
      </c>
      <c r="E85" s="3">
        <v>0.14796681676666235</v>
      </c>
      <c r="F85" s="3">
        <v>3.2629312977099235E-2</v>
      </c>
      <c r="G85" s="3">
        <v>0.19517439314752452</v>
      </c>
      <c r="H85" s="3">
        <v>0.16747525866336505</v>
      </c>
    </row>
    <row r="86" spans="1:8">
      <c r="A86" s="2"/>
      <c r="B86" s="3"/>
      <c r="C86" s="3">
        <v>2021</v>
      </c>
      <c r="D86" s="3">
        <v>4.5051230946136904</v>
      </c>
      <c r="E86" s="3">
        <v>0.20137068734530508</v>
      </c>
      <c r="F86" s="3">
        <v>3.2629312977099235E-2</v>
      </c>
      <c r="G86" s="3">
        <v>8.6782378872599722E-2</v>
      </c>
      <c r="H86" s="3">
        <v>0.18226436067162916</v>
      </c>
    </row>
    <row r="87" spans="1:8">
      <c r="A87" s="2"/>
      <c r="B87" s="3"/>
      <c r="C87" s="3">
        <v>2022</v>
      </c>
      <c r="D87" s="3">
        <v>4.4004129885784158</v>
      </c>
      <c r="E87" s="3">
        <v>0.1434829784965618</v>
      </c>
      <c r="F87" s="3">
        <v>3.2629312977099235E-2</v>
      </c>
      <c r="G87" s="3">
        <v>9.3250825571312757E-2</v>
      </c>
      <c r="H87" s="3">
        <v>0.15757473040625275</v>
      </c>
    </row>
    <row r="88" spans="1:8">
      <c r="A88" s="2">
        <v>18</v>
      </c>
      <c r="B88" s="3" t="s">
        <v>16</v>
      </c>
      <c r="C88" s="3">
        <v>2018</v>
      </c>
      <c r="D88" s="3">
        <v>5.8691383092507525</v>
      </c>
      <c r="E88" s="3">
        <v>0.26498292517730437</v>
      </c>
      <c r="F88" s="3">
        <v>3.2629312977099235E-2</v>
      </c>
      <c r="G88" s="3">
        <v>3.9669773436492931E-2</v>
      </c>
      <c r="H88" s="3">
        <v>0.12628277159119564</v>
      </c>
    </row>
    <row r="89" spans="1:8">
      <c r="A89" s="2"/>
      <c r="B89" s="3"/>
      <c r="C89" s="3">
        <v>2019</v>
      </c>
      <c r="D89" s="3">
        <v>5.5355762920729354</v>
      </c>
      <c r="E89" s="3">
        <v>0.25195258414187227</v>
      </c>
      <c r="F89" s="3">
        <v>0.36014224053466615</v>
      </c>
      <c r="G89" s="3">
        <v>0.10841143660689194</v>
      </c>
      <c r="H89" s="3">
        <v>0.15674922091839777</v>
      </c>
    </row>
    <row r="90" spans="1:8">
      <c r="A90" s="2"/>
      <c r="B90" s="3"/>
      <c r="C90" s="3">
        <v>2020</v>
      </c>
      <c r="D90" s="3">
        <v>6.6802504735444375</v>
      </c>
      <c r="E90" s="3">
        <v>0.15554637384288716</v>
      </c>
      <c r="F90" s="3">
        <v>0.48172595937794932</v>
      </c>
      <c r="G90" s="3">
        <v>0.12054766652466786</v>
      </c>
      <c r="H90" s="3">
        <v>0.12675934383323229</v>
      </c>
    </row>
    <row r="91" spans="1:8">
      <c r="A91" s="2"/>
      <c r="B91" s="3"/>
      <c r="C91" s="3">
        <v>2021</v>
      </c>
      <c r="D91" s="3">
        <v>6.6577205199229743</v>
      </c>
      <c r="E91" s="3">
        <v>0.51973266389950068</v>
      </c>
      <c r="F91" s="3">
        <v>0.48172595937794932</v>
      </c>
      <c r="G91" s="3">
        <v>-4.2848917159709767E-2</v>
      </c>
      <c r="H91" s="3">
        <v>0.1723798869587852</v>
      </c>
    </row>
    <row r="92" spans="1:8">
      <c r="A92" s="2"/>
      <c r="B92" s="3"/>
      <c r="C92" s="3">
        <v>2022</v>
      </c>
      <c r="D92" s="3">
        <v>7.2310701846748806</v>
      </c>
      <c r="E92" s="3">
        <v>5.2888444527291523E-2</v>
      </c>
      <c r="F92" s="3">
        <v>0.48461084441046925</v>
      </c>
      <c r="G92" s="3">
        <v>9.812832551617573E-2</v>
      </c>
      <c r="H92" s="3">
        <v>0.13088895290708513</v>
      </c>
    </row>
  </sheetData>
  <mergeCells count="8">
    <mergeCell ref="G1:G2"/>
    <mergeCell ref="H1:H2"/>
    <mergeCell ref="A1:A2"/>
    <mergeCell ref="B1:B2"/>
    <mergeCell ref="C1:C2"/>
    <mergeCell ref="D1:D2"/>
    <mergeCell ref="E1:E2"/>
    <mergeCell ref="F1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Intellectual Capital (X1)</vt:lpstr>
      <vt:lpstr>Free Cash Flow (X2)</vt:lpstr>
      <vt:lpstr>Kepemilikan Manajerial (X3)</vt:lpstr>
      <vt:lpstr>Tabulasi Data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Silvia Rizka Amanda</dc:creator>
  <cp:lastModifiedBy>DELL</cp:lastModifiedBy>
  <dcterms:created xsi:type="dcterms:W3CDTF">2024-07-16T16:10:02Z</dcterms:created>
  <dcterms:modified xsi:type="dcterms:W3CDTF">2024-09-12T10:18:29Z</dcterms:modified>
</cp:coreProperties>
</file>