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Tugas akhir\ARTIKEL\"/>
    </mc:Choice>
  </mc:AlternateContent>
  <xr:revisionPtr revIDLastSave="0" documentId="13_ncr:1_{36D3F48D-EB30-4E4E-A8BF-94B45BB1B14D}" xr6:coauthVersionLast="47" xr6:coauthVersionMax="47" xr10:uidLastSave="{00000000-0000-0000-0000-000000000000}"/>
  <bookViews>
    <workbookView xWindow="-120" yWindow="-120" windowWidth="20730" windowHeight="11760" xr2:uid="{4C9B8365-2489-4C57-ABA0-671E44473ECC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8" i="1" l="1"/>
  <c r="T11" i="1"/>
  <c r="E11" i="1"/>
  <c r="D11" i="1"/>
  <c r="C11" i="1"/>
  <c r="E25" i="1"/>
  <c r="F8" i="1"/>
  <c r="G19" i="1"/>
  <c r="G20" i="1"/>
  <c r="G21" i="1"/>
  <c r="G22" i="1"/>
  <c r="G23" i="1"/>
  <c r="G24" i="1"/>
  <c r="G18" i="1"/>
  <c r="F19" i="1"/>
  <c r="F20" i="1"/>
  <c r="F21" i="1"/>
  <c r="F22" i="1"/>
  <c r="F23" i="1"/>
  <c r="F24" i="1"/>
  <c r="F18" i="1"/>
  <c r="I11" i="1"/>
  <c r="AM3" i="1"/>
  <c r="AM4" i="1"/>
  <c r="AM5" i="1"/>
  <c r="AM6" i="1"/>
  <c r="AM7" i="1"/>
  <c r="AM8" i="1"/>
  <c r="AM9" i="1"/>
  <c r="AM10" i="1"/>
  <c r="F10" i="1"/>
  <c r="F4" i="1"/>
  <c r="F6" i="1"/>
  <c r="F5" i="1"/>
  <c r="F7" i="1"/>
  <c r="F3" i="1"/>
  <c r="F9" i="1"/>
  <c r="F11" i="1" l="1"/>
  <c r="H18" i="1"/>
  <c r="I24" i="1"/>
  <c r="H24" i="1"/>
  <c r="I23" i="1"/>
  <c r="H23" i="1"/>
  <c r="I22" i="1"/>
  <c r="H22" i="1"/>
  <c r="I21" i="1"/>
  <c r="H21" i="1"/>
  <c r="I20" i="1"/>
  <c r="H20" i="1"/>
  <c r="I19" i="1"/>
  <c r="H19" i="1"/>
  <c r="J4" i="1"/>
  <c r="J5" i="1"/>
  <c r="J6" i="1"/>
  <c r="J7" i="1"/>
  <c r="J8" i="1"/>
  <c r="J9" i="1"/>
  <c r="J10" i="1"/>
  <c r="J3" i="1"/>
  <c r="K3" i="1" l="1"/>
  <c r="J11" i="1"/>
  <c r="K4" i="1"/>
  <c r="K5" i="1" s="1"/>
  <c r="K6" i="1" s="1"/>
  <c r="K7" i="1" s="1"/>
  <c r="K8" i="1" s="1"/>
  <c r="K9" i="1" s="1"/>
  <c r="K10" i="1" s="1"/>
</calcChain>
</file>

<file path=xl/sharedStrings.xml><?xml version="1.0" encoding="utf-8"?>
<sst xmlns="http://schemas.openxmlformats.org/spreadsheetml/2006/main" count="64" uniqueCount="43">
  <si>
    <t xml:space="preserve">Jenis Kecacatan </t>
  </si>
  <si>
    <t>Ikan Tidak Fresh</t>
  </si>
  <si>
    <t>bau pada Ikan</t>
  </si>
  <si>
    <t>rasa tidak sesuai</t>
  </si>
  <si>
    <t xml:space="preserve">kematangan yang rata </t>
  </si>
  <si>
    <t>kurasakan pada produk ikan</t>
  </si>
  <si>
    <t>Ikan tidak steril</t>
  </si>
  <si>
    <t>terjadi kadaluwarsa</t>
  </si>
  <si>
    <t>Bentuk tidak sesuai</t>
  </si>
  <si>
    <t>RPN</t>
  </si>
  <si>
    <t>RANK</t>
  </si>
  <si>
    <t>Produksi (Ke)</t>
  </si>
  <si>
    <t>No</t>
  </si>
  <si>
    <t>Jumlah Cacat</t>
  </si>
  <si>
    <t>Jenis cacat</t>
  </si>
  <si>
    <t>Severity</t>
  </si>
  <si>
    <t>Occurance</t>
  </si>
  <si>
    <t>Detection</t>
  </si>
  <si>
    <t>Nilai Rata - rata</t>
  </si>
  <si>
    <t>Jenis Cacat</t>
  </si>
  <si>
    <t xml:space="preserve"> </t>
  </si>
  <si>
    <t>Rasa tidak sesuai</t>
  </si>
  <si>
    <t>Kerusakan pada produk ikan</t>
  </si>
  <si>
    <t xml:space="preserve">Kematangan yang rata </t>
  </si>
  <si>
    <t>Terjadi kadaluwarsa</t>
  </si>
  <si>
    <t xml:space="preserve">Jumlah cacat </t>
  </si>
  <si>
    <t>Bau pada Ikan</t>
  </si>
  <si>
    <t xml:space="preserve">Produksi </t>
  </si>
  <si>
    <t>UCL</t>
  </si>
  <si>
    <t>LCL</t>
  </si>
  <si>
    <t xml:space="preserve">Total </t>
  </si>
  <si>
    <t>Total</t>
  </si>
  <si>
    <t>%</t>
  </si>
  <si>
    <t xml:space="preserve">Standar deviasi </t>
  </si>
  <si>
    <t>Rata rata</t>
  </si>
  <si>
    <t xml:space="preserve">Jumlah prdouksi </t>
  </si>
  <si>
    <r>
      <t xml:space="preserve">Ikan Tidak </t>
    </r>
    <r>
      <rPr>
        <i/>
        <sz val="11"/>
        <color theme="1"/>
        <rFont val="Times New Roman"/>
        <family val="1"/>
      </rPr>
      <t>Fresh</t>
    </r>
  </si>
  <si>
    <t>Control Chart</t>
  </si>
  <si>
    <t>Pareto Digram</t>
  </si>
  <si>
    <t xml:space="preserve">Histogram </t>
  </si>
  <si>
    <t>Tingkat kematangan yang tidak sesuai</t>
  </si>
  <si>
    <r>
      <t>Ikan tidak f</t>
    </r>
    <r>
      <rPr>
        <i/>
        <sz val="12"/>
        <color theme="1"/>
        <rFont val="Times New Roman"/>
        <family val="1"/>
      </rPr>
      <t>resh</t>
    </r>
  </si>
  <si>
    <t>% Kumulatif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</si>
</sst>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sz val="12"/>
      <color theme="1"/>
      <name val="Times New Roman"/>
      <family val="1"/>
    </font>
    <font>
      <i/>
      <sz val="12"/>
      <color theme="1"/>
      <name val="Times New Roman"/>
      <family val="1"/>
    </font>
    <font>
      <b/>
      <sz val="12"/>
      <color theme="1"/>
      <name val="Times New Roman"/>
      <family val="1"/>
    </font>
    <font>
      <i/>
      <sz val="11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9" fontId="4" fillId="0" borderId="0" applyFont="0" applyFill="0" applyBorder="0" applyAlignment="0" applyProtection="0"/>
  </cellStyleXfs>
  <cellXfs count="33">
    <xf numFmtId="0" fontId="0" fillId="0" borderId="0" xfId="0"/>
    <xf numFmtId="0" fontId="3" fillId="0" borderId="0" xfId="0" applyFont="1"/>
    <xf numFmtId="0" fontId="2" fillId="0" borderId="0" xfId="0" applyFont="1" applyAlignment="1">
      <alignment horizontal="center"/>
    </xf>
    <xf numFmtId="0" fontId="6" fillId="0" borderId="1" xfId="0" applyFont="1" applyBorder="1"/>
    <xf numFmtId="0" fontId="7" fillId="0" borderId="1" xfId="0" applyFont="1" applyBorder="1"/>
    <xf numFmtId="0" fontId="6" fillId="0" borderId="1" xfId="0" applyFont="1" applyBorder="1" applyAlignment="1">
      <alignment horizontal="center" vertical="center"/>
    </xf>
    <xf numFmtId="9" fontId="5" fillId="0" borderId="1" xfId="0" applyNumberFormat="1" applyFont="1" applyBorder="1" applyAlignment="1">
      <alignment horizontal="center" vertical="center"/>
    </xf>
    <xf numFmtId="0" fontId="5" fillId="0" borderId="1" xfId="0" applyFont="1" applyBorder="1"/>
    <xf numFmtId="0" fontId="6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2" fontId="5" fillId="0" borderId="1" xfId="0" applyNumberFormat="1" applyFont="1" applyBorder="1" applyAlignment="1">
      <alignment horizontal="center"/>
    </xf>
    <xf numFmtId="0" fontId="9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 vertical="center"/>
    </xf>
    <xf numFmtId="0" fontId="1" fillId="0" borderId="1" xfId="0" applyFont="1" applyBorder="1"/>
    <xf numFmtId="0" fontId="7" fillId="0" borderId="1" xfId="0" applyFont="1" applyBorder="1" applyAlignment="1">
      <alignment horizontal="center"/>
    </xf>
    <xf numFmtId="0" fontId="0" fillId="0" borderId="1" xfId="0" applyBorder="1"/>
    <xf numFmtId="0" fontId="1" fillId="0" borderId="1" xfId="0" applyFont="1" applyBorder="1" applyAlignment="1">
      <alignment horizontal="center"/>
    </xf>
    <xf numFmtId="9" fontId="5" fillId="0" borderId="1" xfId="1" applyFont="1" applyBorder="1" applyAlignment="1">
      <alignment horizontal="center"/>
    </xf>
    <xf numFmtId="9" fontId="6" fillId="0" borderId="1" xfId="0" applyNumberFormat="1" applyFont="1" applyBorder="1" applyAlignment="1">
      <alignment horizontal="center"/>
    </xf>
    <xf numFmtId="0" fontId="9" fillId="0" borderId="1" xfId="0" applyFont="1" applyBorder="1"/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/>
    </xf>
    <xf numFmtId="0" fontId="9" fillId="0" borderId="1" xfId="0" applyFont="1" applyBorder="1" applyAlignment="1">
      <alignment horizontal="center"/>
    </xf>
    <xf numFmtId="0" fontId="9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2" fillId="0" borderId="0" xfId="0" applyFont="1" applyAlignment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ID" i="1"/>
              <a:t>pareto Chart Jenis</a:t>
            </a:r>
            <a:r>
              <a:rPr lang="en-ID" i="1" baseline="0"/>
              <a:t> Defect Can </a:t>
            </a:r>
            <a:endParaRPr lang="en-ID" i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8.8006561679790027E-2"/>
          <c:y val="0.13004629629629633"/>
          <c:w val="0.81487073490813644"/>
          <c:h val="0.3977708515602216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Sheet1!$I$2</c:f>
              <c:strCache>
                <c:ptCount val="1"/>
                <c:pt idx="0">
                  <c:v>Jumlah cacat 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Sheet1!$H$3:$H$10</c:f>
              <c:strCache>
                <c:ptCount val="8"/>
                <c:pt idx="0">
                  <c:v>Bau pada Ikan</c:v>
                </c:pt>
                <c:pt idx="1">
                  <c:v>Bentuk tidak sesuai</c:v>
                </c:pt>
                <c:pt idx="2">
                  <c:v>Ikan tidak fresh</c:v>
                </c:pt>
                <c:pt idx="3">
                  <c:v>Ikan tidak steril</c:v>
                </c:pt>
                <c:pt idx="4">
                  <c:v>Kerusakan pada produk ikan</c:v>
                </c:pt>
                <c:pt idx="5">
                  <c:v>Rasa tidak sesuai</c:v>
                </c:pt>
                <c:pt idx="6">
                  <c:v>Terjadi kadaluwarsa</c:v>
                </c:pt>
                <c:pt idx="7">
                  <c:v>Tingkat kematangan yang tidak sesuai</c:v>
                </c:pt>
              </c:strCache>
            </c:strRef>
          </c:cat>
          <c:val>
            <c:numRef>
              <c:f>Sheet1!$I$3:$I$10</c:f>
              <c:numCache>
                <c:formatCode>General</c:formatCode>
                <c:ptCount val="8"/>
                <c:pt idx="0">
                  <c:v>143</c:v>
                </c:pt>
                <c:pt idx="1">
                  <c:v>124</c:v>
                </c:pt>
                <c:pt idx="2">
                  <c:v>116</c:v>
                </c:pt>
                <c:pt idx="3">
                  <c:v>112</c:v>
                </c:pt>
                <c:pt idx="4">
                  <c:v>110</c:v>
                </c:pt>
                <c:pt idx="5">
                  <c:v>108</c:v>
                </c:pt>
                <c:pt idx="6">
                  <c:v>97</c:v>
                </c:pt>
                <c:pt idx="7">
                  <c:v>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72F-4319-9EC3-B2243ACF41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595164703"/>
        <c:axId val="595165183"/>
      </c:barChart>
      <c:lineChart>
        <c:grouping val="standard"/>
        <c:varyColors val="0"/>
        <c:ser>
          <c:idx val="1"/>
          <c:order val="1"/>
          <c:tx>
            <c:strRef>
              <c:f>Sheet1!$K$2</c:f>
              <c:strCache>
                <c:ptCount val="1"/>
                <c:pt idx="0">
                  <c:v>% Kumulatif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Sheet1!$H$3:$H$10</c:f>
              <c:strCache>
                <c:ptCount val="8"/>
                <c:pt idx="0">
                  <c:v>Bau pada Ikan</c:v>
                </c:pt>
                <c:pt idx="1">
                  <c:v>Bentuk tidak sesuai</c:v>
                </c:pt>
                <c:pt idx="2">
                  <c:v>Ikan tidak fresh</c:v>
                </c:pt>
                <c:pt idx="3">
                  <c:v>Ikan tidak steril</c:v>
                </c:pt>
                <c:pt idx="4">
                  <c:v>Kerusakan pada produk ikan</c:v>
                </c:pt>
                <c:pt idx="5">
                  <c:v>Rasa tidak sesuai</c:v>
                </c:pt>
                <c:pt idx="6">
                  <c:v>Terjadi kadaluwarsa</c:v>
                </c:pt>
                <c:pt idx="7">
                  <c:v>Tingkat kematangan yang tidak sesuai</c:v>
                </c:pt>
              </c:strCache>
            </c:strRef>
          </c:cat>
          <c:val>
            <c:numRef>
              <c:f>Sheet1!$K$3:$K$10</c:f>
              <c:numCache>
                <c:formatCode>0%</c:formatCode>
                <c:ptCount val="8"/>
                <c:pt idx="0">
                  <c:v>0.1580110497237569</c:v>
                </c:pt>
                <c:pt idx="1">
                  <c:v>0.29502762430939222</c:v>
                </c:pt>
                <c:pt idx="2">
                  <c:v>0.42320441988950275</c:v>
                </c:pt>
                <c:pt idx="3">
                  <c:v>0.54696132596685088</c:v>
                </c:pt>
                <c:pt idx="4">
                  <c:v>0.66850828729281775</c:v>
                </c:pt>
                <c:pt idx="5">
                  <c:v>0.78784530386740337</c:v>
                </c:pt>
                <c:pt idx="6">
                  <c:v>0.89502762430939231</c:v>
                </c:pt>
                <c:pt idx="7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72F-4319-9EC3-B2243ACF41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89715119"/>
        <c:axId val="589712239"/>
      </c:lineChart>
      <c:catAx>
        <c:axId val="59516470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95165183"/>
        <c:crosses val="autoZero"/>
        <c:auto val="1"/>
        <c:lblAlgn val="ctr"/>
        <c:lblOffset val="100"/>
        <c:noMultiLvlLbl val="0"/>
      </c:catAx>
      <c:valAx>
        <c:axId val="595165183"/>
        <c:scaling>
          <c:orientation val="minMax"/>
          <c:max val="3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95164703"/>
        <c:crosses val="autoZero"/>
        <c:crossBetween val="between"/>
      </c:valAx>
      <c:valAx>
        <c:axId val="589712239"/>
        <c:scaling>
          <c:orientation val="minMax"/>
          <c:max val="1"/>
        </c:scaling>
        <c:delete val="0"/>
        <c:axPos val="r"/>
        <c:numFmt formatCode="0%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89715119"/>
        <c:crosses val="max"/>
        <c:crossBetween val="between"/>
      </c:valAx>
      <c:catAx>
        <c:axId val="589715119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589712239"/>
        <c:crosses val="autoZero"/>
        <c:auto val="1"/>
        <c:lblAlgn val="ctr"/>
        <c:lblOffset val="100"/>
        <c:noMultiLvlLbl val="0"/>
      </c:catAx>
      <c:spPr>
        <a:solidFill>
          <a:schemeClr val="lt1"/>
        </a:solidFill>
        <a:ln w="12700" cap="flat" cmpd="sng" algn="ctr">
          <a:solidFill>
            <a:schemeClr val="dk1"/>
          </a:solidFill>
          <a:prstDash val="solid"/>
          <a:miter lim="800000"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ID"/>
              <a:t>Histogram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Sheet1!$T$2</c:f>
              <c:strCache>
                <c:ptCount val="1"/>
                <c:pt idx="0">
                  <c:v>Jumlah cacat 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 w="19050">
              <a:solidFill>
                <a:schemeClr val="tx1"/>
              </a:solidFill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Sheet1!$S$3:$S$10</c:f>
              <c:strCache>
                <c:ptCount val="8"/>
                <c:pt idx="0">
                  <c:v>Rasa tidak sesuai</c:v>
                </c:pt>
                <c:pt idx="1">
                  <c:v>Kerusakan pada produk ikan</c:v>
                </c:pt>
                <c:pt idx="2">
                  <c:v>Kematangan yang rata </c:v>
                </c:pt>
                <c:pt idx="3">
                  <c:v>Terjadi kadaluwarsa</c:v>
                </c:pt>
                <c:pt idx="4">
                  <c:v>Bentuk tidak sesuai</c:v>
                </c:pt>
                <c:pt idx="5">
                  <c:v>Ikan tidak steril</c:v>
                </c:pt>
                <c:pt idx="6">
                  <c:v>Bau pada Ikan</c:v>
                </c:pt>
                <c:pt idx="7">
                  <c:v>Ikan Tidak Fresh</c:v>
                </c:pt>
              </c:strCache>
            </c:strRef>
          </c:cat>
          <c:val>
            <c:numRef>
              <c:f>Sheet1!$T$3:$T$10</c:f>
              <c:numCache>
                <c:formatCode>General</c:formatCode>
                <c:ptCount val="8"/>
                <c:pt idx="0">
                  <c:v>143</c:v>
                </c:pt>
                <c:pt idx="1">
                  <c:v>124</c:v>
                </c:pt>
                <c:pt idx="2">
                  <c:v>116</c:v>
                </c:pt>
                <c:pt idx="3">
                  <c:v>112</c:v>
                </c:pt>
                <c:pt idx="4">
                  <c:v>110</c:v>
                </c:pt>
                <c:pt idx="5">
                  <c:v>108</c:v>
                </c:pt>
                <c:pt idx="6">
                  <c:v>97</c:v>
                </c:pt>
                <c:pt idx="7">
                  <c:v>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861-48C8-BDB4-925336498C6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-24"/>
        <c:axId val="1195053808"/>
        <c:axId val="1195060048"/>
      </c:barChart>
      <c:catAx>
        <c:axId val="11950538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95060048"/>
        <c:crosses val="autoZero"/>
        <c:auto val="1"/>
        <c:lblAlgn val="ctr"/>
        <c:lblOffset val="100"/>
        <c:noMultiLvlLbl val="0"/>
      </c:catAx>
      <c:valAx>
        <c:axId val="11950600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9505380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1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ID" i="1">
                <a:latin typeface="Times New Roman" panose="02020603050405020304" pitchFamily="18" charset="0"/>
                <a:cs typeface="Times New Roman" panose="02020603050405020304" pitchFamily="18" charset="0"/>
              </a:rPr>
              <a:t>Control Chart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1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7.9247594050743664E-2"/>
          <c:y val="0.17171296296296296"/>
          <c:w val="0.81519685039370082"/>
          <c:h val="0.61498432487605714"/>
        </c:manualLayout>
      </c:layout>
      <c:lineChart>
        <c:grouping val="standard"/>
        <c:varyColors val="0"/>
        <c:ser>
          <c:idx val="0"/>
          <c:order val="0"/>
          <c:tx>
            <c:strRef>
              <c:f>Sheet1!$E$17</c:f>
              <c:strCache>
                <c:ptCount val="1"/>
                <c:pt idx="0">
                  <c:v>Jumlah prdouksi 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Sheet1!$D$18:$D$24</c:f>
              <c:numCache>
                <c:formatCode>General</c:formatCode>
                <c:ptCount val="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</c:numCache>
            </c:numRef>
          </c:cat>
          <c:val>
            <c:numRef>
              <c:f>Sheet1!$E$18:$E$24</c:f>
              <c:numCache>
                <c:formatCode>General</c:formatCode>
                <c:ptCount val="7"/>
                <c:pt idx="0">
                  <c:v>110</c:v>
                </c:pt>
                <c:pt idx="1">
                  <c:v>135</c:v>
                </c:pt>
                <c:pt idx="2">
                  <c:v>167</c:v>
                </c:pt>
                <c:pt idx="3">
                  <c:v>155</c:v>
                </c:pt>
                <c:pt idx="4">
                  <c:v>134</c:v>
                </c:pt>
                <c:pt idx="5">
                  <c:v>157</c:v>
                </c:pt>
                <c:pt idx="6">
                  <c:v>155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BB2-4D9F-8185-D4F37384638A}"/>
            </c:ext>
          </c:extLst>
        </c:ser>
        <c:ser>
          <c:idx val="1"/>
          <c:order val="1"/>
          <c:tx>
            <c:strRef>
              <c:f>Sheet1!$F$17</c:f>
              <c:strCache>
                <c:ptCount val="1"/>
                <c:pt idx="0">
                  <c:v>Rata rata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dLbls>
            <c:dLbl>
              <c:idx val="6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BBB2-4D9F-8185-D4F37384638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Sheet1!$D$18:$D$24</c:f>
              <c:numCache>
                <c:formatCode>General</c:formatCode>
                <c:ptCount val="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</c:numCache>
            </c:numRef>
          </c:cat>
          <c:val>
            <c:numRef>
              <c:f>Sheet1!$F$18:$F$24</c:f>
              <c:numCache>
                <c:formatCode>0.00</c:formatCode>
                <c:ptCount val="7"/>
                <c:pt idx="0">
                  <c:v>144.71428571428572</c:v>
                </c:pt>
                <c:pt idx="1">
                  <c:v>144.71428571428572</c:v>
                </c:pt>
                <c:pt idx="2">
                  <c:v>144.71428571428572</c:v>
                </c:pt>
                <c:pt idx="3">
                  <c:v>144.71428571428572</c:v>
                </c:pt>
                <c:pt idx="4">
                  <c:v>144.71428571428572</c:v>
                </c:pt>
                <c:pt idx="5">
                  <c:v>144.71428571428572</c:v>
                </c:pt>
                <c:pt idx="6">
                  <c:v>144.71428571428572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BB2-4D9F-8185-D4F37384638A}"/>
            </c:ext>
          </c:extLst>
        </c:ser>
        <c:ser>
          <c:idx val="2"/>
          <c:order val="2"/>
          <c:tx>
            <c:strRef>
              <c:f>Sheet1!$G$17</c:f>
              <c:strCache>
                <c:ptCount val="1"/>
                <c:pt idx="0">
                  <c:v>Standar deviasi 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Sheet1!$D$18:$D$24</c:f>
              <c:numCache>
                <c:formatCode>General</c:formatCode>
                <c:ptCount val="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</c:numCache>
            </c:numRef>
          </c:cat>
          <c:val>
            <c:numRef>
              <c:f>Sheet1!$G$18:$G$24</c:f>
              <c:numCache>
                <c:formatCode>0.00</c:formatCode>
                <c:ptCount val="7"/>
                <c:pt idx="0">
                  <c:v>19.465476154072451</c:v>
                </c:pt>
                <c:pt idx="1">
                  <c:v>19.465476154072451</c:v>
                </c:pt>
                <c:pt idx="2">
                  <c:v>19.465476154072451</c:v>
                </c:pt>
                <c:pt idx="3">
                  <c:v>19.465476154072451</c:v>
                </c:pt>
                <c:pt idx="4">
                  <c:v>19.465476154072451</c:v>
                </c:pt>
                <c:pt idx="5">
                  <c:v>19.465476154072451</c:v>
                </c:pt>
                <c:pt idx="6">
                  <c:v>19.465476154072451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BBB2-4D9F-8185-D4F37384638A}"/>
            </c:ext>
          </c:extLst>
        </c:ser>
        <c:ser>
          <c:idx val="3"/>
          <c:order val="3"/>
          <c:tx>
            <c:strRef>
              <c:f>Sheet1!$H$17</c:f>
              <c:strCache>
                <c:ptCount val="1"/>
                <c:pt idx="0">
                  <c:v>UCL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dLbls>
            <c:dLbl>
              <c:idx val="6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BBB2-4D9F-8185-D4F37384638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Sheet1!$D$18:$D$24</c:f>
              <c:numCache>
                <c:formatCode>General</c:formatCode>
                <c:ptCount val="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</c:numCache>
            </c:numRef>
          </c:cat>
          <c:val>
            <c:numRef>
              <c:f>Sheet1!$H$18:$H$24</c:f>
              <c:numCache>
                <c:formatCode>0.00</c:formatCode>
                <c:ptCount val="7"/>
                <c:pt idx="0">
                  <c:v>203.11071417650308</c:v>
                </c:pt>
                <c:pt idx="1">
                  <c:v>203.11071417650308</c:v>
                </c:pt>
                <c:pt idx="2">
                  <c:v>203.11071417650308</c:v>
                </c:pt>
                <c:pt idx="3">
                  <c:v>203.11071417650308</c:v>
                </c:pt>
                <c:pt idx="4">
                  <c:v>203.11071417650308</c:v>
                </c:pt>
                <c:pt idx="5">
                  <c:v>203.11071417650308</c:v>
                </c:pt>
                <c:pt idx="6">
                  <c:v>203.11071417650308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BBB2-4D9F-8185-D4F37384638A}"/>
            </c:ext>
          </c:extLst>
        </c:ser>
        <c:ser>
          <c:idx val="4"/>
          <c:order val="4"/>
          <c:tx>
            <c:strRef>
              <c:f>Sheet1!$I$17</c:f>
              <c:strCache>
                <c:ptCount val="1"/>
                <c:pt idx="0">
                  <c:v>LCL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dLbls>
            <c:dLbl>
              <c:idx val="6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BBB2-4D9F-8185-D4F37384638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Sheet1!$D$18:$D$24</c:f>
              <c:numCache>
                <c:formatCode>General</c:formatCode>
                <c:ptCount val="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</c:numCache>
            </c:numRef>
          </c:cat>
          <c:val>
            <c:numRef>
              <c:f>Sheet1!$I$18:$I$24</c:f>
              <c:numCache>
                <c:formatCode>0.00</c:formatCode>
                <c:ptCount val="7"/>
                <c:pt idx="0">
                  <c:v>86.317857252068364</c:v>
                </c:pt>
                <c:pt idx="1">
                  <c:v>86.317857252068364</c:v>
                </c:pt>
                <c:pt idx="2">
                  <c:v>86.317857252068364</c:v>
                </c:pt>
                <c:pt idx="3">
                  <c:v>86.317857252068364</c:v>
                </c:pt>
                <c:pt idx="4">
                  <c:v>86.317857252068364</c:v>
                </c:pt>
                <c:pt idx="5">
                  <c:v>86.317857252068364</c:v>
                </c:pt>
                <c:pt idx="6">
                  <c:v>86.317857252068364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BBB2-4D9F-8185-D4F3738463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95469472"/>
        <c:axId val="1195464192"/>
      </c:lineChart>
      <c:catAx>
        <c:axId val="11954694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195464192"/>
        <c:crosses val="autoZero"/>
        <c:auto val="1"/>
        <c:lblAlgn val="ctr"/>
        <c:lblOffset val="100"/>
        <c:noMultiLvlLbl val="0"/>
      </c:catAx>
      <c:valAx>
        <c:axId val="11954641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19546947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lt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128868</xdr:colOff>
      <xdr:row>0</xdr:row>
      <xdr:rowOff>59251</xdr:rowOff>
    </xdr:from>
    <xdr:to>
      <xdr:col>16</xdr:col>
      <xdr:colOff>341780</xdr:colOff>
      <xdr:row>18</xdr:row>
      <xdr:rowOff>40821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1B56F4A-2FFA-27BC-CE27-E39F92F183D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20</xdr:col>
      <xdr:colOff>267940</xdr:colOff>
      <xdr:row>0</xdr:row>
      <xdr:rowOff>55349</xdr:rowOff>
    </xdr:from>
    <xdr:to>
      <xdr:col>27</xdr:col>
      <xdr:colOff>515270</xdr:colOff>
      <xdr:row>14</xdr:row>
      <xdr:rowOff>30695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97EF8AC2-E31A-8FBF-AAD1-95C559D6EA8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</xdr:col>
      <xdr:colOff>482599</xdr:colOff>
      <xdr:row>26</xdr:row>
      <xdr:rowOff>22112</xdr:rowOff>
    </xdr:from>
    <xdr:to>
      <xdr:col>7</xdr:col>
      <xdr:colOff>2530927</xdr:colOff>
      <xdr:row>40</xdr:row>
      <xdr:rowOff>78468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7D0A7655-C7FC-705D-7198-6D08D9A0EB6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518FC7-36B5-4597-B2C8-F0139CF9EF6B}">
  <dimension ref="A1:AN25"/>
  <sheetViews>
    <sheetView tabSelected="1" zoomScale="70" zoomScaleNormal="70" workbookViewId="0">
      <selection activeCell="L26" sqref="L26"/>
    </sheetView>
  </sheetViews>
  <sheetFormatPr defaultRowHeight="15" x14ac:dyDescent="0.25"/>
  <cols>
    <col min="1" max="1" width="5" customWidth="1"/>
    <col min="2" max="2" width="34.7109375" customWidth="1"/>
    <col min="3" max="3" width="17" customWidth="1"/>
    <col min="4" max="4" width="10.85546875" customWidth="1"/>
    <col min="5" max="5" width="17.140625" customWidth="1"/>
    <col min="6" max="6" width="9.5703125" bestFit="1" customWidth="1"/>
    <col min="7" max="7" width="23.5703125" customWidth="1"/>
    <col min="8" max="8" width="39.5703125" customWidth="1"/>
    <col min="9" max="9" width="14.7109375" customWidth="1"/>
    <col min="10" max="10" width="10.5703125" customWidth="1"/>
    <col min="11" max="11" width="26.42578125" customWidth="1"/>
    <col min="12" max="12" width="29.140625" customWidth="1"/>
    <col min="19" max="19" width="31.28515625" customWidth="1"/>
    <col min="20" max="20" width="13.5703125" customWidth="1"/>
    <col min="31" max="31" width="35.42578125" customWidth="1"/>
    <col min="39" max="39" width="19" customWidth="1"/>
  </cols>
  <sheetData>
    <row r="1" spans="1:40" x14ac:dyDescent="0.25">
      <c r="A1" s="20" t="s">
        <v>12</v>
      </c>
      <c r="B1" s="22" t="s">
        <v>14</v>
      </c>
      <c r="C1" s="21" t="s">
        <v>18</v>
      </c>
      <c r="D1" s="21"/>
      <c r="E1" s="21"/>
      <c r="F1" s="23" t="s">
        <v>9</v>
      </c>
      <c r="H1" s="29" t="s">
        <v>38</v>
      </c>
      <c r="I1" s="30"/>
      <c r="J1" s="30"/>
      <c r="K1" s="30"/>
      <c r="S1" s="24" t="s">
        <v>39</v>
      </c>
      <c r="T1" s="31"/>
      <c r="AD1" s="20" t="s">
        <v>12</v>
      </c>
      <c r="AE1" s="20" t="s">
        <v>0</v>
      </c>
      <c r="AF1" s="21" t="s">
        <v>11</v>
      </c>
      <c r="AG1" s="21"/>
      <c r="AH1" s="21"/>
      <c r="AI1" s="21"/>
      <c r="AJ1" s="21"/>
      <c r="AK1" s="21"/>
      <c r="AL1" s="21"/>
      <c r="AM1" s="7"/>
      <c r="AN1" s="7"/>
    </row>
    <row r="2" spans="1:40" ht="15.75" x14ac:dyDescent="0.25">
      <c r="A2" s="20"/>
      <c r="B2" s="22"/>
      <c r="C2" s="11" t="s">
        <v>15</v>
      </c>
      <c r="D2" s="11" t="s">
        <v>16</v>
      </c>
      <c r="E2" s="11" t="s">
        <v>17</v>
      </c>
      <c r="F2" s="23"/>
      <c r="H2" s="3" t="s">
        <v>19</v>
      </c>
      <c r="I2" s="11" t="s">
        <v>25</v>
      </c>
      <c r="J2" s="8" t="s">
        <v>32</v>
      </c>
      <c r="K2" s="5" t="s">
        <v>42</v>
      </c>
      <c r="L2" s="32"/>
      <c r="S2" s="3" t="s">
        <v>19</v>
      </c>
      <c r="T2" s="3" t="s">
        <v>25</v>
      </c>
      <c r="AD2" s="20"/>
      <c r="AE2" s="20"/>
      <c r="AF2" s="5">
        <v>1</v>
      </c>
      <c r="AG2" s="5">
        <v>2</v>
      </c>
      <c r="AH2" s="5">
        <v>3</v>
      </c>
      <c r="AI2" s="5">
        <v>4</v>
      </c>
      <c r="AJ2" s="5">
        <v>5</v>
      </c>
      <c r="AK2" s="5">
        <v>6</v>
      </c>
      <c r="AL2" s="5">
        <v>7</v>
      </c>
      <c r="AM2" s="3" t="s">
        <v>13</v>
      </c>
      <c r="AN2" s="3" t="s">
        <v>10</v>
      </c>
    </row>
    <row r="3" spans="1:40" ht="15.75" x14ac:dyDescent="0.25">
      <c r="A3" s="12">
        <v>1</v>
      </c>
      <c r="B3" s="4" t="s">
        <v>7</v>
      </c>
      <c r="C3" s="12">
        <v>8</v>
      </c>
      <c r="D3" s="12">
        <v>2</v>
      </c>
      <c r="E3" s="12">
        <v>5</v>
      </c>
      <c r="F3" s="12">
        <f>SUM(C3*D3*E3)</f>
        <v>80</v>
      </c>
      <c r="H3" s="4" t="s">
        <v>26</v>
      </c>
      <c r="I3" s="14">
        <v>143</v>
      </c>
      <c r="J3" s="17">
        <f>I3/I$11</f>
        <v>0.1580110497237569</v>
      </c>
      <c r="K3" s="6">
        <f>J3</f>
        <v>0.1580110497237569</v>
      </c>
      <c r="L3" s="32"/>
      <c r="S3" s="7" t="s">
        <v>21</v>
      </c>
      <c r="T3" s="7">
        <v>143</v>
      </c>
      <c r="AD3" s="9">
        <v>1</v>
      </c>
      <c r="AE3" s="7" t="s">
        <v>1</v>
      </c>
      <c r="AF3" s="9">
        <v>12</v>
      </c>
      <c r="AG3" s="9">
        <v>17</v>
      </c>
      <c r="AH3" s="9">
        <v>22</v>
      </c>
      <c r="AI3" s="9">
        <v>22</v>
      </c>
      <c r="AJ3" s="9">
        <v>23</v>
      </c>
      <c r="AK3" s="9">
        <v>22</v>
      </c>
      <c r="AL3" s="9">
        <v>25</v>
      </c>
      <c r="AM3" s="8">
        <f t="shared" ref="AM3:AM10" si="0">SUM(AF3:AL3)</f>
        <v>143</v>
      </c>
      <c r="AN3" s="9">
        <v>1</v>
      </c>
    </row>
    <row r="4" spans="1:40" ht="15.75" x14ac:dyDescent="0.25">
      <c r="A4" s="12">
        <v>2</v>
      </c>
      <c r="B4" s="4" t="s">
        <v>3</v>
      </c>
      <c r="C4" s="12">
        <v>7</v>
      </c>
      <c r="D4" s="12">
        <v>4</v>
      </c>
      <c r="E4" s="12">
        <v>8</v>
      </c>
      <c r="F4" s="12">
        <f>SUM(C4*D4*E4)</f>
        <v>224</v>
      </c>
      <c r="H4" s="4" t="s">
        <v>8</v>
      </c>
      <c r="I4" s="14">
        <v>124</v>
      </c>
      <c r="J4" s="17">
        <f>I4/I$11</f>
        <v>0.13701657458563535</v>
      </c>
      <c r="K4" s="6">
        <f>K3+J4</f>
        <v>0.29502762430939222</v>
      </c>
      <c r="L4" s="1"/>
      <c r="S4" s="7" t="s">
        <v>22</v>
      </c>
      <c r="T4" s="7">
        <v>124</v>
      </c>
      <c r="AD4" s="9">
        <v>2</v>
      </c>
      <c r="AE4" s="7" t="s">
        <v>2</v>
      </c>
      <c r="AF4" s="9">
        <v>7</v>
      </c>
      <c r="AG4" s="9">
        <v>12</v>
      </c>
      <c r="AH4" s="9">
        <v>12</v>
      </c>
      <c r="AI4" s="9">
        <v>18</v>
      </c>
      <c r="AJ4" s="9">
        <v>21</v>
      </c>
      <c r="AK4" s="9">
        <v>19</v>
      </c>
      <c r="AL4" s="9">
        <v>23</v>
      </c>
      <c r="AM4" s="8">
        <f t="shared" si="0"/>
        <v>112</v>
      </c>
      <c r="AN4" s="9">
        <v>4</v>
      </c>
    </row>
    <row r="5" spans="1:40" ht="15.75" x14ac:dyDescent="0.25">
      <c r="A5" s="12">
        <v>3</v>
      </c>
      <c r="B5" s="4" t="s">
        <v>5</v>
      </c>
      <c r="C5" s="12">
        <v>9</v>
      </c>
      <c r="D5" s="12">
        <v>8</v>
      </c>
      <c r="E5" s="12">
        <v>2</v>
      </c>
      <c r="F5" s="12">
        <f>SUM(C5*D5*E5)</f>
        <v>144</v>
      </c>
      <c r="H5" s="4" t="s">
        <v>41</v>
      </c>
      <c r="I5" s="14">
        <v>116</v>
      </c>
      <c r="J5" s="17">
        <f>I5/I$11</f>
        <v>0.1281767955801105</v>
      </c>
      <c r="K5" s="6">
        <f>K4+J5</f>
        <v>0.42320441988950275</v>
      </c>
      <c r="L5" s="1"/>
      <c r="S5" s="7" t="s">
        <v>23</v>
      </c>
      <c r="T5" s="7">
        <v>116</v>
      </c>
      <c r="AD5" s="9">
        <v>3</v>
      </c>
      <c r="AE5" s="7" t="s">
        <v>3</v>
      </c>
      <c r="AF5" s="9">
        <v>10</v>
      </c>
      <c r="AG5" s="9">
        <v>4</v>
      </c>
      <c r="AH5" s="9">
        <v>13</v>
      </c>
      <c r="AI5" s="9">
        <v>22</v>
      </c>
      <c r="AJ5" s="9">
        <v>24</v>
      </c>
      <c r="AK5" s="9">
        <v>24</v>
      </c>
      <c r="AL5" s="9">
        <v>19</v>
      </c>
      <c r="AM5" s="8">
        <f t="shared" si="0"/>
        <v>116</v>
      </c>
      <c r="AN5" s="9">
        <v>3</v>
      </c>
    </row>
    <row r="6" spans="1:40" ht="15.75" x14ac:dyDescent="0.25">
      <c r="A6" s="12">
        <v>4</v>
      </c>
      <c r="B6" s="4" t="s">
        <v>4</v>
      </c>
      <c r="C6" s="12">
        <v>6</v>
      </c>
      <c r="D6" s="12">
        <v>5</v>
      </c>
      <c r="E6" s="12">
        <v>3</v>
      </c>
      <c r="F6" s="12">
        <f>SUM(C6*D6*E6)</f>
        <v>90</v>
      </c>
      <c r="H6" s="4" t="s">
        <v>6</v>
      </c>
      <c r="I6" s="14">
        <v>112</v>
      </c>
      <c r="J6" s="17">
        <f>I6/I$11</f>
        <v>0.12375690607734807</v>
      </c>
      <c r="K6" s="6">
        <f>K5+J6</f>
        <v>0.54696132596685088</v>
      </c>
      <c r="L6" s="1"/>
      <c r="S6" s="7" t="s">
        <v>24</v>
      </c>
      <c r="T6" s="7">
        <v>112</v>
      </c>
      <c r="AD6" s="9">
        <v>4</v>
      </c>
      <c r="AE6" s="7" t="s">
        <v>4</v>
      </c>
      <c r="AF6" s="9">
        <v>8</v>
      </c>
      <c r="AG6" s="9">
        <v>7</v>
      </c>
      <c r="AH6" s="9">
        <v>16</v>
      </c>
      <c r="AI6" s="9">
        <v>17</v>
      </c>
      <c r="AJ6" s="9">
        <v>18</v>
      </c>
      <c r="AK6" s="9">
        <v>21</v>
      </c>
      <c r="AL6" s="9">
        <v>21</v>
      </c>
      <c r="AM6" s="8">
        <f t="shared" si="0"/>
        <v>108</v>
      </c>
      <c r="AN6" s="9">
        <v>6</v>
      </c>
    </row>
    <row r="7" spans="1:40" ht="15.75" x14ac:dyDescent="0.25">
      <c r="A7" s="12">
        <v>5</v>
      </c>
      <c r="B7" s="4" t="s">
        <v>6</v>
      </c>
      <c r="C7" s="12">
        <v>6</v>
      </c>
      <c r="D7" s="12">
        <v>6</v>
      </c>
      <c r="E7" s="12">
        <v>2</v>
      </c>
      <c r="F7" s="12">
        <f>SUM(C7*D7*E7)</f>
        <v>72</v>
      </c>
      <c r="H7" s="4" t="s">
        <v>22</v>
      </c>
      <c r="I7" s="14">
        <v>110</v>
      </c>
      <c r="J7" s="17">
        <f>I7/I$11</f>
        <v>0.12154696132596685</v>
      </c>
      <c r="K7" s="6">
        <f>K6+J7</f>
        <v>0.66850828729281775</v>
      </c>
      <c r="L7" s="1"/>
      <c r="S7" s="7" t="s">
        <v>8</v>
      </c>
      <c r="T7" s="7">
        <v>110</v>
      </c>
      <c r="AD7" s="9">
        <v>5</v>
      </c>
      <c r="AE7" s="7" t="s">
        <v>5</v>
      </c>
      <c r="AF7" s="9">
        <v>5</v>
      </c>
      <c r="AG7" s="9">
        <v>14</v>
      </c>
      <c r="AH7" s="9">
        <v>11</v>
      </c>
      <c r="AI7" s="9">
        <v>23</v>
      </c>
      <c r="AJ7" s="9">
        <v>22</v>
      </c>
      <c r="AK7" s="9">
        <v>25</v>
      </c>
      <c r="AL7" s="9">
        <v>24</v>
      </c>
      <c r="AM7" s="8">
        <f t="shared" si="0"/>
        <v>124</v>
      </c>
      <c r="AN7" s="9">
        <v>2</v>
      </c>
    </row>
    <row r="8" spans="1:40" ht="15.75" x14ac:dyDescent="0.25">
      <c r="A8" s="12">
        <v>6</v>
      </c>
      <c r="B8" s="4" t="s">
        <v>1</v>
      </c>
      <c r="C8" s="12">
        <v>3</v>
      </c>
      <c r="D8" s="12">
        <v>2</v>
      </c>
      <c r="E8" s="12">
        <v>4</v>
      </c>
      <c r="F8" s="12">
        <f>SUM(C8*D8*E8)</f>
        <v>24</v>
      </c>
      <c r="H8" s="4" t="s">
        <v>21</v>
      </c>
      <c r="I8" s="14">
        <v>108</v>
      </c>
      <c r="J8" s="17">
        <f>I8/I$11</f>
        <v>0.11933701657458563</v>
      </c>
      <c r="K8" s="6">
        <f>K7+J8</f>
        <v>0.78784530386740337</v>
      </c>
      <c r="L8" s="1"/>
      <c r="S8" s="7" t="s">
        <v>6</v>
      </c>
      <c r="T8" s="7">
        <v>108</v>
      </c>
      <c r="AD8" s="9">
        <v>6</v>
      </c>
      <c r="AE8" s="7" t="s">
        <v>6</v>
      </c>
      <c r="AF8" s="9">
        <v>7</v>
      </c>
      <c r="AG8" s="9">
        <v>8</v>
      </c>
      <c r="AH8" s="9">
        <v>8</v>
      </c>
      <c r="AI8" s="9">
        <v>19</v>
      </c>
      <c r="AJ8" s="9">
        <v>17</v>
      </c>
      <c r="AK8" s="9">
        <v>17</v>
      </c>
      <c r="AL8" s="9">
        <v>19</v>
      </c>
      <c r="AM8" s="8">
        <f t="shared" si="0"/>
        <v>95</v>
      </c>
      <c r="AN8" s="9">
        <v>8</v>
      </c>
    </row>
    <row r="9" spans="1:40" ht="15.75" x14ac:dyDescent="0.25">
      <c r="A9" s="12">
        <v>7</v>
      </c>
      <c r="B9" s="4" t="s">
        <v>8</v>
      </c>
      <c r="C9" s="12">
        <v>4</v>
      </c>
      <c r="D9" s="12">
        <v>5</v>
      </c>
      <c r="E9" s="12">
        <v>4</v>
      </c>
      <c r="F9" s="12">
        <f>SUM(C9*D9*E9)</f>
        <v>80</v>
      </c>
      <c r="H9" s="4" t="s">
        <v>24</v>
      </c>
      <c r="I9" s="14">
        <v>97</v>
      </c>
      <c r="J9" s="17">
        <f>I9/I$11</f>
        <v>0.10718232044198896</v>
      </c>
      <c r="K9" s="6">
        <f>K8+J9</f>
        <v>0.89502762430939231</v>
      </c>
      <c r="L9" s="1"/>
      <c r="S9" s="7" t="s">
        <v>26</v>
      </c>
      <c r="T9" s="7">
        <v>97</v>
      </c>
      <c r="AD9" s="9">
        <v>7</v>
      </c>
      <c r="AE9" s="7" t="s">
        <v>7</v>
      </c>
      <c r="AF9" s="9">
        <v>6</v>
      </c>
      <c r="AG9" s="9">
        <v>7</v>
      </c>
      <c r="AH9" s="9">
        <v>9</v>
      </c>
      <c r="AI9" s="9">
        <v>21</v>
      </c>
      <c r="AJ9" s="9">
        <v>16</v>
      </c>
      <c r="AK9" s="9">
        <v>17</v>
      </c>
      <c r="AL9" s="9">
        <v>21</v>
      </c>
      <c r="AM9" s="8">
        <f t="shared" si="0"/>
        <v>97</v>
      </c>
      <c r="AN9" s="9">
        <v>7</v>
      </c>
    </row>
    <row r="10" spans="1:40" ht="15.75" x14ac:dyDescent="0.25">
      <c r="A10" s="12">
        <v>8</v>
      </c>
      <c r="B10" s="4" t="s">
        <v>2</v>
      </c>
      <c r="C10" s="12">
        <v>6</v>
      </c>
      <c r="D10" s="12">
        <v>2</v>
      </c>
      <c r="E10" s="12">
        <v>5</v>
      </c>
      <c r="F10" s="12">
        <f>SUM(C10*D10*E10)</f>
        <v>60</v>
      </c>
      <c r="H10" s="4" t="s">
        <v>40</v>
      </c>
      <c r="I10" s="14">
        <v>95</v>
      </c>
      <c r="J10" s="17">
        <f>I10/I$11</f>
        <v>0.10497237569060773</v>
      </c>
      <c r="K10" s="6">
        <f>K9+J10</f>
        <v>1</v>
      </c>
      <c r="L10" s="1"/>
      <c r="S10" s="7" t="s">
        <v>36</v>
      </c>
      <c r="T10" s="7">
        <v>95</v>
      </c>
      <c r="AD10" s="9">
        <v>8</v>
      </c>
      <c r="AE10" s="7" t="s">
        <v>8</v>
      </c>
      <c r="AF10" s="9">
        <v>8</v>
      </c>
      <c r="AG10" s="9">
        <v>10</v>
      </c>
      <c r="AH10" s="9">
        <v>7</v>
      </c>
      <c r="AI10" s="9">
        <v>22</v>
      </c>
      <c r="AJ10" s="9">
        <v>23</v>
      </c>
      <c r="AK10" s="9">
        <v>22</v>
      </c>
      <c r="AL10" s="9">
        <v>18</v>
      </c>
      <c r="AM10" s="8">
        <f t="shared" si="0"/>
        <v>110</v>
      </c>
      <c r="AN10" s="9">
        <v>5</v>
      </c>
    </row>
    <row r="11" spans="1:40" ht="15.75" x14ac:dyDescent="0.25">
      <c r="A11" s="15"/>
      <c r="B11" s="19" t="s">
        <v>30</v>
      </c>
      <c r="C11" s="16">
        <f>SUM(C3:C10)</f>
        <v>49</v>
      </c>
      <c r="D11" s="16">
        <f>SUM(D3:D10)</f>
        <v>34</v>
      </c>
      <c r="E11" s="16">
        <f>SUM(E3:E10)</f>
        <v>33</v>
      </c>
      <c r="F11" s="8">
        <f>SUM(F3:F10)</f>
        <v>774</v>
      </c>
      <c r="H11" s="3" t="s">
        <v>31</v>
      </c>
      <c r="I11" s="8">
        <f>SUM(I3:I10)</f>
        <v>905</v>
      </c>
      <c r="J11" s="18">
        <f>SUM(J3:J10)</f>
        <v>1</v>
      </c>
      <c r="K11" s="7"/>
      <c r="L11" s="1"/>
      <c r="S11" s="3" t="s">
        <v>31</v>
      </c>
      <c r="T11" s="13">
        <f>SUM(T3:T10)</f>
        <v>905</v>
      </c>
    </row>
    <row r="15" spans="1:40" ht="15.75" x14ac:dyDescent="0.25">
      <c r="D15" s="2"/>
    </row>
    <row r="16" spans="1:40" x14ac:dyDescent="0.25">
      <c r="D16" s="24" t="s">
        <v>37</v>
      </c>
      <c r="E16" s="27"/>
      <c r="F16" s="27"/>
      <c r="G16" s="27"/>
      <c r="H16" s="27"/>
      <c r="I16" s="28"/>
    </row>
    <row r="17" spans="4:15" x14ac:dyDescent="0.25">
      <c r="D17" s="3" t="s">
        <v>27</v>
      </c>
      <c r="E17" s="8" t="s">
        <v>35</v>
      </c>
      <c r="F17" s="8" t="s">
        <v>34</v>
      </c>
      <c r="G17" s="8" t="s">
        <v>33</v>
      </c>
      <c r="H17" s="8" t="s">
        <v>28</v>
      </c>
      <c r="I17" s="8" t="s">
        <v>29</v>
      </c>
    </row>
    <row r="18" spans="4:15" ht="15.75" x14ac:dyDescent="0.25">
      <c r="D18" s="9">
        <v>1</v>
      </c>
      <c r="E18" s="9">
        <v>110</v>
      </c>
      <c r="F18" s="10">
        <f t="shared" ref="F18:F24" si="1">AVERAGE($E$18:$E$24)</f>
        <v>144.71428571428572</v>
      </c>
      <c r="G18" s="10">
        <f t="shared" ref="G18:G24" si="2">_xlfn.STDEV.S($E$18:$E$24)</f>
        <v>19.465476154072451</v>
      </c>
      <c r="H18" s="10">
        <f>F18+(3*G18)</f>
        <v>203.11071417650308</v>
      </c>
      <c r="I18" s="10">
        <f>F18-(3*G18)</f>
        <v>86.317857252068364</v>
      </c>
      <c r="J18" s="1"/>
      <c r="K18" s="1"/>
    </row>
    <row r="19" spans="4:15" x14ac:dyDescent="0.25">
      <c r="D19" s="9">
        <v>2</v>
      </c>
      <c r="E19" s="9">
        <v>135</v>
      </c>
      <c r="F19" s="10">
        <f t="shared" si="1"/>
        <v>144.71428571428572</v>
      </c>
      <c r="G19" s="10">
        <f t="shared" si="2"/>
        <v>19.465476154072451</v>
      </c>
      <c r="H19" s="10">
        <f t="shared" ref="H19:H24" si="3">F19+(3*G19)</f>
        <v>203.11071417650308</v>
      </c>
      <c r="I19" s="10">
        <f t="shared" ref="I19:I24" si="4">F19-(3*G19)</f>
        <v>86.317857252068364</v>
      </c>
    </row>
    <row r="20" spans="4:15" x14ac:dyDescent="0.25">
      <c r="D20" s="9">
        <v>3</v>
      </c>
      <c r="E20" s="9">
        <v>167</v>
      </c>
      <c r="F20" s="10">
        <f t="shared" si="1"/>
        <v>144.71428571428572</v>
      </c>
      <c r="G20" s="10">
        <f t="shared" si="2"/>
        <v>19.465476154072451</v>
      </c>
      <c r="H20" s="10">
        <f t="shared" si="3"/>
        <v>203.11071417650308</v>
      </c>
      <c r="I20" s="10">
        <f t="shared" si="4"/>
        <v>86.317857252068364</v>
      </c>
    </row>
    <row r="21" spans="4:15" x14ac:dyDescent="0.25">
      <c r="D21" s="9">
        <v>4</v>
      </c>
      <c r="E21" s="9">
        <v>155</v>
      </c>
      <c r="F21" s="10">
        <f t="shared" si="1"/>
        <v>144.71428571428572</v>
      </c>
      <c r="G21" s="10">
        <f t="shared" si="2"/>
        <v>19.465476154072451</v>
      </c>
      <c r="H21" s="10">
        <f t="shared" si="3"/>
        <v>203.11071417650308</v>
      </c>
      <c r="I21" s="10">
        <f t="shared" si="4"/>
        <v>86.317857252068364</v>
      </c>
    </row>
    <row r="22" spans="4:15" x14ac:dyDescent="0.25">
      <c r="D22" s="9">
        <v>5</v>
      </c>
      <c r="E22" s="9">
        <v>134</v>
      </c>
      <c r="F22" s="10">
        <f t="shared" si="1"/>
        <v>144.71428571428572</v>
      </c>
      <c r="G22" s="10">
        <f t="shared" si="2"/>
        <v>19.465476154072451</v>
      </c>
      <c r="H22" s="10">
        <f t="shared" si="3"/>
        <v>203.11071417650308</v>
      </c>
      <c r="I22" s="10">
        <f t="shared" si="4"/>
        <v>86.317857252068364</v>
      </c>
      <c r="O22" t="s">
        <v>20</v>
      </c>
    </row>
    <row r="23" spans="4:15" x14ac:dyDescent="0.25">
      <c r="D23" s="9">
        <v>6</v>
      </c>
      <c r="E23" s="9">
        <v>157</v>
      </c>
      <c r="F23" s="10">
        <f t="shared" si="1"/>
        <v>144.71428571428572</v>
      </c>
      <c r="G23" s="10">
        <f t="shared" si="2"/>
        <v>19.465476154072451</v>
      </c>
      <c r="H23" s="10">
        <f t="shared" si="3"/>
        <v>203.11071417650308</v>
      </c>
      <c r="I23" s="10">
        <f t="shared" si="4"/>
        <v>86.317857252068364</v>
      </c>
    </row>
    <row r="24" spans="4:15" x14ac:dyDescent="0.25">
      <c r="D24" s="9">
        <v>7</v>
      </c>
      <c r="E24" s="9">
        <v>155</v>
      </c>
      <c r="F24" s="10">
        <f t="shared" si="1"/>
        <v>144.71428571428572</v>
      </c>
      <c r="G24" s="10">
        <f t="shared" si="2"/>
        <v>19.465476154072451</v>
      </c>
      <c r="H24" s="10">
        <f t="shared" si="3"/>
        <v>203.11071417650308</v>
      </c>
      <c r="I24" s="10">
        <f t="shared" si="4"/>
        <v>86.317857252068364</v>
      </c>
    </row>
    <row r="25" spans="4:15" x14ac:dyDescent="0.25">
      <c r="D25" s="8" t="s">
        <v>30</v>
      </c>
      <c r="E25" s="8">
        <f>SUM(E18:E24)</f>
        <v>1013</v>
      </c>
      <c r="F25" s="24"/>
      <c r="G25" s="25"/>
      <c r="H25" s="25"/>
      <c r="I25" s="26"/>
    </row>
  </sheetData>
  <sortState xmlns:xlrd2="http://schemas.microsoft.com/office/spreadsheetml/2017/richdata2" ref="B3:F10">
    <sortCondition descending="1" ref="B3:B10"/>
  </sortState>
  <mergeCells count="12">
    <mergeCell ref="F25:I25"/>
    <mergeCell ref="D16:I16"/>
    <mergeCell ref="H1:K1"/>
    <mergeCell ref="S1:T1"/>
    <mergeCell ref="L2:L3"/>
    <mergeCell ref="AD1:AD2"/>
    <mergeCell ref="AF1:AL1"/>
    <mergeCell ref="B1:B2"/>
    <mergeCell ref="A1:A2"/>
    <mergeCell ref="C1:E1"/>
    <mergeCell ref="F1:F2"/>
    <mergeCell ref="AE1:AE2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alib habibullah</dc:creator>
  <cp:lastModifiedBy>alib habibullah</cp:lastModifiedBy>
  <dcterms:created xsi:type="dcterms:W3CDTF">2024-07-16T01:14:54Z</dcterms:created>
  <dcterms:modified xsi:type="dcterms:W3CDTF">2024-08-11T12:50:42Z</dcterms:modified>
</cp:coreProperties>
</file>