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ismillah\Artikel Skripsi\Perhitungan Excel\"/>
    </mc:Choice>
  </mc:AlternateContent>
  <bookViews>
    <workbookView xWindow="0" yWindow="0" windowWidth="10185" windowHeight="4635" firstSheet="2" activeTab="4"/>
  </bookViews>
  <sheets>
    <sheet name="7 HST" sheetId="1" r:id="rId1"/>
    <sheet name="14 HST" sheetId="2" r:id="rId2"/>
    <sheet name="21 HST" sheetId="3" r:id="rId3"/>
    <sheet name="28 HST" sheetId="4" r:id="rId4"/>
    <sheet name="35 HST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5" l="1"/>
  <c r="L35" i="1" l="1"/>
  <c r="L34" i="1"/>
  <c r="L32" i="1"/>
  <c r="L34" i="5" l="1"/>
  <c r="L33" i="5"/>
  <c r="L35" i="2"/>
  <c r="L34" i="2"/>
  <c r="L33" i="2"/>
  <c r="L35" i="4"/>
  <c r="L34" i="4"/>
  <c r="L33" i="4"/>
  <c r="L32" i="4"/>
  <c r="L34" i="3"/>
  <c r="L33" i="3"/>
  <c r="L32" i="3"/>
  <c r="L32" i="2"/>
  <c r="L33" i="1"/>
  <c r="K29" i="1"/>
  <c r="F30" i="5" l="1"/>
  <c r="K29" i="4" l="1"/>
  <c r="F30" i="4"/>
  <c r="F29" i="4"/>
  <c r="F30" i="3"/>
  <c r="B15" i="1"/>
  <c r="K29" i="2" l="1"/>
  <c r="Q3" i="5" l="1"/>
  <c r="K28" i="3" l="1"/>
  <c r="C31" i="3" l="1"/>
  <c r="F30" i="2" l="1"/>
  <c r="F29" i="2"/>
  <c r="D15" i="3"/>
  <c r="D16" i="3"/>
  <c r="D17" i="3"/>
  <c r="D18" i="3"/>
  <c r="D19" i="3"/>
  <c r="D20" i="3"/>
  <c r="C15" i="3"/>
  <c r="C16" i="3"/>
  <c r="C17" i="3"/>
  <c r="C18" i="3"/>
  <c r="C19" i="3"/>
  <c r="C20" i="3"/>
  <c r="B15" i="3"/>
  <c r="B17" i="3"/>
  <c r="B18" i="3"/>
  <c r="B19" i="3"/>
  <c r="B20" i="3"/>
  <c r="D15" i="2"/>
  <c r="D16" i="2"/>
  <c r="D19" i="2"/>
  <c r="D20" i="2"/>
  <c r="D14" i="2"/>
  <c r="C16" i="2"/>
  <c r="C18" i="2"/>
  <c r="C19" i="2"/>
  <c r="C20" i="2"/>
  <c r="C14" i="2"/>
  <c r="H30" i="5" l="1"/>
  <c r="H29" i="5"/>
  <c r="H30" i="4"/>
  <c r="H29" i="4"/>
  <c r="H30" i="3"/>
  <c r="H29" i="3"/>
  <c r="H30" i="2"/>
  <c r="H29" i="2"/>
  <c r="H30" i="1"/>
  <c r="H29" i="1"/>
  <c r="G30" i="5" l="1"/>
  <c r="G29" i="5"/>
  <c r="B32" i="5"/>
  <c r="B31" i="5"/>
  <c r="B30" i="5"/>
  <c r="B29" i="5"/>
  <c r="F21" i="5"/>
  <c r="G30" i="4"/>
  <c r="G29" i="4"/>
  <c r="B32" i="4"/>
  <c r="B31" i="4"/>
  <c r="B30" i="4"/>
  <c r="B29" i="4"/>
  <c r="F21" i="4"/>
  <c r="G30" i="2"/>
  <c r="G30" i="1"/>
  <c r="G29" i="1"/>
  <c r="G30" i="3"/>
  <c r="G29" i="3"/>
  <c r="B31" i="3"/>
  <c r="B32" i="3"/>
  <c r="B30" i="3"/>
  <c r="B29" i="3"/>
  <c r="F21" i="3"/>
  <c r="G29" i="2"/>
  <c r="B32" i="2"/>
  <c r="B31" i="2"/>
  <c r="B30" i="2"/>
  <c r="B29" i="2"/>
  <c r="F21" i="2"/>
  <c r="B32" i="1"/>
  <c r="B31" i="1"/>
  <c r="B30" i="1"/>
  <c r="B29" i="1"/>
  <c r="F21" i="1"/>
  <c r="D21" i="5" l="1"/>
  <c r="C21" i="5"/>
  <c r="B21" i="5"/>
  <c r="F15" i="5"/>
  <c r="F16" i="5"/>
  <c r="F17" i="5"/>
  <c r="F18" i="5"/>
  <c r="F19" i="5"/>
  <c r="F20" i="5"/>
  <c r="F14" i="5"/>
  <c r="E16" i="5"/>
  <c r="E17" i="5"/>
  <c r="E18" i="5"/>
  <c r="E19" i="5"/>
  <c r="E20" i="5"/>
  <c r="E15" i="5"/>
  <c r="E14" i="5"/>
  <c r="Q4" i="5"/>
  <c r="Q5" i="5"/>
  <c r="Q6" i="5"/>
  <c r="Q7" i="5"/>
  <c r="Q8" i="5"/>
  <c r="Q9" i="5"/>
  <c r="K4" i="5"/>
  <c r="K5" i="5"/>
  <c r="K6" i="5"/>
  <c r="K7" i="5"/>
  <c r="K8" i="5"/>
  <c r="K9" i="5"/>
  <c r="K3" i="5"/>
  <c r="E4" i="5"/>
  <c r="E5" i="5"/>
  <c r="E6" i="5"/>
  <c r="E7" i="5"/>
  <c r="E8" i="5"/>
  <c r="E9" i="5"/>
  <c r="E3" i="5"/>
  <c r="E21" i="5" l="1"/>
  <c r="B26" i="5" s="1"/>
  <c r="C32" i="5" s="1"/>
  <c r="D21" i="4"/>
  <c r="C21" i="4"/>
  <c r="B21" i="4"/>
  <c r="F18" i="4"/>
  <c r="F19" i="4"/>
  <c r="F20" i="4"/>
  <c r="F17" i="4"/>
  <c r="F16" i="4"/>
  <c r="F15" i="4"/>
  <c r="F14" i="4"/>
  <c r="E16" i="4"/>
  <c r="E17" i="4"/>
  <c r="E18" i="4"/>
  <c r="E19" i="4"/>
  <c r="E20" i="4"/>
  <c r="E15" i="4"/>
  <c r="E14" i="4"/>
  <c r="Q9" i="4"/>
  <c r="Q6" i="4"/>
  <c r="Q5" i="4"/>
  <c r="K5" i="4"/>
  <c r="D21" i="3"/>
  <c r="C21" i="3"/>
  <c r="B21" i="3"/>
  <c r="E21" i="3" s="1"/>
  <c r="B26" i="3" s="1"/>
  <c r="F20" i="3"/>
  <c r="F19" i="3"/>
  <c r="F18" i="3"/>
  <c r="F17" i="3"/>
  <c r="F16" i="3"/>
  <c r="F15" i="3"/>
  <c r="F14" i="3"/>
  <c r="E20" i="3"/>
  <c r="E19" i="3"/>
  <c r="E18" i="3"/>
  <c r="E17" i="3"/>
  <c r="E16" i="3"/>
  <c r="E15" i="3"/>
  <c r="E14" i="3"/>
  <c r="C29" i="5" l="1"/>
  <c r="D29" i="5" s="1"/>
  <c r="C30" i="5"/>
  <c r="D30" i="5" s="1"/>
  <c r="E21" i="4"/>
  <c r="B26" i="4" s="1"/>
  <c r="C30" i="4" s="1"/>
  <c r="D30" i="4" s="1"/>
  <c r="C32" i="3"/>
  <c r="C29" i="3"/>
  <c r="D29" i="3" s="1"/>
  <c r="C30" i="3"/>
  <c r="D30" i="3" s="1"/>
  <c r="Q5" i="3"/>
  <c r="Q6" i="3"/>
  <c r="Q7" i="3"/>
  <c r="Q8" i="3"/>
  <c r="Q9" i="3"/>
  <c r="Q4" i="3"/>
  <c r="Q3" i="3"/>
  <c r="K5" i="3"/>
  <c r="K6" i="3"/>
  <c r="K7" i="3"/>
  <c r="K8" i="3"/>
  <c r="K9" i="3"/>
  <c r="K4" i="3"/>
  <c r="K3" i="3"/>
  <c r="E5" i="3"/>
  <c r="E6" i="3"/>
  <c r="E7" i="3"/>
  <c r="E8" i="3"/>
  <c r="E9" i="3"/>
  <c r="E4" i="3"/>
  <c r="E3" i="3"/>
  <c r="C32" i="4" l="1"/>
  <c r="C29" i="4"/>
  <c r="D29" i="4" s="1"/>
  <c r="C31" i="5"/>
  <c r="D31" i="5" s="1"/>
  <c r="D31" i="3"/>
  <c r="E29" i="5"/>
  <c r="F29" i="5" s="1"/>
  <c r="D21" i="2"/>
  <c r="C21" i="2"/>
  <c r="F20" i="2"/>
  <c r="F19" i="2"/>
  <c r="F18" i="2"/>
  <c r="F17" i="2"/>
  <c r="F16" i="2"/>
  <c r="F14" i="2"/>
  <c r="E20" i="2"/>
  <c r="E19" i="2"/>
  <c r="E18" i="2"/>
  <c r="E17" i="2"/>
  <c r="E16" i="2"/>
  <c r="E14" i="2"/>
  <c r="B20" i="2"/>
  <c r="B19" i="2"/>
  <c r="B16" i="2"/>
  <c r="E15" i="2"/>
  <c r="R9" i="2"/>
  <c r="R8" i="2"/>
  <c r="R7" i="2"/>
  <c r="R6" i="2"/>
  <c r="R5" i="2"/>
  <c r="R4" i="2"/>
  <c r="R3" i="2"/>
  <c r="L9" i="2"/>
  <c r="L8" i="2"/>
  <c r="L7" i="2"/>
  <c r="L6" i="2"/>
  <c r="L5" i="2"/>
  <c r="L4" i="2"/>
  <c r="L3" i="2"/>
  <c r="E9" i="2"/>
  <c r="E8" i="2"/>
  <c r="E7" i="2"/>
  <c r="E6" i="2"/>
  <c r="E5" i="2"/>
  <c r="E4" i="2"/>
  <c r="E3" i="2"/>
  <c r="E30" i="5" l="1"/>
  <c r="K29" i="5"/>
  <c r="C31" i="4"/>
  <c r="D31" i="4" s="1"/>
  <c r="E29" i="4" s="1"/>
  <c r="E30" i="3"/>
  <c r="E29" i="3"/>
  <c r="F29" i="3" s="1"/>
  <c r="F15" i="2"/>
  <c r="B21" i="2"/>
  <c r="E21" i="2" s="1"/>
  <c r="B26" i="2" s="1"/>
  <c r="C30" i="2" s="1"/>
  <c r="D30" i="2" s="1"/>
  <c r="D21" i="1"/>
  <c r="D20" i="1"/>
  <c r="D17" i="1"/>
  <c r="D15" i="1"/>
  <c r="D14" i="1"/>
  <c r="C21" i="1"/>
  <c r="C20" i="1"/>
  <c r="C19" i="1"/>
  <c r="C17" i="1"/>
  <c r="C15" i="1"/>
  <c r="C14" i="1"/>
  <c r="B21" i="1"/>
  <c r="B19" i="1"/>
  <c r="B18" i="1"/>
  <c r="B14" i="1"/>
  <c r="E3" i="1"/>
  <c r="F20" i="1"/>
  <c r="F19" i="1"/>
  <c r="F18" i="1"/>
  <c r="F17" i="1"/>
  <c r="F16" i="1"/>
  <c r="F15" i="1"/>
  <c r="F14" i="1"/>
  <c r="E20" i="1"/>
  <c r="E19" i="1"/>
  <c r="E18" i="1"/>
  <c r="E17" i="1"/>
  <c r="E16" i="1"/>
  <c r="E15" i="1"/>
  <c r="E14" i="1"/>
  <c r="Q4" i="1"/>
  <c r="Q5" i="1"/>
  <c r="Q6" i="1"/>
  <c r="Q7" i="1"/>
  <c r="Q8" i="1"/>
  <c r="Q9" i="1"/>
  <c r="Q3" i="1"/>
  <c r="K4" i="1"/>
  <c r="K5" i="1"/>
  <c r="K6" i="1"/>
  <c r="K7" i="1"/>
  <c r="K8" i="1"/>
  <c r="K9" i="1"/>
  <c r="K3" i="1"/>
  <c r="E7" i="1"/>
  <c r="E8" i="1"/>
  <c r="E9" i="1"/>
  <c r="E6" i="1"/>
  <c r="E5" i="1"/>
  <c r="E4" i="1"/>
  <c r="E30" i="4" l="1"/>
  <c r="E21" i="1"/>
  <c r="B26" i="1" s="1"/>
  <c r="C32" i="1" s="1"/>
  <c r="C32" i="2"/>
  <c r="C29" i="2"/>
  <c r="D29" i="2" s="1"/>
  <c r="C29" i="1" l="1"/>
  <c r="D29" i="1" s="1"/>
  <c r="C30" i="1"/>
  <c r="D30" i="1" s="1"/>
  <c r="C31" i="2"/>
  <c r="D31" i="2" s="1"/>
  <c r="E29" i="2" s="1"/>
  <c r="C31" i="1" l="1"/>
  <c r="D31" i="1" s="1"/>
  <c r="E30" i="1" s="1"/>
  <c r="F30" i="1" s="1"/>
  <c r="E30" i="2"/>
  <c r="E29" i="1" l="1"/>
  <c r="F29" i="1" s="1"/>
</calcChain>
</file>

<file path=xl/sharedStrings.xml><?xml version="1.0" encoding="utf-8"?>
<sst xmlns="http://schemas.openxmlformats.org/spreadsheetml/2006/main" count="401" uniqueCount="46">
  <si>
    <t>Perlakuan</t>
  </si>
  <si>
    <t>Ulangan 1</t>
  </si>
  <si>
    <t>rata-rata</t>
  </si>
  <si>
    <t>L1</t>
  </si>
  <si>
    <t>L2</t>
  </si>
  <si>
    <t>L3</t>
  </si>
  <si>
    <t>L4</t>
  </si>
  <si>
    <t>L5</t>
  </si>
  <si>
    <t>L6</t>
  </si>
  <si>
    <t>L7</t>
  </si>
  <si>
    <t>Ulangan 2</t>
  </si>
  <si>
    <t>Ulangan 3</t>
  </si>
  <si>
    <t>I</t>
  </si>
  <si>
    <t>II</t>
  </si>
  <si>
    <t>III</t>
  </si>
  <si>
    <t>Ulangan</t>
  </si>
  <si>
    <t>Jumlah</t>
  </si>
  <si>
    <t>Rata-rata</t>
  </si>
  <si>
    <t>Ulangan (r)</t>
  </si>
  <si>
    <t>FK</t>
  </si>
  <si>
    <t>SK</t>
  </si>
  <si>
    <t>Galat</t>
  </si>
  <si>
    <t>Total</t>
  </si>
  <si>
    <t>db</t>
  </si>
  <si>
    <t>JK</t>
  </si>
  <si>
    <t>KT</t>
  </si>
  <si>
    <t>Fhitung</t>
  </si>
  <si>
    <t>Notasi</t>
  </si>
  <si>
    <t>F 5%</t>
  </si>
  <si>
    <t>F1%</t>
  </si>
  <si>
    <t>Kelompok</t>
  </si>
  <si>
    <t>Perlakuan (t)</t>
  </si>
  <si>
    <t>BNJ 5%</t>
  </si>
  <si>
    <t>PERLAKUAN</t>
  </si>
  <si>
    <t>RATA-RATA</t>
  </si>
  <si>
    <t>RATA-RATA+BNJ</t>
  </si>
  <si>
    <t>a</t>
  </si>
  <si>
    <t xml:space="preserve"> </t>
  </si>
  <si>
    <t>NOTASI</t>
  </si>
  <si>
    <t>ab</t>
  </si>
  <si>
    <t>b</t>
  </si>
  <si>
    <t>bc</t>
  </si>
  <si>
    <t>c</t>
  </si>
  <si>
    <t>Tabel SD (7,12)</t>
  </si>
  <si>
    <t>Tabel (7,12)</t>
  </si>
  <si>
    <t>abc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</si>
</sst>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0" xfId="0" applyFont="1" applyBorder="1" applyAlignment="1">
      <alignment horizontal="center" vertical="center"/>
    </xf>
    <xf numFmtId="0" fontId="1" fillId="0" borderId="0" xfId="0" applyNumberFormat="1" applyFont="1" applyBorder="1"/>
    <xf numFmtId="0" fontId="1" fillId="3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opLeftCell="J16" zoomScale="90" zoomScaleNormal="90" workbookViewId="0">
      <selection activeCell="M38" sqref="M38"/>
    </sheetView>
  </sheetViews>
  <sheetFormatPr defaultRowHeight="15.75" x14ac:dyDescent="0.25"/>
  <cols>
    <col min="1" max="1" width="15.140625" style="1" customWidth="1"/>
    <col min="2" max="5" width="9.140625" style="1"/>
    <col min="6" max="6" width="19.7109375" style="1" customWidth="1"/>
    <col min="7" max="7" width="10.140625" style="1" customWidth="1"/>
    <col min="8" max="9" width="9.140625" style="1"/>
    <col min="10" max="10" width="21.85546875" style="1" customWidth="1"/>
    <col min="11" max="11" width="25" style="1" customWidth="1"/>
    <col min="12" max="12" width="29.5703125" style="1" customWidth="1"/>
    <col min="13" max="13" width="20.5703125" style="1" customWidth="1"/>
    <col min="14" max="16" width="9.140625" style="1"/>
    <col min="17" max="17" width="11.28515625" style="1" customWidth="1"/>
    <col min="18" max="16384" width="9.140625" style="1"/>
  </cols>
  <sheetData>
    <row r="1" spans="1:17" x14ac:dyDescent="0.25">
      <c r="C1" s="1" t="s">
        <v>1</v>
      </c>
      <c r="I1" s="1" t="s">
        <v>10</v>
      </c>
      <c r="O1" s="1" t="s">
        <v>11</v>
      </c>
    </row>
    <row r="2" spans="1:17" x14ac:dyDescent="0.25">
      <c r="A2" s="2" t="s">
        <v>0</v>
      </c>
      <c r="B2" s="2">
        <v>1</v>
      </c>
      <c r="C2" s="2">
        <v>2</v>
      </c>
      <c r="D2" s="2">
        <v>3</v>
      </c>
      <c r="E2" s="2" t="s">
        <v>2</v>
      </c>
      <c r="G2" s="2" t="s">
        <v>0</v>
      </c>
      <c r="H2" s="2">
        <v>1</v>
      </c>
      <c r="I2" s="2">
        <v>2</v>
      </c>
      <c r="J2" s="2">
        <v>3</v>
      </c>
      <c r="K2" s="2" t="s">
        <v>2</v>
      </c>
      <c r="M2" s="2" t="s">
        <v>0</v>
      </c>
      <c r="N2" s="2">
        <v>1</v>
      </c>
      <c r="O2" s="2">
        <v>2</v>
      </c>
      <c r="P2" s="2">
        <v>3</v>
      </c>
      <c r="Q2" s="2" t="s">
        <v>2</v>
      </c>
    </row>
    <row r="3" spans="1:17" x14ac:dyDescent="0.25">
      <c r="A3" s="2" t="s">
        <v>3</v>
      </c>
      <c r="B3" s="5">
        <v>6</v>
      </c>
      <c r="C3" s="5">
        <v>6</v>
      </c>
      <c r="D3" s="5">
        <v>2.2999999999999998</v>
      </c>
      <c r="E3" s="3">
        <f>AVERAGE(B3:D3)</f>
        <v>4.7666666666666666</v>
      </c>
      <c r="G3" s="2" t="s">
        <v>3</v>
      </c>
      <c r="H3" s="2">
        <v>5.8</v>
      </c>
      <c r="I3" s="2">
        <v>5.5</v>
      </c>
      <c r="J3" s="2">
        <v>5.5</v>
      </c>
      <c r="K3" s="3">
        <f>AVERAGE(H3:J3)</f>
        <v>5.6000000000000005</v>
      </c>
      <c r="M3" s="2" t="s">
        <v>3</v>
      </c>
      <c r="N3" s="2">
        <v>6.5</v>
      </c>
      <c r="O3" s="2">
        <v>4.5</v>
      </c>
      <c r="P3" s="2">
        <v>7.8</v>
      </c>
      <c r="Q3" s="3">
        <f>AVERAGE(N3:P3)</f>
        <v>6.2666666666666666</v>
      </c>
    </row>
    <row r="4" spans="1:17" x14ac:dyDescent="0.25">
      <c r="A4" s="2" t="s">
        <v>4</v>
      </c>
      <c r="B4" s="5">
        <v>3.5</v>
      </c>
      <c r="C4" s="5">
        <v>5.5</v>
      </c>
      <c r="D4" s="5">
        <v>8.5</v>
      </c>
      <c r="E4" s="3">
        <f>AVERAGE(B4:D4)</f>
        <v>5.833333333333333</v>
      </c>
      <c r="G4" s="2" t="s">
        <v>4</v>
      </c>
      <c r="H4" s="2">
        <v>6.5</v>
      </c>
      <c r="I4" s="2">
        <v>4.8</v>
      </c>
      <c r="J4" s="2">
        <v>5.5</v>
      </c>
      <c r="K4" s="3">
        <f t="shared" ref="K4:K9" si="0">AVERAGE(H4:J4)</f>
        <v>5.6000000000000005</v>
      </c>
      <c r="M4" s="2" t="s">
        <v>4</v>
      </c>
      <c r="N4" s="2">
        <v>5.5</v>
      </c>
      <c r="O4" s="2">
        <v>6.5</v>
      </c>
      <c r="P4" s="2">
        <v>5.7</v>
      </c>
      <c r="Q4" s="3">
        <f t="shared" ref="Q4:Q9" si="1">AVERAGE(N4:P4)</f>
        <v>5.8999999999999995</v>
      </c>
    </row>
    <row r="5" spans="1:17" x14ac:dyDescent="0.25">
      <c r="A5" s="2" t="s">
        <v>5</v>
      </c>
      <c r="B5" s="5">
        <v>4.3</v>
      </c>
      <c r="C5" s="5">
        <v>5.5</v>
      </c>
      <c r="D5" s="5">
        <v>5</v>
      </c>
      <c r="E5" s="3">
        <f>AVERAGE(B5:D5)</f>
        <v>4.9333333333333336</v>
      </c>
      <c r="G5" s="2" t="s">
        <v>5</v>
      </c>
      <c r="H5" s="2">
        <v>6.5</v>
      </c>
      <c r="I5" s="2">
        <v>5.5</v>
      </c>
      <c r="J5" s="2">
        <v>6.5</v>
      </c>
      <c r="K5" s="3">
        <f t="shared" si="0"/>
        <v>6.166666666666667</v>
      </c>
      <c r="M5" s="2" t="s">
        <v>5</v>
      </c>
      <c r="N5" s="2">
        <v>4.5999999999999996</v>
      </c>
      <c r="O5" s="2">
        <v>6.4</v>
      </c>
      <c r="P5" s="2">
        <v>3.5</v>
      </c>
      <c r="Q5" s="3">
        <f t="shared" si="1"/>
        <v>4.833333333333333</v>
      </c>
    </row>
    <row r="6" spans="1:17" x14ac:dyDescent="0.25">
      <c r="A6" s="2" t="s">
        <v>6</v>
      </c>
      <c r="B6" s="5">
        <v>5</v>
      </c>
      <c r="C6" s="5">
        <v>5</v>
      </c>
      <c r="D6" s="5">
        <v>5.5</v>
      </c>
      <c r="E6" s="3">
        <f>AVERAGE(B6:D6)</f>
        <v>5.166666666666667</v>
      </c>
      <c r="G6" s="2" t="s">
        <v>6</v>
      </c>
      <c r="H6" s="2">
        <v>4.3</v>
      </c>
      <c r="I6" s="2">
        <v>4</v>
      </c>
      <c r="J6" s="2">
        <v>5.6</v>
      </c>
      <c r="K6" s="3">
        <f t="shared" si="0"/>
        <v>4.6333333333333337</v>
      </c>
      <c r="M6" s="2" t="s">
        <v>6</v>
      </c>
      <c r="N6" s="2">
        <v>6.3</v>
      </c>
      <c r="O6" s="2">
        <v>6</v>
      </c>
      <c r="P6" s="2">
        <v>3.6</v>
      </c>
      <c r="Q6" s="3">
        <f t="shared" si="1"/>
        <v>5.3</v>
      </c>
    </row>
    <row r="7" spans="1:17" x14ac:dyDescent="0.25">
      <c r="A7" s="2" t="s">
        <v>7</v>
      </c>
      <c r="B7" s="5">
        <v>7.2</v>
      </c>
      <c r="C7" s="5">
        <v>6.2</v>
      </c>
      <c r="D7" s="5">
        <v>7</v>
      </c>
      <c r="E7" s="3">
        <f t="shared" ref="E7:E9" si="2">AVERAGE(B7:D7)</f>
        <v>6.8</v>
      </c>
      <c r="G7" s="2" t="s">
        <v>7</v>
      </c>
      <c r="H7" s="2">
        <v>6.5</v>
      </c>
      <c r="I7" s="2">
        <v>7.5</v>
      </c>
      <c r="J7" s="2">
        <v>8</v>
      </c>
      <c r="K7" s="3">
        <f t="shared" si="0"/>
        <v>7.333333333333333</v>
      </c>
      <c r="M7" s="2" t="s">
        <v>7</v>
      </c>
      <c r="N7" s="2">
        <v>6</v>
      </c>
      <c r="O7" s="2">
        <v>6.5</v>
      </c>
      <c r="P7" s="2">
        <v>5.3</v>
      </c>
      <c r="Q7" s="3">
        <f t="shared" si="1"/>
        <v>5.9333333333333336</v>
      </c>
    </row>
    <row r="8" spans="1:17" x14ac:dyDescent="0.25">
      <c r="A8" s="2" t="s">
        <v>8</v>
      </c>
      <c r="B8" s="5">
        <v>4.8</v>
      </c>
      <c r="C8" s="5">
        <v>5.8</v>
      </c>
      <c r="D8" s="5">
        <v>5</v>
      </c>
      <c r="E8" s="3">
        <f t="shared" si="2"/>
        <v>5.2</v>
      </c>
      <c r="G8" s="2" t="s">
        <v>8</v>
      </c>
      <c r="H8" s="2">
        <v>4.5</v>
      </c>
      <c r="I8" s="2">
        <v>4.4000000000000004</v>
      </c>
      <c r="J8" s="2">
        <v>7.6</v>
      </c>
      <c r="K8" s="3">
        <f t="shared" si="0"/>
        <v>5.5</v>
      </c>
      <c r="M8" s="2" t="s">
        <v>8</v>
      </c>
      <c r="N8" s="2">
        <v>5</v>
      </c>
      <c r="O8" s="2">
        <v>4</v>
      </c>
      <c r="P8" s="2">
        <v>4.3</v>
      </c>
      <c r="Q8" s="3">
        <f t="shared" si="1"/>
        <v>4.4333333333333336</v>
      </c>
    </row>
    <row r="9" spans="1:17" x14ac:dyDescent="0.25">
      <c r="A9" s="2" t="s">
        <v>9</v>
      </c>
      <c r="B9" s="5">
        <v>3</v>
      </c>
      <c r="C9" s="5">
        <v>5</v>
      </c>
      <c r="D9" s="5">
        <v>3.5</v>
      </c>
      <c r="E9" s="3">
        <f t="shared" si="2"/>
        <v>3.8333333333333335</v>
      </c>
      <c r="G9" s="2" t="s">
        <v>9</v>
      </c>
      <c r="H9" s="2">
        <v>6</v>
      </c>
      <c r="I9" s="2">
        <v>5.8</v>
      </c>
      <c r="J9" s="2">
        <v>4.4000000000000004</v>
      </c>
      <c r="K9" s="3">
        <f t="shared" si="0"/>
        <v>5.4000000000000012</v>
      </c>
      <c r="M9" s="2" t="s">
        <v>9</v>
      </c>
      <c r="N9" s="2">
        <v>7.5</v>
      </c>
      <c r="O9" s="2">
        <v>8.5</v>
      </c>
      <c r="P9" s="2">
        <v>6.5</v>
      </c>
      <c r="Q9" s="3">
        <f t="shared" si="1"/>
        <v>7.5</v>
      </c>
    </row>
    <row r="12" spans="1:17" x14ac:dyDescent="0.25">
      <c r="A12" s="22" t="s">
        <v>0</v>
      </c>
      <c r="B12" s="24" t="s">
        <v>15</v>
      </c>
      <c r="C12" s="25"/>
      <c r="D12" s="26"/>
      <c r="E12" s="22" t="s">
        <v>16</v>
      </c>
      <c r="F12" s="22" t="s">
        <v>17</v>
      </c>
    </row>
    <row r="13" spans="1:17" x14ac:dyDescent="0.25">
      <c r="A13" s="23"/>
      <c r="B13" s="4" t="s">
        <v>12</v>
      </c>
      <c r="C13" s="4" t="s">
        <v>13</v>
      </c>
      <c r="D13" s="4" t="s">
        <v>14</v>
      </c>
      <c r="E13" s="23"/>
      <c r="F13" s="23"/>
    </row>
    <row r="14" spans="1:17" x14ac:dyDescent="0.25">
      <c r="A14" s="2" t="s">
        <v>3</v>
      </c>
      <c r="B14" s="5">
        <f t="shared" ref="B14:B19" si="3">E3</f>
        <v>4.7666666666666666</v>
      </c>
      <c r="C14" s="5">
        <f t="shared" ref="C14:C20" si="4">K3</f>
        <v>5.6000000000000005</v>
      </c>
      <c r="D14" s="5">
        <f t="shared" ref="D14:D20" si="5">Q3</f>
        <v>6.2666666666666666</v>
      </c>
      <c r="E14" s="5">
        <f t="shared" ref="E14:E20" si="6">SUM(B14:D14)</f>
        <v>16.633333333333333</v>
      </c>
      <c r="F14" s="5">
        <f t="shared" ref="F14:F20" si="7">AVERAGE(B14:D14)</f>
        <v>5.5444444444444443</v>
      </c>
    </row>
    <row r="15" spans="1:17" x14ac:dyDescent="0.25">
      <c r="A15" s="2" t="s">
        <v>4</v>
      </c>
      <c r="B15" s="5">
        <f t="shared" si="3"/>
        <v>5.833333333333333</v>
      </c>
      <c r="C15" s="5">
        <f t="shared" si="4"/>
        <v>5.6000000000000005</v>
      </c>
      <c r="D15" s="5">
        <f t="shared" si="5"/>
        <v>5.8999999999999995</v>
      </c>
      <c r="E15" s="5">
        <f t="shared" si="6"/>
        <v>17.333333333333332</v>
      </c>
      <c r="F15" s="5">
        <f t="shared" si="7"/>
        <v>5.7777777777777777</v>
      </c>
    </row>
    <row r="16" spans="1:17" x14ac:dyDescent="0.25">
      <c r="A16" s="2" t="s">
        <v>5</v>
      </c>
      <c r="B16" s="5">
        <v>4.3</v>
      </c>
      <c r="C16" s="5">
        <v>5.5</v>
      </c>
      <c r="D16" s="5">
        <v>3.5</v>
      </c>
      <c r="E16" s="5">
        <f t="shared" si="6"/>
        <v>13.3</v>
      </c>
      <c r="F16" s="5">
        <f t="shared" si="7"/>
        <v>4.4333333333333336</v>
      </c>
    </row>
    <row r="17" spans="1:13" x14ac:dyDescent="0.25">
      <c r="A17" s="2" t="s">
        <v>6</v>
      </c>
      <c r="B17" s="5">
        <v>5</v>
      </c>
      <c r="C17" s="5">
        <f t="shared" si="4"/>
        <v>4.6333333333333337</v>
      </c>
      <c r="D17" s="5">
        <f t="shared" si="5"/>
        <v>5.3</v>
      </c>
      <c r="E17" s="5">
        <f t="shared" si="6"/>
        <v>14.933333333333334</v>
      </c>
      <c r="F17" s="5">
        <f t="shared" si="7"/>
        <v>4.9777777777777779</v>
      </c>
    </row>
    <row r="18" spans="1:13" x14ac:dyDescent="0.25">
      <c r="A18" s="2" t="s">
        <v>7</v>
      </c>
      <c r="B18" s="5">
        <f t="shared" si="3"/>
        <v>6.8</v>
      </c>
      <c r="C18" s="5">
        <v>7.5</v>
      </c>
      <c r="D18" s="5">
        <v>6</v>
      </c>
      <c r="E18" s="5">
        <f t="shared" si="6"/>
        <v>20.3</v>
      </c>
      <c r="F18" s="7">
        <f t="shared" si="7"/>
        <v>6.7666666666666666</v>
      </c>
    </row>
    <row r="19" spans="1:13" x14ac:dyDescent="0.25">
      <c r="A19" s="2" t="s">
        <v>8</v>
      </c>
      <c r="B19" s="5">
        <f t="shared" si="3"/>
        <v>5.2</v>
      </c>
      <c r="C19" s="5">
        <f t="shared" si="4"/>
        <v>5.5</v>
      </c>
      <c r="D19" s="5">
        <v>5</v>
      </c>
      <c r="E19" s="5">
        <f t="shared" si="6"/>
        <v>15.7</v>
      </c>
      <c r="F19" s="5">
        <f t="shared" si="7"/>
        <v>5.2333333333333334</v>
      </c>
    </row>
    <row r="20" spans="1:13" x14ac:dyDescent="0.25">
      <c r="A20" s="2" t="s">
        <v>9</v>
      </c>
      <c r="B20" s="5">
        <v>5</v>
      </c>
      <c r="C20" s="5">
        <f t="shared" si="4"/>
        <v>5.4000000000000012</v>
      </c>
      <c r="D20" s="5">
        <f t="shared" si="5"/>
        <v>7.5</v>
      </c>
      <c r="E20" s="5">
        <f t="shared" si="6"/>
        <v>17.900000000000002</v>
      </c>
      <c r="F20" s="5">
        <f t="shared" si="7"/>
        <v>5.9666666666666677</v>
      </c>
    </row>
    <row r="21" spans="1:13" x14ac:dyDescent="0.25">
      <c r="A21" s="2" t="s">
        <v>16</v>
      </c>
      <c r="B21" s="5">
        <f>SUM(B14:B20)</f>
        <v>36.9</v>
      </c>
      <c r="C21" s="5">
        <f>SUM(C14:C20)</f>
        <v>39.733333333333334</v>
      </c>
      <c r="D21" s="5">
        <f>SUM(D14:D20)</f>
        <v>39.466666666666669</v>
      </c>
      <c r="E21" s="5">
        <f>SUM(B21:D21)</f>
        <v>116.1</v>
      </c>
      <c r="F21" s="5">
        <f>AVERAGE(B14:D20)</f>
        <v>5.5285714285714294</v>
      </c>
    </row>
    <row r="23" spans="1:13" x14ac:dyDescent="0.25">
      <c r="A23" s="6" t="s">
        <v>31</v>
      </c>
      <c r="B23" s="5">
        <v>7</v>
      </c>
    </row>
    <row r="24" spans="1:13" x14ac:dyDescent="0.25">
      <c r="A24" s="6" t="s">
        <v>18</v>
      </c>
      <c r="B24" s="5">
        <v>3</v>
      </c>
    </row>
    <row r="26" spans="1:13" x14ac:dyDescent="0.25">
      <c r="A26" s="6" t="s">
        <v>19</v>
      </c>
      <c r="B26" s="5">
        <f>E21^2/(B23*B24)</f>
        <v>641.86714285714277</v>
      </c>
    </row>
    <row r="28" spans="1:13" x14ac:dyDescent="0.25">
      <c r="A28" s="6" t="s">
        <v>20</v>
      </c>
      <c r="B28" s="2" t="s">
        <v>23</v>
      </c>
      <c r="C28" s="2" t="s">
        <v>24</v>
      </c>
      <c r="D28" s="2" t="s">
        <v>25</v>
      </c>
      <c r="E28" s="2" t="s">
        <v>26</v>
      </c>
      <c r="F28" s="2" t="s">
        <v>27</v>
      </c>
      <c r="G28" s="2" t="s">
        <v>28</v>
      </c>
      <c r="H28" s="2" t="s">
        <v>29</v>
      </c>
      <c r="J28" s="4" t="s">
        <v>43</v>
      </c>
      <c r="K28" s="20">
        <v>4.95</v>
      </c>
      <c r="L28" s="11"/>
      <c r="M28" s="11"/>
    </row>
    <row r="29" spans="1:13" x14ac:dyDescent="0.25">
      <c r="A29" s="2" t="s">
        <v>30</v>
      </c>
      <c r="B29" s="5">
        <f>B24-1</f>
        <v>2</v>
      </c>
      <c r="C29" s="5">
        <f>SUMSQ(B21:D21)/B23-B26</f>
        <v>0.69936507936529324</v>
      </c>
      <c r="D29" s="5">
        <f>C29/B29</f>
        <v>0.34968253968264662</v>
      </c>
      <c r="E29" s="5">
        <f>D29/D31</f>
        <v>0.55289245827601152</v>
      </c>
      <c r="F29" s="14" t="str">
        <f>IF(E29&lt;G29,"tn",IF(E29&lt;H29,"*","**"))</f>
        <v>tn</v>
      </c>
      <c r="G29" s="5">
        <f>FINV(0.05,B29,B31)</f>
        <v>3.8852938346523942</v>
      </c>
      <c r="H29" s="5">
        <f>FINV(0.01,B29,B31)</f>
        <v>6.9266081401913002</v>
      </c>
      <c r="J29" s="15" t="s">
        <v>32</v>
      </c>
      <c r="K29" s="19">
        <f>K28*((D31/7)^0.5)</f>
        <v>1.4878968343927022</v>
      </c>
      <c r="L29" s="11"/>
      <c r="M29" s="11"/>
    </row>
    <row r="30" spans="1:13" x14ac:dyDescent="0.25">
      <c r="A30" s="6" t="s">
        <v>0</v>
      </c>
      <c r="B30" s="5">
        <f>B23-1</f>
        <v>6</v>
      </c>
      <c r="C30" s="5">
        <f>SUMSQ(E14:E20)/B24-B26</f>
        <v>10.131746031746161</v>
      </c>
      <c r="D30" s="5">
        <f>C30/B30</f>
        <v>1.6886243386243602</v>
      </c>
      <c r="E30" s="7">
        <f>D30/D31</f>
        <v>2.669929309407435</v>
      </c>
      <c r="F30" s="14" t="str">
        <f>IF(E30&lt;G30,"tn",IF(E30&lt;H30,"*","**"))</f>
        <v>*</v>
      </c>
      <c r="G30" s="7">
        <f>FINV(0.05,B30,B32)</f>
        <v>2.5989777115642028</v>
      </c>
      <c r="H30" s="7">
        <f>FINV(0.01,B30,B32)</f>
        <v>3.8714268151294093</v>
      </c>
      <c r="J30" s="11"/>
      <c r="K30" s="11"/>
      <c r="L30" s="11"/>
      <c r="M30" s="11"/>
    </row>
    <row r="31" spans="1:13" x14ac:dyDescent="0.25">
      <c r="A31" s="2" t="s">
        <v>21</v>
      </c>
      <c r="B31" s="5">
        <f>(B23-1)*(B24-1)</f>
        <v>12</v>
      </c>
      <c r="C31" s="5">
        <f>C32-C29-C30</f>
        <v>7.5895238095234845</v>
      </c>
      <c r="D31" s="7">
        <f>C31/B31</f>
        <v>0.63246031746029041</v>
      </c>
      <c r="E31" s="13"/>
      <c r="F31" s="13"/>
      <c r="G31" s="13"/>
      <c r="H31" s="13"/>
      <c r="J31" s="4" t="s">
        <v>33</v>
      </c>
      <c r="K31" s="4" t="s">
        <v>34</v>
      </c>
      <c r="L31" s="4" t="s">
        <v>35</v>
      </c>
      <c r="M31" s="4" t="s">
        <v>38</v>
      </c>
    </row>
    <row r="32" spans="1:13" x14ac:dyDescent="0.25">
      <c r="A32" s="4" t="s">
        <v>22</v>
      </c>
      <c r="B32" s="5">
        <f>B23*B24-1</f>
        <v>20</v>
      </c>
      <c r="C32" s="5">
        <f>SUMSQ(B14:D20)-B26</f>
        <v>18.420634920634939</v>
      </c>
      <c r="D32" s="13"/>
      <c r="E32" s="13"/>
      <c r="F32" s="13"/>
      <c r="G32" s="13"/>
      <c r="H32" s="13"/>
      <c r="J32" s="4" t="s">
        <v>5</v>
      </c>
      <c r="K32" s="17">
        <v>4.4333333330000002</v>
      </c>
      <c r="L32" s="17">
        <f>K32+K29</f>
        <v>5.9212301673927019</v>
      </c>
      <c r="M32" s="4" t="s">
        <v>36</v>
      </c>
    </row>
    <row r="33" spans="10:13" x14ac:dyDescent="0.25">
      <c r="J33" s="4" t="s">
        <v>6</v>
      </c>
      <c r="K33" s="17">
        <v>4.9777777780000001</v>
      </c>
      <c r="L33" s="17">
        <f>K33+K29</f>
        <v>6.4656746123927018</v>
      </c>
      <c r="M33" s="4" t="s">
        <v>36</v>
      </c>
    </row>
    <row r="34" spans="10:13" x14ac:dyDescent="0.25">
      <c r="J34" s="4" t="s">
        <v>8</v>
      </c>
      <c r="K34" s="17">
        <v>5.233333333</v>
      </c>
      <c r="L34" s="17">
        <f>K34+K29</f>
        <v>6.7212301673927026</v>
      </c>
      <c r="M34" s="4" t="s">
        <v>36</v>
      </c>
    </row>
    <row r="35" spans="10:13" x14ac:dyDescent="0.25">
      <c r="J35" s="4" t="s">
        <v>3</v>
      </c>
      <c r="K35" s="18">
        <v>5.5444444439999998</v>
      </c>
      <c r="L35" s="17">
        <f>K35+K29</f>
        <v>7.0323412783927015</v>
      </c>
      <c r="M35" s="4" t="s">
        <v>39</v>
      </c>
    </row>
    <row r="36" spans="10:13" x14ac:dyDescent="0.25">
      <c r="J36" s="4" t="s">
        <v>4</v>
      </c>
      <c r="K36" s="17">
        <v>5.7777777779999999</v>
      </c>
      <c r="L36" s="4"/>
      <c r="M36" s="4" t="s">
        <v>39</v>
      </c>
    </row>
    <row r="37" spans="10:13" x14ac:dyDescent="0.25">
      <c r="J37" s="4" t="s">
        <v>9</v>
      </c>
      <c r="K37" s="17">
        <v>5.9666666670000001</v>
      </c>
      <c r="L37" s="4"/>
      <c r="M37" s="4" t="s">
        <v>40</v>
      </c>
    </row>
    <row r="38" spans="10:13" x14ac:dyDescent="0.25">
      <c r="J38" s="4" t="s">
        <v>7</v>
      </c>
      <c r="K38" s="17">
        <v>6.766666667</v>
      </c>
      <c r="L38" s="4"/>
      <c r="M38" s="4" t="s">
        <v>40</v>
      </c>
    </row>
  </sheetData>
  <sortState ref="J32:M38">
    <sortCondition ref="K32"/>
  </sortState>
  <mergeCells count="4">
    <mergeCell ref="A12:A13"/>
    <mergeCell ref="B12:D12"/>
    <mergeCell ref="E12:E13"/>
    <mergeCell ref="F12:F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opLeftCell="G13" zoomScale="80" zoomScaleNormal="80" workbookViewId="0">
      <selection activeCell="M29" sqref="M29"/>
    </sheetView>
  </sheetViews>
  <sheetFormatPr defaultRowHeight="15.75" x14ac:dyDescent="0.25"/>
  <cols>
    <col min="1" max="1" width="13.28515625" style="1" customWidth="1"/>
    <col min="2" max="5" width="9.140625" style="1"/>
    <col min="6" max="6" width="19.140625" style="1" customWidth="1"/>
    <col min="7" max="7" width="10.7109375" style="1" customWidth="1"/>
    <col min="8" max="8" width="9.28515625" style="1" customWidth="1"/>
    <col min="9" max="9" width="9.140625" style="1"/>
    <col min="10" max="10" width="18.140625" style="1" customWidth="1"/>
    <col min="11" max="11" width="16.5703125" style="1" customWidth="1"/>
    <col min="12" max="12" width="21.42578125" style="1" customWidth="1"/>
    <col min="13" max="13" width="15.5703125" style="1" customWidth="1"/>
    <col min="14" max="14" width="13.5703125" style="1" customWidth="1"/>
    <col min="15" max="16384" width="9.140625" style="1"/>
  </cols>
  <sheetData>
    <row r="1" spans="1:18" x14ac:dyDescent="0.25">
      <c r="C1" s="1" t="s">
        <v>1</v>
      </c>
      <c r="J1" s="1" t="s">
        <v>10</v>
      </c>
      <c r="P1" s="1" t="s">
        <v>11</v>
      </c>
    </row>
    <row r="2" spans="1:18" x14ac:dyDescent="0.25">
      <c r="A2" s="2" t="s">
        <v>0</v>
      </c>
      <c r="B2" s="2">
        <v>1</v>
      </c>
      <c r="C2" s="2">
        <v>2</v>
      </c>
      <c r="D2" s="2">
        <v>3</v>
      </c>
      <c r="E2" s="2" t="s">
        <v>2</v>
      </c>
      <c r="H2" s="2" t="s">
        <v>0</v>
      </c>
      <c r="I2" s="2">
        <v>1</v>
      </c>
      <c r="J2" s="2">
        <v>2</v>
      </c>
      <c r="K2" s="2">
        <v>3</v>
      </c>
      <c r="L2" s="2" t="s">
        <v>2</v>
      </c>
      <c r="N2" s="2" t="s">
        <v>0</v>
      </c>
      <c r="O2" s="2">
        <v>1</v>
      </c>
      <c r="P2" s="2">
        <v>2</v>
      </c>
      <c r="Q2" s="2">
        <v>3</v>
      </c>
      <c r="R2" s="2" t="s">
        <v>2</v>
      </c>
    </row>
    <row r="3" spans="1:18" x14ac:dyDescent="0.25">
      <c r="A3" s="2" t="s">
        <v>3</v>
      </c>
      <c r="B3" s="2">
        <v>10</v>
      </c>
      <c r="C3" s="2">
        <v>9.5</v>
      </c>
      <c r="D3" s="2">
        <v>6</v>
      </c>
      <c r="E3" s="3">
        <f t="shared" ref="E3:E9" si="0">AVERAGE(B3:D3)</f>
        <v>8.5</v>
      </c>
      <c r="H3" s="2" t="s">
        <v>3</v>
      </c>
      <c r="I3" s="2">
        <v>9</v>
      </c>
      <c r="J3" s="2">
        <v>10.199999999999999</v>
      </c>
      <c r="K3" s="2">
        <v>10.5</v>
      </c>
      <c r="L3" s="3">
        <f t="shared" ref="L3:L9" si="1">AVERAGE(I3:K3)</f>
        <v>9.9</v>
      </c>
      <c r="N3" s="2" t="s">
        <v>3</v>
      </c>
      <c r="O3" s="2">
        <v>8.5</v>
      </c>
      <c r="P3" s="2">
        <v>12</v>
      </c>
      <c r="Q3" s="2">
        <v>10.5</v>
      </c>
      <c r="R3" s="3">
        <f t="shared" ref="R3:R9" si="2">AVERAGE(O3:Q3)</f>
        <v>10.333333333333334</v>
      </c>
    </row>
    <row r="4" spans="1:18" x14ac:dyDescent="0.25">
      <c r="A4" s="2" t="s">
        <v>4</v>
      </c>
      <c r="B4" s="2">
        <v>7.2</v>
      </c>
      <c r="C4" s="2">
        <v>9.1999999999999993</v>
      </c>
      <c r="D4" s="2">
        <v>11.5</v>
      </c>
      <c r="E4" s="3">
        <f t="shared" si="0"/>
        <v>9.2999999999999989</v>
      </c>
      <c r="H4" s="2" t="s">
        <v>4</v>
      </c>
      <c r="I4" s="2">
        <v>11.2</v>
      </c>
      <c r="J4" s="2">
        <v>10</v>
      </c>
      <c r="K4" s="2">
        <v>8</v>
      </c>
      <c r="L4" s="3">
        <f t="shared" si="1"/>
        <v>9.7333333333333325</v>
      </c>
      <c r="N4" s="2" t="s">
        <v>4</v>
      </c>
      <c r="O4" s="2">
        <v>9.5</v>
      </c>
      <c r="P4" s="2">
        <v>10</v>
      </c>
      <c r="Q4" s="2">
        <v>10</v>
      </c>
      <c r="R4" s="3">
        <f t="shared" si="2"/>
        <v>9.8333333333333339</v>
      </c>
    </row>
    <row r="5" spans="1:18" x14ac:dyDescent="0.25">
      <c r="A5" s="2" t="s">
        <v>5</v>
      </c>
      <c r="B5" s="2">
        <v>4</v>
      </c>
      <c r="C5" s="2">
        <v>9</v>
      </c>
      <c r="D5" s="2">
        <v>10.5</v>
      </c>
      <c r="E5" s="3">
        <f t="shared" si="0"/>
        <v>7.833333333333333</v>
      </c>
      <c r="H5" s="2" t="s">
        <v>5</v>
      </c>
      <c r="I5" s="2">
        <v>9.5</v>
      </c>
      <c r="J5" s="2">
        <v>10.8</v>
      </c>
      <c r="K5" s="2">
        <v>10.7</v>
      </c>
      <c r="L5" s="3">
        <f t="shared" si="1"/>
        <v>10.333333333333334</v>
      </c>
      <c r="N5" s="2" t="s">
        <v>5</v>
      </c>
      <c r="O5" s="2">
        <v>10.8</v>
      </c>
      <c r="P5" s="2">
        <v>7.6</v>
      </c>
      <c r="Q5" s="2">
        <v>8.5</v>
      </c>
      <c r="R5" s="3">
        <f t="shared" si="2"/>
        <v>8.9666666666666668</v>
      </c>
    </row>
    <row r="6" spans="1:18" x14ac:dyDescent="0.25">
      <c r="A6" s="2" t="s">
        <v>6</v>
      </c>
      <c r="B6" s="2">
        <v>7.8</v>
      </c>
      <c r="C6" s="2">
        <v>8.5</v>
      </c>
      <c r="D6" s="2">
        <v>9</v>
      </c>
      <c r="E6" s="3">
        <f t="shared" si="0"/>
        <v>8.4333333333333336</v>
      </c>
      <c r="H6" s="2" t="s">
        <v>6</v>
      </c>
      <c r="I6" s="2">
        <v>5.5</v>
      </c>
      <c r="J6" s="2">
        <v>10.199999999999999</v>
      </c>
      <c r="K6" s="2">
        <v>6.2</v>
      </c>
      <c r="L6" s="3">
        <f t="shared" si="1"/>
        <v>7.3</v>
      </c>
      <c r="N6" s="2" t="s">
        <v>6</v>
      </c>
      <c r="O6" s="2">
        <v>6.4</v>
      </c>
      <c r="P6" s="2">
        <v>11.4</v>
      </c>
      <c r="Q6" s="2">
        <v>11</v>
      </c>
      <c r="R6" s="3">
        <f t="shared" si="2"/>
        <v>9.6</v>
      </c>
    </row>
    <row r="7" spans="1:18" x14ac:dyDescent="0.25">
      <c r="A7" s="2" t="s">
        <v>7</v>
      </c>
      <c r="B7" s="2">
        <v>9.5</v>
      </c>
      <c r="C7" s="2">
        <v>10.6</v>
      </c>
      <c r="D7" s="2">
        <v>10.4</v>
      </c>
      <c r="E7" s="3">
        <f t="shared" si="0"/>
        <v>10.166666666666666</v>
      </c>
      <c r="H7" s="2" t="s">
        <v>7</v>
      </c>
      <c r="I7" s="2">
        <v>11.5</v>
      </c>
      <c r="J7" s="2">
        <v>10.5</v>
      </c>
      <c r="K7" s="2">
        <v>12</v>
      </c>
      <c r="L7" s="3">
        <f t="shared" si="1"/>
        <v>11.333333333333334</v>
      </c>
      <c r="N7" s="2" t="s">
        <v>7</v>
      </c>
      <c r="O7" s="2">
        <v>12.5</v>
      </c>
      <c r="P7" s="2">
        <v>9.8000000000000007</v>
      </c>
      <c r="Q7" s="2">
        <v>11.6</v>
      </c>
      <c r="R7" s="3">
        <f t="shared" si="2"/>
        <v>11.299999999999999</v>
      </c>
    </row>
    <row r="8" spans="1:18" x14ac:dyDescent="0.25">
      <c r="A8" s="2" t="s">
        <v>8</v>
      </c>
      <c r="B8" s="2">
        <v>9.4</v>
      </c>
      <c r="C8" s="2">
        <v>10</v>
      </c>
      <c r="D8" s="2">
        <v>6</v>
      </c>
      <c r="E8" s="3">
        <f t="shared" si="0"/>
        <v>8.4666666666666668</v>
      </c>
      <c r="H8" s="2" t="s">
        <v>8</v>
      </c>
      <c r="I8" s="2">
        <v>9.1999999999999993</v>
      </c>
      <c r="J8" s="2">
        <v>7</v>
      </c>
      <c r="K8" s="2">
        <v>5.5</v>
      </c>
      <c r="L8" s="3">
        <f t="shared" si="1"/>
        <v>7.2333333333333334</v>
      </c>
      <c r="N8" s="2" t="s">
        <v>8</v>
      </c>
      <c r="O8" s="2">
        <v>8</v>
      </c>
      <c r="P8" s="2">
        <v>8.1999999999999993</v>
      </c>
      <c r="Q8" s="2">
        <v>8.5</v>
      </c>
      <c r="R8" s="3">
        <f t="shared" si="2"/>
        <v>8.2333333333333325</v>
      </c>
    </row>
    <row r="9" spans="1:18" x14ac:dyDescent="0.25">
      <c r="A9" s="2" t="s">
        <v>9</v>
      </c>
      <c r="B9" s="2">
        <v>4.2</v>
      </c>
      <c r="C9" s="2">
        <v>6.8</v>
      </c>
      <c r="D9" s="2">
        <v>7.2</v>
      </c>
      <c r="E9" s="3">
        <f t="shared" si="0"/>
        <v>6.0666666666666664</v>
      </c>
      <c r="H9" s="2" t="s">
        <v>9</v>
      </c>
      <c r="I9" s="2">
        <v>10.199999999999999</v>
      </c>
      <c r="J9" s="2">
        <v>10</v>
      </c>
      <c r="K9" s="2">
        <v>8.6</v>
      </c>
      <c r="L9" s="3">
        <f t="shared" si="1"/>
        <v>9.6</v>
      </c>
      <c r="N9" s="2" t="s">
        <v>9</v>
      </c>
      <c r="O9" s="2">
        <v>12.8</v>
      </c>
      <c r="P9" s="2">
        <v>11</v>
      </c>
      <c r="Q9" s="2">
        <v>14.2</v>
      </c>
      <c r="R9" s="3">
        <f t="shared" si="2"/>
        <v>12.666666666666666</v>
      </c>
    </row>
    <row r="12" spans="1:18" x14ac:dyDescent="0.25">
      <c r="A12" s="22" t="s">
        <v>0</v>
      </c>
      <c r="B12" s="24" t="s">
        <v>15</v>
      </c>
      <c r="C12" s="25"/>
      <c r="D12" s="26"/>
      <c r="E12" s="22" t="s">
        <v>16</v>
      </c>
      <c r="F12" s="22" t="s">
        <v>17</v>
      </c>
    </row>
    <row r="13" spans="1:18" x14ac:dyDescent="0.25">
      <c r="A13" s="23"/>
      <c r="B13" s="4" t="s">
        <v>12</v>
      </c>
      <c r="C13" s="4" t="s">
        <v>13</v>
      </c>
      <c r="D13" s="4" t="s">
        <v>14</v>
      </c>
      <c r="E13" s="23"/>
      <c r="F13" s="23"/>
    </row>
    <row r="14" spans="1:18" x14ac:dyDescent="0.25">
      <c r="A14" s="2" t="s">
        <v>3</v>
      </c>
      <c r="B14" s="5">
        <v>10</v>
      </c>
      <c r="C14" s="5">
        <f>K3</f>
        <v>10.5</v>
      </c>
      <c r="D14" s="5">
        <f>P3</f>
        <v>12</v>
      </c>
      <c r="E14" s="5">
        <f t="shared" ref="E14:E20" si="3">SUM(B14:D14)</f>
        <v>32.5</v>
      </c>
      <c r="F14" s="5">
        <f t="shared" ref="F14:F20" si="4">AVERAGE(B14:D14)</f>
        <v>10.833333333333334</v>
      </c>
    </row>
    <row r="15" spans="1:18" x14ac:dyDescent="0.25">
      <c r="A15" s="2" t="s">
        <v>4</v>
      </c>
      <c r="B15" s="5">
        <v>11.5</v>
      </c>
      <c r="C15" s="5">
        <v>11.2</v>
      </c>
      <c r="D15" s="5">
        <f t="shared" ref="D15:D20" si="5">P4</f>
        <v>10</v>
      </c>
      <c r="E15" s="5">
        <f t="shared" si="3"/>
        <v>32.700000000000003</v>
      </c>
      <c r="F15" s="3">
        <f t="shared" si="4"/>
        <v>10.9</v>
      </c>
    </row>
    <row r="16" spans="1:18" x14ac:dyDescent="0.25">
      <c r="A16" s="2" t="s">
        <v>5</v>
      </c>
      <c r="B16" s="5">
        <f t="shared" ref="B16:B20" si="6">E5</f>
        <v>7.833333333333333</v>
      </c>
      <c r="C16" s="5">
        <f t="shared" ref="C16:C20" si="7">K5</f>
        <v>10.7</v>
      </c>
      <c r="D16" s="5">
        <f t="shared" si="5"/>
        <v>7.6</v>
      </c>
      <c r="E16" s="5">
        <f t="shared" si="3"/>
        <v>26.133333333333333</v>
      </c>
      <c r="F16" s="5">
        <f t="shared" si="4"/>
        <v>8.7111111111111104</v>
      </c>
    </row>
    <row r="17" spans="1:13" x14ac:dyDescent="0.25">
      <c r="A17" s="2" t="s">
        <v>6</v>
      </c>
      <c r="B17" s="5">
        <v>9</v>
      </c>
      <c r="C17" s="5">
        <v>6.2</v>
      </c>
      <c r="D17" s="5">
        <v>6.4</v>
      </c>
      <c r="E17" s="5">
        <f t="shared" si="3"/>
        <v>21.6</v>
      </c>
      <c r="F17" s="5">
        <f t="shared" si="4"/>
        <v>7.2</v>
      </c>
    </row>
    <row r="18" spans="1:13" x14ac:dyDescent="0.25">
      <c r="A18" s="2" t="s">
        <v>7</v>
      </c>
      <c r="B18" s="5">
        <v>10.6</v>
      </c>
      <c r="C18" s="5">
        <f t="shared" si="7"/>
        <v>12</v>
      </c>
      <c r="D18" s="5">
        <v>12.5</v>
      </c>
      <c r="E18" s="5">
        <f t="shared" si="3"/>
        <v>35.1</v>
      </c>
      <c r="F18" s="5">
        <f t="shared" si="4"/>
        <v>11.700000000000001</v>
      </c>
    </row>
    <row r="19" spans="1:13" x14ac:dyDescent="0.25">
      <c r="A19" s="2" t="s">
        <v>8</v>
      </c>
      <c r="B19" s="5">
        <f t="shared" si="6"/>
        <v>8.4666666666666668</v>
      </c>
      <c r="C19" s="5">
        <f t="shared" si="7"/>
        <v>5.5</v>
      </c>
      <c r="D19" s="5">
        <f t="shared" si="5"/>
        <v>8.1999999999999993</v>
      </c>
      <c r="E19" s="5">
        <f t="shared" si="3"/>
        <v>22.166666666666664</v>
      </c>
      <c r="F19" s="5">
        <f t="shared" si="4"/>
        <v>7.3888888888888884</v>
      </c>
    </row>
    <row r="20" spans="1:13" x14ac:dyDescent="0.25">
      <c r="A20" s="2" t="s">
        <v>9</v>
      </c>
      <c r="B20" s="5">
        <f t="shared" si="6"/>
        <v>6.0666666666666664</v>
      </c>
      <c r="C20" s="5">
        <f t="shared" si="7"/>
        <v>8.6</v>
      </c>
      <c r="D20" s="5">
        <f t="shared" si="5"/>
        <v>11</v>
      </c>
      <c r="E20" s="5">
        <f t="shared" si="3"/>
        <v>25.666666666666664</v>
      </c>
      <c r="F20" s="5">
        <f t="shared" si="4"/>
        <v>8.5555555555555554</v>
      </c>
    </row>
    <row r="21" spans="1:13" x14ac:dyDescent="0.25">
      <c r="A21" s="2" t="s">
        <v>16</v>
      </c>
      <c r="B21" s="5">
        <f>SUM(B14:B20)</f>
        <v>63.466666666666669</v>
      </c>
      <c r="C21" s="5">
        <f>SUM(C14:C20)</f>
        <v>64.7</v>
      </c>
      <c r="D21" s="5">
        <f>SUM(D14:D20)</f>
        <v>67.7</v>
      </c>
      <c r="E21" s="5">
        <f>SUM(B21:D21)</f>
        <v>195.86666666666667</v>
      </c>
      <c r="F21" s="5">
        <f>AVERAGE(B14:D20)</f>
        <v>9.3269841269841258</v>
      </c>
    </row>
    <row r="23" spans="1:13" x14ac:dyDescent="0.25">
      <c r="A23" s="6" t="s">
        <v>31</v>
      </c>
      <c r="B23" s="5">
        <v>7</v>
      </c>
    </row>
    <row r="24" spans="1:13" x14ac:dyDescent="0.25">
      <c r="A24" s="6" t="s">
        <v>18</v>
      </c>
      <c r="B24" s="5">
        <v>3</v>
      </c>
    </row>
    <row r="26" spans="1:13" x14ac:dyDescent="0.25">
      <c r="A26" s="6" t="s">
        <v>19</v>
      </c>
      <c r="B26" s="5">
        <f>E21^2/(B23*B24)</f>
        <v>1826.8452910052913</v>
      </c>
    </row>
    <row r="28" spans="1:13" x14ac:dyDescent="0.25">
      <c r="A28" s="6" t="s">
        <v>20</v>
      </c>
      <c r="B28" s="2" t="s">
        <v>23</v>
      </c>
      <c r="C28" s="2" t="s">
        <v>24</v>
      </c>
      <c r="D28" s="2" t="s">
        <v>25</v>
      </c>
      <c r="E28" s="2" t="s">
        <v>26</v>
      </c>
      <c r="F28" s="2" t="s">
        <v>27</v>
      </c>
      <c r="G28" s="2" t="s">
        <v>28</v>
      </c>
      <c r="H28" s="2" t="s">
        <v>29</v>
      </c>
      <c r="J28" s="4" t="s">
        <v>43</v>
      </c>
      <c r="K28" s="4">
        <v>4.95</v>
      </c>
      <c r="L28" s="11"/>
      <c r="M28" s="11"/>
    </row>
    <row r="29" spans="1:13" x14ac:dyDescent="0.25">
      <c r="A29" s="2" t="s">
        <v>30</v>
      </c>
      <c r="B29" s="5">
        <f>B24-1</f>
        <v>2</v>
      </c>
      <c r="C29" s="5">
        <f>SUMSQ(B21:D21)/B23-B26</f>
        <v>1.3543915343916524</v>
      </c>
      <c r="D29" s="5">
        <f>C29/B29</f>
        <v>0.67719576719582619</v>
      </c>
      <c r="E29" s="5">
        <f>D29/D31</f>
        <v>0.25071825946146065</v>
      </c>
      <c r="F29" s="14" t="str">
        <f>IF(E29&lt;G29,"tn",IF(E29&lt;H29,"*","**"))</f>
        <v>tn</v>
      </c>
      <c r="G29" s="5">
        <f>FINV(0.05,B29,B31)</f>
        <v>3.8852938346523942</v>
      </c>
      <c r="H29" s="5">
        <f>FINV(0.01,B29,B31)</f>
        <v>6.9266081401913002</v>
      </c>
      <c r="J29" s="15" t="s">
        <v>32</v>
      </c>
      <c r="K29" s="19">
        <f>K28*((D31/7)^0.5)</f>
        <v>3.0748243686362122</v>
      </c>
      <c r="L29" s="11"/>
      <c r="M29" s="11"/>
    </row>
    <row r="30" spans="1:13" x14ac:dyDescent="0.25">
      <c r="A30" s="6" t="s">
        <v>0</v>
      </c>
      <c r="B30" s="5">
        <f>B23-1</f>
        <v>6</v>
      </c>
      <c r="C30" s="5">
        <f>SUMSQ(E14:E20)/B24-B26</f>
        <v>58.888042328042047</v>
      </c>
      <c r="D30" s="5">
        <f>C30/B30</f>
        <v>9.8146737213403412</v>
      </c>
      <c r="E30" s="7">
        <f>D30/D31</f>
        <v>3.633687674667665</v>
      </c>
      <c r="F30" s="14" t="str">
        <f>IF(E30&lt;G30,"tn",IF(E30&lt;H30,"*","**"))</f>
        <v>*</v>
      </c>
      <c r="G30" s="7">
        <f>FINV(0.05,B30,B32)</f>
        <v>2.5989777115642028</v>
      </c>
      <c r="H30" s="7">
        <f>FINV(0.01,B30,B32)</f>
        <v>3.8714268151294093</v>
      </c>
      <c r="J30" s="11"/>
      <c r="K30" s="11"/>
      <c r="L30" s="11"/>
      <c r="M30" s="11"/>
    </row>
    <row r="31" spans="1:13" x14ac:dyDescent="0.25">
      <c r="A31" s="2" t="s">
        <v>21</v>
      </c>
      <c r="B31" s="5">
        <f>(B23-1)*(B24-1)</f>
        <v>12</v>
      </c>
      <c r="C31" s="5">
        <f>C32-C29-C30</f>
        <v>32.412275132274772</v>
      </c>
      <c r="D31" s="7">
        <f>C31/B31</f>
        <v>2.7010229276895643</v>
      </c>
      <c r="E31" s="13"/>
      <c r="F31" s="13"/>
      <c r="G31" s="13"/>
      <c r="H31" s="13"/>
      <c r="J31" s="4" t="s">
        <v>33</v>
      </c>
      <c r="K31" s="4" t="s">
        <v>34</v>
      </c>
      <c r="L31" s="4" t="s">
        <v>35</v>
      </c>
      <c r="M31" s="4" t="s">
        <v>38</v>
      </c>
    </row>
    <row r="32" spans="1:13" x14ac:dyDescent="0.25">
      <c r="A32" s="2" t="s">
        <v>22</v>
      </c>
      <c r="B32" s="5">
        <f>B23*B24-1</f>
        <v>20</v>
      </c>
      <c r="C32" s="5">
        <f>SUMSQ(B14:D20)-B26</f>
        <v>92.654708994708471</v>
      </c>
      <c r="D32" s="13"/>
      <c r="E32" s="13"/>
      <c r="F32" s="13"/>
      <c r="G32" s="13"/>
      <c r="H32" s="13"/>
      <c r="J32" s="4" t="s">
        <v>6</v>
      </c>
      <c r="K32" s="17">
        <v>7.2</v>
      </c>
      <c r="L32" s="17">
        <f>K32+K29</f>
        <v>10.274824368636212</v>
      </c>
      <c r="M32" s="4" t="s">
        <v>36</v>
      </c>
    </row>
    <row r="33" spans="10:13" x14ac:dyDescent="0.25">
      <c r="J33" s="4" t="s">
        <v>8</v>
      </c>
      <c r="K33" s="4">
        <v>7.39</v>
      </c>
      <c r="L33" s="17">
        <f>K33+K29</f>
        <v>10.464824368636211</v>
      </c>
      <c r="M33" s="4" t="s">
        <v>36</v>
      </c>
    </row>
    <row r="34" spans="10:13" x14ac:dyDescent="0.25">
      <c r="J34" s="4" t="s">
        <v>9</v>
      </c>
      <c r="K34" s="4">
        <v>8.56</v>
      </c>
      <c r="L34" s="17">
        <f>K34+K29</f>
        <v>11.634824368636213</v>
      </c>
      <c r="M34" s="4" t="s">
        <v>39</v>
      </c>
    </row>
    <row r="35" spans="10:13" x14ac:dyDescent="0.25">
      <c r="J35" s="4" t="s">
        <v>5</v>
      </c>
      <c r="K35" s="17">
        <v>8.7100000000000009</v>
      </c>
      <c r="L35" s="17">
        <f>K35+K29</f>
        <v>11.784824368636214</v>
      </c>
      <c r="M35" s="4" t="s">
        <v>45</v>
      </c>
    </row>
    <row r="36" spans="10:13" x14ac:dyDescent="0.25">
      <c r="J36" s="4" t="s">
        <v>3</v>
      </c>
      <c r="K36" s="20">
        <v>10.83</v>
      </c>
      <c r="L36" s="17"/>
      <c r="M36" s="4" t="s">
        <v>41</v>
      </c>
    </row>
    <row r="37" spans="10:13" x14ac:dyDescent="0.25">
      <c r="J37" s="4" t="s">
        <v>4</v>
      </c>
      <c r="K37" s="17">
        <v>10.9</v>
      </c>
      <c r="L37" s="4"/>
      <c r="M37" s="4" t="s">
        <v>41</v>
      </c>
    </row>
    <row r="38" spans="10:13" x14ac:dyDescent="0.25">
      <c r="J38" s="4" t="s">
        <v>7</v>
      </c>
      <c r="K38" s="17">
        <v>11.7</v>
      </c>
      <c r="L38" s="4"/>
      <c r="M38" s="4" t="s">
        <v>42</v>
      </c>
    </row>
    <row r="39" spans="10:13" x14ac:dyDescent="0.25">
      <c r="L39" s="11"/>
    </row>
  </sheetData>
  <sortState ref="J32:M38">
    <sortCondition ref="K32"/>
  </sortState>
  <mergeCells count="4">
    <mergeCell ref="A12:A13"/>
    <mergeCell ref="B12:D12"/>
    <mergeCell ref="E12:E13"/>
    <mergeCell ref="F12:F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opLeftCell="G15" zoomScale="90" zoomScaleNormal="90" workbookViewId="0">
      <selection activeCell="N29" sqref="N29"/>
    </sheetView>
  </sheetViews>
  <sheetFormatPr defaultRowHeight="15.75" x14ac:dyDescent="0.25"/>
  <cols>
    <col min="1" max="1" width="15" style="1" customWidth="1"/>
    <col min="2" max="5" width="9.140625" style="1"/>
    <col min="6" max="6" width="18.140625" style="1" customWidth="1"/>
    <col min="7" max="9" width="9.140625" style="1"/>
    <col min="10" max="10" width="16.28515625" style="1" customWidth="1"/>
    <col min="11" max="11" width="15" style="1" customWidth="1"/>
    <col min="12" max="12" width="21.42578125" style="1" customWidth="1"/>
    <col min="13" max="13" width="14" style="1" customWidth="1"/>
    <col min="14" max="16384" width="9.140625" style="1"/>
  </cols>
  <sheetData>
    <row r="1" spans="1:17" x14ac:dyDescent="0.25">
      <c r="C1" s="1" t="s">
        <v>1</v>
      </c>
      <c r="I1" s="1" t="s">
        <v>10</v>
      </c>
      <c r="O1" s="1" t="s">
        <v>11</v>
      </c>
    </row>
    <row r="2" spans="1:17" x14ac:dyDescent="0.25">
      <c r="A2" s="2" t="s">
        <v>0</v>
      </c>
      <c r="B2" s="2">
        <v>1</v>
      </c>
      <c r="C2" s="2">
        <v>2</v>
      </c>
      <c r="D2" s="2">
        <v>3</v>
      </c>
      <c r="E2" s="2" t="s">
        <v>2</v>
      </c>
      <c r="G2" s="2" t="s">
        <v>0</v>
      </c>
      <c r="H2" s="2">
        <v>1</v>
      </c>
      <c r="I2" s="2">
        <v>2</v>
      </c>
      <c r="J2" s="2">
        <v>3</v>
      </c>
      <c r="K2" s="2" t="s">
        <v>2</v>
      </c>
      <c r="M2" s="2" t="s">
        <v>0</v>
      </c>
      <c r="N2" s="2">
        <v>1</v>
      </c>
      <c r="O2" s="2">
        <v>2</v>
      </c>
      <c r="P2" s="2">
        <v>3</v>
      </c>
      <c r="Q2" s="2" t="s">
        <v>2</v>
      </c>
    </row>
    <row r="3" spans="1:17" x14ac:dyDescent="0.25">
      <c r="A3" s="2" t="s">
        <v>3</v>
      </c>
      <c r="B3" s="2">
        <v>15.5</v>
      </c>
      <c r="C3" s="2">
        <v>14.5</v>
      </c>
      <c r="D3" s="2">
        <v>10.5</v>
      </c>
      <c r="E3" s="3">
        <f>AVERAGE(B3:D3)</f>
        <v>13.5</v>
      </c>
      <c r="G3" s="2" t="s">
        <v>3</v>
      </c>
      <c r="H3" s="2">
        <v>15.4</v>
      </c>
      <c r="I3" s="2">
        <v>15.8</v>
      </c>
      <c r="J3" s="2">
        <v>14.3</v>
      </c>
      <c r="K3" s="3">
        <f>AVERAGE(H3:J3)</f>
        <v>15.166666666666666</v>
      </c>
      <c r="M3" s="2" t="s">
        <v>3</v>
      </c>
      <c r="N3" s="2">
        <v>12</v>
      </c>
      <c r="O3" s="2">
        <v>15.5</v>
      </c>
      <c r="P3" s="2">
        <v>15.8</v>
      </c>
      <c r="Q3" s="3">
        <f>AVERAGE(N3:P3)</f>
        <v>14.433333333333332</v>
      </c>
    </row>
    <row r="4" spans="1:17" x14ac:dyDescent="0.25">
      <c r="A4" s="2" t="s">
        <v>4</v>
      </c>
      <c r="B4" s="2">
        <v>15.7</v>
      </c>
      <c r="C4" s="2">
        <v>11</v>
      </c>
      <c r="D4" s="2">
        <v>14.5</v>
      </c>
      <c r="E4" s="3">
        <f>AVERAGE(B4:D4)</f>
        <v>13.733333333333334</v>
      </c>
      <c r="G4" s="2" t="s">
        <v>4</v>
      </c>
      <c r="H4" s="2">
        <v>16.899999999999999</v>
      </c>
      <c r="I4" s="2">
        <v>12</v>
      </c>
      <c r="J4" s="2">
        <v>15</v>
      </c>
      <c r="K4" s="3">
        <f>AVERAGE(H4:J4)</f>
        <v>14.633333333333333</v>
      </c>
      <c r="M4" s="2" t="s">
        <v>4</v>
      </c>
      <c r="N4" s="2">
        <v>14</v>
      </c>
      <c r="O4" s="2">
        <v>13.3</v>
      </c>
      <c r="P4" s="2">
        <v>14</v>
      </c>
      <c r="Q4" s="3">
        <f>AVERAGE(N4:P4)</f>
        <v>13.766666666666666</v>
      </c>
    </row>
    <row r="5" spans="1:17" x14ac:dyDescent="0.25">
      <c r="A5" s="2" t="s">
        <v>5</v>
      </c>
      <c r="B5" s="2">
        <v>10</v>
      </c>
      <c r="C5" s="2">
        <v>13</v>
      </c>
      <c r="D5" s="2"/>
      <c r="E5" s="3">
        <f t="shared" ref="E5:E9" si="0">AVERAGE(B5:D5)</f>
        <v>11.5</v>
      </c>
      <c r="G5" s="2" t="s">
        <v>5</v>
      </c>
      <c r="H5" s="2">
        <v>14.5</v>
      </c>
      <c r="I5" s="2">
        <v>13.4</v>
      </c>
      <c r="J5" s="2">
        <v>13.2</v>
      </c>
      <c r="K5" s="3">
        <f t="shared" ref="K5:K9" si="1">AVERAGE(H5:J5)</f>
        <v>13.699999999999998</v>
      </c>
      <c r="M5" s="2" t="s">
        <v>5</v>
      </c>
      <c r="N5" s="2">
        <v>13.2</v>
      </c>
      <c r="O5" s="2">
        <v>11.3</v>
      </c>
      <c r="P5" s="2">
        <v>11.5</v>
      </c>
      <c r="Q5" s="3">
        <f t="shared" ref="Q5:Q9" si="2">AVERAGE(N5:P5)</f>
        <v>12</v>
      </c>
    </row>
    <row r="6" spans="1:17" x14ac:dyDescent="0.25">
      <c r="A6" s="2" t="s">
        <v>6</v>
      </c>
      <c r="B6" s="2">
        <v>12.5</v>
      </c>
      <c r="C6" s="2">
        <v>8.5</v>
      </c>
      <c r="D6" s="2">
        <v>11.5</v>
      </c>
      <c r="E6" s="3">
        <f t="shared" si="0"/>
        <v>10.833333333333334</v>
      </c>
      <c r="G6" s="2" t="s">
        <v>6</v>
      </c>
      <c r="H6" s="2">
        <v>14.8</v>
      </c>
      <c r="I6" s="2">
        <v>9.9</v>
      </c>
      <c r="J6" s="2">
        <v>8</v>
      </c>
      <c r="K6" s="3">
        <f t="shared" si="1"/>
        <v>10.9</v>
      </c>
      <c r="M6" s="2" t="s">
        <v>6</v>
      </c>
      <c r="N6" s="2">
        <v>6.4</v>
      </c>
      <c r="O6" s="2">
        <v>15</v>
      </c>
      <c r="P6" s="2">
        <v>15.5</v>
      </c>
      <c r="Q6" s="3">
        <f t="shared" si="2"/>
        <v>12.299999999999999</v>
      </c>
    </row>
    <row r="7" spans="1:17" x14ac:dyDescent="0.25">
      <c r="A7" s="2" t="s">
        <v>7</v>
      </c>
      <c r="B7" s="2">
        <v>16</v>
      </c>
      <c r="C7" s="2">
        <v>15.5</v>
      </c>
      <c r="D7" s="2">
        <v>14.1</v>
      </c>
      <c r="E7" s="3">
        <f t="shared" si="0"/>
        <v>15.200000000000001</v>
      </c>
      <c r="G7" s="2" t="s">
        <v>7</v>
      </c>
      <c r="H7" s="2">
        <v>17.8</v>
      </c>
      <c r="I7" s="2">
        <v>15.7</v>
      </c>
      <c r="J7" s="2">
        <v>16.600000000000001</v>
      </c>
      <c r="K7" s="3">
        <f t="shared" si="1"/>
        <v>16.7</v>
      </c>
      <c r="M7" s="2" t="s">
        <v>7</v>
      </c>
      <c r="N7" s="2">
        <v>15.9</v>
      </c>
      <c r="O7" s="2">
        <v>13.1</v>
      </c>
      <c r="P7" s="2">
        <v>14.2</v>
      </c>
      <c r="Q7" s="3">
        <f t="shared" si="2"/>
        <v>14.4</v>
      </c>
    </row>
    <row r="8" spans="1:17" x14ac:dyDescent="0.25">
      <c r="A8" s="2" t="s">
        <v>8</v>
      </c>
      <c r="B8" s="2">
        <v>15.5</v>
      </c>
      <c r="C8" s="2">
        <v>14.5</v>
      </c>
      <c r="D8" s="2">
        <v>6</v>
      </c>
      <c r="E8" s="3">
        <f t="shared" si="0"/>
        <v>12</v>
      </c>
      <c r="G8" s="2" t="s">
        <v>8</v>
      </c>
      <c r="H8" s="2">
        <v>15.5</v>
      </c>
      <c r="I8" s="2">
        <v>10.5</v>
      </c>
      <c r="J8" s="2">
        <v>8.4</v>
      </c>
      <c r="K8" s="3">
        <f t="shared" si="1"/>
        <v>11.466666666666667</v>
      </c>
      <c r="M8" s="2" t="s">
        <v>8</v>
      </c>
      <c r="N8" s="2">
        <v>11.3</v>
      </c>
      <c r="O8" s="2">
        <v>12.9</v>
      </c>
      <c r="P8" s="2">
        <v>12.7</v>
      </c>
      <c r="Q8" s="3">
        <f t="shared" si="2"/>
        <v>12.300000000000002</v>
      </c>
    </row>
    <row r="9" spans="1:17" x14ac:dyDescent="0.25">
      <c r="A9" s="2" t="s">
        <v>9</v>
      </c>
      <c r="B9" s="2">
        <v>6.5</v>
      </c>
      <c r="C9" s="2">
        <v>9</v>
      </c>
      <c r="D9" s="2">
        <v>7.2</v>
      </c>
      <c r="E9" s="3">
        <f t="shared" si="0"/>
        <v>7.5666666666666664</v>
      </c>
      <c r="G9" s="2" t="s">
        <v>9</v>
      </c>
      <c r="H9" s="2">
        <v>11.5</v>
      </c>
      <c r="I9" s="2">
        <v>14.5</v>
      </c>
      <c r="J9" s="2">
        <v>13.7</v>
      </c>
      <c r="K9" s="3">
        <f t="shared" si="1"/>
        <v>13.233333333333334</v>
      </c>
      <c r="M9" s="2" t="s">
        <v>9</v>
      </c>
      <c r="N9" s="2">
        <v>16.2</v>
      </c>
      <c r="O9" s="2">
        <v>16.399999999999999</v>
      </c>
      <c r="P9" s="2">
        <v>15</v>
      </c>
      <c r="Q9" s="3">
        <f t="shared" si="2"/>
        <v>15.866666666666665</v>
      </c>
    </row>
    <row r="12" spans="1:17" x14ac:dyDescent="0.25">
      <c r="A12" s="22" t="s">
        <v>0</v>
      </c>
      <c r="B12" s="24" t="s">
        <v>15</v>
      </c>
      <c r="C12" s="25"/>
      <c r="D12" s="26"/>
      <c r="E12" s="22" t="s">
        <v>16</v>
      </c>
      <c r="F12" s="22" t="s">
        <v>17</v>
      </c>
    </row>
    <row r="13" spans="1:17" x14ac:dyDescent="0.25">
      <c r="A13" s="23"/>
      <c r="B13" s="4" t="s">
        <v>12</v>
      </c>
      <c r="C13" s="4" t="s">
        <v>13</v>
      </c>
      <c r="D13" s="4" t="s">
        <v>14</v>
      </c>
      <c r="E13" s="23"/>
      <c r="F13" s="23"/>
    </row>
    <row r="14" spans="1:17" x14ac:dyDescent="0.25">
      <c r="A14" s="2" t="s">
        <v>3</v>
      </c>
      <c r="B14" s="5">
        <v>15.5</v>
      </c>
      <c r="C14" s="5">
        <v>14.3</v>
      </c>
      <c r="D14" s="5">
        <v>15.8</v>
      </c>
      <c r="E14" s="5">
        <f t="shared" ref="E14:E20" si="3">SUM(B14:D14)</f>
        <v>45.6</v>
      </c>
      <c r="F14" s="3">
        <f t="shared" ref="F14:F20" si="4">AVERAGE(B14:D14)</f>
        <v>15.200000000000001</v>
      </c>
    </row>
    <row r="15" spans="1:17" x14ac:dyDescent="0.25">
      <c r="A15" s="2" t="s">
        <v>4</v>
      </c>
      <c r="B15" s="5">
        <f t="shared" ref="B15:B20" si="5">D4</f>
        <v>14.5</v>
      </c>
      <c r="C15" s="5">
        <f t="shared" ref="C15:C20" si="6">J4</f>
        <v>15</v>
      </c>
      <c r="D15" s="5">
        <f t="shared" ref="D15:D20" si="7">N4</f>
        <v>14</v>
      </c>
      <c r="E15" s="5">
        <f t="shared" si="3"/>
        <v>43.5</v>
      </c>
      <c r="F15" s="3">
        <f t="shared" si="4"/>
        <v>14.5</v>
      </c>
    </row>
    <row r="16" spans="1:17" x14ac:dyDescent="0.25">
      <c r="A16" s="2" t="s">
        <v>5</v>
      </c>
      <c r="B16" s="5">
        <v>10</v>
      </c>
      <c r="C16" s="5">
        <f t="shared" si="6"/>
        <v>13.2</v>
      </c>
      <c r="D16" s="5">
        <f t="shared" si="7"/>
        <v>13.2</v>
      </c>
      <c r="E16" s="5">
        <f t="shared" si="3"/>
        <v>36.4</v>
      </c>
      <c r="F16" s="3">
        <f t="shared" si="4"/>
        <v>12.133333333333333</v>
      </c>
    </row>
    <row r="17" spans="1:13" x14ac:dyDescent="0.25">
      <c r="A17" s="2" t="s">
        <v>6</v>
      </c>
      <c r="B17" s="5">
        <f t="shared" si="5"/>
        <v>11.5</v>
      </c>
      <c r="C17" s="5">
        <f t="shared" si="6"/>
        <v>8</v>
      </c>
      <c r="D17" s="5">
        <f t="shared" si="7"/>
        <v>6.4</v>
      </c>
      <c r="E17" s="5">
        <f t="shared" si="3"/>
        <v>25.9</v>
      </c>
      <c r="F17" s="3">
        <f t="shared" si="4"/>
        <v>8.6333333333333329</v>
      </c>
    </row>
    <row r="18" spans="1:13" x14ac:dyDescent="0.25">
      <c r="A18" s="2" t="s">
        <v>7</v>
      </c>
      <c r="B18" s="5">
        <f t="shared" si="5"/>
        <v>14.1</v>
      </c>
      <c r="C18" s="5">
        <f t="shared" si="6"/>
        <v>16.600000000000001</v>
      </c>
      <c r="D18" s="5">
        <f t="shared" si="7"/>
        <v>15.9</v>
      </c>
      <c r="E18" s="5">
        <f t="shared" si="3"/>
        <v>46.6</v>
      </c>
      <c r="F18" s="3">
        <f t="shared" si="4"/>
        <v>15.533333333333333</v>
      </c>
    </row>
    <row r="19" spans="1:13" x14ac:dyDescent="0.25">
      <c r="A19" s="2" t="s">
        <v>8</v>
      </c>
      <c r="B19" s="5">
        <f t="shared" si="5"/>
        <v>6</v>
      </c>
      <c r="C19" s="5">
        <f t="shared" si="6"/>
        <v>8.4</v>
      </c>
      <c r="D19" s="5">
        <f t="shared" si="7"/>
        <v>11.3</v>
      </c>
      <c r="E19" s="5">
        <f t="shared" si="3"/>
        <v>25.700000000000003</v>
      </c>
      <c r="F19" s="3">
        <f t="shared" si="4"/>
        <v>8.5666666666666682</v>
      </c>
    </row>
    <row r="20" spans="1:13" x14ac:dyDescent="0.25">
      <c r="A20" s="2" t="s">
        <v>9</v>
      </c>
      <c r="B20" s="5">
        <f t="shared" si="5"/>
        <v>7.2</v>
      </c>
      <c r="C20" s="5">
        <f t="shared" si="6"/>
        <v>13.7</v>
      </c>
      <c r="D20" s="5">
        <f t="shared" si="7"/>
        <v>16.2</v>
      </c>
      <c r="E20" s="5">
        <f t="shared" si="3"/>
        <v>37.099999999999994</v>
      </c>
      <c r="F20" s="3">
        <f t="shared" si="4"/>
        <v>12.366666666666665</v>
      </c>
    </row>
    <row r="21" spans="1:13" x14ac:dyDescent="0.25">
      <c r="A21" s="2" t="s">
        <v>16</v>
      </c>
      <c r="B21" s="5">
        <f>SUM(B14:B20)</f>
        <v>78.8</v>
      </c>
      <c r="C21" s="5">
        <f>SUM(C14:C20)</f>
        <v>89.2</v>
      </c>
      <c r="D21" s="5">
        <f>SUM(D14:D20)</f>
        <v>92.8</v>
      </c>
      <c r="E21" s="5">
        <f>SUM(B21:D21)</f>
        <v>260.8</v>
      </c>
      <c r="F21" s="3">
        <f>AVERAGE(B14:D20)</f>
        <v>12.419047619047619</v>
      </c>
    </row>
    <row r="23" spans="1:13" x14ac:dyDescent="0.25">
      <c r="A23" s="6" t="s">
        <v>31</v>
      </c>
      <c r="B23" s="5">
        <v>7</v>
      </c>
    </row>
    <row r="24" spans="1:13" x14ac:dyDescent="0.25">
      <c r="A24" s="6" t="s">
        <v>18</v>
      </c>
      <c r="B24" s="5">
        <v>3</v>
      </c>
    </row>
    <row r="26" spans="1:13" x14ac:dyDescent="0.25">
      <c r="A26" s="6" t="s">
        <v>19</v>
      </c>
      <c r="B26" s="5">
        <f>E21^2/(B23*B24)</f>
        <v>3238.887619047619</v>
      </c>
    </row>
    <row r="27" spans="1:13" x14ac:dyDescent="0.25">
      <c r="J27" s="2" t="s">
        <v>44</v>
      </c>
      <c r="K27" s="2">
        <v>4.95</v>
      </c>
    </row>
    <row r="28" spans="1:13" x14ac:dyDescent="0.25">
      <c r="A28" s="6" t="s">
        <v>20</v>
      </c>
      <c r="B28" s="2" t="s">
        <v>23</v>
      </c>
      <c r="C28" s="2" t="s">
        <v>24</v>
      </c>
      <c r="D28" s="2" t="s">
        <v>25</v>
      </c>
      <c r="E28" s="2" t="s">
        <v>26</v>
      </c>
      <c r="F28" s="2" t="s">
        <v>27</v>
      </c>
      <c r="G28" s="2" t="s">
        <v>28</v>
      </c>
      <c r="H28" s="2" t="s">
        <v>29</v>
      </c>
      <c r="J28" s="15" t="s">
        <v>32</v>
      </c>
      <c r="K28" s="19">
        <f>K27*((D31/7)^0.5)</f>
        <v>4.4429485521143466</v>
      </c>
      <c r="L28" s="11"/>
      <c r="M28" s="11"/>
    </row>
    <row r="29" spans="1:13" x14ac:dyDescent="0.25">
      <c r="A29" s="2" t="s">
        <v>30</v>
      </c>
      <c r="B29" s="5">
        <f>B24-1</f>
        <v>2</v>
      </c>
      <c r="C29" s="5">
        <f>SUMSQ(B21:D21)/B23-B26</f>
        <v>15.100952380952094</v>
      </c>
      <c r="D29" s="5">
        <f>C29/B29</f>
        <v>7.5504761904760471</v>
      </c>
      <c r="E29" s="5">
        <f>D29/D31</f>
        <v>1.3388876379193433</v>
      </c>
      <c r="F29" s="14" t="str">
        <f>IF(E29&lt;G29,"tn",IF(E29&lt;H29,"*","**"))</f>
        <v>tn</v>
      </c>
      <c r="G29" s="5">
        <f>FINV(0.05,B29,B31)</f>
        <v>3.8852938346523942</v>
      </c>
      <c r="H29" s="5">
        <f>FINV(0.01,B29,B31)</f>
        <v>6.9266081401913002</v>
      </c>
      <c r="J29" s="11"/>
      <c r="K29" s="11"/>
      <c r="L29" s="11"/>
      <c r="M29" s="11"/>
    </row>
    <row r="30" spans="1:13" x14ac:dyDescent="0.25">
      <c r="A30" s="6" t="s">
        <v>0</v>
      </c>
      <c r="B30" s="5">
        <f>B23-1</f>
        <v>6</v>
      </c>
      <c r="C30" s="5">
        <f>SUMSQ(E14:E20)/B24-B26</f>
        <v>153.05904761904731</v>
      </c>
      <c r="D30" s="5">
        <f>C30/B30</f>
        <v>25.509841269841218</v>
      </c>
      <c r="E30" s="7">
        <f>D30/D31</f>
        <v>4.5235307363205752</v>
      </c>
      <c r="F30" s="14" t="str">
        <f>IF(E30&lt;G30,"tn",IF(E30&lt;H30,"*","**"))</f>
        <v>**</v>
      </c>
      <c r="G30" s="7">
        <f>FINV(0.05,B30,B32)</f>
        <v>2.5989777115642028</v>
      </c>
      <c r="H30" s="7">
        <f>FINV(0.01,B30,B32)</f>
        <v>3.8714268151294093</v>
      </c>
      <c r="J30" s="11"/>
      <c r="K30" s="11"/>
      <c r="L30" s="11"/>
      <c r="M30" s="11"/>
    </row>
    <row r="31" spans="1:13" x14ac:dyDescent="0.25">
      <c r="A31" s="2" t="s">
        <v>21</v>
      </c>
      <c r="B31" s="5">
        <f>(B23-1)*(B24-1)</f>
        <v>12</v>
      </c>
      <c r="C31" s="5">
        <f>C32-C29-C30</f>
        <v>67.6723809523819</v>
      </c>
      <c r="D31" s="7">
        <f>C31/B31</f>
        <v>5.6393650793651586</v>
      </c>
      <c r="E31" s="13"/>
      <c r="F31" s="13"/>
      <c r="G31" s="13"/>
      <c r="H31" s="13"/>
      <c r="J31" s="4" t="s">
        <v>33</v>
      </c>
      <c r="K31" s="4" t="s">
        <v>34</v>
      </c>
      <c r="L31" s="4" t="s">
        <v>35</v>
      </c>
      <c r="M31" s="4" t="s">
        <v>38</v>
      </c>
    </row>
    <row r="32" spans="1:13" x14ac:dyDescent="0.25">
      <c r="A32" s="2" t="s">
        <v>22</v>
      </c>
      <c r="B32" s="5">
        <f>B23*B24-1</f>
        <v>20</v>
      </c>
      <c r="C32" s="5">
        <f>SUMSQ(B14:D20)-B26</f>
        <v>235.8323809523813</v>
      </c>
      <c r="D32" s="13"/>
      <c r="E32" s="13"/>
      <c r="F32" s="13"/>
      <c r="G32" s="13"/>
      <c r="H32" s="13"/>
      <c r="J32" s="4" t="s">
        <v>8</v>
      </c>
      <c r="K32" s="21">
        <v>8.5666666669999998</v>
      </c>
      <c r="L32" s="17">
        <f>K32+K28</f>
        <v>13.009615219114346</v>
      </c>
      <c r="M32" s="4" t="s">
        <v>36</v>
      </c>
    </row>
    <row r="33" spans="10:13" x14ac:dyDescent="0.25">
      <c r="J33" s="4" t="s">
        <v>6</v>
      </c>
      <c r="K33" s="21">
        <v>8.6333333329999995</v>
      </c>
      <c r="L33" s="17">
        <f>K33+K28</f>
        <v>13.076281885114346</v>
      </c>
      <c r="M33" s="4" t="s">
        <v>36</v>
      </c>
    </row>
    <row r="34" spans="10:13" x14ac:dyDescent="0.25">
      <c r="J34" s="4" t="s">
        <v>5</v>
      </c>
      <c r="K34" s="21">
        <v>12.133333329999999</v>
      </c>
      <c r="L34" s="17">
        <f>K34+K28</f>
        <v>16.576281882114344</v>
      </c>
      <c r="M34" s="4" t="s">
        <v>39</v>
      </c>
    </row>
    <row r="35" spans="10:13" x14ac:dyDescent="0.25">
      <c r="J35" s="4" t="s">
        <v>9</v>
      </c>
      <c r="K35" s="21">
        <v>12.366666670000001</v>
      </c>
      <c r="L35" s="4"/>
      <c r="M35" s="4" t="s">
        <v>39</v>
      </c>
    </row>
    <row r="36" spans="10:13" x14ac:dyDescent="0.25">
      <c r="J36" s="4" t="s">
        <v>4</v>
      </c>
      <c r="K36" s="21">
        <v>14.5</v>
      </c>
      <c r="L36" s="4"/>
      <c r="M36" s="4" t="s">
        <v>40</v>
      </c>
    </row>
    <row r="37" spans="10:13" x14ac:dyDescent="0.25">
      <c r="J37" s="4" t="s">
        <v>3</v>
      </c>
      <c r="K37" s="21">
        <v>15.2</v>
      </c>
      <c r="L37" s="4"/>
      <c r="M37" s="4" t="s">
        <v>40</v>
      </c>
    </row>
    <row r="38" spans="10:13" x14ac:dyDescent="0.25">
      <c r="J38" s="4" t="s">
        <v>7</v>
      </c>
      <c r="K38" s="21">
        <v>15.53333333</v>
      </c>
      <c r="L38" s="4"/>
      <c r="M38" s="4" t="s">
        <v>40</v>
      </c>
    </row>
    <row r="39" spans="10:13" x14ac:dyDescent="0.25">
      <c r="K39" s="12"/>
    </row>
  </sheetData>
  <sortState ref="J32:M38">
    <sortCondition ref="K32"/>
  </sortState>
  <mergeCells count="4">
    <mergeCell ref="A12:A13"/>
    <mergeCell ref="B12:D12"/>
    <mergeCell ref="E12:E13"/>
    <mergeCell ref="F12:F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opLeftCell="I17" zoomScaleNormal="100" workbookViewId="0">
      <selection activeCell="O27" sqref="O27"/>
    </sheetView>
  </sheetViews>
  <sheetFormatPr defaultRowHeight="15.75" x14ac:dyDescent="0.25"/>
  <cols>
    <col min="1" max="1" width="15.140625" style="1" customWidth="1"/>
    <col min="2" max="5" width="9.140625" style="1"/>
    <col min="6" max="6" width="20.85546875" style="1" customWidth="1"/>
    <col min="7" max="7" width="10.42578125" style="1" customWidth="1"/>
    <col min="8" max="9" width="9.140625" style="1"/>
    <col min="10" max="10" width="20" style="1" customWidth="1"/>
    <col min="11" max="11" width="19.5703125" style="1" customWidth="1"/>
    <col min="12" max="12" width="28" style="1" customWidth="1"/>
    <col min="13" max="13" width="14.28515625" style="1" customWidth="1"/>
    <col min="14" max="16384" width="9.140625" style="1"/>
  </cols>
  <sheetData>
    <row r="1" spans="1:17" x14ac:dyDescent="0.25">
      <c r="C1" s="1" t="s">
        <v>1</v>
      </c>
      <c r="I1" s="1" t="s">
        <v>10</v>
      </c>
      <c r="O1" s="1" t="s">
        <v>11</v>
      </c>
    </row>
    <row r="2" spans="1:17" x14ac:dyDescent="0.25">
      <c r="A2" s="2" t="s">
        <v>0</v>
      </c>
      <c r="B2" s="2">
        <v>1</v>
      </c>
      <c r="C2" s="2">
        <v>2</v>
      </c>
      <c r="D2" s="2">
        <v>3</v>
      </c>
      <c r="E2" s="2" t="s">
        <v>2</v>
      </c>
      <c r="G2" s="2" t="s">
        <v>0</v>
      </c>
      <c r="H2" s="2">
        <v>1</v>
      </c>
      <c r="I2" s="2">
        <v>2</v>
      </c>
      <c r="J2" s="2">
        <v>3</v>
      </c>
      <c r="K2" s="2" t="s">
        <v>2</v>
      </c>
      <c r="M2" s="2" t="s">
        <v>0</v>
      </c>
      <c r="N2" s="2">
        <v>1</v>
      </c>
      <c r="O2" s="2">
        <v>2</v>
      </c>
      <c r="P2" s="2">
        <v>3</v>
      </c>
      <c r="Q2" s="2" t="s">
        <v>2</v>
      </c>
    </row>
    <row r="3" spans="1:17" x14ac:dyDescent="0.25">
      <c r="A3" s="2" t="s">
        <v>3</v>
      </c>
      <c r="B3" s="2">
        <v>14.8</v>
      </c>
      <c r="C3" s="2"/>
      <c r="D3" s="2"/>
      <c r="E3" s="3"/>
      <c r="G3" s="2" t="s">
        <v>3</v>
      </c>
      <c r="H3" s="2">
        <v>18.5</v>
      </c>
      <c r="I3" s="2"/>
      <c r="J3" s="2"/>
      <c r="K3" s="3"/>
      <c r="M3" s="2" t="s">
        <v>3</v>
      </c>
      <c r="N3" s="2">
        <v>18.100000000000001</v>
      </c>
      <c r="O3" s="2"/>
      <c r="P3" s="2"/>
      <c r="Q3" s="3"/>
    </row>
    <row r="4" spans="1:17" x14ac:dyDescent="0.25">
      <c r="A4" s="2" t="s">
        <v>4</v>
      </c>
      <c r="B4" s="2">
        <v>15.7</v>
      </c>
      <c r="C4" s="2"/>
      <c r="D4" s="2"/>
      <c r="E4" s="3"/>
      <c r="G4" s="2" t="s">
        <v>4</v>
      </c>
      <c r="H4" s="2">
        <v>16.3</v>
      </c>
      <c r="I4" s="2"/>
      <c r="J4" s="2"/>
      <c r="K4" s="3"/>
      <c r="M4" s="2" t="s">
        <v>4</v>
      </c>
      <c r="N4" s="2">
        <v>19.5</v>
      </c>
      <c r="O4" s="2"/>
      <c r="P4" s="2"/>
      <c r="Q4" s="3"/>
    </row>
    <row r="5" spans="1:17" x14ac:dyDescent="0.25">
      <c r="A5" s="2" t="s">
        <v>5</v>
      </c>
      <c r="B5" s="2">
        <v>12.1</v>
      </c>
      <c r="C5" s="2"/>
      <c r="D5" s="2"/>
      <c r="E5" s="3"/>
      <c r="G5" s="2" t="s">
        <v>5</v>
      </c>
      <c r="H5" s="2">
        <v>11.3</v>
      </c>
      <c r="I5" s="2">
        <v>17.5</v>
      </c>
      <c r="J5" s="2"/>
      <c r="K5" s="3">
        <f>AVERAGE(H5:I5)</f>
        <v>14.4</v>
      </c>
      <c r="M5" s="2" t="s">
        <v>5</v>
      </c>
      <c r="N5" s="2">
        <v>16.2</v>
      </c>
      <c r="O5" s="2">
        <v>13.5</v>
      </c>
      <c r="P5" s="2"/>
      <c r="Q5" s="3">
        <f>AVERAGE(N5:O5)</f>
        <v>14.85</v>
      </c>
    </row>
    <row r="6" spans="1:17" x14ac:dyDescent="0.25">
      <c r="A6" s="2" t="s">
        <v>6</v>
      </c>
      <c r="B6" s="2">
        <v>14</v>
      </c>
      <c r="C6" s="2"/>
      <c r="D6" s="2"/>
      <c r="E6" s="3"/>
      <c r="G6" s="2" t="s">
        <v>6</v>
      </c>
      <c r="H6" s="2">
        <v>17.5</v>
      </c>
      <c r="I6" s="2"/>
      <c r="J6" s="2"/>
      <c r="K6" s="3"/>
      <c r="M6" s="2" t="s">
        <v>6</v>
      </c>
      <c r="N6" s="2">
        <v>11.2</v>
      </c>
      <c r="O6" s="2">
        <v>18.5</v>
      </c>
      <c r="P6" s="2"/>
      <c r="Q6" s="3">
        <f>AVERAGE(N6:O6)</f>
        <v>14.85</v>
      </c>
    </row>
    <row r="7" spans="1:17" x14ac:dyDescent="0.25">
      <c r="A7" s="2" t="s">
        <v>7</v>
      </c>
      <c r="B7" s="2">
        <v>19.899999999999999</v>
      </c>
      <c r="C7" s="2"/>
      <c r="D7" s="2"/>
      <c r="E7" s="3"/>
      <c r="G7" s="2" t="s">
        <v>7</v>
      </c>
      <c r="H7" s="2">
        <v>19.8</v>
      </c>
      <c r="I7" s="2"/>
      <c r="J7" s="2"/>
      <c r="K7" s="3"/>
      <c r="M7" s="2" t="s">
        <v>7</v>
      </c>
      <c r="N7" s="2">
        <v>20.5</v>
      </c>
      <c r="O7" s="2"/>
      <c r="P7" s="2"/>
      <c r="Q7" s="3"/>
    </row>
    <row r="8" spans="1:17" x14ac:dyDescent="0.25">
      <c r="A8" s="2" t="s">
        <v>8</v>
      </c>
      <c r="B8" s="2">
        <v>14.4</v>
      </c>
      <c r="C8" s="2"/>
      <c r="D8" s="2"/>
      <c r="E8" s="3"/>
      <c r="G8" s="2" t="s">
        <v>8</v>
      </c>
      <c r="H8" s="2">
        <v>16.600000000000001</v>
      </c>
      <c r="I8" s="2"/>
      <c r="J8" s="2"/>
      <c r="K8" s="3"/>
      <c r="M8" s="2" t="s">
        <v>8</v>
      </c>
      <c r="N8" s="2">
        <v>17.899999999999999</v>
      </c>
      <c r="O8" s="2"/>
      <c r="P8" s="2"/>
      <c r="Q8" s="3"/>
    </row>
    <row r="9" spans="1:17" x14ac:dyDescent="0.25">
      <c r="A9" s="2" t="s">
        <v>9</v>
      </c>
      <c r="B9" s="2">
        <v>10.5</v>
      </c>
      <c r="C9" s="2"/>
      <c r="D9" s="2"/>
      <c r="E9" s="3"/>
      <c r="G9" s="2" t="s">
        <v>9</v>
      </c>
      <c r="H9" s="2">
        <v>15.5</v>
      </c>
      <c r="I9" s="2"/>
      <c r="J9" s="2"/>
      <c r="K9" s="3"/>
      <c r="M9" s="2" t="s">
        <v>9</v>
      </c>
      <c r="N9" s="2">
        <v>17.8</v>
      </c>
      <c r="O9" s="2">
        <v>19.600000000000001</v>
      </c>
      <c r="P9" s="2"/>
      <c r="Q9" s="3">
        <f>AVERAGE(N9:O9)</f>
        <v>18.700000000000003</v>
      </c>
    </row>
    <row r="12" spans="1:17" x14ac:dyDescent="0.25">
      <c r="A12" s="22" t="s">
        <v>0</v>
      </c>
      <c r="B12" s="24" t="s">
        <v>15</v>
      </c>
      <c r="C12" s="25"/>
      <c r="D12" s="26"/>
      <c r="E12" s="22" t="s">
        <v>16</v>
      </c>
      <c r="F12" s="22" t="s">
        <v>17</v>
      </c>
    </row>
    <row r="13" spans="1:17" x14ac:dyDescent="0.25">
      <c r="A13" s="23"/>
      <c r="B13" s="4" t="s">
        <v>12</v>
      </c>
      <c r="C13" s="4" t="s">
        <v>13</v>
      </c>
      <c r="D13" s="4" t="s">
        <v>14</v>
      </c>
      <c r="E13" s="23"/>
      <c r="F13" s="23"/>
    </row>
    <row r="14" spans="1:17" x14ac:dyDescent="0.25">
      <c r="A14" s="2" t="s">
        <v>3</v>
      </c>
      <c r="B14" s="5">
        <v>14.8</v>
      </c>
      <c r="C14" s="5">
        <v>18.5</v>
      </c>
      <c r="D14" s="5">
        <v>18.100000000000001</v>
      </c>
      <c r="E14" s="5">
        <f>SUM(B14:D14)</f>
        <v>51.4</v>
      </c>
      <c r="F14" s="5">
        <f>AVERAGE(B14:D14)</f>
        <v>17.133333333333333</v>
      </c>
    </row>
    <row r="15" spans="1:17" x14ac:dyDescent="0.25">
      <c r="A15" s="2" t="s">
        <v>4</v>
      </c>
      <c r="B15" s="5">
        <v>15.7</v>
      </c>
      <c r="C15" s="5">
        <v>16.3</v>
      </c>
      <c r="D15" s="5">
        <v>19.5</v>
      </c>
      <c r="E15" s="5">
        <f>SUM(B15:D15)</f>
        <v>51.5</v>
      </c>
      <c r="F15" s="5">
        <f>AVERAGE(B15:D15)</f>
        <v>17.166666666666668</v>
      </c>
    </row>
    <row r="16" spans="1:17" x14ac:dyDescent="0.25">
      <c r="A16" s="6" t="s">
        <v>5</v>
      </c>
      <c r="B16" s="7">
        <v>12.1</v>
      </c>
      <c r="C16" s="7">
        <v>11.3</v>
      </c>
      <c r="D16" s="7">
        <v>16.2</v>
      </c>
      <c r="E16" s="7">
        <f t="shared" ref="E16:E20" si="0">SUM(B16:D16)</f>
        <v>39.599999999999994</v>
      </c>
      <c r="F16" s="7">
        <f>AVERAGE(B16:D16)</f>
        <v>13.199999999999998</v>
      </c>
    </row>
    <row r="17" spans="1:13" x14ac:dyDescent="0.25">
      <c r="A17" s="2" t="s">
        <v>6</v>
      </c>
      <c r="B17" s="5">
        <v>14</v>
      </c>
      <c r="C17" s="5">
        <v>17.5</v>
      </c>
      <c r="D17" s="5">
        <v>11.2</v>
      </c>
      <c r="E17" s="5">
        <f t="shared" si="0"/>
        <v>42.7</v>
      </c>
      <c r="F17" s="5">
        <f>AVERAGE(B17:D17)</f>
        <v>14.233333333333334</v>
      </c>
    </row>
    <row r="18" spans="1:13" x14ac:dyDescent="0.25">
      <c r="A18" s="6" t="s">
        <v>7</v>
      </c>
      <c r="B18" s="7">
        <v>19.899999999999999</v>
      </c>
      <c r="C18" s="7">
        <v>20.2</v>
      </c>
      <c r="D18" s="7">
        <v>20.5</v>
      </c>
      <c r="E18" s="7">
        <f t="shared" si="0"/>
        <v>60.599999999999994</v>
      </c>
      <c r="F18" s="7">
        <f t="shared" ref="F18:F20" si="1">AVERAGE(B18:D18)</f>
        <v>20.2</v>
      </c>
    </row>
    <row r="19" spans="1:13" x14ac:dyDescent="0.25">
      <c r="A19" s="2" t="s">
        <v>8</v>
      </c>
      <c r="B19" s="5">
        <v>14.4</v>
      </c>
      <c r="C19" s="5">
        <v>16.600000000000001</v>
      </c>
      <c r="D19" s="5">
        <v>17.899999999999999</v>
      </c>
      <c r="E19" s="5">
        <f t="shared" si="0"/>
        <v>48.9</v>
      </c>
      <c r="F19" s="5">
        <f t="shared" si="1"/>
        <v>16.3</v>
      </c>
    </row>
    <row r="20" spans="1:13" x14ac:dyDescent="0.25">
      <c r="A20" s="2" t="s">
        <v>9</v>
      </c>
      <c r="B20" s="5">
        <v>11.5</v>
      </c>
      <c r="C20" s="5">
        <v>15.5</v>
      </c>
      <c r="D20" s="5">
        <v>19.600000000000001</v>
      </c>
      <c r="E20" s="5">
        <f t="shared" si="0"/>
        <v>46.6</v>
      </c>
      <c r="F20" s="5">
        <f t="shared" si="1"/>
        <v>15.533333333333333</v>
      </c>
    </row>
    <row r="21" spans="1:13" x14ac:dyDescent="0.25">
      <c r="A21" s="2" t="s">
        <v>16</v>
      </c>
      <c r="B21" s="5">
        <f>SUM(B14:B20)</f>
        <v>102.4</v>
      </c>
      <c r="C21" s="5">
        <f>SUM(C14:C20)</f>
        <v>115.9</v>
      </c>
      <c r="D21" s="5">
        <f>SUM(D14:D20)</f>
        <v>123</v>
      </c>
      <c r="E21" s="5">
        <f>SUM(B21:D21)</f>
        <v>341.3</v>
      </c>
      <c r="F21" s="5">
        <f>AVERAGE(B14:D20)</f>
        <v>16.25238095238095</v>
      </c>
    </row>
    <row r="23" spans="1:13" x14ac:dyDescent="0.25">
      <c r="A23" s="6" t="s">
        <v>31</v>
      </c>
      <c r="B23" s="5">
        <v>7</v>
      </c>
    </row>
    <row r="24" spans="1:13" x14ac:dyDescent="0.25">
      <c r="A24" s="6" t="s">
        <v>18</v>
      </c>
      <c r="B24" s="5">
        <v>3</v>
      </c>
    </row>
    <row r="26" spans="1:13" x14ac:dyDescent="0.25">
      <c r="A26" s="6" t="s">
        <v>19</v>
      </c>
      <c r="B26" s="5">
        <f>E21^2/(B23*B24)</f>
        <v>5546.9376190476196</v>
      </c>
    </row>
    <row r="28" spans="1:13" x14ac:dyDescent="0.25">
      <c r="A28" s="6" t="s">
        <v>20</v>
      </c>
      <c r="B28" s="2" t="s">
        <v>23</v>
      </c>
      <c r="C28" s="2" t="s">
        <v>24</v>
      </c>
      <c r="D28" s="2" t="s">
        <v>25</v>
      </c>
      <c r="E28" s="2" t="s">
        <v>26</v>
      </c>
      <c r="F28" s="2" t="s">
        <v>27</v>
      </c>
      <c r="G28" s="2" t="s">
        <v>28</v>
      </c>
      <c r="H28" s="2" t="s">
        <v>29</v>
      </c>
      <c r="J28" s="4" t="s">
        <v>43</v>
      </c>
      <c r="K28" s="4">
        <v>4.95</v>
      </c>
      <c r="L28" s="11"/>
      <c r="M28" s="11"/>
    </row>
    <row r="29" spans="1:13" x14ac:dyDescent="0.25">
      <c r="A29" s="2" t="s">
        <v>30</v>
      </c>
      <c r="B29" s="5">
        <f>B24-1</f>
        <v>2</v>
      </c>
      <c r="C29" s="5">
        <f>SUMSQ(B21:D21)/B23-B26</f>
        <v>31.286666666666861</v>
      </c>
      <c r="D29" s="5">
        <f>C29/B29</f>
        <v>15.64333333333343</v>
      </c>
      <c r="E29" s="5">
        <f>D29/D31</f>
        <v>3.2198970840480374</v>
      </c>
      <c r="F29" s="14" t="str">
        <f>IF(E29&lt;G29,"tn",IF(E29&lt;H29,"*","**"))</f>
        <v>tn</v>
      </c>
      <c r="G29" s="5">
        <f>FINV(0.05,B29,B31)</f>
        <v>3.8852938346523942</v>
      </c>
      <c r="H29" s="5">
        <f>FINV(0.01,B29,B31)</f>
        <v>6.9266081401913002</v>
      </c>
      <c r="J29" s="15" t="s">
        <v>32</v>
      </c>
      <c r="K29" s="19">
        <f>K28*((D31/7)^0.5)</f>
        <v>4.1238212601559656</v>
      </c>
      <c r="L29" s="11"/>
      <c r="M29" s="11"/>
    </row>
    <row r="30" spans="1:13" x14ac:dyDescent="0.25">
      <c r="A30" s="6" t="s">
        <v>0</v>
      </c>
      <c r="B30" s="5">
        <f>B23-1</f>
        <v>6</v>
      </c>
      <c r="C30" s="5">
        <f>SUMSQ(E14:E20)/B24-B26</f>
        <v>93.32571428571373</v>
      </c>
      <c r="D30" s="5">
        <f>C30/B30</f>
        <v>15.554285714285621</v>
      </c>
      <c r="E30" s="7">
        <f>D30/D31</f>
        <v>3.2015682430776478</v>
      </c>
      <c r="F30" s="14" t="str">
        <f>IF(E30&lt;G30,"tn",IF(E30&lt;H30,"*","**"))</f>
        <v>*</v>
      </c>
      <c r="G30" s="7">
        <f>FINV(0.05,B30,B32)</f>
        <v>2.5989777115642028</v>
      </c>
      <c r="H30" s="7">
        <f>FINV(0.01,B30,B32)</f>
        <v>3.8714268151294093</v>
      </c>
      <c r="J30" s="11"/>
      <c r="K30" s="11"/>
      <c r="L30" s="11"/>
      <c r="M30" s="11"/>
    </row>
    <row r="31" spans="1:13" x14ac:dyDescent="0.25">
      <c r="A31" s="2" t="s">
        <v>21</v>
      </c>
      <c r="B31" s="5">
        <f>(B23-1)*(B24-1)</f>
        <v>12</v>
      </c>
      <c r="C31" s="5">
        <f>C32-C29-C30</f>
        <v>58.300000000000182</v>
      </c>
      <c r="D31" s="7">
        <f>C31/B31</f>
        <v>4.8583333333333485</v>
      </c>
      <c r="E31" s="13"/>
      <c r="F31" s="13"/>
      <c r="G31" s="13"/>
      <c r="H31" s="13"/>
      <c r="J31" s="4" t="s">
        <v>33</v>
      </c>
      <c r="K31" s="4" t="s">
        <v>34</v>
      </c>
      <c r="L31" s="4" t="s">
        <v>35</v>
      </c>
      <c r="M31" s="4" t="s">
        <v>38</v>
      </c>
    </row>
    <row r="32" spans="1:13" x14ac:dyDescent="0.25">
      <c r="A32" s="2" t="s">
        <v>22</v>
      </c>
      <c r="B32" s="5">
        <f>B23*B24-1</f>
        <v>20</v>
      </c>
      <c r="C32" s="5">
        <f>SUMSQ(B14:D20)-B26</f>
        <v>182.91238095238077</v>
      </c>
      <c r="D32" s="13"/>
      <c r="E32" s="13"/>
      <c r="F32" s="13"/>
      <c r="G32" s="13"/>
      <c r="H32" s="13"/>
      <c r="J32" s="4" t="s">
        <v>5</v>
      </c>
      <c r="K32" s="17">
        <v>13.2</v>
      </c>
      <c r="L32" s="17">
        <f>K32+K29</f>
        <v>17.323821260155967</v>
      </c>
      <c r="M32" s="4" t="s">
        <v>36</v>
      </c>
    </row>
    <row r="33" spans="10:13" x14ac:dyDescent="0.25">
      <c r="J33" s="4" t="s">
        <v>6</v>
      </c>
      <c r="K33" s="18">
        <v>14.233333330000001</v>
      </c>
      <c r="L33" s="17">
        <f>K33+K29</f>
        <v>18.357154590155965</v>
      </c>
      <c r="M33" s="4" t="s">
        <v>36</v>
      </c>
    </row>
    <row r="34" spans="10:13" x14ac:dyDescent="0.25">
      <c r="J34" s="4" t="s">
        <v>9</v>
      </c>
      <c r="K34" s="17">
        <v>15.53333333</v>
      </c>
      <c r="L34" s="17">
        <f>K34+K29</f>
        <v>19.657154590155965</v>
      </c>
      <c r="M34" s="4" t="s">
        <v>36</v>
      </c>
    </row>
    <row r="35" spans="10:13" x14ac:dyDescent="0.25">
      <c r="J35" s="4" t="s">
        <v>8</v>
      </c>
      <c r="K35" s="17">
        <v>16.3</v>
      </c>
      <c r="L35" s="17">
        <f>K35+K29</f>
        <v>20.423821260155968</v>
      </c>
      <c r="M35" s="4" t="s">
        <v>39</v>
      </c>
    </row>
    <row r="36" spans="10:13" x14ac:dyDescent="0.25">
      <c r="J36" s="4" t="s">
        <v>3</v>
      </c>
      <c r="K36" s="17">
        <v>17.133333329999999</v>
      </c>
      <c r="L36" s="4"/>
      <c r="M36" s="4" t="s">
        <v>39</v>
      </c>
    </row>
    <row r="37" spans="10:13" x14ac:dyDescent="0.25">
      <c r="J37" s="4" t="s">
        <v>4</v>
      </c>
      <c r="K37" s="17">
        <v>17.166666670000001</v>
      </c>
      <c r="L37" s="4"/>
      <c r="M37" s="4" t="s">
        <v>39</v>
      </c>
    </row>
    <row r="38" spans="10:13" x14ac:dyDescent="0.25">
      <c r="J38" s="4" t="s">
        <v>7</v>
      </c>
      <c r="K38" s="17">
        <v>20.2</v>
      </c>
      <c r="L38" s="4"/>
      <c r="M38" s="4" t="s">
        <v>40</v>
      </c>
    </row>
  </sheetData>
  <sortState ref="J32:M38">
    <sortCondition ref="K32"/>
  </sortState>
  <mergeCells count="4">
    <mergeCell ref="A12:A13"/>
    <mergeCell ref="B12:D12"/>
    <mergeCell ref="E12:E13"/>
    <mergeCell ref="F12:F1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topLeftCell="I18" zoomScaleNormal="100" workbookViewId="0">
      <selection activeCell="O34" sqref="O34"/>
    </sheetView>
  </sheetViews>
  <sheetFormatPr defaultRowHeight="15" x14ac:dyDescent="0.25"/>
  <cols>
    <col min="1" max="1" width="16.140625" style="8" customWidth="1"/>
    <col min="2" max="5" width="9.140625" style="8"/>
    <col min="6" max="6" width="18.28515625" style="8" customWidth="1"/>
    <col min="7" max="7" width="10.140625" style="8" customWidth="1"/>
    <col min="8" max="9" width="9.140625" style="8"/>
    <col min="10" max="10" width="20.28515625" style="8" customWidth="1"/>
    <col min="11" max="11" width="25.85546875" style="8" customWidth="1"/>
    <col min="12" max="12" width="22.5703125" style="8" customWidth="1"/>
    <col min="13" max="13" width="13.7109375" style="8" customWidth="1"/>
    <col min="14" max="16384" width="9.140625" style="8"/>
  </cols>
  <sheetData>
    <row r="1" spans="1:17" ht="15.75" x14ac:dyDescent="0.25">
      <c r="A1" s="1"/>
      <c r="B1" s="1"/>
      <c r="C1" s="1" t="s">
        <v>1</v>
      </c>
      <c r="D1" s="1"/>
      <c r="E1" s="1"/>
      <c r="F1" s="1"/>
      <c r="G1" s="1"/>
      <c r="H1" s="1"/>
      <c r="I1" s="1" t="s">
        <v>10</v>
      </c>
      <c r="J1" s="1"/>
      <c r="K1" s="1"/>
      <c r="L1" s="1"/>
      <c r="M1" s="1"/>
      <c r="N1" s="1"/>
      <c r="O1" s="1" t="s">
        <v>11</v>
      </c>
      <c r="P1" s="1"/>
      <c r="Q1" s="1"/>
    </row>
    <row r="2" spans="1:17" ht="15.75" x14ac:dyDescent="0.25">
      <c r="A2" s="2" t="s">
        <v>0</v>
      </c>
      <c r="B2" s="2">
        <v>1</v>
      </c>
      <c r="C2" s="2">
        <v>2</v>
      </c>
      <c r="D2" s="2">
        <v>3</v>
      </c>
      <c r="E2" s="2" t="s">
        <v>2</v>
      </c>
      <c r="F2" s="1"/>
      <c r="G2" s="2" t="s">
        <v>0</v>
      </c>
      <c r="H2" s="2">
        <v>1</v>
      </c>
      <c r="I2" s="2">
        <v>2</v>
      </c>
      <c r="J2" s="2">
        <v>3</v>
      </c>
      <c r="K2" s="2" t="s">
        <v>2</v>
      </c>
      <c r="L2" s="1"/>
      <c r="M2" s="2" t="s">
        <v>0</v>
      </c>
      <c r="N2" s="2">
        <v>1</v>
      </c>
      <c r="O2" s="2">
        <v>2</v>
      </c>
      <c r="P2" s="2">
        <v>3</v>
      </c>
      <c r="Q2" s="2" t="s">
        <v>2</v>
      </c>
    </row>
    <row r="3" spans="1:17" ht="15.75" x14ac:dyDescent="0.25">
      <c r="A3" s="2" t="s">
        <v>3</v>
      </c>
      <c r="B3" s="2">
        <v>19.3</v>
      </c>
      <c r="C3" s="2"/>
      <c r="D3" s="2"/>
      <c r="E3" s="3">
        <f>AVERAGE(B3:C3)</f>
        <v>19.3</v>
      </c>
      <c r="F3" s="1"/>
      <c r="G3" s="2" t="s">
        <v>3</v>
      </c>
      <c r="H3" s="2">
        <v>19</v>
      </c>
      <c r="I3" s="2"/>
      <c r="J3" s="2"/>
      <c r="K3" s="3">
        <f>AVERAGE(H3:I3)</f>
        <v>19</v>
      </c>
      <c r="L3" s="1"/>
      <c r="M3" s="2" t="s">
        <v>3</v>
      </c>
      <c r="N3" s="2">
        <v>18.5</v>
      </c>
      <c r="O3" s="2"/>
      <c r="P3" s="2"/>
      <c r="Q3" s="3">
        <f>AVERAGE(N3)</f>
        <v>18.5</v>
      </c>
    </row>
    <row r="4" spans="1:17" ht="15.75" x14ac:dyDescent="0.25">
      <c r="A4" s="2" t="s">
        <v>4</v>
      </c>
      <c r="B4" s="2">
        <v>25.5</v>
      </c>
      <c r="C4" s="2"/>
      <c r="D4" s="2"/>
      <c r="E4" s="3">
        <f t="shared" ref="E4:E9" si="0">AVERAGE(B4:C4)</f>
        <v>25.5</v>
      </c>
      <c r="F4" s="1"/>
      <c r="G4" s="2" t="s">
        <v>4</v>
      </c>
      <c r="H4" s="2">
        <v>17.5</v>
      </c>
      <c r="I4" s="2"/>
      <c r="J4" s="2"/>
      <c r="K4" s="3">
        <f t="shared" ref="K4:K9" si="1">AVERAGE(H4:I4)</f>
        <v>17.5</v>
      </c>
      <c r="L4" s="1"/>
      <c r="M4" s="2" t="s">
        <v>4</v>
      </c>
      <c r="N4" s="2">
        <v>21.2</v>
      </c>
      <c r="O4" s="2"/>
      <c r="P4" s="2"/>
      <c r="Q4" s="3">
        <f t="shared" ref="Q4:Q9" si="2">AVERAGE(N4:O4)</f>
        <v>21.2</v>
      </c>
    </row>
    <row r="5" spans="1:17" ht="15.75" x14ac:dyDescent="0.25">
      <c r="A5" s="2" t="s">
        <v>5</v>
      </c>
      <c r="B5" s="2">
        <v>15.4</v>
      </c>
      <c r="C5" s="2"/>
      <c r="D5" s="2"/>
      <c r="E5" s="3">
        <f t="shared" si="0"/>
        <v>15.4</v>
      </c>
      <c r="F5" s="1"/>
      <c r="G5" s="2" t="s">
        <v>5</v>
      </c>
      <c r="H5" s="2">
        <v>16</v>
      </c>
      <c r="I5" s="2"/>
      <c r="J5" s="2"/>
      <c r="K5" s="3">
        <f t="shared" si="1"/>
        <v>16</v>
      </c>
      <c r="L5" s="1"/>
      <c r="M5" s="2" t="s">
        <v>5</v>
      </c>
      <c r="N5" s="2">
        <v>18.399999999999999</v>
      </c>
      <c r="O5" s="2"/>
      <c r="P5" s="2"/>
      <c r="Q5" s="3">
        <f t="shared" si="2"/>
        <v>18.399999999999999</v>
      </c>
    </row>
    <row r="6" spans="1:17" ht="15.75" x14ac:dyDescent="0.25">
      <c r="A6" s="2" t="s">
        <v>6</v>
      </c>
      <c r="B6" s="2">
        <v>17.3</v>
      </c>
      <c r="C6" s="2"/>
      <c r="D6" s="2"/>
      <c r="E6" s="3">
        <f t="shared" si="0"/>
        <v>17.3</v>
      </c>
      <c r="F6" s="1"/>
      <c r="G6" s="2" t="s">
        <v>6</v>
      </c>
      <c r="H6" s="2">
        <v>18.3</v>
      </c>
      <c r="I6" s="2"/>
      <c r="J6" s="2"/>
      <c r="K6" s="3">
        <f t="shared" si="1"/>
        <v>18.3</v>
      </c>
      <c r="L6" s="1"/>
      <c r="M6" s="2" t="s">
        <v>6</v>
      </c>
      <c r="N6" s="2">
        <v>20.5</v>
      </c>
      <c r="O6" s="2"/>
      <c r="P6" s="2"/>
      <c r="Q6" s="3">
        <f t="shared" si="2"/>
        <v>20.5</v>
      </c>
    </row>
    <row r="7" spans="1:17" ht="15.75" x14ac:dyDescent="0.25">
      <c r="A7" s="2" t="s">
        <v>7</v>
      </c>
      <c r="B7" s="2">
        <v>18.5</v>
      </c>
      <c r="C7" s="2"/>
      <c r="D7" s="2"/>
      <c r="E7" s="3">
        <f t="shared" si="0"/>
        <v>18.5</v>
      </c>
      <c r="F7" s="1"/>
      <c r="G7" s="2" t="s">
        <v>7</v>
      </c>
      <c r="H7" s="2">
        <v>21.1</v>
      </c>
      <c r="I7" s="2"/>
      <c r="J7" s="2"/>
      <c r="K7" s="3">
        <f t="shared" si="1"/>
        <v>21.1</v>
      </c>
      <c r="L7" s="1"/>
      <c r="M7" s="2" t="s">
        <v>7</v>
      </c>
      <c r="N7" s="2">
        <v>16.100000000000001</v>
      </c>
      <c r="O7" s="2"/>
      <c r="P7" s="2"/>
      <c r="Q7" s="3">
        <f t="shared" si="2"/>
        <v>16.100000000000001</v>
      </c>
    </row>
    <row r="8" spans="1:17" ht="15.75" x14ac:dyDescent="0.25">
      <c r="A8" s="2" t="s">
        <v>8</v>
      </c>
      <c r="B8" s="2">
        <v>15.1</v>
      </c>
      <c r="C8" s="2"/>
      <c r="D8" s="2"/>
      <c r="E8" s="3">
        <f t="shared" si="0"/>
        <v>15.1</v>
      </c>
      <c r="F8" s="1"/>
      <c r="G8" s="2" t="s">
        <v>8</v>
      </c>
      <c r="H8" s="2">
        <v>17.2</v>
      </c>
      <c r="I8" s="2"/>
      <c r="J8" s="2"/>
      <c r="K8" s="3">
        <f t="shared" si="1"/>
        <v>17.2</v>
      </c>
      <c r="L8" s="1"/>
      <c r="M8" s="2" t="s">
        <v>8</v>
      </c>
      <c r="N8" s="2">
        <v>17.100000000000001</v>
      </c>
      <c r="O8" s="2"/>
      <c r="P8" s="2"/>
      <c r="Q8" s="3">
        <f t="shared" si="2"/>
        <v>17.100000000000001</v>
      </c>
    </row>
    <row r="9" spans="1:17" ht="15.75" x14ac:dyDescent="0.25">
      <c r="A9" s="2" t="s">
        <v>9</v>
      </c>
      <c r="B9" s="2">
        <v>16</v>
      </c>
      <c r="C9" s="2"/>
      <c r="D9" s="2"/>
      <c r="E9" s="3">
        <f t="shared" si="0"/>
        <v>16</v>
      </c>
      <c r="F9" s="1"/>
      <c r="G9" s="2" t="s">
        <v>9</v>
      </c>
      <c r="H9" s="2">
        <v>17.7</v>
      </c>
      <c r="I9" s="2"/>
      <c r="J9" s="2"/>
      <c r="K9" s="3">
        <f t="shared" si="1"/>
        <v>17.7</v>
      </c>
      <c r="L9" s="1"/>
      <c r="M9" s="2" t="s">
        <v>9</v>
      </c>
      <c r="N9" s="2">
        <v>22.4</v>
      </c>
      <c r="O9" s="2"/>
      <c r="P9" s="2"/>
      <c r="Q9" s="3">
        <f t="shared" si="2"/>
        <v>22.4</v>
      </c>
    </row>
    <row r="10" spans="1:17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2"/>
      <c r="L10" s="1"/>
      <c r="M10" s="1"/>
      <c r="N10" s="1"/>
      <c r="O10" s="1"/>
      <c r="P10" s="1"/>
      <c r="Q10" s="1"/>
    </row>
    <row r="11" spans="1:17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5.75" x14ac:dyDescent="0.25">
      <c r="A12" s="22" t="s">
        <v>0</v>
      </c>
      <c r="B12" s="24" t="s">
        <v>15</v>
      </c>
      <c r="C12" s="25"/>
      <c r="D12" s="26"/>
      <c r="E12" s="22" t="s">
        <v>16</v>
      </c>
      <c r="F12" s="22" t="s">
        <v>17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15.75" x14ac:dyDescent="0.25">
      <c r="A13" s="23"/>
      <c r="B13" s="4" t="s">
        <v>12</v>
      </c>
      <c r="C13" s="4" t="s">
        <v>13</v>
      </c>
      <c r="D13" s="4" t="s">
        <v>14</v>
      </c>
      <c r="E13" s="23"/>
      <c r="F13" s="23"/>
      <c r="G13" s="1"/>
      <c r="H13" s="1"/>
      <c r="I13" s="1" t="s">
        <v>37</v>
      </c>
      <c r="J13" s="1"/>
      <c r="K13" s="1"/>
      <c r="L13" s="1"/>
      <c r="M13" s="1"/>
      <c r="N13" s="1"/>
      <c r="O13" s="1"/>
      <c r="P13" s="1"/>
      <c r="Q13" s="1"/>
    </row>
    <row r="14" spans="1:17" ht="15.75" x14ac:dyDescent="0.25">
      <c r="A14" s="2" t="s">
        <v>3</v>
      </c>
      <c r="B14" s="2">
        <v>17.2</v>
      </c>
      <c r="C14" s="2">
        <v>18.899999999999999</v>
      </c>
      <c r="D14" s="5">
        <v>18.5</v>
      </c>
      <c r="E14" s="5">
        <f>SUM(B14:D14)</f>
        <v>54.599999999999994</v>
      </c>
      <c r="F14" s="5">
        <f>AVERAGE(B14:D14)</f>
        <v>18.2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15.75" x14ac:dyDescent="0.25">
      <c r="A15" s="2" t="s">
        <v>4</v>
      </c>
      <c r="B15" s="2">
        <v>21</v>
      </c>
      <c r="C15" s="2">
        <v>17.5</v>
      </c>
      <c r="D15" s="5">
        <v>21.2</v>
      </c>
      <c r="E15" s="5">
        <f>SUM(B15:D15)</f>
        <v>59.7</v>
      </c>
      <c r="F15" s="5">
        <f t="shared" ref="F15:F20" si="3">AVERAGE(B15:D15)</f>
        <v>19.900000000000002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15.75" x14ac:dyDescent="0.25">
      <c r="A16" s="6" t="s">
        <v>5</v>
      </c>
      <c r="B16" s="6">
        <v>15.4</v>
      </c>
      <c r="C16" s="6">
        <v>14.3</v>
      </c>
      <c r="D16" s="7">
        <v>18.399999999999999</v>
      </c>
      <c r="E16" s="7">
        <f t="shared" ref="E16:E20" si="4">SUM(B16:D16)</f>
        <v>48.1</v>
      </c>
      <c r="F16" s="7">
        <f t="shared" si="3"/>
        <v>16.033333333333335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15.75" x14ac:dyDescent="0.25">
      <c r="A17" s="6" t="s">
        <v>6</v>
      </c>
      <c r="B17" s="6">
        <v>17.3</v>
      </c>
      <c r="C17" s="6">
        <v>18.3</v>
      </c>
      <c r="D17" s="7">
        <v>20.5</v>
      </c>
      <c r="E17" s="7">
        <f t="shared" si="4"/>
        <v>56.1</v>
      </c>
      <c r="F17" s="7">
        <f t="shared" si="3"/>
        <v>18.7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5.75" x14ac:dyDescent="0.25">
      <c r="A18" s="6" t="s">
        <v>7</v>
      </c>
      <c r="B18" s="6">
        <v>18.5</v>
      </c>
      <c r="C18" s="6">
        <v>21.1</v>
      </c>
      <c r="D18" s="7">
        <v>22.6</v>
      </c>
      <c r="E18" s="7">
        <f t="shared" si="4"/>
        <v>62.2</v>
      </c>
      <c r="F18" s="7">
        <f t="shared" si="3"/>
        <v>20.733333333333334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5.75" x14ac:dyDescent="0.25">
      <c r="A19" s="2" t="s">
        <v>8</v>
      </c>
      <c r="B19" s="2">
        <v>15.1</v>
      </c>
      <c r="C19" s="2">
        <v>17.2</v>
      </c>
      <c r="D19" s="5">
        <v>17.100000000000001</v>
      </c>
      <c r="E19" s="5">
        <f t="shared" si="4"/>
        <v>49.4</v>
      </c>
      <c r="F19" s="5">
        <f t="shared" si="3"/>
        <v>16.466666666666665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5.75" x14ac:dyDescent="0.25">
      <c r="A20" s="2" t="s">
        <v>9</v>
      </c>
      <c r="B20" s="2">
        <v>17.7</v>
      </c>
      <c r="C20" s="2">
        <v>17.399999999999999</v>
      </c>
      <c r="D20" s="5">
        <v>22.4</v>
      </c>
      <c r="E20" s="5">
        <f t="shared" si="4"/>
        <v>57.499999999999993</v>
      </c>
      <c r="F20" s="5">
        <f t="shared" si="3"/>
        <v>19.166666666666664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15.75" x14ac:dyDescent="0.25">
      <c r="A21" s="2" t="s">
        <v>16</v>
      </c>
      <c r="B21" s="5">
        <f>SUM(B14:B20)</f>
        <v>122.2</v>
      </c>
      <c r="C21" s="5">
        <f>SUM(C14:C20)</f>
        <v>124.69999999999999</v>
      </c>
      <c r="D21" s="5">
        <f>SUM(D14:D20)</f>
        <v>140.69999999999999</v>
      </c>
      <c r="E21" s="5">
        <f>SUM(B21:D21)</f>
        <v>387.59999999999997</v>
      </c>
      <c r="F21" s="5">
        <f>AVERAGE(B14:D20)</f>
        <v>18.457142857142859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15.75" x14ac:dyDescent="0.25">
      <c r="A23" s="6" t="s">
        <v>31</v>
      </c>
      <c r="B23" s="5">
        <v>7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15.75" x14ac:dyDescent="0.25">
      <c r="A24" s="6" t="s">
        <v>18</v>
      </c>
      <c r="B24" s="5">
        <v>3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15.75" x14ac:dyDescent="0.25">
      <c r="A26" s="6" t="s">
        <v>19</v>
      </c>
      <c r="B26" s="5">
        <f>E21^2/(B23*B24)</f>
        <v>7153.9885714285701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15.7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15.75" x14ac:dyDescent="0.25">
      <c r="A28" s="6" t="s">
        <v>20</v>
      </c>
      <c r="B28" s="2" t="s">
        <v>23</v>
      </c>
      <c r="C28" s="2" t="s">
        <v>24</v>
      </c>
      <c r="D28" s="2" t="s">
        <v>25</v>
      </c>
      <c r="E28" s="2" t="s">
        <v>26</v>
      </c>
      <c r="F28" s="2" t="s">
        <v>27</v>
      </c>
      <c r="G28" s="2" t="s">
        <v>28</v>
      </c>
      <c r="H28" s="2" t="s">
        <v>29</v>
      </c>
      <c r="I28" s="1"/>
      <c r="J28" s="4" t="s">
        <v>43</v>
      </c>
      <c r="K28" s="4">
        <v>4.95</v>
      </c>
      <c r="L28" s="11"/>
      <c r="M28" s="11"/>
      <c r="N28" s="1"/>
      <c r="O28" s="1"/>
      <c r="P28" s="1"/>
      <c r="Q28" s="1"/>
    </row>
    <row r="29" spans="1:17" ht="15.75" x14ac:dyDescent="0.25">
      <c r="A29" s="2" t="s">
        <v>30</v>
      </c>
      <c r="B29" s="5">
        <f>B24-1</f>
        <v>2</v>
      </c>
      <c r="C29" s="5">
        <f>SUMSQ(B21:D21)/B23-B26</f>
        <v>28.785714285715585</v>
      </c>
      <c r="D29" s="5">
        <f>C29/B29</f>
        <v>14.392857142857792</v>
      </c>
      <c r="E29" s="5">
        <f>D29/D31</f>
        <v>7.5220871873581077</v>
      </c>
      <c r="F29" s="14" t="str">
        <f>IF(E29&lt;G29,"tn",IF(E29&lt;H29,"*","**"))</f>
        <v>**</v>
      </c>
      <c r="G29" s="5">
        <f>FINV(0.05,B29,B31)</f>
        <v>3.8852938346523942</v>
      </c>
      <c r="H29" s="5">
        <f>FINV(0.01,B29,B31)</f>
        <v>6.9266081401913002</v>
      </c>
      <c r="I29" s="1"/>
      <c r="J29" s="15" t="s">
        <v>32</v>
      </c>
      <c r="K29" s="19">
        <f>K28*((D31/7)^0.5)</f>
        <v>2.5879775513172709</v>
      </c>
      <c r="L29" s="11"/>
      <c r="M29" s="11"/>
      <c r="N29" s="1"/>
      <c r="O29" s="1"/>
      <c r="P29" s="1"/>
      <c r="Q29" s="1"/>
    </row>
    <row r="30" spans="1:17" ht="15.75" x14ac:dyDescent="0.25">
      <c r="A30" s="6" t="s">
        <v>0</v>
      </c>
      <c r="B30" s="5">
        <f>B23-1</f>
        <v>6</v>
      </c>
      <c r="C30" s="5">
        <f>SUMSQ(E14:E20)/B24-B26</f>
        <v>53.184761904763036</v>
      </c>
      <c r="D30" s="5">
        <f>C30/B30</f>
        <v>8.8641269841271733</v>
      </c>
      <c r="E30" s="7">
        <f>D30/D31</f>
        <v>4.6326268198601177</v>
      </c>
      <c r="F30" s="14" t="str">
        <f>IF(E30&lt;G30,"tn",IF(E30&lt;H30,"*","**"))</f>
        <v>**</v>
      </c>
      <c r="G30" s="7">
        <f>FINV(0.05,B30,B32)</f>
        <v>2.5989777115642028</v>
      </c>
      <c r="H30" s="7">
        <f>FINV(0.01,B30,B32)</f>
        <v>3.8714268151294093</v>
      </c>
      <c r="I30" s="1"/>
      <c r="J30" s="11"/>
      <c r="K30" s="11"/>
      <c r="L30" s="11"/>
      <c r="M30" s="11"/>
      <c r="N30" s="1"/>
      <c r="O30" s="1"/>
      <c r="P30" s="1"/>
      <c r="Q30" s="1"/>
    </row>
    <row r="31" spans="1:17" ht="15.75" x14ac:dyDescent="0.25">
      <c r="A31" s="2" t="s">
        <v>21</v>
      </c>
      <c r="B31" s="5">
        <f>(B23-1)*(B24-1)</f>
        <v>12</v>
      </c>
      <c r="C31" s="5">
        <f>C32-C29-C30</f>
        <v>22.960952380951312</v>
      </c>
      <c r="D31" s="7">
        <f>C31/B31</f>
        <v>1.9134126984126094</v>
      </c>
      <c r="E31" s="13"/>
      <c r="F31" s="13"/>
      <c r="G31" s="13"/>
      <c r="H31" s="13"/>
      <c r="I31" s="1"/>
      <c r="J31" s="4" t="s">
        <v>33</v>
      </c>
      <c r="K31" s="4" t="s">
        <v>34</v>
      </c>
      <c r="L31" s="4" t="s">
        <v>35</v>
      </c>
      <c r="M31" s="4" t="s">
        <v>38</v>
      </c>
      <c r="N31" s="1"/>
      <c r="O31" s="1"/>
      <c r="P31" s="1"/>
      <c r="Q31" s="1"/>
    </row>
    <row r="32" spans="1:17" ht="15.75" x14ac:dyDescent="0.25">
      <c r="A32" s="9" t="s">
        <v>22</v>
      </c>
      <c r="B32" s="10">
        <f>B23*B24-1</f>
        <v>20</v>
      </c>
      <c r="C32" s="10">
        <f>SUMSQ(B14:D20)-B26</f>
        <v>104.93142857142993</v>
      </c>
      <c r="D32" s="16"/>
      <c r="E32" s="16"/>
      <c r="F32" s="16"/>
      <c r="G32" s="16"/>
      <c r="H32" s="16"/>
      <c r="J32" s="4" t="s">
        <v>5</v>
      </c>
      <c r="K32" s="17">
        <v>16.033333330000001</v>
      </c>
      <c r="L32" s="17">
        <f>K32+K29</f>
        <v>18.621310881317271</v>
      </c>
      <c r="M32" s="4" t="s">
        <v>36</v>
      </c>
    </row>
    <row r="33" spans="10:13" ht="15.75" x14ac:dyDescent="0.25">
      <c r="J33" s="4" t="s">
        <v>8</v>
      </c>
      <c r="K33" s="17">
        <v>16.466666669999999</v>
      </c>
      <c r="L33" s="17">
        <f>K33+K29</f>
        <v>19.054644221317268</v>
      </c>
      <c r="M33" s="4" t="s">
        <v>39</v>
      </c>
    </row>
    <row r="34" spans="10:13" ht="15.75" x14ac:dyDescent="0.25">
      <c r="J34" s="4" t="s">
        <v>3</v>
      </c>
      <c r="K34" s="17">
        <v>18.2</v>
      </c>
      <c r="L34" s="17">
        <f>K34+K29</f>
        <v>20.787977551317269</v>
      </c>
      <c r="M34" s="4" t="s">
        <v>45</v>
      </c>
    </row>
    <row r="35" spans="10:13" ht="15.75" x14ac:dyDescent="0.25">
      <c r="J35" s="4" t="s">
        <v>6</v>
      </c>
      <c r="K35" s="17">
        <v>18.7</v>
      </c>
      <c r="L35" s="4"/>
      <c r="M35" s="4" t="s">
        <v>41</v>
      </c>
    </row>
    <row r="36" spans="10:13" ht="15.75" x14ac:dyDescent="0.25">
      <c r="J36" s="4" t="s">
        <v>9</v>
      </c>
      <c r="K36" s="17">
        <v>19.166666670000001</v>
      </c>
      <c r="L36" s="4"/>
      <c r="M36" s="4" t="s">
        <v>42</v>
      </c>
    </row>
    <row r="37" spans="10:13" ht="15.75" x14ac:dyDescent="0.25">
      <c r="J37" s="4" t="s">
        <v>4</v>
      </c>
      <c r="K37" s="18">
        <v>19.899999999999999</v>
      </c>
      <c r="L37" s="4"/>
      <c r="M37" s="4" t="s">
        <v>42</v>
      </c>
    </row>
    <row r="38" spans="10:13" ht="15.75" x14ac:dyDescent="0.25">
      <c r="J38" s="4" t="s">
        <v>7</v>
      </c>
      <c r="K38" s="17">
        <v>20.733333330000001</v>
      </c>
      <c r="L38" s="4"/>
      <c r="M38" s="4" t="s">
        <v>42</v>
      </c>
    </row>
  </sheetData>
  <sortState ref="J32:M38">
    <sortCondition ref="K32"/>
  </sortState>
  <mergeCells count="4">
    <mergeCell ref="A12:A13"/>
    <mergeCell ref="B12:D12"/>
    <mergeCell ref="E12:E13"/>
    <mergeCell ref="F12:F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7 HST</vt:lpstr>
      <vt:lpstr>14 HST</vt:lpstr>
      <vt:lpstr>21 HST</vt:lpstr>
      <vt:lpstr>28 HST</vt:lpstr>
      <vt:lpstr>35 HST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RISKA</dc:creator>
  <cp:lastModifiedBy>RISKA</cp:lastModifiedBy>
  <dcterms:created xsi:type="dcterms:W3CDTF">2023-01-11T04:38:58Z</dcterms:created>
  <dcterms:modified xsi:type="dcterms:W3CDTF">2023-03-06T11:51:26Z</dcterms:modified>
</cp:coreProperties>
</file>