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ismillah\Artikel Skripsi\Perhitungan Excel\"/>
    </mc:Choice>
  </mc:AlternateContent>
  <bookViews>
    <workbookView xWindow="0" yWindow="0" windowWidth="10185" windowHeight="4635" activeTab="1"/>
  </bookViews>
  <sheets>
    <sheet name="Berat Basah" sheetId="1" r:id="rId1"/>
    <sheet name="Berat Ker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2" l="1"/>
  <c r="L25" i="2"/>
  <c r="L24" i="2"/>
  <c r="L23" i="2"/>
  <c r="L25" i="1"/>
  <c r="L24" i="1"/>
  <c r="L23" i="1"/>
  <c r="K19" i="2" l="1"/>
  <c r="K19" i="1" l="1"/>
  <c r="H20" i="2" l="1"/>
  <c r="G20" i="2"/>
  <c r="H19" i="2"/>
  <c r="G19" i="2"/>
  <c r="B22" i="2"/>
  <c r="B21" i="2"/>
  <c r="B20" i="2"/>
  <c r="B19" i="2"/>
  <c r="F10" i="2"/>
  <c r="H20" i="1"/>
  <c r="G20" i="1"/>
  <c r="H19" i="1"/>
  <c r="G19" i="1"/>
  <c r="B22" i="1"/>
  <c r="B21" i="1"/>
  <c r="B20" i="1"/>
  <c r="B19" i="1"/>
  <c r="F10" i="1"/>
  <c r="D10" i="2" l="1"/>
  <c r="C10" i="2"/>
  <c r="B10" i="2"/>
  <c r="F5" i="2"/>
  <c r="F6" i="2"/>
  <c r="F7" i="2"/>
  <c r="F8" i="2"/>
  <c r="F9" i="2"/>
  <c r="F4" i="2"/>
  <c r="F3" i="2"/>
  <c r="E5" i="2"/>
  <c r="E6" i="2"/>
  <c r="E7" i="2"/>
  <c r="E8" i="2"/>
  <c r="E9" i="2"/>
  <c r="E4" i="2"/>
  <c r="E3" i="2"/>
  <c r="E10" i="2" l="1"/>
  <c r="B16" i="2" s="1"/>
  <c r="C22" i="2" s="1"/>
  <c r="D10" i="1"/>
  <c r="C10" i="1"/>
  <c r="B10" i="1"/>
  <c r="F5" i="1"/>
  <c r="F6" i="1"/>
  <c r="F7" i="1"/>
  <c r="F8" i="1"/>
  <c r="F9" i="1"/>
  <c r="F4" i="1"/>
  <c r="F3" i="1"/>
  <c r="E8" i="1"/>
  <c r="E9" i="1"/>
  <c r="E7" i="1"/>
  <c r="E6" i="1"/>
  <c r="E5" i="1"/>
  <c r="E4" i="1"/>
  <c r="E3" i="1"/>
  <c r="C19" i="2" l="1"/>
  <c r="D19" i="2" s="1"/>
  <c r="C20" i="2"/>
  <c r="D20" i="2" s="1"/>
  <c r="E10" i="1"/>
  <c r="B16" i="1" s="1"/>
  <c r="C20" i="1" s="1"/>
  <c r="D20" i="1" s="1"/>
  <c r="C21" i="2" l="1"/>
  <c r="D21" i="2" s="1"/>
  <c r="E19" i="2" s="1"/>
  <c r="F19" i="2" s="1"/>
  <c r="C22" i="1"/>
  <c r="C19" i="1"/>
  <c r="D19" i="1" s="1"/>
  <c r="E20" i="2" l="1"/>
  <c r="F20" i="2" s="1"/>
  <c r="C21" i="1"/>
  <c r="D21" i="1" s="1"/>
  <c r="E19" i="1" s="1"/>
  <c r="F19" i="1" s="1"/>
  <c r="E20" i="1" l="1"/>
  <c r="F20" i="1" s="1"/>
</calcChain>
</file>

<file path=xl/sharedStrings.xml><?xml version="1.0" encoding="utf-8"?>
<sst xmlns="http://schemas.openxmlformats.org/spreadsheetml/2006/main" count="100" uniqueCount="40">
  <si>
    <t>Perlakuan</t>
  </si>
  <si>
    <t>L1</t>
  </si>
  <si>
    <t>L2</t>
  </si>
  <si>
    <t>L3</t>
  </si>
  <si>
    <t>L4</t>
  </si>
  <si>
    <t>L5</t>
  </si>
  <si>
    <t>L6</t>
  </si>
  <si>
    <t>L7</t>
  </si>
  <si>
    <t>I</t>
  </si>
  <si>
    <t>II</t>
  </si>
  <si>
    <t>III</t>
  </si>
  <si>
    <t>Ulangan</t>
  </si>
  <si>
    <t>Jumlah</t>
  </si>
  <si>
    <t>Rata-rata</t>
  </si>
  <si>
    <t>Ulangan (r)</t>
  </si>
  <si>
    <t>FK</t>
  </si>
  <si>
    <t>SK</t>
  </si>
  <si>
    <t>db</t>
  </si>
  <si>
    <t>JK</t>
  </si>
  <si>
    <t>KT</t>
  </si>
  <si>
    <t>F 5%</t>
  </si>
  <si>
    <t>F 1%</t>
  </si>
  <si>
    <t>Galat</t>
  </si>
  <si>
    <t>Total</t>
  </si>
  <si>
    <t>F Hitung</t>
  </si>
  <si>
    <t>Notasi</t>
  </si>
  <si>
    <t>Perlakuan (t)</t>
  </si>
  <si>
    <t>Kelompok</t>
  </si>
  <si>
    <t>BNJ 5%</t>
  </si>
  <si>
    <t>PERLAKUAN</t>
  </si>
  <si>
    <t>RATA-RATA</t>
  </si>
  <si>
    <t>RATA-RATA+BNJ</t>
  </si>
  <si>
    <t>a</t>
  </si>
  <si>
    <t>NOTASI</t>
  </si>
  <si>
    <t>ab</t>
  </si>
  <si>
    <t>bc</t>
  </si>
  <si>
    <t>c</t>
  </si>
  <si>
    <t>Tabel (7,12)</t>
  </si>
  <si>
    <t>b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</si>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</sst>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164" fontId="1" fillId="0" borderId="0" xfId="1" applyNumberFormat="1" applyFont="1" applyFill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2" fontId="1" fillId="2" borderId="1" xfId="1" applyNumberFormat="1" applyFont="1" applyFill="1" applyBorder="1" applyAlignment="1">
      <alignment horizontal="center"/>
    </xf>
    <xf numFmtId="0" fontId="1" fillId="0" borderId="1" xfId="1" applyFont="1" applyBorder="1" applyAlignment="1">
      <alignment horizontal="center" vertical="center"/>
    </xf>
    <xf numFmtId="0" fontId="1" fillId="0" borderId="6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1" fillId="0" borderId="1" xfId="1" applyFont="1" applyBorder="1" applyAlignment="1">
      <alignment horizontal="left" vertical="center"/>
    </xf>
    <xf numFmtId="164" fontId="1" fillId="0" borderId="0" xfId="1" applyNumberFormat="1" applyFont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3" borderId="1" xfId="1" applyFont="1" applyFill="1" applyBorder="1"/>
    <xf numFmtId="2" fontId="1" fillId="3" borderId="1" xfId="1" applyNumberFormat="1" applyFont="1" applyFill="1" applyBorder="1" applyAlignment="1">
      <alignment horizontal="center"/>
    </xf>
    <xf numFmtId="0" fontId="1" fillId="3" borderId="1" xfId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3" borderId="1" xfId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I9" workbookViewId="0">
      <selection activeCell="M29" sqref="M29"/>
    </sheetView>
  </sheetViews>
  <sheetFormatPr defaultRowHeight="15.75" x14ac:dyDescent="0.25"/>
  <cols>
    <col min="1" max="1" width="14.42578125" style="1" customWidth="1"/>
    <col min="2" max="2" width="9.28515625" style="1" bestFit="1" customWidth="1"/>
    <col min="3" max="3" width="9.5703125" style="1" bestFit="1" customWidth="1"/>
    <col min="4" max="5" width="9.28515625" style="1" bestFit="1" customWidth="1"/>
    <col min="6" max="6" width="18.7109375" style="1" customWidth="1"/>
    <col min="7" max="8" width="9.28515625" style="1" bestFit="1" customWidth="1"/>
    <col min="9" max="9" width="9.140625" style="1"/>
    <col min="10" max="10" width="18.85546875" style="1" customWidth="1"/>
    <col min="11" max="11" width="18.42578125" style="1" customWidth="1"/>
    <col min="12" max="12" width="26.85546875" style="1" customWidth="1"/>
    <col min="13" max="13" width="14" style="1" customWidth="1"/>
    <col min="14" max="16384" width="9.140625" style="1"/>
  </cols>
  <sheetData>
    <row r="1" spans="1:6" x14ac:dyDescent="0.25">
      <c r="A1" s="28" t="s">
        <v>0</v>
      </c>
      <c r="B1" s="30" t="s">
        <v>11</v>
      </c>
      <c r="C1" s="31"/>
      <c r="D1" s="32"/>
      <c r="E1" s="28" t="s">
        <v>12</v>
      </c>
      <c r="F1" s="28" t="s">
        <v>13</v>
      </c>
    </row>
    <row r="2" spans="1:6" x14ac:dyDescent="0.25">
      <c r="A2" s="29"/>
      <c r="B2" s="3" t="s">
        <v>8</v>
      </c>
      <c r="C2" s="3" t="s">
        <v>9</v>
      </c>
      <c r="D2" s="3" t="s">
        <v>10</v>
      </c>
      <c r="E2" s="29"/>
      <c r="F2" s="29"/>
    </row>
    <row r="3" spans="1:6" x14ac:dyDescent="0.25">
      <c r="A3" s="3" t="s">
        <v>1</v>
      </c>
      <c r="B3" s="3">
        <v>46.1</v>
      </c>
      <c r="C3" s="3">
        <v>19.3</v>
      </c>
      <c r="D3" s="3">
        <v>58</v>
      </c>
      <c r="E3" s="3">
        <f>SUM(B3:D3)</f>
        <v>123.4</v>
      </c>
      <c r="F3" s="2">
        <f>AVERAGE(B3:D3)</f>
        <v>41.133333333333333</v>
      </c>
    </row>
    <row r="4" spans="1:6" x14ac:dyDescent="0.25">
      <c r="A4" s="3" t="s">
        <v>2</v>
      </c>
      <c r="B4" s="3">
        <v>47</v>
      </c>
      <c r="C4" s="3">
        <v>19.600000000000001</v>
      </c>
      <c r="D4" s="3">
        <v>56.8</v>
      </c>
      <c r="E4" s="3">
        <f>SUM(B4:D4)</f>
        <v>123.39999999999999</v>
      </c>
      <c r="F4" s="2">
        <f>AVERAGE(B4:D4)</f>
        <v>41.133333333333333</v>
      </c>
    </row>
    <row r="5" spans="1:6" x14ac:dyDescent="0.25">
      <c r="A5" s="3" t="s">
        <v>3</v>
      </c>
      <c r="B5" s="3">
        <v>16</v>
      </c>
      <c r="C5" s="3">
        <v>8.4</v>
      </c>
      <c r="D5" s="3">
        <v>17.5</v>
      </c>
      <c r="E5" s="3">
        <f>SUM(B5:D5)</f>
        <v>41.9</v>
      </c>
      <c r="F5" s="2">
        <f t="shared" ref="F5:F9" si="0">AVERAGE(B5:D5)</f>
        <v>13.966666666666667</v>
      </c>
    </row>
    <row r="6" spans="1:6" x14ac:dyDescent="0.25">
      <c r="A6" s="3" t="s">
        <v>4</v>
      </c>
      <c r="B6" s="3">
        <v>12.1</v>
      </c>
      <c r="C6" s="3">
        <v>34.700000000000003</v>
      </c>
      <c r="D6" s="3">
        <v>38.9</v>
      </c>
      <c r="E6" s="3">
        <f>SUM(B6:D6)</f>
        <v>85.7</v>
      </c>
      <c r="F6" s="2">
        <f t="shared" si="0"/>
        <v>28.566666666666666</v>
      </c>
    </row>
    <row r="7" spans="1:6" x14ac:dyDescent="0.25">
      <c r="A7" s="3" t="s">
        <v>5</v>
      </c>
      <c r="B7" s="3">
        <v>55.7</v>
      </c>
      <c r="C7" s="3">
        <v>42.1</v>
      </c>
      <c r="D7" s="3">
        <v>35.1</v>
      </c>
      <c r="E7" s="3">
        <f>SUM(B7:D7)</f>
        <v>132.9</v>
      </c>
      <c r="F7" s="2">
        <f t="shared" si="0"/>
        <v>44.300000000000004</v>
      </c>
    </row>
    <row r="8" spans="1:6" x14ac:dyDescent="0.25">
      <c r="A8" s="3" t="s">
        <v>6</v>
      </c>
      <c r="B8" s="3">
        <v>10.7</v>
      </c>
      <c r="C8" s="3">
        <v>16.600000000000001</v>
      </c>
      <c r="D8" s="3">
        <v>22.7</v>
      </c>
      <c r="E8" s="3">
        <f t="shared" ref="E8:E9" si="1">SUM(B8:D8)</f>
        <v>50</v>
      </c>
      <c r="F8" s="2">
        <f t="shared" si="0"/>
        <v>16.666666666666668</v>
      </c>
    </row>
    <row r="9" spans="1:6" x14ac:dyDescent="0.25">
      <c r="A9" s="3" t="s">
        <v>7</v>
      </c>
      <c r="B9" s="3">
        <v>3.5</v>
      </c>
      <c r="C9" s="3">
        <v>22.9</v>
      </c>
      <c r="D9" s="3">
        <v>43.1</v>
      </c>
      <c r="E9" s="3">
        <f t="shared" si="1"/>
        <v>69.5</v>
      </c>
      <c r="F9" s="2">
        <f t="shared" si="0"/>
        <v>23.166666666666668</v>
      </c>
    </row>
    <row r="10" spans="1:6" x14ac:dyDescent="0.25">
      <c r="A10" s="4" t="s">
        <v>12</v>
      </c>
      <c r="B10" s="2">
        <f>SUM(B3:B9)</f>
        <v>191.09999999999997</v>
      </c>
      <c r="C10" s="2">
        <f>SUM(C3:C9)</f>
        <v>163.6</v>
      </c>
      <c r="D10" s="2">
        <f>SUM(D3:D9)</f>
        <v>272.10000000000002</v>
      </c>
      <c r="E10" s="2">
        <f>SUM(B10:D10)</f>
        <v>626.79999999999995</v>
      </c>
      <c r="F10" s="2">
        <f>AVERAGE(B3:D9)</f>
        <v>29.847619047619052</v>
      </c>
    </row>
    <row r="13" spans="1:6" x14ac:dyDescent="0.25">
      <c r="A13" s="2" t="s">
        <v>26</v>
      </c>
      <c r="B13" s="2">
        <v>7</v>
      </c>
    </row>
    <row r="14" spans="1:6" x14ac:dyDescent="0.25">
      <c r="A14" s="2" t="s">
        <v>14</v>
      </c>
      <c r="B14" s="2">
        <v>3</v>
      </c>
    </row>
    <row r="16" spans="1:6" x14ac:dyDescent="0.25">
      <c r="A16" s="2" t="s">
        <v>15</v>
      </c>
      <c r="B16" s="2">
        <f>E10^2/(B13*B14)</f>
        <v>18708.487619047617</v>
      </c>
    </row>
    <row r="18" spans="1:13" x14ac:dyDescent="0.25">
      <c r="A18" s="6" t="s">
        <v>16</v>
      </c>
      <c r="B18" s="7" t="s">
        <v>17</v>
      </c>
      <c r="C18" s="8" t="s">
        <v>18</v>
      </c>
      <c r="D18" s="8" t="s">
        <v>19</v>
      </c>
      <c r="E18" s="8" t="s">
        <v>24</v>
      </c>
      <c r="F18" s="8" t="s">
        <v>25</v>
      </c>
      <c r="G18" s="5" t="s">
        <v>20</v>
      </c>
      <c r="H18" s="8" t="s">
        <v>21</v>
      </c>
      <c r="J18" s="3" t="s">
        <v>37</v>
      </c>
      <c r="K18" s="3">
        <v>4.95</v>
      </c>
    </row>
    <row r="19" spans="1:13" x14ac:dyDescent="0.25">
      <c r="A19" s="6" t="s">
        <v>27</v>
      </c>
      <c r="B19" s="7">
        <f>B14-1</f>
        <v>2</v>
      </c>
      <c r="C19" s="9">
        <f>SUMSQ(B10:D10)/B13-B16</f>
        <v>909.02380952381282</v>
      </c>
      <c r="D19" s="10">
        <f>C19/B19</f>
        <v>454.51190476190641</v>
      </c>
      <c r="E19" s="10">
        <f>D19/D21</f>
        <v>2.5260529466096671</v>
      </c>
      <c r="F19" s="11" t="str">
        <f>IF(E19&lt;G19,"tn",IF(E19&lt;H19,"*","**"))</f>
        <v>tn</v>
      </c>
      <c r="G19" s="10">
        <f>FINV(0.05,B19,B21)</f>
        <v>3.8852938346523942</v>
      </c>
      <c r="H19" s="10">
        <f>FINV(0.01,B19,B21)</f>
        <v>6.9266081401913002</v>
      </c>
      <c r="J19" s="25" t="s">
        <v>28</v>
      </c>
      <c r="K19" s="26">
        <f>K18*((D21/7)^0.5)</f>
        <v>25.096177985697246</v>
      </c>
      <c r="L19" s="19"/>
      <c r="M19" s="19"/>
    </row>
    <row r="20" spans="1:13" x14ac:dyDescent="0.25">
      <c r="A20" s="6" t="s">
        <v>0</v>
      </c>
      <c r="B20" s="7">
        <f>B13-1</f>
        <v>6</v>
      </c>
      <c r="C20" s="10">
        <f>SUMSQ(E3:E9)/B14-B16</f>
        <v>2807.4723809523857</v>
      </c>
      <c r="D20" s="10">
        <f>C20/B20</f>
        <v>467.91206349206431</v>
      </c>
      <c r="E20" s="10">
        <f>D20/D21</f>
        <v>2.6005273665109114</v>
      </c>
      <c r="F20" s="11" t="str">
        <f>IF(E20&lt;G20,"tn",IF(E20&lt;H20,"*","**"))</f>
        <v>*</v>
      </c>
      <c r="G20" s="10">
        <f>FINV(0.05,B20,B22)</f>
        <v>2.5989777115642028</v>
      </c>
      <c r="H20" s="10">
        <f>FINV(0.01,B20,B22)</f>
        <v>3.8714268151294093</v>
      </c>
      <c r="J20" s="19"/>
      <c r="K20" s="19"/>
      <c r="L20" s="19"/>
      <c r="M20" s="19"/>
    </row>
    <row r="21" spans="1:13" x14ac:dyDescent="0.25">
      <c r="A21" s="6" t="s">
        <v>22</v>
      </c>
      <c r="B21" s="8">
        <f>(B13-1)*(B14-1)</f>
        <v>12</v>
      </c>
      <c r="C21" s="10">
        <f>C22-C19-C20</f>
        <v>2159.1561904761875</v>
      </c>
      <c r="D21" s="10">
        <f>C21/B21</f>
        <v>179.92968253968229</v>
      </c>
      <c r="E21" s="22"/>
      <c r="F21" s="21"/>
      <c r="G21" s="22"/>
      <c r="H21" s="22"/>
      <c r="J21" s="19"/>
      <c r="K21" s="19"/>
      <c r="L21" s="19"/>
      <c r="M21" s="19"/>
    </row>
    <row r="22" spans="1:13" x14ac:dyDescent="0.25">
      <c r="A22" s="6" t="s">
        <v>23</v>
      </c>
      <c r="B22" s="8">
        <f>B13*B14-1</f>
        <v>20</v>
      </c>
      <c r="C22" s="10">
        <f>SUMSQ(B3:D9)-B16</f>
        <v>5875.652380952386</v>
      </c>
      <c r="D22" s="24"/>
      <c r="E22" s="22"/>
      <c r="F22" s="21"/>
      <c r="G22" s="22"/>
      <c r="H22" s="22"/>
      <c r="J22" s="4" t="s">
        <v>29</v>
      </c>
      <c r="K22" s="4" t="s">
        <v>30</v>
      </c>
      <c r="L22" s="4" t="s">
        <v>31</v>
      </c>
      <c r="M22" s="4" t="s">
        <v>33</v>
      </c>
    </row>
    <row r="23" spans="1:13" x14ac:dyDescent="0.25">
      <c r="J23" s="4" t="s">
        <v>3</v>
      </c>
      <c r="K23" s="27">
        <v>13.96666667</v>
      </c>
      <c r="L23" s="27">
        <f>K23+K19</f>
        <v>39.062844655697248</v>
      </c>
      <c r="M23" s="4" t="s">
        <v>32</v>
      </c>
    </row>
    <row r="24" spans="1:13" x14ac:dyDescent="0.25">
      <c r="J24" s="4" t="s">
        <v>6</v>
      </c>
      <c r="K24" s="27">
        <v>16.666666670000001</v>
      </c>
      <c r="L24" s="27">
        <f>K24+K19</f>
        <v>41.762844655697251</v>
      </c>
      <c r="M24" s="4" t="s">
        <v>34</v>
      </c>
    </row>
    <row r="25" spans="1:13" x14ac:dyDescent="0.25">
      <c r="J25" s="4" t="s">
        <v>7</v>
      </c>
      <c r="K25" s="27">
        <v>23.166666670000001</v>
      </c>
      <c r="L25" s="27">
        <f>K25+K19</f>
        <v>48.262844655697251</v>
      </c>
      <c r="M25" s="4" t="s">
        <v>39</v>
      </c>
    </row>
    <row r="26" spans="1:13" x14ac:dyDescent="0.25">
      <c r="J26" s="4" t="s">
        <v>4</v>
      </c>
      <c r="K26" s="27">
        <v>28.56666667</v>
      </c>
      <c r="L26" s="4"/>
      <c r="M26" s="4" t="s">
        <v>39</v>
      </c>
    </row>
    <row r="27" spans="1:13" x14ac:dyDescent="0.25">
      <c r="J27" s="4" t="s">
        <v>2</v>
      </c>
      <c r="K27" s="27">
        <v>41.133333309999998</v>
      </c>
      <c r="L27" s="4"/>
      <c r="M27" s="4" t="s">
        <v>35</v>
      </c>
    </row>
    <row r="28" spans="1:13" x14ac:dyDescent="0.25">
      <c r="J28" s="4" t="s">
        <v>1</v>
      </c>
      <c r="K28" s="27">
        <v>41.133333329999999</v>
      </c>
      <c r="L28" s="4"/>
      <c r="M28" s="4" t="s">
        <v>35</v>
      </c>
    </row>
    <row r="29" spans="1:13" x14ac:dyDescent="0.25">
      <c r="J29" s="4" t="s">
        <v>5</v>
      </c>
      <c r="K29" s="27">
        <v>44.3</v>
      </c>
      <c r="L29" s="4"/>
      <c r="M29" s="4" t="s">
        <v>36</v>
      </c>
    </row>
  </sheetData>
  <sortState ref="J23:M29">
    <sortCondition ref="K23"/>
  </sortState>
  <mergeCells count="4">
    <mergeCell ref="A1:A2"/>
    <mergeCell ref="B1:D1"/>
    <mergeCell ref="E1:E2"/>
    <mergeCell ref="F1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topLeftCell="H9" workbookViewId="0">
      <selection activeCell="M29" sqref="M29"/>
    </sheetView>
  </sheetViews>
  <sheetFormatPr defaultRowHeight="15.75" x14ac:dyDescent="0.25"/>
  <cols>
    <col min="1" max="1" width="15.28515625" style="1" customWidth="1"/>
    <col min="2" max="5" width="9.140625" style="1"/>
    <col min="6" max="6" width="18" style="1" customWidth="1"/>
    <col min="7" max="9" width="9.140625" style="1"/>
    <col min="10" max="10" width="18.28515625" style="1" customWidth="1"/>
    <col min="11" max="11" width="18.42578125" style="1" customWidth="1"/>
    <col min="12" max="12" width="22.28515625" style="1" customWidth="1"/>
    <col min="13" max="13" width="15.7109375" style="1" customWidth="1"/>
    <col min="14" max="16384" width="9.140625" style="1"/>
  </cols>
  <sheetData>
    <row r="1" spans="1:6" x14ac:dyDescent="0.25">
      <c r="A1" s="28" t="s">
        <v>0</v>
      </c>
      <c r="B1" s="30" t="s">
        <v>11</v>
      </c>
      <c r="C1" s="31"/>
      <c r="D1" s="32"/>
      <c r="E1" s="28" t="s">
        <v>12</v>
      </c>
      <c r="F1" s="28" t="s">
        <v>13</v>
      </c>
    </row>
    <row r="2" spans="1:6" x14ac:dyDescent="0.25">
      <c r="A2" s="29"/>
      <c r="B2" s="3" t="s">
        <v>8</v>
      </c>
      <c r="C2" s="3" t="s">
        <v>9</v>
      </c>
      <c r="D2" s="3" t="s">
        <v>10</v>
      </c>
      <c r="E2" s="29"/>
      <c r="F2" s="29"/>
    </row>
    <row r="3" spans="1:6" x14ac:dyDescent="0.25">
      <c r="A3" s="3" t="s">
        <v>1</v>
      </c>
      <c r="B3" s="3">
        <v>3.2</v>
      </c>
      <c r="C3" s="3">
        <v>1.4</v>
      </c>
      <c r="D3" s="3">
        <v>3.8</v>
      </c>
      <c r="E3" s="3">
        <f>SUM(B3:D3)</f>
        <v>8.3999999999999986</v>
      </c>
      <c r="F3" s="2">
        <f>AVERAGE(B3:D3)</f>
        <v>2.7999999999999994</v>
      </c>
    </row>
    <row r="4" spans="1:6" x14ac:dyDescent="0.25">
      <c r="A4" s="3" t="s">
        <v>2</v>
      </c>
      <c r="B4" s="3">
        <v>4.0999999999999996</v>
      </c>
      <c r="C4" s="3">
        <v>0.6</v>
      </c>
      <c r="D4" s="3">
        <v>3.5</v>
      </c>
      <c r="E4" s="3">
        <f>SUM(B4:D4)</f>
        <v>8.1999999999999993</v>
      </c>
      <c r="F4" s="2">
        <f>AVERAGE(B4:D4)</f>
        <v>2.7333333333333329</v>
      </c>
    </row>
    <row r="5" spans="1:6" x14ac:dyDescent="0.25">
      <c r="A5" s="3" t="s">
        <v>3</v>
      </c>
      <c r="B5" s="3">
        <v>1.1000000000000001</v>
      </c>
      <c r="C5" s="3">
        <v>1.1000000000000001</v>
      </c>
      <c r="D5" s="3">
        <v>1.2</v>
      </c>
      <c r="E5" s="3">
        <f t="shared" ref="E5:E9" si="0">SUM(B5:D5)</f>
        <v>3.4000000000000004</v>
      </c>
      <c r="F5" s="2">
        <f t="shared" ref="F5:F9" si="1">AVERAGE(B5:D5)</f>
        <v>1.1333333333333335</v>
      </c>
    </row>
    <row r="6" spans="1:6" x14ac:dyDescent="0.25">
      <c r="A6" s="3" t="s">
        <v>4</v>
      </c>
      <c r="B6" s="3">
        <v>1.8</v>
      </c>
      <c r="C6" s="3">
        <v>2.2000000000000002</v>
      </c>
      <c r="D6" s="3">
        <v>2.7</v>
      </c>
      <c r="E6" s="3">
        <f t="shared" si="0"/>
        <v>6.7</v>
      </c>
      <c r="F6" s="2">
        <f t="shared" si="1"/>
        <v>2.2333333333333334</v>
      </c>
    </row>
    <row r="7" spans="1:6" x14ac:dyDescent="0.25">
      <c r="A7" s="3" t="s">
        <v>5</v>
      </c>
      <c r="B7" s="3">
        <v>5.6</v>
      </c>
      <c r="C7" s="3">
        <v>2.7</v>
      </c>
      <c r="D7" s="3">
        <v>3.4</v>
      </c>
      <c r="E7" s="3">
        <f t="shared" si="0"/>
        <v>11.700000000000001</v>
      </c>
      <c r="F7" s="2">
        <f t="shared" si="1"/>
        <v>3.9000000000000004</v>
      </c>
    </row>
    <row r="8" spans="1:6" x14ac:dyDescent="0.25">
      <c r="A8" s="3" t="s">
        <v>6</v>
      </c>
      <c r="B8" s="3">
        <v>0.6</v>
      </c>
      <c r="C8" s="3">
        <v>1.4</v>
      </c>
      <c r="D8" s="3">
        <v>1.8</v>
      </c>
      <c r="E8" s="3">
        <f t="shared" si="0"/>
        <v>3.8</v>
      </c>
      <c r="F8" s="2">
        <f t="shared" si="1"/>
        <v>1.2666666666666666</v>
      </c>
    </row>
    <row r="9" spans="1:6" x14ac:dyDescent="0.25">
      <c r="A9" s="3" t="s">
        <v>7</v>
      </c>
      <c r="B9" s="3">
        <v>2.2999999999999998</v>
      </c>
      <c r="C9" s="3">
        <v>1.3</v>
      </c>
      <c r="D9" s="3">
        <v>1.6</v>
      </c>
      <c r="E9" s="3">
        <f t="shared" si="0"/>
        <v>5.1999999999999993</v>
      </c>
      <c r="F9" s="2">
        <f t="shared" si="1"/>
        <v>1.7333333333333332</v>
      </c>
    </row>
    <row r="10" spans="1:6" x14ac:dyDescent="0.25">
      <c r="A10" s="2" t="s">
        <v>12</v>
      </c>
      <c r="B10" s="2">
        <f>SUM(B3:B9)</f>
        <v>18.700000000000003</v>
      </c>
      <c r="C10" s="2">
        <f>SUM(C3:C9)</f>
        <v>10.700000000000001</v>
      </c>
      <c r="D10" s="2">
        <f>SUM(D3:D9)</f>
        <v>18</v>
      </c>
      <c r="E10" s="2">
        <f>SUM(B10:D10)</f>
        <v>47.400000000000006</v>
      </c>
      <c r="F10" s="2">
        <f>AVERAGE(B3:D9)</f>
        <v>2.2571428571428567</v>
      </c>
    </row>
    <row r="13" spans="1:6" x14ac:dyDescent="0.25">
      <c r="A13" s="2" t="s">
        <v>26</v>
      </c>
      <c r="B13" s="2">
        <v>7</v>
      </c>
    </row>
    <row r="14" spans="1:6" x14ac:dyDescent="0.25">
      <c r="A14" s="2" t="s">
        <v>14</v>
      </c>
      <c r="B14" s="2">
        <v>3</v>
      </c>
    </row>
    <row r="16" spans="1:6" x14ac:dyDescent="0.25">
      <c r="A16" s="2" t="s">
        <v>15</v>
      </c>
      <c r="B16" s="2">
        <f>E10^2/(B13*B14)</f>
        <v>106.98857142857146</v>
      </c>
    </row>
    <row r="18" spans="1:13" x14ac:dyDescent="0.25">
      <c r="A18" s="12" t="s">
        <v>16</v>
      </c>
      <c r="B18" s="13" t="s">
        <v>17</v>
      </c>
      <c r="C18" s="14" t="s">
        <v>18</v>
      </c>
      <c r="D18" s="14" t="s">
        <v>19</v>
      </c>
      <c r="E18" s="14" t="s">
        <v>24</v>
      </c>
      <c r="F18" s="14" t="s">
        <v>25</v>
      </c>
      <c r="G18" s="15" t="s">
        <v>20</v>
      </c>
      <c r="H18" s="14" t="s">
        <v>21</v>
      </c>
      <c r="J18" s="3" t="s">
        <v>37</v>
      </c>
      <c r="K18" s="3">
        <v>4.95</v>
      </c>
    </row>
    <row r="19" spans="1:13" x14ac:dyDescent="0.25">
      <c r="A19" s="16" t="s">
        <v>27</v>
      </c>
      <c r="B19" s="13">
        <f>B14-1</f>
        <v>2</v>
      </c>
      <c r="C19" s="17">
        <f>SUMSQ(B10:D10)/B13-B16</f>
        <v>5.608571428571409</v>
      </c>
      <c r="D19" s="10">
        <f>C19/B19</f>
        <v>2.8042857142857045</v>
      </c>
      <c r="E19" s="10">
        <f>D19/D21</f>
        <v>3.1202755210172923</v>
      </c>
      <c r="F19" s="11" t="str">
        <f>IF(E19&lt;G19,"tn",IF(E19&lt;H19,"*","**"))</f>
        <v>tn</v>
      </c>
      <c r="G19" s="10">
        <f>FINV(0.05,B19,B21)</f>
        <v>3.8852938346523942</v>
      </c>
      <c r="H19" s="10">
        <f>FINV(0.01,B19,B21)</f>
        <v>6.9266081401913002</v>
      </c>
      <c r="J19" s="25" t="s">
        <v>28</v>
      </c>
      <c r="K19" s="26">
        <f>K18*((D21/7)^0.5)</f>
        <v>1.7736618986188575</v>
      </c>
      <c r="L19" s="19"/>
      <c r="M19" s="19"/>
    </row>
    <row r="20" spans="1:13" x14ac:dyDescent="0.25">
      <c r="A20" s="16" t="s">
        <v>0</v>
      </c>
      <c r="B20" s="13">
        <f>B13-1</f>
        <v>6</v>
      </c>
      <c r="C20" s="18">
        <f>SUMSQ(E3:E9)/B14-B16</f>
        <v>17.218095238095202</v>
      </c>
      <c r="D20" s="10">
        <f>C20/B20</f>
        <v>2.8696825396825338</v>
      </c>
      <c r="E20" s="10">
        <f>D20/D21</f>
        <v>3.1930413281525847</v>
      </c>
      <c r="F20" s="11" t="str">
        <f>IF(E20&lt;G20,"tn",IF(E20&lt;H20,"*","**"))</f>
        <v>*</v>
      </c>
      <c r="G20" s="10">
        <f>FINV(0.05,B20,B22)</f>
        <v>2.5989777115642028</v>
      </c>
      <c r="H20" s="10">
        <f>FINV(0.01,B20,B22)</f>
        <v>3.8714268151294093</v>
      </c>
      <c r="J20" s="19"/>
      <c r="K20" s="19"/>
      <c r="L20" s="19"/>
      <c r="M20" s="19"/>
    </row>
    <row r="21" spans="1:13" x14ac:dyDescent="0.25">
      <c r="A21" s="16" t="s">
        <v>22</v>
      </c>
      <c r="B21" s="14">
        <f>(B13-1)*(B14-1)</f>
        <v>12</v>
      </c>
      <c r="C21" s="18">
        <f>C22-C19-C20</f>
        <v>10.784761904761922</v>
      </c>
      <c r="D21" s="10">
        <f>C21/B21</f>
        <v>0.89873015873016016</v>
      </c>
      <c r="E21" s="20"/>
      <c r="F21" s="21"/>
      <c r="G21" s="22"/>
      <c r="H21" s="22"/>
      <c r="J21" s="19"/>
      <c r="K21" s="19"/>
      <c r="L21" s="19"/>
      <c r="M21" s="19"/>
    </row>
    <row r="22" spans="1:13" x14ac:dyDescent="0.25">
      <c r="A22" s="2" t="s">
        <v>23</v>
      </c>
      <c r="B22" s="3">
        <f>B13*B14-1</f>
        <v>20</v>
      </c>
      <c r="C22" s="3">
        <f>SUMSQ(B3:D9)-B16</f>
        <v>33.611428571428533</v>
      </c>
      <c r="D22" s="23"/>
      <c r="E22" s="23"/>
      <c r="F22" s="23"/>
      <c r="G22" s="23"/>
      <c r="H22" s="23"/>
      <c r="J22" s="4" t="s">
        <v>29</v>
      </c>
      <c r="K22" s="4" t="s">
        <v>30</v>
      </c>
      <c r="L22" s="4" t="s">
        <v>31</v>
      </c>
      <c r="M22" s="4" t="s">
        <v>33</v>
      </c>
    </row>
    <row r="23" spans="1:13" x14ac:dyDescent="0.25">
      <c r="J23" s="4" t="s">
        <v>3</v>
      </c>
      <c r="K23" s="27">
        <v>1.1333333329999999</v>
      </c>
      <c r="L23" s="27">
        <f>K23+K19</f>
        <v>2.9069952316188576</v>
      </c>
      <c r="M23" s="4" t="s">
        <v>32</v>
      </c>
    </row>
    <row r="24" spans="1:13" x14ac:dyDescent="0.25">
      <c r="J24" s="4" t="s">
        <v>6</v>
      </c>
      <c r="K24" s="27">
        <v>1.266666667</v>
      </c>
      <c r="L24" s="27">
        <f>K24+K19</f>
        <v>3.0403285656188572</v>
      </c>
      <c r="M24" s="4" t="s">
        <v>32</v>
      </c>
    </row>
    <row r="25" spans="1:13" x14ac:dyDescent="0.25">
      <c r="J25" s="4" t="s">
        <v>7</v>
      </c>
      <c r="K25" s="27">
        <v>1.733333333</v>
      </c>
      <c r="L25" s="27">
        <f>K25+K19</f>
        <v>3.5069952316188573</v>
      </c>
      <c r="M25" s="4" t="s">
        <v>32</v>
      </c>
    </row>
    <row r="26" spans="1:13" x14ac:dyDescent="0.25">
      <c r="J26" s="4" t="s">
        <v>4</v>
      </c>
      <c r="K26" s="27">
        <v>2.233333333</v>
      </c>
      <c r="L26" s="27">
        <f>K26+K19</f>
        <v>4.0069952316188573</v>
      </c>
      <c r="M26" s="4" t="s">
        <v>34</v>
      </c>
    </row>
    <row r="27" spans="1:13" x14ac:dyDescent="0.25">
      <c r="J27" s="4" t="s">
        <v>2</v>
      </c>
      <c r="K27" s="27">
        <v>2.733333333</v>
      </c>
      <c r="L27" s="4"/>
      <c r="M27" s="4" t="s">
        <v>34</v>
      </c>
    </row>
    <row r="28" spans="1:13" x14ac:dyDescent="0.25">
      <c r="J28" s="4" t="s">
        <v>1</v>
      </c>
      <c r="K28" s="27">
        <v>2.8</v>
      </c>
      <c r="L28" s="4"/>
      <c r="M28" s="4" t="s">
        <v>34</v>
      </c>
    </row>
    <row r="29" spans="1:13" x14ac:dyDescent="0.25">
      <c r="J29" s="4" t="s">
        <v>5</v>
      </c>
      <c r="K29" s="27">
        <v>3.9</v>
      </c>
      <c r="L29" s="4"/>
      <c r="M29" s="4" t="s">
        <v>38</v>
      </c>
    </row>
  </sheetData>
  <sortState ref="J23:M29">
    <sortCondition ref="K23"/>
  </sortState>
  <mergeCells count="4">
    <mergeCell ref="A1:A2"/>
    <mergeCell ref="B1:D1"/>
    <mergeCell ref="E1:E2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Berat Basah</vt:lpstr>
      <vt:lpstr>Berat Kering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RISKA</dc:creator>
  <cp:lastModifiedBy>RISKA</cp:lastModifiedBy>
  <dcterms:created xsi:type="dcterms:W3CDTF">2023-01-24T16:01:50Z</dcterms:created>
  <dcterms:modified xsi:type="dcterms:W3CDTF">2023-03-06T11:57:24Z</dcterms:modified>
</cp:coreProperties>
</file>