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acer\Documents\SEMHAS REZA\"/>
    </mc:Choice>
  </mc:AlternateContent>
  <xr:revisionPtr revIDLastSave="0" documentId="13_ncr:1_{8AA3553E-71C1-4B38-B577-5B44D2E58A54}" xr6:coauthVersionLast="47" xr6:coauthVersionMax="47" xr10:uidLastSave="{00000000-0000-0000-0000-000000000000}"/>
  <bookViews>
    <workbookView xWindow="-120" yWindow="-120" windowWidth="20730" windowHeight="11040" firstSheet="3" activeTab="8" xr2:uid="{00000000-000D-0000-FFFF-FFFF00000000}"/>
  </bookViews>
  <sheets>
    <sheet name="PROTEIN" sheetId="1" r:id="rId1"/>
    <sheet name="KADAR AIR" sheetId="24" r:id="rId2"/>
    <sheet name="TEKSTUR" sheetId="28" r:id="rId3"/>
    <sheet name="WARNA L" sheetId="25" r:id="rId4"/>
    <sheet name="WARNA A" sheetId="26" r:id="rId5"/>
    <sheet name="WARNA B" sheetId="27" r:id="rId6"/>
    <sheet name="ORLEP AROMA" sheetId="9" r:id="rId7"/>
    <sheet name="ORLEP WARNA" sheetId="29" r:id="rId8"/>
    <sheet name="ORLEP TEKSTUR" sheetId="30" r:id="rId9"/>
    <sheet name="ORLEP RASA" sheetId="3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G53" i="31" l="1"/>
  <c r="J39" i="31"/>
  <c r="V36" i="31"/>
  <c r="U36" i="31"/>
  <c r="T36" i="31"/>
  <c r="S36" i="31"/>
  <c r="R36" i="31"/>
  <c r="Q36" i="31"/>
  <c r="P36" i="31"/>
  <c r="O36" i="31"/>
  <c r="N36" i="31"/>
  <c r="J36" i="31"/>
  <c r="I36" i="31"/>
  <c r="H36" i="31"/>
  <c r="G36" i="31"/>
  <c r="F36" i="31"/>
  <c r="E36" i="31"/>
  <c r="D36" i="31"/>
  <c r="C36" i="31"/>
  <c r="B36" i="31"/>
  <c r="V35" i="31"/>
  <c r="U35" i="31"/>
  <c r="T35" i="31"/>
  <c r="S35" i="31"/>
  <c r="R35" i="31"/>
  <c r="Q35" i="31"/>
  <c r="P35" i="31"/>
  <c r="O35" i="31"/>
  <c r="N35" i="31"/>
  <c r="J35" i="31"/>
  <c r="G52" i="31" s="1"/>
  <c r="I35" i="31"/>
  <c r="G51" i="31" s="1"/>
  <c r="H35" i="31"/>
  <c r="G50" i="31" s="1"/>
  <c r="G35" i="31"/>
  <c r="G49" i="31" s="1"/>
  <c r="F35" i="31"/>
  <c r="G48" i="31" s="1"/>
  <c r="E35" i="31"/>
  <c r="G47" i="31" s="1"/>
  <c r="D35" i="31"/>
  <c r="G46" i="31" s="1"/>
  <c r="C35" i="31"/>
  <c r="G45" i="31" s="1"/>
  <c r="B35" i="31"/>
  <c r="G44" i="31" s="1"/>
  <c r="V34" i="31"/>
  <c r="H52" i="31" s="1"/>
  <c r="U34" i="31"/>
  <c r="H51" i="31" s="1"/>
  <c r="T34" i="31"/>
  <c r="H50" i="31" s="1"/>
  <c r="S34" i="31"/>
  <c r="H49" i="31" s="1"/>
  <c r="R34" i="31"/>
  <c r="H48" i="31" s="1"/>
  <c r="Q34" i="31"/>
  <c r="H47" i="31" s="1"/>
  <c r="P34" i="31"/>
  <c r="H46" i="31" s="1"/>
  <c r="O34" i="31"/>
  <c r="H45" i="31" s="1"/>
  <c r="N34" i="31"/>
  <c r="J38" i="31" s="1"/>
  <c r="J34" i="31"/>
  <c r="I34" i="31"/>
  <c r="H34" i="31"/>
  <c r="G34" i="31"/>
  <c r="F34" i="31"/>
  <c r="E34" i="31"/>
  <c r="D34" i="31"/>
  <c r="C34" i="31"/>
  <c r="B34" i="31"/>
  <c r="W33" i="31"/>
  <c r="K33" i="31"/>
  <c r="W32" i="31"/>
  <c r="K32" i="31"/>
  <c r="W31" i="31"/>
  <c r="K31" i="31"/>
  <c r="W30" i="31"/>
  <c r="K30" i="31"/>
  <c r="W29" i="31"/>
  <c r="K29" i="31"/>
  <c r="W28" i="31"/>
  <c r="K28" i="31"/>
  <c r="W27" i="31"/>
  <c r="K27" i="31"/>
  <c r="W26" i="31"/>
  <c r="K26" i="31"/>
  <c r="W25" i="31"/>
  <c r="K25" i="31"/>
  <c r="W24" i="31"/>
  <c r="K24" i="31"/>
  <c r="W23" i="31"/>
  <c r="K23" i="31"/>
  <c r="W22" i="31"/>
  <c r="K22" i="31"/>
  <c r="W21" i="31"/>
  <c r="K21" i="31"/>
  <c r="W20" i="31"/>
  <c r="K20" i="31"/>
  <c r="W19" i="31"/>
  <c r="K19" i="31"/>
  <c r="W18" i="31"/>
  <c r="K18" i="31"/>
  <c r="W17" i="31"/>
  <c r="K17" i="31"/>
  <c r="W16" i="31"/>
  <c r="K16" i="31"/>
  <c r="W15" i="31"/>
  <c r="K15" i="31"/>
  <c r="W14" i="31"/>
  <c r="K14" i="31"/>
  <c r="W13" i="31"/>
  <c r="K13" i="31"/>
  <c r="W12" i="31"/>
  <c r="K12" i="31"/>
  <c r="W11" i="31"/>
  <c r="K11" i="31"/>
  <c r="W10" i="31"/>
  <c r="K10" i="31"/>
  <c r="W9" i="31"/>
  <c r="K9" i="31"/>
  <c r="W8" i="31"/>
  <c r="K8" i="31"/>
  <c r="W7" i="31"/>
  <c r="K7" i="31"/>
  <c r="W6" i="31"/>
  <c r="K6" i="31"/>
  <c r="W5" i="31"/>
  <c r="K5" i="31"/>
  <c r="W4" i="31"/>
  <c r="K4" i="31"/>
  <c r="G53" i="30"/>
  <c r="J39" i="30"/>
  <c r="V36" i="30"/>
  <c r="U36" i="30"/>
  <c r="T36" i="30"/>
  <c r="S36" i="30"/>
  <c r="R36" i="30"/>
  <c r="Q36" i="30"/>
  <c r="P36" i="30"/>
  <c r="O36" i="30"/>
  <c r="N36" i="30"/>
  <c r="J36" i="30"/>
  <c r="I36" i="30"/>
  <c r="H36" i="30"/>
  <c r="G36" i="30"/>
  <c r="F36" i="30"/>
  <c r="E36" i="30"/>
  <c r="D36" i="30"/>
  <c r="C36" i="30"/>
  <c r="B36" i="30"/>
  <c r="V35" i="30"/>
  <c r="U35" i="30"/>
  <c r="T35" i="30"/>
  <c r="S35" i="30"/>
  <c r="R35" i="30"/>
  <c r="Q35" i="30"/>
  <c r="P35" i="30"/>
  <c r="O35" i="30"/>
  <c r="N35" i="30"/>
  <c r="J35" i="30"/>
  <c r="G52" i="30" s="1"/>
  <c r="I35" i="30"/>
  <c r="G51" i="30" s="1"/>
  <c r="H35" i="30"/>
  <c r="G50" i="30" s="1"/>
  <c r="G35" i="30"/>
  <c r="G49" i="30" s="1"/>
  <c r="F35" i="30"/>
  <c r="G48" i="30" s="1"/>
  <c r="E35" i="30"/>
  <c r="G47" i="30" s="1"/>
  <c r="D35" i="30"/>
  <c r="G46" i="30" s="1"/>
  <c r="C35" i="30"/>
  <c r="G45" i="30" s="1"/>
  <c r="B35" i="30"/>
  <c r="G44" i="30" s="1"/>
  <c r="V34" i="30"/>
  <c r="H52" i="30" s="1"/>
  <c r="U34" i="30"/>
  <c r="H51" i="30" s="1"/>
  <c r="T34" i="30"/>
  <c r="H50" i="30" s="1"/>
  <c r="S34" i="30"/>
  <c r="H49" i="30" s="1"/>
  <c r="R34" i="30"/>
  <c r="H48" i="30" s="1"/>
  <c r="Q34" i="30"/>
  <c r="H47" i="30" s="1"/>
  <c r="P34" i="30"/>
  <c r="H46" i="30" s="1"/>
  <c r="O34" i="30"/>
  <c r="H45" i="30" s="1"/>
  <c r="N34" i="30"/>
  <c r="J34" i="30"/>
  <c r="I34" i="30"/>
  <c r="H34" i="30"/>
  <c r="G34" i="30"/>
  <c r="F34" i="30"/>
  <c r="E34" i="30"/>
  <c r="D34" i="30"/>
  <c r="C34" i="30"/>
  <c r="B34" i="30"/>
  <c r="W33" i="30"/>
  <c r="K33" i="30"/>
  <c r="W32" i="30"/>
  <c r="K32" i="30"/>
  <c r="W31" i="30"/>
  <c r="K31" i="30"/>
  <c r="W30" i="30"/>
  <c r="K30" i="30"/>
  <c r="W29" i="30"/>
  <c r="K29" i="30"/>
  <c r="W28" i="30"/>
  <c r="K28" i="30"/>
  <c r="W27" i="30"/>
  <c r="K27" i="30"/>
  <c r="W26" i="30"/>
  <c r="K26" i="30"/>
  <c r="W25" i="30"/>
  <c r="K25" i="30"/>
  <c r="W24" i="30"/>
  <c r="K24" i="30"/>
  <c r="W23" i="30"/>
  <c r="K23" i="30"/>
  <c r="W22" i="30"/>
  <c r="K22" i="30"/>
  <c r="W21" i="30"/>
  <c r="K21" i="30"/>
  <c r="W20" i="30"/>
  <c r="K20" i="30"/>
  <c r="W19" i="30"/>
  <c r="K19" i="30"/>
  <c r="W18" i="30"/>
  <c r="K18" i="30"/>
  <c r="W17" i="30"/>
  <c r="K17" i="30"/>
  <c r="W16" i="30"/>
  <c r="K16" i="30"/>
  <c r="W15" i="30"/>
  <c r="K15" i="30"/>
  <c r="W14" i="30"/>
  <c r="K14" i="30"/>
  <c r="W13" i="30"/>
  <c r="K13" i="30"/>
  <c r="W12" i="30"/>
  <c r="K12" i="30"/>
  <c r="W11" i="30"/>
  <c r="K11" i="30"/>
  <c r="W10" i="30"/>
  <c r="K10" i="30"/>
  <c r="W9" i="30"/>
  <c r="K9" i="30"/>
  <c r="W8" i="30"/>
  <c r="K8" i="30"/>
  <c r="W7" i="30"/>
  <c r="K7" i="30"/>
  <c r="W6" i="30"/>
  <c r="K6" i="30"/>
  <c r="W5" i="30"/>
  <c r="K5" i="30"/>
  <c r="W4" i="30"/>
  <c r="K4" i="30"/>
  <c r="G53" i="29"/>
  <c r="J39" i="29"/>
  <c r="V36" i="29"/>
  <c r="U36" i="29"/>
  <c r="T36" i="29"/>
  <c r="S36" i="29"/>
  <c r="R36" i="29"/>
  <c r="Q36" i="29"/>
  <c r="P36" i="29"/>
  <c r="O36" i="29"/>
  <c r="N36" i="29"/>
  <c r="J36" i="29"/>
  <c r="I36" i="29"/>
  <c r="H36" i="29"/>
  <c r="G36" i="29"/>
  <c r="F36" i="29"/>
  <c r="E36" i="29"/>
  <c r="D36" i="29"/>
  <c r="C36" i="29"/>
  <c r="B36" i="29"/>
  <c r="V35" i="29"/>
  <c r="U35" i="29"/>
  <c r="T35" i="29"/>
  <c r="S35" i="29"/>
  <c r="R35" i="29"/>
  <c r="Q35" i="29"/>
  <c r="P35" i="29"/>
  <c r="O35" i="29"/>
  <c r="N35" i="29"/>
  <c r="J35" i="29"/>
  <c r="G52" i="29" s="1"/>
  <c r="I35" i="29"/>
  <c r="G51" i="29" s="1"/>
  <c r="H35" i="29"/>
  <c r="G50" i="29" s="1"/>
  <c r="G35" i="29"/>
  <c r="G49" i="29" s="1"/>
  <c r="F35" i="29"/>
  <c r="G48" i="29" s="1"/>
  <c r="E35" i="29"/>
  <c r="G47" i="29" s="1"/>
  <c r="D35" i="29"/>
  <c r="G46" i="29" s="1"/>
  <c r="C35" i="29"/>
  <c r="G45" i="29" s="1"/>
  <c r="B35" i="29"/>
  <c r="G44" i="29" s="1"/>
  <c r="V34" i="29"/>
  <c r="H52" i="29" s="1"/>
  <c r="U34" i="29"/>
  <c r="H51" i="29" s="1"/>
  <c r="T34" i="29"/>
  <c r="H50" i="29" s="1"/>
  <c r="S34" i="29"/>
  <c r="H49" i="29" s="1"/>
  <c r="R34" i="29"/>
  <c r="H48" i="29" s="1"/>
  <c r="Q34" i="29"/>
  <c r="H47" i="29" s="1"/>
  <c r="P34" i="29"/>
  <c r="H46" i="29" s="1"/>
  <c r="O34" i="29"/>
  <c r="H45" i="29" s="1"/>
  <c r="N34" i="29"/>
  <c r="J34" i="29"/>
  <c r="I34" i="29"/>
  <c r="H34" i="29"/>
  <c r="G34" i="29"/>
  <c r="F34" i="29"/>
  <c r="E34" i="29"/>
  <c r="D34" i="29"/>
  <c r="C34" i="29"/>
  <c r="B34" i="29"/>
  <c r="W33" i="29"/>
  <c r="K33" i="29"/>
  <c r="W32" i="29"/>
  <c r="K32" i="29"/>
  <c r="W31" i="29"/>
  <c r="K31" i="29"/>
  <c r="W30" i="29"/>
  <c r="K30" i="29"/>
  <c r="W29" i="29"/>
  <c r="K29" i="29"/>
  <c r="W28" i="29"/>
  <c r="K28" i="29"/>
  <c r="W27" i="29"/>
  <c r="K27" i="29"/>
  <c r="W26" i="29"/>
  <c r="K26" i="29"/>
  <c r="W25" i="29"/>
  <c r="K25" i="29"/>
  <c r="W24" i="29"/>
  <c r="K24" i="29"/>
  <c r="W23" i="29"/>
  <c r="K23" i="29"/>
  <c r="W22" i="29"/>
  <c r="K22" i="29"/>
  <c r="W21" i="29"/>
  <c r="K21" i="29"/>
  <c r="W20" i="29"/>
  <c r="K20" i="29"/>
  <c r="W19" i="29"/>
  <c r="K19" i="29"/>
  <c r="W18" i="29"/>
  <c r="K18" i="29"/>
  <c r="W17" i="29"/>
  <c r="K17" i="29"/>
  <c r="W16" i="29"/>
  <c r="K16" i="29"/>
  <c r="W15" i="29"/>
  <c r="K15" i="29"/>
  <c r="W14" i="29"/>
  <c r="K14" i="29"/>
  <c r="W13" i="29"/>
  <c r="K13" i="29"/>
  <c r="W12" i="29"/>
  <c r="K12" i="29"/>
  <c r="W11" i="29"/>
  <c r="K11" i="29"/>
  <c r="W10" i="29"/>
  <c r="K10" i="29"/>
  <c r="W9" i="29"/>
  <c r="K9" i="29"/>
  <c r="W8" i="29"/>
  <c r="K8" i="29"/>
  <c r="W7" i="29"/>
  <c r="K7" i="29"/>
  <c r="W6" i="29"/>
  <c r="K6" i="29"/>
  <c r="W5" i="29"/>
  <c r="K5" i="29"/>
  <c r="W4" i="29"/>
  <c r="K4" i="29"/>
  <c r="G53" i="9"/>
  <c r="K33" i="9"/>
  <c r="U36" i="9"/>
  <c r="J15" i="28"/>
  <c r="E15" i="28"/>
  <c r="D15" i="28"/>
  <c r="C15" i="28"/>
  <c r="J14" i="28"/>
  <c r="G14" i="28"/>
  <c r="G28" i="28" s="1"/>
  <c r="F14" i="28"/>
  <c r="G13" i="28"/>
  <c r="G27" i="28" s="1"/>
  <c r="F13" i="28"/>
  <c r="G12" i="28"/>
  <c r="G26" i="28" s="1"/>
  <c r="F12" i="28"/>
  <c r="G11" i="28"/>
  <c r="G25" i="28" s="1"/>
  <c r="F11" i="28"/>
  <c r="G10" i="28"/>
  <c r="G24" i="28" s="1"/>
  <c r="F10" i="28"/>
  <c r="G9" i="28"/>
  <c r="G23" i="28" s="1"/>
  <c r="F9" i="28"/>
  <c r="G8" i="28"/>
  <c r="G22" i="28" s="1"/>
  <c r="F8" i="28"/>
  <c r="G7" i="28"/>
  <c r="G21" i="28" s="1"/>
  <c r="F7" i="28"/>
  <c r="G6" i="28"/>
  <c r="G20" i="28" s="1"/>
  <c r="F6" i="28"/>
  <c r="J15" i="27"/>
  <c r="E15" i="27"/>
  <c r="D15" i="27"/>
  <c r="C15" i="27"/>
  <c r="J14" i="27"/>
  <c r="G14" i="27"/>
  <c r="G28" i="27" s="1"/>
  <c r="F14" i="27"/>
  <c r="G13" i="27"/>
  <c r="G27" i="27" s="1"/>
  <c r="F13" i="27"/>
  <c r="G12" i="27"/>
  <c r="G26" i="27" s="1"/>
  <c r="F12" i="27"/>
  <c r="G11" i="27"/>
  <c r="G25" i="27" s="1"/>
  <c r="F11" i="27"/>
  <c r="G10" i="27"/>
  <c r="G24" i="27" s="1"/>
  <c r="F10" i="27"/>
  <c r="G9" i="27"/>
  <c r="G23" i="27" s="1"/>
  <c r="F9" i="27"/>
  <c r="G8" i="27"/>
  <c r="G22" i="27" s="1"/>
  <c r="F8" i="27"/>
  <c r="G7" i="27"/>
  <c r="G21" i="27" s="1"/>
  <c r="F7" i="27"/>
  <c r="G6" i="27"/>
  <c r="G20" i="27" s="1"/>
  <c r="F6" i="27"/>
  <c r="J15" i="26"/>
  <c r="E15" i="26"/>
  <c r="D15" i="26"/>
  <c r="C15" i="26"/>
  <c r="J14" i="26"/>
  <c r="G14" i="26"/>
  <c r="G28" i="26" s="1"/>
  <c r="F14" i="26"/>
  <c r="G13" i="26"/>
  <c r="G27" i="26" s="1"/>
  <c r="F13" i="26"/>
  <c r="G12" i="26"/>
  <c r="G26" i="26" s="1"/>
  <c r="F12" i="26"/>
  <c r="G11" i="26"/>
  <c r="G25" i="26" s="1"/>
  <c r="F11" i="26"/>
  <c r="G10" i="26"/>
  <c r="G24" i="26" s="1"/>
  <c r="F10" i="26"/>
  <c r="G9" i="26"/>
  <c r="G23" i="26" s="1"/>
  <c r="F9" i="26"/>
  <c r="G8" i="26"/>
  <c r="G22" i="26" s="1"/>
  <c r="F8" i="26"/>
  <c r="G7" i="26"/>
  <c r="G21" i="26" s="1"/>
  <c r="F7" i="26"/>
  <c r="G6" i="26"/>
  <c r="G20" i="26" s="1"/>
  <c r="F6" i="26"/>
  <c r="J15" i="25"/>
  <c r="E15" i="25"/>
  <c r="D15" i="25"/>
  <c r="C15" i="25"/>
  <c r="J14" i="25"/>
  <c r="G14" i="25"/>
  <c r="G28" i="25" s="1"/>
  <c r="F14" i="25"/>
  <c r="G13" i="25"/>
  <c r="G27" i="25" s="1"/>
  <c r="F13" i="25"/>
  <c r="G12" i="25"/>
  <c r="G26" i="25" s="1"/>
  <c r="F12" i="25"/>
  <c r="G11" i="25"/>
  <c r="G25" i="25" s="1"/>
  <c r="F11" i="25"/>
  <c r="G10" i="25"/>
  <c r="G24" i="25" s="1"/>
  <c r="F10" i="25"/>
  <c r="G9" i="25"/>
  <c r="G23" i="25" s="1"/>
  <c r="F9" i="25"/>
  <c r="G8" i="25"/>
  <c r="G22" i="25" s="1"/>
  <c r="F8" i="25"/>
  <c r="G7" i="25"/>
  <c r="G21" i="25" s="1"/>
  <c r="F7" i="25"/>
  <c r="G6" i="25"/>
  <c r="G20" i="25" s="1"/>
  <c r="F6" i="25"/>
  <c r="J15" i="24"/>
  <c r="E15" i="24"/>
  <c r="D15" i="24"/>
  <c r="C15" i="24"/>
  <c r="J14" i="24"/>
  <c r="G14" i="24"/>
  <c r="G28" i="24" s="1"/>
  <c r="F14" i="24"/>
  <c r="G13" i="24"/>
  <c r="G27" i="24" s="1"/>
  <c r="F13" i="24"/>
  <c r="G12" i="24"/>
  <c r="G26" i="24" s="1"/>
  <c r="F12" i="24"/>
  <c r="G11" i="24"/>
  <c r="G25" i="24" s="1"/>
  <c r="F11" i="24"/>
  <c r="G10" i="24"/>
  <c r="G24" i="24" s="1"/>
  <c r="F10" i="24"/>
  <c r="G9" i="24"/>
  <c r="G23" i="24" s="1"/>
  <c r="F9" i="24"/>
  <c r="G8" i="24"/>
  <c r="G22" i="24" s="1"/>
  <c r="F8" i="24"/>
  <c r="G7" i="24"/>
  <c r="G21" i="24" s="1"/>
  <c r="F7" i="24"/>
  <c r="G6" i="24"/>
  <c r="G20" i="24" s="1"/>
  <c r="F6" i="24"/>
  <c r="F15" i="28" l="1"/>
  <c r="J10" i="28" s="1"/>
  <c r="F15" i="26"/>
  <c r="J10" i="26" s="1"/>
  <c r="H44" i="31"/>
  <c r="J38" i="30"/>
  <c r="H44" i="30"/>
  <c r="J38" i="29"/>
  <c r="H44" i="29"/>
  <c r="K15" i="28"/>
  <c r="L15" i="28" s="1"/>
  <c r="K14" i="28"/>
  <c r="L14" i="28" s="1"/>
  <c r="K17" i="28"/>
  <c r="K16" i="28" s="1"/>
  <c r="J16" i="28"/>
  <c r="N15" i="28"/>
  <c r="N14" i="28"/>
  <c r="O14" i="28"/>
  <c r="F15" i="27"/>
  <c r="J10" i="27" s="1"/>
  <c r="K15" i="27"/>
  <c r="L15" i="27" s="1"/>
  <c r="K14" i="27"/>
  <c r="L14" i="27" s="1"/>
  <c r="K17" i="27"/>
  <c r="J16" i="27"/>
  <c r="J17" i="27" s="1"/>
  <c r="O14" i="27"/>
  <c r="N14" i="27"/>
  <c r="N15" i="27"/>
  <c r="F15" i="25"/>
  <c r="J10" i="25" s="1"/>
  <c r="K15" i="25" s="1"/>
  <c r="L15" i="25" s="1"/>
  <c r="K15" i="26"/>
  <c r="L15" i="26" s="1"/>
  <c r="K17" i="26"/>
  <c r="K14" i="26"/>
  <c r="L14" i="26" s="1"/>
  <c r="J16" i="26"/>
  <c r="O15" i="26" s="1"/>
  <c r="J16" i="25"/>
  <c r="J17" i="25" s="1"/>
  <c r="O14" i="25"/>
  <c r="F15" i="24"/>
  <c r="J10" i="24" s="1"/>
  <c r="K14" i="24" s="1"/>
  <c r="L14" i="24" s="1"/>
  <c r="J16" i="24"/>
  <c r="J17" i="28" l="1"/>
  <c r="O15" i="28"/>
  <c r="L16" i="28"/>
  <c r="B22" i="28" s="1"/>
  <c r="D22" i="28" s="1"/>
  <c r="J17" i="26"/>
  <c r="O14" i="26"/>
  <c r="N14" i="26"/>
  <c r="N15" i="26"/>
  <c r="I28" i="28"/>
  <c r="I24" i="28"/>
  <c r="I26" i="28"/>
  <c r="I22" i="28"/>
  <c r="I25" i="28"/>
  <c r="I27" i="28"/>
  <c r="I23" i="28"/>
  <c r="I21" i="28"/>
  <c r="I20" i="28"/>
  <c r="M14" i="28"/>
  <c r="M15" i="28"/>
  <c r="P15" i="28" s="1"/>
  <c r="O15" i="27"/>
  <c r="K16" i="27"/>
  <c r="L16" i="27" s="1"/>
  <c r="B22" i="27" s="1"/>
  <c r="D22" i="27" s="1"/>
  <c r="K16" i="26"/>
  <c r="L16" i="26" s="1"/>
  <c r="B22" i="26" s="1"/>
  <c r="D22" i="26" s="1"/>
  <c r="K17" i="25"/>
  <c r="K14" i="25"/>
  <c r="L14" i="25" s="1"/>
  <c r="I28" i="26"/>
  <c r="I24" i="26"/>
  <c r="I27" i="26"/>
  <c r="I21" i="26"/>
  <c r="I26" i="26"/>
  <c r="I22" i="26"/>
  <c r="I25" i="26"/>
  <c r="M15" i="26"/>
  <c r="P15" i="26" s="1"/>
  <c r="O15" i="25"/>
  <c r="N14" i="25"/>
  <c r="N15" i="25"/>
  <c r="K15" i="24"/>
  <c r="L15" i="24" s="1"/>
  <c r="K17" i="24"/>
  <c r="J17" i="24"/>
  <c r="O15" i="24"/>
  <c r="N14" i="24"/>
  <c r="N15" i="24"/>
  <c r="O14" i="24"/>
  <c r="I23" i="26" l="1"/>
  <c r="I32" i="26"/>
  <c r="I33" i="26"/>
  <c r="I34" i="26"/>
  <c r="I35" i="26"/>
  <c r="I36" i="26"/>
  <c r="I37" i="26"/>
  <c r="I38" i="26"/>
  <c r="I39" i="26"/>
  <c r="I31" i="26"/>
  <c r="I32" i="27"/>
  <c r="I33" i="27"/>
  <c r="I34" i="27"/>
  <c r="I35" i="27"/>
  <c r="I36" i="27"/>
  <c r="I37" i="27"/>
  <c r="I38" i="27"/>
  <c r="I39" i="27"/>
  <c r="I31" i="27"/>
  <c r="I33" i="28"/>
  <c r="I34" i="28"/>
  <c r="I35" i="28"/>
  <c r="I36" i="28"/>
  <c r="I37" i="28"/>
  <c r="I38" i="28"/>
  <c r="I39" i="28"/>
  <c r="I40" i="28"/>
  <c r="I32" i="28"/>
  <c r="I20" i="26"/>
  <c r="M14" i="26"/>
  <c r="I28" i="27"/>
  <c r="I24" i="27"/>
  <c r="I27" i="27"/>
  <c r="I23" i="27"/>
  <c r="I21" i="27"/>
  <c r="I26" i="27"/>
  <c r="I22" i="27"/>
  <c r="I20" i="27"/>
  <c r="I25" i="27"/>
  <c r="M14" i="27"/>
  <c r="M15" i="27"/>
  <c r="P15" i="27" s="1"/>
  <c r="K16" i="25"/>
  <c r="L16" i="25" s="1"/>
  <c r="K16" i="24"/>
  <c r="L16" i="24" s="1"/>
  <c r="B22" i="24" s="1"/>
  <c r="D22" i="24" s="1"/>
  <c r="I33" i="24" l="1"/>
  <c r="I34" i="24"/>
  <c r="I35" i="24"/>
  <c r="I36" i="24"/>
  <c r="I37" i="24"/>
  <c r="I38" i="24"/>
  <c r="I39" i="24"/>
  <c r="I40" i="24"/>
  <c r="I32" i="24"/>
  <c r="M15" i="25"/>
  <c r="P15" i="25" s="1"/>
  <c r="B22" i="25"/>
  <c r="I27" i="24"/>
  <c r="I21" i="24"/>
  <c r="D22" i="25"/>
  <c r="M14" i="25"/>
  <c r="I28" i="24"/>
  <c r="M14" i="24"/>
  <c r="I25" i="24"/>
  <c r="I23" i="24"/>
  <c r="I26" i="24"/>
  <c r="I22" i="24"/>
  <c r="I20" i="24"/>
  <c r="I24" i="24"/>
  <c r="M15" i="24"/>
  <c r="P15" i="24" s="1"/>
  <c r="I32" i="25" l="1"/>
  <c r="I33" i="25"/>
  <c r="I34" i="25"/>
  <c r="I35" i="25"/>
  <c r="I36" i="25"/>
  <c r="I37" i="25"/>
  <c r="I38" i="25"/>
  <c r="I39" i="25"/>
  <c r="I31" i="25"/>
  <c r="I22" i="25"/>
  <c r="I24" i="25"/>
  <c r="I21" i="25"/>
  <c r="I28" i="25"/>
  <c r="I26" i="25"/>
  <c r="I25" i="25"/>
  <c r="I20" i="25"/>
  <c r="I27" i="25"/>
  <c r="I23" i="25"/>
  <c r="V36" i="9"/>
  <c r="T36" i="9"/>
  <c r="S36" i="9"/>
  <c r="R36" i="9"/>
  <c r="Q36" i="9"/>
  <c r="P36" i="9"/>
  <c r="O36" i="9"/>
  <c r="N36" i="9"/>
  <c r="J36" i="9"/>
  <c r="I36" i="9"/>
  <c r="H36" i="9"/>
  <c r="F36" i="9"/>
  <c r="G36" i="9"/>
  <c r="E36" i="9"/>
  <c r="D36" i="9"/>
  <c r="C36" i="9"/>
  <c r="B36" i="9"/>
  <c r="K10" i="9" l="1"/>
  <c r="K32" i="9"/>
  <c r="K5" i="9"/>
  <c r="K6" i="9"/>
  <c r="K7" i="9"/>
  <c r="K8" i="9"/>
  <c r="K9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4" i="9"/>
  <c r="N35" i="9" l="1"/>
  <c r="F7" i="1" l="1"/>
  <c r="B34" i="9" l="1"/>
  <c r="C34" i="9"/>
  <c r="D34" i="9"/>
  <c r="E34" i="9"/>
  <c r="F34" i="9"/>
  <c r="G34" i="9"/>
  <c r="H34" i="9"/>
  <c r="I34" i="9"/>
  <c r="J34" i="9"/>
  <c r="B35" i="9"/>
  <c r="G44" i="9" s="1"/>
  <c r="C35" i="9"/>
  <c r="G45" i="9" s="1"/>
  <c r="D35" i="9"/>
  <c r="G46" i="9" s="1"/>
  <c r="E35" i="9"/>
  <c r="G47" i="9" s="1"/>
  <c r="F35" i="9"/>
  <c r="G48" i="9" s="1"/>
  <c r="G35" i="9"/>
  <c r="G49" i="9" s="1"/>
  <c r="H35" i="9"/>
  <c r="G50" i="9" s="1"/>
  <c r="I35" i="9"/>
  <c r="G51" i="9" s="1"/>
  <c r="J35" i="9"/>
  <c r="G52" i="9" s="1"/>
  <c r="J39" i="9"/>
  <c r="V35" i="9" l="1"/>
  <c r="U35" i="9"/>
  <c r="T35" i="9"/>
  <c r="S35" i="9"/>
  <c r="R35" i="9"/>
  <c r="Q35" i="9"/>
  <c r="P35" i="9"/>
  <c r="O35" i="9"/>
  <c r="V34" i="9"/>
  <c r="H52" i="9" s="1"/>
  <c r="U34" i="9"/>
  <c r="H51" i="9" s="1"/>
  <c r="T34" i="9"/>
  <c r="H50" i="9" s="1"/>
  <c r="S34" i="9"/>
  <c r="H49" i="9" s="1"/>
  <c r="R34" i="9"/>
  <c r="H48" i="9" s="1"/>
  <c r="Q34" i="9"/>
  <c r="H47" i="9" s="1"/>
  <c r="P34" i="9"/>
  <c r="H46" i="9" s="1"/>
  <c r="O34" i="9"/>
  <c r="H45" i="9" s="1"/>
  <c r="N34" i="9"/>
  <c r="H44" i="9" s="1"/>
  <c r="W33" i="9"/>
  <c r="W32" i="9"/>
  <c r="W31" i="9"/>
  <c r="W30" i="9"/>
  <c r="W29" i="9"/>
  <c r="W28" i="9"/>
  <c r="W27" i="9"/>
  <c r="W26" i="9"/>
  <c r="W25" i="9"/>
  <c r="W24" i="9"/>
  <c r="W23" i="9"/>
  <c r="W22" i="9"/>
  <c r="W21" i="9"/>
  <c r="W20" i="9"/>
  <c r="W19" i="9"/>
  <c r="W18" i="9"/>
  <c r="W17" i="9"/>
  <c r="W16" i="9"/>
  <c r="W14" i="9"/>
  <c r="W13" i="9"/>
  <c r="W12" i="9"/>
  <c r="W11" i="9"/>
  <c r="W10" i="9"/>
  <c r="W9" i="9"/>
  <c r="W8" i="9"/>
  <c r="W5" i="9"/>
  <c r="W4" i="9"/>
  <c r="W15" i="9"/>
  <c r="W7" i="9"/>
  <c r="W6" i="9"/>
  <c r="J38" i="9" l="1"/>
  <c r="J15" i="1" l="1"/>
  <c r="J14" i="1"/>
  <c r="J16" i="1" l="1"/>
  <c r="N15" i="1"/>
  <c r="O14" i="1" l="1"/>
  <c r="N14" i="1"/>
  <c r="J17" i="1"/>
  <c r="O15" i="1"/>
  <c r="G14" i="1" l="1"/>
  <c r="G28" i="1" s="1"/>
  <c r="G13" i="1"/>
  <c r="G27" i="1" s="1"/>
  <c r="G12" i="1"/>
  <c r="G26" i="1" s="1"/>
  <c r="G11" i="1"/>
  <c r="G25" i="1" s="1"/>
  <c r="G10" i="1"/>
  <c r="G24" i="1" s="1"/>
  <c r="G9" i="1"/>
  <c r="G23" i="1" s="1"/>
  <c r="G8" i="1"/>
  <c r="G22" i="1" s="1"/>
  <c r="G7" i="1"/>
  <c r="G21" i="1" s="1"/>
  <c r="G6" i="1"/>
  <c r="G20" i="1" s="1"/>
  <c r="F14" i="1"/>
  <c r="F13" i="1"/>
  <c r="F12" i="1"/>
  <c r="F11" i="1"/>
  <c r="F10" i="1"/>
  <c r="F9" i="1"/>
  <c r="F8" i="1"/>
  <c r="F6" i="1"/>
  <c r="E15" i="1"/>
  <c r="D15" i="1"/>
  <c r="C15" i="1"/>
  <c r="F15" i="1" l="1"/>
  <c r="J10" i="1" s="1"/>
  <c r="K14" i="1" s="1"/>
  <c r="L14" i="1" s="1"/>
  <c r="K17" i="1" l="1"/>
  <c r="K15" i="1"/>
  <c r="L15" i="1" s="1"/>
  <c r="K16" i="1" l="1"/>
  <c r="L16" i="1" s="1"/>
  <c r="D22" i="1" s="1"/>
  <c r="I32" i="1" l="1"/>
  <c r="I33" i="1"/>
  <c r="I34" i="1"/>
  <c r="I35" i="1"/>
  <c r="I36" i="1"/>
  <c r="I37" i="1"/>
  <c r="I38" i="1"/>
  <c r="I39" i="1"/>
  <c r="I40" i="1"/>
  <c r="I20" i="1"/>
  <c r="I21" i="1"/>
  <c r="I22" i="1"/>
  <c r="I23" i="1"/>
  <c r="I24" i="1"/>
  <c r="I25" i="1"/>
  <c r="I26" i="1"/>
  <c r="I27" i="1"/>
  <c r="I28" i="1"/>
  <c r="M14" i="1"/>
  <c r="M15" i="1"/>
  <c r="P15" i="1" s="1"/>
</calcChain>
</file>

<file path=xl/sharedStrings.xml><?xml version="1.0" encoding="utf-8"?>
<sst xmlns="http://schemas.openxmlformats.org/spreadsheetml/2006/main" count="653" uniqueCount="75">
  <si>
    <t>PERLAKUAN</t>
  </si>
  <si>
    <t>ULANGAN</t>
  </si>
  <si>
    <t>TOTAL</t>
  </si>
  <si>
    <t>RATA-RATA</t>
  </si>
  <si>
    <t>Total</t>
  </si>
  <si>
    <t>I</t>
  </si>
  <si>
    <t>II</t>
  </si>
  <si>
    <t>III</t>
  </si>
  <si>
    <t>panelis</t>
  </si>
  <si>
    <t>kode sampel</t>
  </si>
  <si>
    <t>ranking</t>
  </si>
  <si>
    <t>FK</t>
  </si>
  <si>
    <t>S.K (Sumber Keragaman)</t>
  </si>
  <si>
    <t>d.b.</t>
  </si>
  <si>
    <t>J.K.</t>
  </si>
  <si>
    <t>K.T.</t>
  </si>
  <si>
    <t>F hitung</t>
  </si>
  <si>
    <t>F tabel</t>
  </si>
  <si>
    <t>KELOMPOK</t>
  </si>
  <si>
    <t>GALAT</t>
  </si>
  <si>
    <t>KTG/n</t>
  </si>
  <si>
    <t xml:space="preserve">BNJ Tabel </t>
  </si>
  <si>
    <t>BNJ Hitung</t>
  </si>
  <si>
    <t>UJI BNJ</t>
  </si>
  <si>
    <t>Rata-Rata</t>
  </si>
  <si>
    <t>t (Perlakuan)</t>
  </si>
  <si>
    <t>n (Ulangan)</t>
  </si>
  <si>
    <t xml:space="preserve">Total </t>
  </si>
  <si>
    <t>**</t>
  </si>
  <si>
    <t>T</t>
  </si>
  <si>
    <t>X2</t>
  </si>
  <si>
    <t>r (panelis)</t>
  </si>
  <si>
    <t>t (perlakuan)</t>
  </si>
  <si>
    <t>T&lt;X2</t>
  </si>
  <si>
    <t>Perlakuan</t>
  </si>
  <si>
    <t>Rata-rata</t>
  </si>
  <si>
    <t>Total rangking</t>
  </si>
  <si>
    <t>Titik Kritis</t>
  </si>
  <si>
    <t>a</t>
  </si>
  <si>
    <t>ab</t>
  </si>
  <si>
    <t>c</t>
  </si>
  <si>
    <t>bc</t>
  </si>
  <si>
    <t>BNJ Rata-Rata</t>
  </si>
  <si>
    <t>Rerata</t>
  </si>
  <si>
    <t>Notasi</t>
  </si>
  <si>
    <t>T0= (100% : 0%)</t>
  </si>
  <si>
    <t>T1= (10% : 90%)</t>
  </si>
  <si>
    <t>T3= (30% : 70%)</t>
  </si>
  <si>
    <t>T2= (20% : 80%)</t>
  </si>
  <si>
    <t>T4= (40% : 60%)</t>
  </si>
  <si>
    <t>T5= (50% : 50%)</t>
  </si>
  <si>
    <t>T6= (60% : 40%)</t>
  </si>
  <si>
    <t>T7= (70% : 30%)</t>
  </si>
  <si>
    <t>T8= (80% : 20%)</t>
  </si>
  <si>
    <t>T0</t>
  </si>
  <si>
    <t>T1</t>
  </si>
  <si>
    <t>T2</t>
  </si>
  <si>
    <t>T3</t>
  </si>
  <si>
    <t>T4</t>
  </si>
  <si>
    <t>T5</t>
  </si>
  <si>
    <t>T6</t>
  </si>
  <si>
    <t>T7</t>
  </si>
  <si>
    <t>T8</t>
  </si>
  <si>
    <t>RANK</t>
  </si>
  <si>
    <t>Terima H0 / Tolak H1</t>
  </si>
  <si>
    <t>(tidak terdapat perbedaan nyata antar perlakuan terhadap karakterisitik cookies)</t>
  </si>
  <si>
    <t>b</t>
  </si>
  <si>
    <t>d</t>
  </si>
  <si>
    <t>cd</t>
  </si>
  <si>
    <t>Sangat nyata</t>
  </si>
  <si>
    <t xml:space="preserve">sangat nyata </t>
  </si>
  <si>
    <t xml:space="preserve">pengaruh proporsi tepung sorgum dengan tepung terigu berpengaruh sangat nyata terhadap protein cookies. </t>
  </si>
  <si>
    <t>sangat nyata</t>
  </si>
  <si>
    <t>s</t>
  </si>
  <si>
    <t>BNJ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</si>
</sst>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rgb="FF00610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0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b/>
      <strike/>
      <sz val="12"/>
      <name val="Times New Roman"/>
      <family val="1"/>
    </font>
    <font>
      <sz val="11"/>
      <color theme="9" tint="0.59999389629810485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theme="6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77">
    <xf numFmtId="0" fontId="0" fillId="0" borderId="0" xfId="0"/>
    <xf numFmtId="2" fontId="0" fillId="0" borderId="0" xfId="0" applyNumberFormat="1"/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1" xfId="0" applyFont="1" applyBorder="1"/>
    <xf numFmtId="0" fontId="6" fillId="0" borderId="0" xfId="0" applyFont="1"/>
    <xf numFmtId="0" fontId="6" fillId="2" borderId="0" xfId="0" applyFont="1" applyFill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8" fillId="4" borderId="1" xfId="3" applyFont="1" applyBorder="1" applyAlignment="1">
      <alignment horizontal="center"/>
    </xf>
    <xf numFmtId="2" fontId="0" fillId="0" borderId="1" xfId="0" applyNumberFormat="1" applyBorder="1"/>
    <xf numFmtId="164" fontId="6" fillId="0" borderId="1" xfId="0" applyNumberFormat="1" applyFont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164" fontId="8" fillId="4" borderId="1" xfId="3" applyNumberFormat="1" applyFont="1" applyBorder="1" applyAlignment="1">
      <alignment horizontal="center"/>
    </xf>
    <xf numFmtId="0" fontId="0" fillId="0" borderId="1" xfId="0" applyBorder="1"/>
    <xf numFmtId="0" fontId="9" fillId="0" borderId="0" xfId="0" applyFont="1"/>
    <xf numFmtId="0" fontId="1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8" borderId="1" xfId="2" applyFont="1" applyFill="1" applyBorder="1" applyAlignment="1">
      <alignment horizontal="center"/>
    </xf>
    <xf numFmtId="0" fontId="11" fillId="0" borderId="0" xfId="0" applyFont="1"/>
    <xf numFmtId="0" fontId="4" fillId="0" borderId="1" xfId="0" applyFont="1" applyBorder="1" applyAlignment="1">
      <alignment horizontal="center"/>
    </xf>
    <xf numFmtId="0" fontId="9" fillId="6" borderId="0" xfId="0" applyFont="1" applyFill="1" applyAlignment="1">
      <alignment horizontal="center"/>
    </xf>
    <xf numFmtId="0" fontId="9" fillId="8" borderId="0" xfId="0" applyFont="1" applyFill="1" applyAlignment="1">
      <alignment horizontal="center"/>
    </xf>
    <xf numFmtId="2" fontId="9" fillId="8" borderId="0" xfId="0" applyNumberFormat="1" applyFont="1" applyFill="1" applyAlignment="1">
      <alignment horizontal="center"/>
    </xf>
    <xf numFmtId="0" fontId="4" fillId="9" borderId="0" xfId="0" applyFont="1" applyFill="1"/>
    <xf numFmtId="2" fontId="4" fillId="2" borderId="0" xfId="0" applyNumberFormat="1" applyFont="1" applyFill="1"/>
    <xf numFmtId="0" fontId="4" fillId="2" borderId="0" xfId="0" applyFont="1" applyFill="1"/>
    <xf numFmtId="0" fontId="10" fillId="10" borderId="4" xfId="0" applyFont="1" applyFill="1" applyBorder="1" applyAlignment="1">
      <alignment horizontal="center"/>
    </xf>
    <xf numFmtId="2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4" xfId="0" applyFont="1" applyBorder="1" applyAlignment="1">
      <alignment horizontal="center"/>
    </xf>
    <xf numFmtId="0" fontId="9" fillId="11" borderId="1" xfId="0" applyFont="1" applyFill="1" applyBorder="1" applyAlignment="1">
      <alignment horizontal="center"/>
    </xf>
    <xf numFmtId="0" fontId="10" fillId="11" borderId="1" xfId="2" applyFont="1" applyFill="1" applyBorder="1" applyAlignment="1">
      <alignment horizontal="center"/>
    </xf>
    <xf numFmtId="0" fontId="9" fillId="11" borderId="0" xfId="0" applyFont="1" applyFill="1" applyAlignment="1">
      <alignment horizontal="center"/>
    </xf>
    <xf numFmtId="2" fontId="9" fillId="11" borderId="0" xfId="0" applyNumberFormat="1" applyFont="1" applyFill="1" applyAlignment="1">
      <alignment horizontal="center"/>
    </xf>
    <xf numFmtId="0" fontId="9" fillId="0" borderId="1" xfId="0" applyFont="1" applyBorder="1"/>
    <xf numFmtId="0" fontId="5" fillId="11" borderId="0" xfId="0" applyFont="1" applyFill="1"/>
    <xf numFmtId="0" fontId="13" fillId="2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4" fillId="0" borderId="0" xfId="0" applyFont="1"/>
    <xf numFmtId="0" fontId="6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/>
    </xf>
    <xf numFmtId="0" fontId="10" fillId="8" borderId="1" xfId="2" applyFont="1" applyFill="1" applyBorder="1" applyAlignment="1">
      <alignment horizontal="center" vertical="center"/>
    </xf>
    <xf numFmtId="0" fontId="10" fillId="8" borderId="1" xfId="2" applyFont="1" applyFill="1" applyBorder="1" applyAlignment="1">
      <alignment horizontal="center"/>
    </xf>
    <xf numFmtId="0" fontId="9" fillId="11" borderId="1" xfId="0" applyFont="1" applyFill="1" applyBorder="1" applyAlignment="1">
      <alignment horizontal="center" vertical="center"/>
    </xf>
    <xf numFmtId="0" fontId="9" fillId="11" borderId="1" xfId="0" applyFont="1" applyFill="1" applyBorder="1" applyAlignment="1">
      <alignment horizontal="center"/>
    </xf>
    <xf numFmtId="0" fontId="10" fillId="10" borderId="4" xfId="0" applyFont="1" applyFill="1" applyBorder="1" applyAlignment="1">
      <alignment horizontal="center" vertical="center"/>
    </xf>
    <xf numFmtId="0" fontId="10" fillId="10" borderId="4" xfId="0" applyFont="1" applyFill="1" applyBorder="1"/>
    <xf numFmtId="0" fontId="12" fillId="0" borderId="0" xfId="0" applyFont="1" applyAlignment="1">
      <alignment horizontal="center"/>
    </xf>
    <xf numFmtId="0" fontId="4" fillId="0" borderId="0" xfId="0" applyFont="1"/>
    <xf numFmtId="0" fontId="12" fillId="0" borderId="4" xfId="0" applyFont="1" applyBorder="1" applyAlignment="1">
      <alignment horizontal="center"/>
    </xf>
    <xf numFmtId="0" fontId="12" fillId="0" borderId="4" xfId="0" applyFont="1" applyBorder="1"/>
  </cellXfs>
  <cellStyles count="4">
    <cellStyle name="Accent3" xfId="3" builtinId="37"/>
    <cellStyle name="Good" xfId="2" builtinId="26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37</xdr:row>
      <xdr:rowOff>0</xdr:rowOff>
    </xdr:from>
    <xdr:ext cx="4857750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7127697"/>
          <a:ext cx="48577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37</xdr:row>
      <xdr:rowOff>0</xdr:rowOff>
    </xdr:from>
    <xdr:ext cx="4857750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7270750"/>
          <a:ext cx="48577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37</xdr:row>
      <xdr:rowOff>0</xdr:rowOff>
    </xdr:from>
    <xdr:ext cx="4857750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7270750"/>
          <a:ext cx="48577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37</xdr:row>
      <xdr:rowOff>0</xdr:rowOff>
    </xdr:from>
    <xdr:ext cx="4857750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7270750"/>
          <a:ext cx="4857750" cy="7524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41"/>
  <sheetViews>
    <sheetView zoomScale="85" zoomScaleNormal="64" workbookViewId="0">
      <selection activeCell="H4" sqref="H4:H14"/>
    </sheetView>
  </sheetViews>
  <sheetFormatPr defaultRowHeight="15" x14ac:dyDescent="0.25"/>
  <cols>
    <col min="2" max="2" width="19.140625" customWidth="1"/>
    <col min="3" max="3" width="11.5703125" customWidth="1"/>
    <col min="4" max="4" width="12.28515625" customWidth="1"/>
    <col min="6" max="6" width="11.85546875" customWidth="1"/>
    <col min="7" max="7" width="14.5703125" customWidth="1"/>
    <col min="8" max="8" width="13.7109375" customWidth="1"/>
    <col min="9" max="9" width="12.85546875" customWidth="1"/>
    <col min="11" max="11" width="9.42578125" bestFit="1" customWidth="1"/>
    <col min="12" max="12" width="8.85546875" bestFit="1" customWidth="1"/>
    <col min="13" max="13" width="9.5703125" bestFit="1" customWidth="1"/>
    <col min="14" max="14" width="11.28515625" customWidth="1"/>
    <col min="15" max="15" width="10" customWidth="1"/>
    <col min="17" max="17" width="14.7109375" customWidth="1"/>
    <col min="18" max="18" width="7.85546875" customWidth="1"/>
    <col min="19" max="19" width="15.42578125" customWidth="1"/>
  </cols>
  <sheetData>
    <row r="2" spans="2:18" x14ac:dyDescent="0.25">
      <c r="B2" s="5"/>
    </row>
    <row r="4" spans="2:18" x14ac:dyDescent="0.25">
      <c r="B4" s="62" t="s">
        <v>0</v>
      </c>
      <c r="C4" s="61" t="s">
        <v>1</v>
      </c>
      <c r="D4" s="61"/>
      <c r="E4" s="61"/>
      <c r="F4" s="62" t="s">
        <v>2</v>
      </c>
      <c r="G4" s="62" t="s">
        <v>3</v>
      </c>
    </row>
    <row r="5" spans="2:18" x14ac:dyDescent="0.25">
      <c r="B5" s="63"/>
      <c r="C5" s="10" t="s">
        <v>5</v>
      </c>
      <c r="D5" s="10" t="s">
        <v>6</v>
      </c>
      <c r="E5" s="10" t="s">
        <v>7</v>
      </c>
      <c r="F5" s="63"/>
      <c r="G5" s="63"/>
    </row>
    <row r="6" spans="2:18" x14ac:dyDescent="0.25">
      <c r="B6" s="4" t="s">
        <v>45</v>
      </c>
      <c r="C6" s="14">
        <v>63</v>
      </c>
      <c r="D6" s="14">
        <v>54</v>
      </c>
      <c r="E6" s="14">
        <v>56</v>
      </c>
      <c r="F6" s="12">
        <f t="shared" ref="F6:F15" si="0">SUM(C6:E6)</f>
        <v>173</v>
      </c>
      <c r="G6" s="12">
        <f t="shared" ref="G6:G14" si="1">AVERAGE(C6:E6)</f>
        <v>57.666666666666664</v>
      </c>
    </row>
    <row r="7" spans="2:18" x14ac:dyDescent="0.25">
      <c r="B7" s="4" t="s">
        <v>46</v>
      </c>
      <c r="C7" s="14">
        <v>85</v>
      </c>
      <c r="D7" s="14">
        <v>76</v>
      </c>
      <c r="E7" s="14">
        <v>83</v>
      </c>
      <c r="F7" s="12">
        <f>SUM(C7:E7)</f>
        <v>244</v>
      </c>
      <c r="G7" s="12">
        <f t="shared" si="1"/>
        <v>81.333333333333329</v>
      </c>
      <c r="I7" s="9" t="s">
        <v>25</v>
      </c>
      <c r="J7" s="9">
        <v>9</v>
      </c>
      <c r="K7" s="5"/>
      <c r="L7" s="5"/>
      <c r="M7" s="5"/>
      <c r="N7" s="5"/>
      <c r="O7" s="5"/>
      <c r="P7" s="5"/>
    </row>
    <row r="8" spans="2:18" x14ac:dyDescent="0.25">
      <c r="B8" s="4" t="s">
        <v>48</v>
      </c>
      <c r="C8" s="14">
        <v>59</v>
      </c>
      <c r="D8" s="14">
        <v>64</v>
      </c>
      <c r="E8" s="14">
        <v>59</v>
      </c>
      <c r="F8" s="12">
        <f t="shared" si="0"/>
        <v>182</v>
      </c>
      <c r="G8" s="12">
        <f t="shared" si="1"/>
        <v>60.666666666666664</v>
      </c>
      <c r="I8" s="9" t="s">
        <v>26</v>
      </c>
      <c r="J8" s="9">
        <v>3</v>
      </c>
      <c r="K8" s="5"/>
      <c r="L8" s="5"/>
      <c r="M8" s="5"/>
      <c r="N8" s="5"/>
      <c r="O8" s="5"/>
      <c r="P8" s="5"/>
    </row>
    <row r="9" spans="2:18" x14ac:dyDescent="0.25">
      <c r="B9" s="4" t="s">
        <v>47</v>
      </c>
      <c r="C9" s="14">
        <v>61</v>
      </c>
      <c r="D9" s="14">
        <v>68</v>
      </c>
      <c r="E9" s="14">
        <v>70</v>
      </c>
      <c r="F9" s="12">
        <f t="shared" si="0"/>
        <v>199</v>
      </c>
      <c r="G9" s="12">
        <f t="shared" si="1"/>
        <v>66.333333333333329</v>
      </c>
      <c r="I9" s="5"/>
      <c r="J9" s="5"/>
      <c r="K9" s="5"/>
      <c r="L9" s="5"/>
      <c r="M9" s="5"/>
      <c r="N9" s="5"/>
      <c r="O9" s="5"/>
      <c r="P9" s="5"/>
    </row>
    <row r="10" spans="2:18" x14ac:dyDescent="0.25">
      <c r="B10" s="4" t="s">
        <v>49</v>
      </c>
      <c r="C10" s="14">
        <v>43</v>
      </c>
      <c r="D10" s="14">
        <v>50</v>
      </c>
      <c r="E10" s="14">
        <v>46</v>
      </c>
      <c r="F10" s="12">
        <f t="shared" si="0"/>
        <v>139</v>
      </c>
      <c r="G10" s="12">
        <f t="shared" si="1"/>
        <v>46.333333333333336</v>
      </c>
      <c r="I10" s="5" t="s">
        <v>11</v>
      </c>
      <c r="J10" s="6">
        <f>(F15^2)/(J7*J8)</f>
        <v>84001.333333333328</v>
      </c>
      <c r="K10" s="5"/>
      <c r="L10" s="5"/>
      <c r="M10" s="5"/>
      <c r="N10" s="5"/>
      <c r="O10" s="5"/>
      <c r="P10" s="5"/>
    </row>
    <row r="11" spans="2:18" x14ac:dyDescent="0.25">
      <c r="B11" s="4" t="s">
        <v>50</v>
      </c>
      <c r="C11" s="14">
        <v>53</v>
      </c>
      <c r="D11" s="14">
        <v>66</v>
      </c>
      <c r="E11" s="14">
        <v>49</v>
      </c>
      <c r="F11" s="12">
        <f t="shared" si="0"/>
        <v>168</v>
      </c>
      <c r="G11" s="12">
        <f t="shared" si="1"/>
        <v>56</v>
      </c>
      <c r="I11" s="5"/>
      <c r="J11" s="5"/>
      <c r="K11" s="5"/>
      <c r="L11" s="5"/>
      <c r="M11" s="5"/>
      <c r="N11" s="5"/>
      <c r="O11" s="5"/>
      <c r="P11" s="5"/>
    </row>
    <row r="12" spans="2:18" x14ac:dyDescent="0.25">
      <c r="B12" s="4" t="s">
        <v>51</v>
      </c>
      <c r="C12" s="14">
        <v>52</v>
      </c>
      <c r="D12" s="14">
        <v>47</v>
      </c>
      <c r="E12" s="14">
        <v>52</v>
      </c>
      <c r="F12" s="12">
        <f t="shared" si="0"/>
        <v>151</v>
      </c>
      <c r="G12" s="12">
        <f t="shared" si="1"/>
        <v>50.333333333333336</v>
      </c>
      <c r="I12" s="65" t="s">
        <v>12</v>
      </c>
      <c r="J12" s="61" t="s">
        <v>13</v>
      </c>
      <c r="K12" s="61" t="s">
        <v>14</v>
      </c>
      <c r="L12" s="61" t="s">
        <v>15</v>
      </c>
      <c r="M12" s="61" t="s">
        <v>16</v>
      </c>
      <c r="N12" s="64" t="s">
        <v>17</v>
      </c>
      <c r="O12" s="64"/>
      <c r="P12" s="62" t="s">
        <v>44</v>
      </c>
    </row>
    <row r="13" spans="2:18" x14ac:dyDescent="0.25">
      <c r="B13" s="4" t="s">
        <v>52</v>
      </c>
      <c r="C13" s="14">
        <v>46</v>
      </c>
      <c r="D13" s="14">
        <v>47</v>
      </c>
      <c r="E13" s="14">
        <v>45</v>
      </c>
      <c r="F13" s="12">
        <f t="shared" si="0"/>
        <v>138</v>
      </c>
      <c r="G13" s="12">
        <f t="shared" si="1"/>
        <v>46</v>
      </c>
      <c r="I13" s="65"/>
      <c r="J13" s="61"/>
      <c r="K13" s="61"/>
      <c r="L13" s="61"/>
      <c r="M13" s="61"/>
      <c r="N13" s="11">
        <v>0.01</v>
      </c>
      <c r="O13" s="11">
        <v>0.05</v>
      </c>
      <c r="P13" s="63"/>
    </row>
    <row r="14" spans="2:18" x14ac:dyDescent="0.25">
      <c r="B14" s="4" t="s">
        <v>53</v>
      </c>
      <c r="C14" s="14">
        <v>42</v>
      </c>
      <c r="D14" s="14">
        <v>36</v>
      </c>
      <c r="E14" s="14">
        <v>34</v>
      </c>
      <c r="F14" s="12">
        <f t="shared" si="0"/>
        <v>112</v>
      </c>
      <c r="G14" s="12">
        <f t="shared" si="1"/>
        <v>37.333333333333336</v>
      </c>
      <c r="I14" s="8" t="s">
        <v>18</v>
      </c>
      <c r="J14" s="8">
        <f>J8-1</f>
        <v>2</v>
      </c>
      <c r="K14" s="15">
        <f>(SUMSQ(C15:E15)/J7)-J10</f>
        <v>11.555555555562023</v>
      </c>
      <c r="L14" s="15">
        <f>K14/J14</f>
        <v>5.7777777777810115</v>
      </c>
      <c r="M14" s="15">
        <f>L14/L16</f>
        <v>0.24644549763047074</v>
      </c>
      <c r="N14" s="15">
        <f>FINV(N13,J14,J16)</f>
        <v>6.2262352803113821</v>
      </c>
      <c r="O14" s="15">
        <f>FINV(O13,J14,J16)</f>
        <v>3.6337234675916301</v>
      </c>
      <c r="P14" s="8" t="s">
        <v>28</v>
      </c>
    </row>
    <row r="15" spans="2:18" x14ac:dyDescent="0.25">
      <c r="B15" s="8" t="s">
        <v>4</v>
      </c>
      <c r="C15" s="12">
        <f>SUM(C6:C14)</f>
        <v>504</v>
      </c>
      <c r="D15" s="12">
        <f>SUM(D6:D14)</f>
        <v>508</v>
      </c>
      <c r="E15" s="12">
        <f>SUM(E6:E14)</f>
        <v>494</v>
      </c>
      <c r="F15" s="16">
        <f t="shared" si="0"/>
        <v>1506</v>
      </c>
      <c r="G15" s="12"/>
      <c r="I15" s="8" t="s">
        <v>0</v>
      </c>
      <c r="J15" s="8">
        <f>J7-1</f>
        <v>8</v>
      </c>
      <c r="K15" s="15">
        <f>(SUMSQ(F6:F14)/J8)-J10</f>
        <v>4040</v>
      </c>
      <c r="L15" s="15">
        <f>K15/J15</f>
        <v>505</v>
      </c>
      <c r="M15" s="15">
        <f>L15/L16</f>
        <v>21.540284360189666</v>
      </c>
      <c r="N15" s="15">
        <f>FINV(N13,J15,J16)</f>
        <v>3.8895721399261927</v>
      </c>
      <c r="O15" s="15">
        <f>FINV(O13,J15,J16)</f>
        <v>2.5910961798744014</v>
      </c>
      <c r="P15" s="8" t="str">
        <f>IF(M15&lt;N15,"tn",IF(M15&lt;O15,"*","**"))</f>
        <v>**</v>
      </c>
      <c r="Q15" t="s">
        <v>69</v>
      </c>
    </row>
    <row r="16" spans="2:18" x14ac:dyDescent="0.25">
      <c r="I16" s="8" t="s">
        <v>19</v>
      </c>
      <c r="J16" s="8">
        <f>J14*J15</f>
        <v>16</v>
      </c>
      <c r="K16" s="15">
        <f>K17-K14-K15</f>
        <v>375.11111111110949</v>
      </c>
      <c r="L16" s="15">
        <f>K16/J16</f>
        <v>23.444444444444343</v>
      </c>
      <c r="M16" s="17"/>
      <c r="N16" s="17"/>
      <c r="O16" s="17"/>
      <c r="P16" s="13"/>
      <c r="R16" t="s">
        <v>71</v>
      </c>
    </row>
    <row r="17" spans="2:16" x14ac:dyDescent="0.25">
      <c r="I17" s="48" t="s">
        <v>2</v>
      </c>
      <c r="J17" s="48">
        <f>SUM(J14:J16)</f>
        <v>26</v>
      </c>
      <c r="K17" s="15">
        <f>SUMSQ(C6:E14)-J10</f>
        <v>4426.6666666666715</v>
      </c>
      <c r="L17" s="17"/>
      <c r="M17" s="17"/>
      <c r="N17" s="17"/>
      <c r="O17" s="17"/>
      <c r="P17" s="13"/>
    </row>
    <row r="18" spans="2:16" x14ac:dyDescent="0.25">
      <c r="E18" s="49"/>
      <c r="F18" s="50"/>
      <c r="G18" s="50"/>
      <c r="H18" s="50"/>
      <c r="I18" s="50"/>
      <c r="J18" s="51"/>
    </row>
    <row r="19" spans="2:16" x14ac:dyDescent="0.25">
      <c r="B19" s="7" t="s">
        <v>23</v>
      </c>
      <c r="C19" s="5"/>
      <c r="D19" s="5"/>
      <c r="E19" s="52"/>
      <c r="F19" s="44" t="s">
        <v>34</v>
      </c>
      <c r="G19" s="45" t="s">
        <v>43</v>
      </c>
      <c r="H19" s="46" t="s">
        <v>44</v>
      </c>
      <c r="I19" s="4" t="s">
        <v>42</v>
      </c>
      <c r="J19" s="53"/>
    </row>
    <row r="20" spans="2:16" x14ac:dyDescent="0.25">
      <c r="B20" s="5"/>
      <c r="C20" s="5"/>
      <c r="D20" s="5"/>
      <c r="E20" s="52"/>
      <c r="F20" s="8" t="s">
        <v>54</v>
      </c>
      <c r="G20" s="12">
        <f t="shared" ref="G20:G28" si="2">G6</f>
        <v>57.666666666666664</v>
      </c>
      <c r="H20" s="8" t="s">
        <v>41</v>
      </c>
      <c r="I20" s="12">
        <f>G20+$D$22</f>
        <v>71.728026776846164</v>
      </c>
      <c r="J20" s="53"/>
    </row>
    <row r="21" spans="2:16" x14ac:dyDescent="0.25">
      <c r="B21" s="11" t="s">
        <v>20</v>
      </c>
      <c r="C21" s="11" t="s">
        <v>21</v>
      </c>
      <c r="D21" s="47" t="s">
        <v>22</v>
      </c>
      <c r="E21" s="52"/>
      <c r="F21" s="8" t="s">
        <v>55</v>
      </c>
      <c r="G21" s="12">
        <f t="shared" si="2"/>
        <v>81.333333333333329</v>
      </c>
      <c r="H21" s="8" t="s">
        <v>67</v>
      </c>
      <c r="I21" s="12">
        <f t="shared" ref="I21:I27" si="3">G21+$D$22</f>
        <v>95.394693443512836</v>
      </c>
      <c r="J21" s="53"/>
    </row>
    <row r="22" spans="2:16" x14ac:dyDescent="0.25">
      <c r="B22" s="12">
        <f>SQRT(L16/J8)</f>
        <v>2.7954990278686882</v>
      </c>
      <c r="C22" s="8">
        <v>5.03</v>
      </c>
      <c r="D22" s="60">
        <f>C22*B22</f>
        <v>14.061360110179502</v>
      </c>
      <c r="E22" s="52"/>
      <c r="F22" s="8" t="s">
        <v>56</v>
      </c>
      <c r="G22" s="12">
        <f t="shared" si="2"/>
        <v>60.666666666666664</v>
      </c>
      <c r="H22" s="8" t="s">
        <v>40</v>
      </c>
      <c r="I22" s="12">
        <f>G22+$D$22</f>
        <v>74.728026776846164</v>
      </c>
      <c r="J22" s="53"/>
    </row>
    <row r="23" spans="2:16" x14ac:dyDescent="0.25">
      <c r="B23" t="s">
        <v>74</v>
      </c>
      <c r="C23">
        <v>14.06</v>
      </c>
      <c r="E23" s="52"/>
      <c r="F23" s="8" t="s">
        <v>57</v>
      </c>
      <c r="G23" s="12">
        <f t="shared" si="2"/>
        <v>66.333333333333329</v>
      </c>
      <c r="H23" s="8" t="s">
        <v>40</v>
      </c>
      <c r="I23" s="12">
        <f t="shared" si="3"/>
        <v>80.394693443512836</v>
      </c>
      <c r="J23" s="53"/>
    </row>
    <row r="24" spans="2:16" x14ac:dyDescent="0.25">
      <c r="E24" s="52"/>
      <c r="F24" s="8" t="s">
        <v>58</v>
      </c>
      <c r="G24" s="12">
        <f t="shared" si="2"/>
        <v>46.333333333333336</v>
      </c>
      <c r="H24" s="8" t="s">
        <v>38</v>
      </c>
      <c r="I24" s="12">
        <f t="shared" si="3"/>
        <v>60.394693443512836</v>
      </c>
      <c r="J24" s="53"/>
    </row>
    <row r="25" spans="2:16" x14ac:dyDescent="0.25">
      <c r="E25" s="52"/>
      <c r="F25" s="8" t="s">
        <v>59</v>
      </c>
      <c r="G25" s="12">
        <f t="shared" si="2"/>
        <v>56</v>
      </c>
      <c r="H25" s="8" t="s">
        <v>66</v>
      </c>
      <c r="I25" s="12">
        <f t="shared" si="3"/>
        <v>70.061360110179507</v>
      </c>
      <c r="J25" s="53"/>
    </row>
    <row r="26" spans="2:16" x14ac:dyDescent="0.25">
      <c r="E26" s="52"/>
      <c r="F26" s="8" t="s">
        <v>60</v>
      </c>
      <c r="G26" s="12">
        <f t="shared" si="2"/>
        <v>50.333333333333336</v>
      </c>
      <c r="H26" s="8" t="s">
        <v>39</v>
      </c>
      <c r="I26" s="12">
        <f t="shared" si="3"/>
        <v>64.394693443512836</v>
      </c>
      <c r="J26" s="53"/>
    </row>
    <row r="27" spans="2:16" x14ac:dyDescent="0.25">
      <c r="E27" s="52"/>
      <c r="F27" s="8" t="s">
        <v>61</v>
      </c>
      <c r="G27" s="12">
        <f t="shared" si="2"/>
        <v>46</v>
      </c>
      <c r="H27" s="8" t="s">
        <v>38</v>
      </c>
      <c r="I27" s="12">
        <f t="shared" si="3"/>
        <v>60.0613601101795</v>
      </c>
      <c r="J27" s="53"/>
    </row>
    <row r="28" spans="2:16" x14ac:dyDescent="0.25">
      <c r="E28" s="52"/>
      <c r="F28" s="8" t="s">
        <v>62</v>
      </c>
      <c r="G28" s="12">
        <f t="shared" si="2"/>
        <v>37.333333333333336</v>
      </c>
      <c r="H28" s="8" t="s">
        <v>38</v>
      </c>
      <c r="I28" s="12">
        <f>G28+$D$22</f>
        <v>51.394693443512836</v>
      </c>
      <c r="J28" s="53"/>
    </row>
    <row r="29" spans="2:16" x14ac:dyDescent="0.25">
      <c r="E29" s="54"/>
      <c r="F29" s="55"/>
      <c r="G29" s="55"/>
      <c r="H29" s="55"/>
      <c r="I29" s="55"/>
      <c r="J29" s="56"/>
    </row>
    <row r="32" spans="2:16" x14ac:dyDescent="0.25">
      <c r="F32" s="8" t="s">
        <v>62</v>
      </c>
      <c r="G32" s="42">
        <v>37.3333333333333</v>
      </c>
      <c r="H32" s="43" t="s">
        <v>38</v>
      </c>
      <c r="I32" s="42">
        <f>G$32+D$22</f>
        <v>51.3946934435128</v>
      </c>
    </row>
    <row r="33" spans="6:9" x14ac:dyDescent="0.25">
      <c r="F33" s="8" t="s">
        <v>61</v>
      </c>
      <c r="G33" s="42">
        <v>46</v>
      </c>
      <c r="H33" s="43" t="s">
        <v>38</v>
      </c>
      <c r="I33" s="42">
        <f t="shared" ref="I33:I40" si="4">G33+D$22</f>
        <v>60.0613601101795</v>
      </c>
    </row>
    <row r="34" spans="6:9" x14ac:dyDescent="0.25">
      <c r="F34" s="8" t="s">
        <v>58</v>
      </c>
      <c r="G34" s="42">
        <v>46.333333333333336</v>
      </c>
      <c r="H34" s="43" t="s">
        <v>38</v>
      </c>
      <c r="I34" s="42">
        <f t="shared" si="4"/>
        <v>60.394693443512836</v>
      </c>
    </row>
    <row r="35" spans="6:9" x14ac:dyDescent="0.25">
      <c r="F35" s="8" t="s">
        <v>60</v>
      </c>
      <c r="G35" s="12">
        <v>50.33</v>
      </c>
      <c r="H35" s="8" t="s">
        <v>39</v>
      </c>
      <c r="I35" s="42">
        <f t="shared" si="4"/>
        <v>64.391360110179505</v>
      </c>
    </row>
    <row r="36" spans="6:9" x14ac:dyDescent="0.25">
      <c r="F36" s="8" t="s">
        <v>59</v>
      </c>
      <c r="G36" s="42">
        <v>56</v>
      </c>
      <c r="H36" s="43" t="s">
        <v>66</v>
      </c>
      <c r="I36" s="42">
        <f t="shared" si="4"/>
        <v>70.061360110179507</v>
      </c>
    </row>
    <row r="37" spans="6:9" x14ac:dyDescent="0.25">
      <c r="F37" s="8" t="s">
        <v>54</v>
      </c>
      <c r="G37" s="12">
        <v>57.67</v>
      </c>
      <c r="H37" s="8" t="s">
        <v>41</v>
      </c>
      <c r="I37" s="42">
        <f t="shared" si="4"/>
        <v>71.731360110179509</v>
      </c>
    </row>
    <row r="38" spans="6:9" x14ac:dyDescent="0.25">
      <c r="F38" s="8" t="s">
        <v>56</v>
      </c>
      <c r="G38" s="12">
        <v>60.67</v>
      </c>
      <c r="H38" s="8" t="s">
        <v>40</v>
      </c>
      <c r="I38" s="42">
        <f t="shared" si="4"/>
        <v>74.731360110179509</v>
      </c>
    </row>
    <row r="39" spans="6:9" x14ac:dyDescent="0.25">
      <c r="F39" s="8" t="s">
        <v>57</v>
      </c>
      <c r="G39" s="12">
        <v>66.33</v>
      </c>
      <c r="H39" s="8" t="s">
        <v>40</v>
      </c>
      <c r="I39" s="42">
        <f t="shared" si="4"/>
        <v>80.391360110179505</v>
      </c>
    </row>
    <row r="40" spans="6:9" x14ac:dyDescent="0.25">
      <c r="F40" s="8" t="s">
        <v>55</v>
      </c>
      <c r="G40" s="12">
        <v>81.33</v>
      </c>
      <c r="H40" s="8" t="s">
        <v>67</v>
      </c>
      <c r="I40" s="42">
        <f t="shared" si="4"/>
        <v>95.391360110179505</v>
      </c>
    </row>
    <row r="41" spans="6:9" x14ac:dyDescent="0.25">
      <c r="F41" s="58"/>
      <c r="G41" s="59"/>
    </row>
  </sheetData>
  <sortState xmlns:xlrd2="http://schemas.microsoft.com/office/spreadsheetml/2017/richdata2" ref="G20:G28">
    <sortCondition ref="G20"/>
  </sortState>
  <mergeCells count="11">
    <mergeCell ref="P12:P13"/>
    <mergeCell ref="L12:L13"/>
    <mergeCell ref="M12:M13"/>
    <mergeCell ref="N12:O12"/>
    <mergeCell ref="I12:I13"/>
    <mergeCell ref="J12:J13"/>
    <mergeCell ref="C4:E4"/>
    <mergeCell ref="B4:B5"/>
    <mergeCell ref="F4:F5"/>
    <mergeCell ref="G4:G5"/>
    <mergeCell ref="K12:K1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59"/>
  <sheetViews>
    <sheetView topLeftCell="A32" zoomScale="64" zoomScaleNormal="48" workbookViewId="0">
      <selection activeCell="P49" sqref="P49"/>
    </sheetView>
  </sheetViews>
  <sheetFormatPr defaultRowHeight="15" x14ac:dyDescent="0.25"/>
  <cols>
    <col min="8" max="8" width="13.28515625" customWidth="1"/>
    <col min="10" max="10" width="12.28515625" customWidth="1"/>
    <col min="12" max="12" width="12.28515625" customWidth="1"/>
    <col min="13" max="13" width="12.7109375" customWidth="1"/>
  </cols>
  <sheetData>
    <row r="1" spans="1:27" x14ac:dyDescent="0.25">
      <c r="M1" s="40" t="s">
        <v>63</v>
      </c>
    </row>
    <row r="2" spans="1:27" ht="15.75" x14ac:dyDescent="0.25">
      <c r="A2" s="67" t="s">
        <v>8</v>
      </c>
      <c r="B2" s="68" t="s">
        <v>9</v>
      </c>
      <c r="C2" s="68"/>
      <c r="D2" s="68"/>
      <c r="E2" s="68"/>
      <c r="F2" s="68"/>
      <c r="G2" s="68"/>
      <c r="H2" s="68"/>
      <c r="I2" s="68"/>
      <c r="J2" s="22"/>
      <c r="K2" s="2"/>
      <c r="L2" s="2"/>
      <c r="M2" s="69" t="s">
        <v>8</v>
      </c>
      <c r="N2" s="70" t="s">
        <v>10</v>
      </c>
      <c r="O2" s="70"/>
      <c r="P2" s="70"/>
      <c r="Q2" s="70"/>
      <c r="R2" s="70"/>
      <c r="S2" s="70"/>
      <c r="T2" s="70"/>
      <c r="U2" s="70"/>
      <c r="V2" s="35"/>
      <c r="W2" s="2"/>
      <c r="X2" s="23"/>
      <c r="Y2" s="23"/>
      <c r="Z2" s="23"/>
      <c r="AA2" s="23"/>
    </row>
    <row r="3" spans="1:27" ht="15.75" x14ac:dyDescent="0.25">
      <c r="A3" s="67"/>
      <c r="B3" s="22" t="s">
        <v>54</v>
      </c>
      <c r="C3" s="22" t="s">
        <v>55</v>
      </c>
      <c r="D3" s="22" t="s">
        <v>56</v>
      </c>
      <c r="E3" s="22" t="s">
        <v>57</v>
      </c>
      <c r="F3" s="22" t="s">
        <v>58</v>
      </c>
      <c r="G3" s="22" t="s">
        <v>59</v>
      </c>
      <c r="H3" s="22" t="s">
        <v>60</v>
      </c>
      <c r="I3" s="22" t="s">
        <v>61</v>
      </c>
      <c r="J3" s="22" t="s">
        <v>62</v>
      </c>
      <c r="K3" s="2"/>
      <c r="L3" s="2"/>
      <c r="M3" s="69"/>
      <c r="N3" s="36" t="s">
        <v>54</v>
      </c>
      <c r="O3" s="36" t="s">
        <v>55</v>
      </c>
      <c r="P3" s="36" t="s">
        <v>56</v>
      </c>
      <c r="Q3" s="36" t="s">
        <v>57</v>
      </c>
      <c r="R3" s="36" t="s">
        <v>58</v>
      </c>
      <c r="S3" s="36" t="s">
        <v>59</v>
      </c>
      <c r="T3" s="36" t="s">
        <v>60</v>
      </c>
      <c r="U3" s="36" t="s">
        <v>61</v>
      </c>
      <c r="V3" s="36" t="s">
        <v>62</v>
      </c>
      <c r="W3" s="3"/>
      <c r="X3" s="23"/>
      <c r="Y3" s="23"/>
      <c r="Z3" s="23"/>
      <c r="AA3" s="23"/>
    </row>
    <row r="4" spans="1:27" ht="15.75" x14ac:dyDescent="0.25">
      <c r="A4" s="24">
        <v>1</v>
      </c>
      <c r="B4" s="19">
        <v>5</v>
      </c>
      <c r="C4" s="19">
        <v>4</v>
      </c>
      <c r="D4" s="19">
        <v>2</v>
      </c>
      <c r="E4" s="19">
        <v>4</v>
      </c>
      <c r="F4" s="19">
        <v>3</v>
      </c>
      <c r="G4" s="19">
        <v>5</v>
      </c>
      <c r="H4" s="19">
        <v>5</v>
      </c>
      <c r="I4" s="19">
        <v>5</v>
      </c>
      <c r="J4" s="19">
        <v>4</v>
      </c>
      <c r="K4" s="2">
        <f>SUM(B4:J4)</f>
        <v>37</v>
      </c>
      <c r="L4" s="2"/>
      <c r="M4" s="24">
        <v>1</v>
      </c>
      <c r="N4" s="20">
        <v>7.5</v>
      </c>
      <c r="O4" s="20">
        <v>4</v>
      </c>
      <c r="P4" s="20">
        <v>1</v>
      </c>
      <c r="Q4" s="20">
        <v>4</v>
      </c>
      <c r="R4" s="20">
        <v>2</v>
      </c>
      <c r="S4" s="20">
        <v>7.5</v>
      </c>
      <c r="T4" s="20">
        <v>7.5</v>
      </c>
      <c r="U4" s="20">
        <v>7.5</v>
      </c>
      <c r="V4" s="20">
        <v>4</v>
      </c>
      <c r="W4" s="3">
        <f t="shared" ref="W4:W33" si="0">SUM(N4:V4)</f>
        <v>45</v>
      </c>
      <c r="X4" s="23"/>
      <c r="Y4" s="23"/>
      <c r="Z4" s="23"/>
      <c r="AA4" s="23"/>
    </row>
    <row r="5" spans="1:27" ht="15.75" x14ac:dyDescent="0.25">
      <c r="A5" s="24">
        <v>2</v>
      </c>
      <c r="B5" s="19">
        <v>3</v>
      </c>
      <c r="C5" s="19">
        <v>4</v>
      </c>
      <c r="D5" s="19">
        <v>4</v>
      </c>
      <c r="E5" s="19">
        <v>4</v>
      </c>
      <c r="F5" s="19">
        <v>4</v>
      </c>
      <c r="G5" s="19">
        <v>3</v>
      </c>
      <c r="H5" s="19">
        <v>4</v>
      </c>
      <c r="I5" s="19">
        <v>4</v>
      </c>
      <c r="J5" s="19">
        <v>4</v>
      </c>
      <c r="K5" s="2">
        <f t="shared" ref="K5:K31" si="1">SUM(B5:J5)</f>
        <v>34</v>
      </c>
      <c r="L5" s="2"/>
      <c r="M5" s="24">
        <v>2</v>
      </c>
      <c r="N5" s="20">
        <v>1.5</v>
      </c>
      <c r="O5" s="20">
        <v>6</v>
      </c>
      <c r="P5" s="20">
        <v>6</v>
      </c>
      <c r="Q5" s="20">
        <v>6</v>
      </c>
      <c r="R5" s="20">
        <v>6</v>
      </c>
      <c r="S5" s="20">
        <v>1.5</v>
      </c>
      <c r="T5" s="20">
        <v>6</v>
      </c>
      <c r="U5" s="20">
        <v>6</v>
      </c>
      <c r="V5" s="20">
        <v>6</v>
      </c>
      <c r="W5" s="3">
        <f t="shared" si="0"/>
        <v>45</v>
      </c>
      <c r="X5" s="23"/>
      <c r="Y5" s="23"/>
      <c r="Z5" s="23"/>
      <c r="AA5" s="23"/>
    </row>
    <row r="6" spans="1:27" ht="15.75" x14ac:dyDescent="0.25">
      <c r="A6" s="24">
        <v>3</v>
      </c>
      <c r="B6" s="19">
        <v>5</v>
      </c>
      <c r="C6" s="19">
        <v>5</v>
      </c>
      <c r="D6" s="19">
        <v>5</v>
      </c>
      <c r="E6" s="19">
        <v>2</v>
      </c>
      <c r="F6" s="19">
        <v>4</v>
      </c>
      <c r="G6" s="19">
        <v>3</v>
      </c>
      <c r="H6" s="19">
        <v>5</v>
      </c>
      <c r="I6" s="19">
        <v>2</v>
      </c>
      <c r="J6" s="19">
        <v>4</v>
      </c>
      <c r="K6" s="2">
        <f t="shared" si="1"/>
        <v>35</v>
      </c>
      <c r="L6" s="2"/>
      <c r="M6" s="24">
        <v>3</v>
      </c>
      <c r="N6" s="20">
        <v>7.5</v>
      </c>
      <c r="O6" s="20">
        <v>7.5</v>
      </c>
      <c r="P6" s="20">
        <v>7.5</v>
      </c>
      <c r="Q6" s="20">
        <v>1.5</v>
      </c>
      <c r="R6" s="20">
        <v>4.5</v>
      </c>
      <c r="S6" s="20">
        <v>3</v>
      </c>
      <c r="T6" s="20">
        <v>7.5</v>
      </c>
      <c r="U6" s="20">
        <v>1.5</v>
      </c>
      <c r="V6" s="20">
        <v>4.5</v>
      </c>
      <c r="W6" s="3">
        <f t="shared" si="0"/>
        <v>45</v>
      </c>
      <c r="X6" s="23"/>
      <c r="Y6" s="23"/>
      <c r="Z6" s="23"/>
      <c r="AA6" s="23"/>
    </row>
    <row r="7" spans="1:27" ht="15.75" x14ac:dyDescent="0.25">
      <c r="A7" s="24">
        <v>4</v>
      </c>
      <c r="B7" s="19">
        <v>1</v>
      </c>
      <c r="C7" s="19">
        <v>1</v>
      </c>
      <c r="D7" s="19">
        <v>4</v>
      </c>
      <c r="E7" s="19">
        <v>1</v>
      </c>
      <c r="F7" s="19">
        <v>4</v>
      </c>
      <c r="G7" s="19">
        <v>2</v>
      </c>
      <c r="H7" s="19">
        <v>2</v>
      </c>
      <c r="I7" s="19">
        <v>2</v>
      </c>
      <c r="J7" s="19">
        <v>1</v>
      </c>
      <c r="K7" s="2">
        <f t="shared" si="1"/>
        <v>18</v>
      </c>
      <c r="L7" s="2"/>
      <c r="M7" s="24">
        <v>4</v>
      </c>
      <c r="N7" s="20">
        <v>2.5</v>
      </c>
      <c r="O7" s="20">
        <v>2.5</v>
      </c>
      <c r="P7" s="20">
        <v>8.5</v>
      </c>
      <c r="Q7" s="20">
        <v>2.5</v>
      </c>
      <c r="R7" s="20">
        <v>8.5</v>
      </c>
      <c r="S7" s="20">
        <v>6</v>
      </c>
      <c r="T7" s="20">
        <v>6</v>
      </c>
      <c r="U7" s="20">
        <v>6</v>
      </c>
      <c r="V7" s="20">
        <v>2.5</v>
      </c>
      <c r="W7" s="3">
        <f t="shared" si="0"/>
        <v>45</v>
      </c>
      <c r="X7" s="23"/>
      <c r="Y7" s="23"/>
      <c r="Z7" s="23"/>
      <c r="AA7" s="23"/>
    </row>
    <row r="8" spans="1:27" ht="15.75" x14ac:dyDescent="0.25">
      <c r="A8" s="24">
        <v>5</v>
      </c>
      <c r="B8" s="19">
        <v>5</v>
      </c>
      <c r="C8" s="19">
        <v>5</v>
      </c>
      <c r="D8" s="19">
        <v>5</v>
      </c>
      <c r="E8" s="19">
        <v>5</v>
      </c>
      <c r="F8" s="19">
        <v>5</v>
      </c>
      <c r="G8" s="19">
        <v>5</v>
      </c>
      <c r="H8" s="19">
        <v>5</v>
      </c>
      <c r="I8" s="19">
        <v>4</v>
      </c>
      <c r="J8" s="19">
        <v>2</v>
      </c>
      <c r="K8" s="2">
        <f t="shared" si="1"/>
        <v>41</v>
      </c>
      <c r="L8" s="2"/>
      <c r="M8" s="24">
        <v>5</v>
      </c>
      <c r="N8" s="20">
        <v>6</v>
      </c>
      <c r="O8" s="20">
        <v>6</v>
      </c>
      <c r="P8" s="20">
        <v>6</v>
      </c>
      <c r="Q8" s="20">
        <v>6</v>
      </c>
      <c r="R8" s="20">
        <v>6</v>
      </c>
      <c r="S8" s="20">
        <v>6</v>
      </c>
      <c r="T8" s="20">
        <v>6</v>
      </c>
      <c r="U8" s="20">
        <v>2</v>
      </c>
      <c r="V8" s="20">
        <v>1</v>
      </c>
      <c r="W8" s="3">
        <f t="shared" si="0"/>
        <v>45</v>
      </c>
      <c r="X8" s="23"/>
      <c r="Y8" s="23"/>
      <c r="Z8" s="23"/>
      <c r="AA8" s="23"/>
    </row>
    <row r="9" spans="1:27" ht="15.75" x14ac:dyDescent="0.25">
      <c r="A9" s="24">
        <v>6</v>
      </c>
      <c r="B9" s="19">
        <v>4</v>
      </c>
      <c r="C9" s="19">
        <v>4</v>
      </c>
      <c r="D9" s="19">
        <v>2</v>
      </c>
      <c r="E9" s="19">
        <v>3</v>
      </c>
      <c r="F9" s="19">
        <v>3</v>
      </c>
      <c r="G9" s="19">
        <v>4</v>
      </c>
      <c r="H9" s="19">
        <v>4</v>
      </c>
      <c r="I9" s="19">
        <v>4</v>
      </c>
      <c r="J9" s="19">
        <v>2</v>
      </c>
      <c r="K9" s="2">
        <f t="shared" si="1"/>
        <v>30</v>
      </c>
      <c r="L9" s="2"/>
      <c r="M9" s="24">
        <v>6</v>
      </c>
      <c r="N9" s="20">
        <v>7</v>
      </c>
      <c r="O9" s="20">
        <v>7</v>
      </c>
      <c r="P9" s="20">
        <v>1.5</v>
      </c>
      <c r="Q9" s="20">
        <v>3.5</v>
      </c>
      <c r="R9" s="20">
        <v>3.5</v>
      </c>
      <c r="S9" s="20">
        <v>7</v>
      </c>
      <c r="T9" s="20">
        <v>7</v>
      </c>
      <c r="U9" s="20">
        <v>7</v>
      </c>
      <c r="V9" s="20">
        <v>1.5</v>
      </c>
      <c r="W9" s="3">
        <f t="shared" si="0"/>
        <v>45</v>
      </c>
      <c r="X9" s="23"/>
      <c r="Y9" s="23"/>
      <c r="Z9" s="23"/>
      <c r="AA9" s="23"/>
    </row>
    <row r="10" spans="1:27" ht="15.75" x14ac:dyDescent="0.25">
      <c r="A10" s="24">
        <v>7</v>
      </c>
      <c r="B10" s="19">
        <v>2</v>
      </c>
      <c r="C10" s="19">
        <v>2</v>
      </c>
      <c r="D10" s="19">
        <v>4</v>
      </c>
      <c r="E10" s="19">
        <v>4</v>
      </c>
      <c r="F10" s="19">
        <v>5</v>
      </c>
      <c r="G10" s="19">
        <v>2</v>
      </c>
      <c r="H10" s="19">
        <v>4</v>
      </c>
      <c r="I10" s="19">
        <v>5</v>
      </c>
      <c r="J10" s="19">
        <v>4</v>
      </c>
      <c r="K10" s="2">
        <f>SUM(B10:J10)</f>
        <v>32</v>
      </c>
      <c r="L10" s="2"/>
      <c r="M10" s="24">
        <v>7</v>
      </c>
      <c r="N10" s="20">
        <v>2</v>
      </c>
      <c r="O10" s="20">
        <v>2</v>
      </c>
      <c r="P10" s="20">
        <v>5.5</v>
      </c>
      <c r="Q10" s="20">
        <v>5.5</v>
      </c>
      <c r="R10" s="20">
        <v>8.5</v>
      </c>
      <c r="S10" s="20">
        <v>2</v>
      </c>
      <c r="T10" s="20">
        <v>5.5</v>
      </c>
      <c r="U10" s="20">
        <v>8.5</v>
      </c>
      <c r="V10" s="20">
        <v>5.5</v>
      </c>
      <c r="W10" s="3">
        <f t="shared" si="0"/>
        <v>45</v>
      </c>
      <c r="X10" s="23"/>
      <c r="Y10" s="23"/>
      <c r="Z10" s="23"/>
      <c r="AA10" s="23"/>
    </row>
    <row r="11" spans="1:27" ht="15.75" x14ac:dyDescent="0.25">
      <c r="A11" s="24">
        <v>8</v>
      </c>
      <c r="B11" s="19">
        <v>2</v>
      </c>
      <c r="C11" s="19">
        <v>4</v>
      </c>
      <c r="D11" s="19">
        <v>4</v>
      </c>
      <c r="E11" s="19">
        <v>4</v>
      </c>
      <c r="F11" s="19">
        <v>4</v>
      </c>
      <c r="G11" s="19">
        <v>2</v>
      </c>
      <c r="H11" s="19">
        <v>2</v>
      </c>
      <c r="I11" s="19">
        <v>2</v>
      </c>
      <c r="J11" s="19">
        <v>2</v>
      </c>
      <c r="K11" s="2">
        <f t="shared" si="1"/>
        <v>26</v>
      </c>
      <c r="L11" s="2"/>
      <c r="M11" s="24">
        <v>8</v>
      </c>
      <c r="N11" s="41">
        <v>3</v>
      </c>
      <c r="O11" s="20">
        <v>7.5</v>
      </c>
      <c r="P11" s="20">
        <v>7.5</v>
      </c>
      <c r="Q11" s="20">
        <v>7.5</v>
      </c>
      <c r="R11" s="20">
        <v>7.5</v>
      </c>
      <c r="S11" s="20">
        <v>3</v>
      </c>
      <c r="T11" s="20">
        <v>3</v>
      </c>
      <c r="U11" s="20">
        <v>3</v>
      </c>
      <c r="V11" s="20">
        <v>3</v>
      </c>
      <c r="W11" s="3">
        <f t="shared" si="0"/>
        <v>45</v>
      </c>
      <c r="X11" s="23"/>
      <c r="Y11" s="23"/>
      <c r="Z11" s="23"/>
      <c r="AA11" s="23"/>
    </row>
    <row r="12" spans="1:27" ht="15.75" x14ac:dyDescent="0.25">
      <c r="A12" s="24">
        <v>9</v>
      </c>
      <c r="B12" s="19">
        <v>2</v>
      </c>
      <c r="C12" s="19">
        <v>2</v>
      </c>
      <c r="D12" s="19">
        <v>4</v>
      </c>
      <c r="E12" s="19">
        <v>4</v>
      </c>
      <c r="F12" s="19">
        <v>4</v>
      </c>
      <c r="G12" s="19">
        <v>4</v>
      </c>
      <c r="H12" s="19">
        <v>4</v>
      </c>
      <c r="I12" s="19">
        <v>4</v>
      </c>
      <c r="J12" s="19">
        <v>4</v>
      </c>
      <c r="K12" s="2">
        <f t="shared" si="1"/>
        <v>32</v>
      </c>
      <c r="L12" s="2"/>
      <c r="M12" s="24">
        <v>9</v>
      </c>
      <c r="N12" s="20">
        <v>1.5</v>
      </c>
      <c r="O12" s="20">
        <v>1.5</v>
      </c>
      <c r="P12" s="20">
        <v>6</v>
      </c>
      <c r="Q12" s="20">
        <v>6</v>
      </c>
      <c r="R12" s="20">
        <v>6</v>
      </c>
      <c r="S12" s="20">
        <v>6</v>
      </c>
      <c r="T12" s="20">
        <v>6</v>
      </c>
      <c r="U12" s="20">
        <v>6</v>
      </c>
      <c r="V12" s="20">
        <v>6</v>
      </c>
      <c r="W12" s="3">
        <f t="shared" si="0"/>
        <v>45</v>
      </c>
      <c r="X12" s="23"/>
      <c r="Y12" s="23"/>
      <c r="Z12" s="23"/>
      <c r="AA12" s="23"/>
    </row>
    <row r="13" spans="1:27" ht="15.75" x14ac:dyDescent="0.25">
      <c r="A13" s="24">
        <v>10</v>
      </c>
      <c r="B13" s="19">
        <v>3</v>
      </c>
      <c r="C13" s="19">
        <v>3</v>
      </c>
      <c r="D13" s="19">
        <v>4</v>
      </c>
      <c r="E13" s="19">
        <v>4</v>
      </c>
      <c r="F13" s="19">
        <v>4</v>
      </c>
      <c r="G13" s="19">
        <v>4</v>
      </c>
      <c r="H13" s="19">
        <v>4</v>
      </c>
      <c r="I13" s="19">
        <v>4</v>
      </c>
      <c r="J13" s="19">
        <v>4</v>
      </c>
      <c r="K13" s="2">
        <f t="shared" si="1"/>
        <v>34</v>
      </c>
      <c r="L13" s="2"/>
      <c r="M13" s="24">
        <v>10</v>
      </c>
      <c r="N13" s="20">
        <v>1.5</v>
      </c>
      <c r="O13" s="20">
        <v>1.5</v>
      </c>
      <c r="P13" s="20">
        <v>6</v>
      </c>
      <c r="Q13" s="20">
        <v>6</v>
      </c>
      <c r="R13" s="20">
        <v>6</v>
      </c>
      <c r="S13" s="20">
        <v>6</v>
      </c>
      <c r="T13" s="20">
        <v>6</v>
      </c>
      <c r="U13" s="20">
        <v>6</v>
      </c>
      <c r="V13" s="20">
        <v>6</v>
      </c>
      <c r="W13" s="3">
        <f t="shared" si="0"/>
        <v>45</v>
      </c>
      <c r="X13" s="23"/>
      <c r="Y13" s="23"/>
      <c r="Z13" s="23"/>
      <c r="AA13" s="23"/>
    </row>
    <row r="14" spans="1:27" ht="15.75" x14ac:dyDescent="0.25">
      <c r="A14" s="24">
        <v>11</v>
      </c>
      <c r="B14" s="19">
        <v>3</v>
      </c>
      <c r="C14" s="19">
        <v>3</v>
      </c>
      <c r="D14" s="19">
        <v>2</v>
      </c>
      <c r="E14" s="19">
        <v>3</v>
      </c>
      <c r="F14" s="19">
        <v>4</v>
      </c>
      <c r="G14" s="19">
        <v>3</v>
      </c>
      <c r="H14" s="19">
        <v>3</v>
      </c>
      <c r="I14" s="19">
        <v>4</v>
      </c>
      <c r="J14" s="19">
        <v>3</v>
      </c>
      <c r="K14" s="2">
        <f t="shared" si="1"/>
        <v>28</v>
      </c>
      <c r="L14" s="2"/>
      <c r="M14" s="24">
        <v>11</v>
      </c>
      <c r="N14" s="20">
        <v>4.5</v>
      </c>
      <c r="O14" s="20">
        <v>4.5</v>
      </c>
      <c r="P14" s="20">
        <v>1</v>
      </c>
      <c r="Q14" s="20">
        <v>4.5</v>
      </c>
      <c r="R14" s="20">
        <v>8.5</v>
      </c>
      <c r="S14" s="20">
        <v>4.5</v>
      </c>
      <c r="T14" s="20">
        <v>4.5</v>
      </c>
      <c r="U14" s="20">
        <v>8.5</v>
      </c>
      <c r="V14" s="20">
        <v>4.5</v>
      </c>
      <c r="W14" s="3">
        <f t="shared" si="0"/>
        <v>45</v>
      </c>
      <c r="X14" s="23"/>
      <c r="Y14" s="23"/>
      <c r="Z14" s="23"/>
      <c r="AA14" s="23"/>
    </row>
    <row r="15" spans="1:27" ht="15.75" x14ac:dyDescent="0.25">
      <c r="A15" s="24">
        <v>12</v>
      </c>
      <c r="B15" s="19">
        <v>3</v>
      </c>
      <c r="C15" s="19">
        <v>3</v>
      </c>
      <c r="D15" s="19">
        <v>3</v>
      </c>
      <c r="E15" s="19">
        <v>4</v>
      </c>
      <c r="F15" s="19">
        <v>3</v>
      </c>
      <c r="G15" s="19">
        <v>3</v>
      </c>
      <c r="H15" s="19">
        <v>3</v>
      </c>
      <c r="I15" s="19">
        <v>3</v>
      </c>
      <c r="J15" s="19">
        <v>2</v>
      </c>
      <c r="K15" s="2">
        <f t="shared" si="1"/>
        <v>27</v>
      </c>
      <c r="L15" s="2"/>
      <c r="M15" s="24">
        <v>12</v>
      </c>
      <c r="N15" s="20">
        <v>5</v>
      </c>
      <c r="O15" s="20">
        <v>5</v>
      </c>
      <c r="P15" s="20">
        <v>5</v>
      </c>
      <c r="Q15" s="20">
        <v>9</v>
      </c>
      <c r="R15" s="20">
        <v>5</v>
      </c>
      <c r="S15" s="20">
        <v>5</v>
      </c>
      <c r="T15" s="20">
        <v>5</v>
      </c>
      <c r="U15" s="20">
        <v>5</v>
      </c>
      <c r="V15" s="20">
        <v>1</v>
      </c>
      <c r="W15" s="3">
        <f t="shared" si="0"/>
        <v>45</v>
      </c>
      <c r="X15" s="23"/>
      <c r="Y15" s="23"/>
      <c r="Z15" s="23"/>
      <c r="AA15" s="23"/>
    </row>
    <row r="16" spans="1:27" ht="15.75" x14ac:dyDescent="0.25">
      <c r="A16" s="24">
        <v>13</v>
      </c>
      <c r="B16" s="19">
        <v>4</v>
      </c>
      <c r="C16" s="19">
        <v>4</v>
      </c>
      <c r="D16" s="19">
        <v>3</v>
      </c>
      <c r="E16" s="19">
        <v>5</v>
      </c>
      <c r="F16" s="19">
        <v>5</v>
      </c>
      <c r="G16" s="19">
        <v>4</v>
      </c>
      <c r="H16" s="19">
        <v>3</v>
      </c>
      <c r="I16" s="19">
        <v>5</v>
      </c>
      <c r="J16" s="19">
        <v>5</v>
      </c>
      <c r="K16" s="2">
        <f t="shared" si="1"/>
        <v>38</v>
      </c>
      <c r="L16" s="2"/>
      <c r="M16" s="24">
        <v>13</v>
      </c>
      <c r="N16" s="21">
        <v>3.5</v>
      </c>
      <c r="O16" s="21">
        <v>1.5</v>
      </c>
      <c r="P16" s="21">
        <v>7</v>
      </c>
      <c r="Q16" s="21">
        <v>7</v>
      </c>
      <c r="R16" s="21">
        <v>3.5</v>
      </c>
      <c r="S16" s="21">
        <v>1.5</v>
      </c>
      <c r="T16" s="21">
        <v>7</v>
      </c>
      <c r="U16" s="21">
        <v>7</v>
      </c>
      <c r="V16" s="21">
        <v>7</v>
      </c>
      <c r="W16" s="3">
        <f t="shared" si="0"/>
        <v>45</v>
      </c>
      <c r="X16" s="23"/>
      <c r="Y16" s="23"/>
      <c r="Z16" s="23"/>
      <c r="AA16" s="23"/>
    </row>
    <row r="17" spans="1:27" ht="15.75" x14ac:dyDescent="0.25">
      <c r="A17" s="24">
        <v>14</v>
      </c>
      <c r="B17" s="19">
        <v>4</v>
      </c>
      <c r="C17" s="19">
        <v>5</v>
      </c>
      <c r="D17" s="19">
        <v>3</v>
      </c>
      <c r="E17" s="19">
        <v>4</v>
      </c>
      <c r="F17" s="19">
        <v>5</v>
      </c>
      <c r="G17" s="19">
        <v>3</v>
      </c>
      <c r="H17" s="19">
        <v>5</v>
      </c>
      <c r="I17" s="19">
        <v>5</v>
      </c>
      <c r="J17" s="19">
        <v>5</v>
      </c>
      <c r="K17" s="2">
        <f t="shared" si="1"/>
        <v>39</v>
      </c>
      <c r="L17" s="2"/>
      <c r="M17" s="24">
        <v>14</v>
      </c>
      <c r="N17" s="21">
        <v>3</v>
      </c>
      <c r="O17" s="21">
        <v>7</v>
      </c>
      <c r="P17" s="21">
        <v>1</v>
      </c>
      <c r="Q17" s="21">
        <v>3</v>
      </c>
      <c r="R17" s="21">
        <v>7</v>
      </c>
      <c r="S17" s="21">
        <v>3</v>
      </c>
      <c r="T17" s="21">
        <v>7</v>
      </c>
      <c r="U17" s="21">
        <v>7</v>
      </c>
      <c r="V17" s="21">
        <v>7</v>
      </c>
      <c r="W17" s="3">
        <f t="shared" si="0"/>
        <v>45</v>
      </c>
      <c r="X17" s="23"/>
      <c r="Y17" s="23"/>
      <c r="Z17" s="23"/>
      <c r="AA17" s="23"/>
    </row>
    <row r="18" spans="1:27" ht="15.75" x14ac:dyDescent="0.25">
      <c r="A18" s="24">
        <v>15</v>
      </c>
      <c r="B18" s="19">
        <v>3</v>
      </c>
      <c r="C18" s="19">
        <v>2</v>
      </c>
      <c r="D18" s="19">
        <v>2</v>
      </c>
      <c r="E18" s="19">
        <v>1</v>
      </c>
      <c r="F18" s="19">
        <v>2</v>
      </c>
      <c r="G18" s="19">
        <v>2</v>
      </c>
      <c r="H18" s="19">
        <v>2</v>
      </c>
      <c r="I18" s="19">
        <v>4</v>
      </c>
      <c r="J18" s="19">
        <v>1</v>
      </c>
      <c r="K18" s="2">
        <f t="shared" si="1"/>
        <v>19</v>
      </c>
      <c r="L18" s="2"/>
      <c r="M18" s="24">
        <v>15</v>
      </c>
      <c r="N18" s="21">
        <v>8</v>
      </c>
      <c r="O18" s="21">
        <v>5</v>
      </c>
      <c r="P18" s="21">
        <v>5</v>
      </c>
      <c r="Q18" s="21">
        <v>1.5</v>
      </c>
      <c r="R18" s="21">
        <v>5</v>
      </c>
      <c r="S18" s="21">
        <v>5</v>
      </c>
      <c r="T18" s="21">
        <v>5</v>
      </c>
      <c r="U18" s="21">
        <v>9</v>
      </c>
      <c r="V18" s="21">
        <v>1.5</v>
      </c>
      <c r="W18" s="3">
        <f t="shared" si="0"/>
        <v>45</v>
      </c>
      <c r="X18" s="23"/>
      <c r="Y18" s="23"/>
      <c r="Z18" s="23"/>
      <c r="AA18" s="23"/>
    </row>
    <row r="19" spans="1:27" ht="15.75" x14ac:dyDescent="0.25">
      <c r="A19" s="24">
        <v>16</v>
      </c>
      <c r="B19" s="19">
        <v>5</v>
      </c>
      <c r="C19" s="19">
        <v>2</v>
      </c>
      <c r="D19" s="19">
        <v>4</v>
      </c>
      <c r="E19" s="19">
        <v>2</v>
      </c>
      <c r="F19" s="19">
        <v>3</v>
      </c>
      <c r="G19" s="19">
        <v>3</v>
      </c>
      <c r="H19" s="19">
        <v>3</v>
      </c>
      <c r="I19" s="19">
        <v>5</v>
      </c>
      <c r="J19" s="19">
        <v>5</v>
      </c>
      <c r="K19" s="2">
        <f t="shared" si="1"/>
        <v>32</v>
      </c>
      <c r="L19" s="2"/>
      <c r="M19" s="24">
        <v>16</v>
      </c>
      <c r="N19" s="21">
        <v>8</v>
      </c>
      <c r="O19" s="21">
        <v>1.5</v>
      </c>
      <c r="P19" s="21">
        <v>6</v>
      </c>
      <c r="Q19" s="21">
        <v>1.5</v>
      </c>
      <c r="R19" s="21">
        <v>4</v>
      </c>
      <c r="S19" s="21">
        <v>4</v>
      </c>
      <c r="T19" s="21">
        <v>4</v>
      </c>
      <c r="U19" s="21">
        <v>8</v>
      </c>
      <c r="V19" s="21">
        <v>8</v>
      </c>
      <c r="W19" s="3">
        <f t="shared" si="0"/>
        <v>45</v>
      </c>
      <c r="X19" s="23"/>
      <c r="Y19" s="23"/>
      <c r="Z19" s="23"/>
      <c r="AA19" s="23"/>
    </row>
    <row r="20" spans="1:27" ht="15.75" x14ac:dyDescent="0.25">
      <c r="A20" s="24">
        <v>17</v>
      </c>
      <c r="B20" s="19">
        <v>5</v>
      </c>
      <c r="C20" s="19">
        <v>5</v>
      </c>
      <c r="D20" s="19">
        <v>4</v>
      </c>
      <c r="E20" s="19">
        <v>5</v>
      </c>
      <c r="F20" s="19">
        <v>4</v>
      </c>
      <c r="G20" s="19">
        <v>5</v>
      </c>
      <c r="H20" s="19">
        <v>5</v>
      </c>
      <c r="I20" s="19">
        <v>4</v>
      </c>
      <c r="J20" s="19">
        <v>4</v>
      </c>
      <c r="K20" s="2">
        <f t="shared" si="1"/>
        <v>41</v>
      </c>
      <c r="L20" s="2"/>
      <c r="M20" s="24">
        <v>17</v>
      </c>
      <c r="N20" s="21">
        <v>7</v>
      </c>
      <c r="O20" s="21">
        <v>7</v>
      </c>
      <c r="P20" s="21">
        <v>2.5</v>
      </c>
      <c r="Q20" s="21">
        <v>7</v>
      </c>
      <c r="R20" s="21">
        <v>2.5</v>
      </c>
      <c r="S20" s="21">
        <v>7</v>
      </c>
      <c r="T20" s="21">
        <v>7</v>
      </c>
      <c r="U20" s="21">
        <v>2.5</v>
      </c>
      <c r="V20" s="21">
        <v>2.5</v>
      </c>
      <c r="W20" s="3">
        <f t="shared" si="0"/>
        <v>45</v>
      </c>
      <c r="X20" s="23"/>
      <c r="Y20" s="23"/>
      <c r="Z20" s="23"/>
      <c r="AA20" s="23"/>
    </row>
    <row r="21" spans="1:27" ht="15.75" x14ac:dyDescent="0.25">
      <c r="A21" s="24">
        <v>18</v>
      </c>
      <c r="B21" s="19">
        <v>5</v>
      </c>
      <c r="C21" s="19">
        <v>4</v>
      </c>
      <c r="D21" s="19">
        <v>5</v>
      </c>
      <c r="E21" s="19">
        <v>3</v>
      </c>
      <c r="F21" s="19">
        <v>4</v>
      </c>
      <c r="G21" s="19">
        <v>4</v>
      </c>
      <c r="H21" s="19">
        <v>5</v>
      </c>
      <c r="I21" s="19">
        <v>3</v>
      </c>
      <c r="J21" s="19">
        <v>5</v>
      </c>
      <c r="K21" s="2">
        <f t="shared" si="1"/>
        <v>38</v>
      </c>
      <c r="L21" s="2"/>
      <c r="M21" s="24">
        <v>18</v>
      </c>
      <c r="N21" s="21">
        <v>7.5</v>
      </c>
      <c r="O21" s="21">
        <v>4</v>
      </c>
      <c r="P21" s="21">
        <v>7.5</v>
      </c>
      <c r="Q21" s="21">
        <v>1.5</v>
      </c>
      <c r="R21" s="21">
        <v>4</v>
      </c>
      <c r="S21" s="21">
        <v>4</v>
      </c>
      <c r="T21" s="21">
        <v>7.5</v>
      </c>
      <c r="U21" s="21">
        <v>1.5</v>
      </c>
      <c r="V21" s="21">
        <v>7.5</v>
      </c>
      <c r="W21" s="3">
        <f t="shared" si="0"/>
        <v>45</v>
      </c>
      <c r="X21" s="23"/>
      <c r="Y21" s="23"/>
      <c r="Z21" s="23"/>
      <c r="AA21" s="23"/>
    </row>
    <row r="22" spans="1:27" ht="15.75" x14ac:dyDescent="0.25">
      <c r="A22" s="24">
        <v>19</v>
      </c>
      <c r="B22" s="19">
        <v>4</v>
      </c>
      <c r="C22" s="19">
        <v>2</v>
      </c>
      <c r="D22" s="19">
        <v>2</v>
      </c>
      <c r="E22" s="19">
        <v>3</v>
      </c>
      <c r="F22" s="19">
        <v>3</v>
      </c>
      <c r="G22" s="19">
        <v>4</v>
      </c>
      <c r="H22" s="19">
        <v>1</v>
      </c>
      <c r="I22" s="19">
        <v>2</v>
      </c>
      <c r="J22" s="19">
        <v>1</v>
      </c>
      <c r="K22" s="2">
        <f t="shared" si="1"/>
        <v>22</v>
      </c>
      <c r="L22" s="2"/>
      <c r="M22" s="24">
        <v>19</v>
      </c>
      <c r="N22" s="21">
        <v>8.5</v>
      </c>
      <c r="O22" s="21">
        <v>4</v>
      </c>
      <c r="P22" s="21">
        <v>4</v>
      </c>
      <c r="Q22" s="21">
        <v>6.5</v>
      </c>
      <c r="R22" s="21">
        <v>6.5</v>
      </c>
      <c r="S22" s="21">
        <v>8.5</v>
      </c>
      <c r="T22" s="21">
        <v>1.5</v>
      </c>
      <c r="U22" s="21">
        <v>4</v>
      </c>
      <c r="V22" s="21">
        <v>1.5</v>
      </c>
      <c r="W22" s="3">
        <f t="shared" si="0"/>
        <v>45</v>
      </c>
      <c r="X22" s="23"/>
      <c r="Y22" s="23"/>
      <c r="Z22" s="23"/>
      <c r="AA22" s="23"/>
    </row>
    <row r="23" spans="1:27" ht="15.75" x14ac:dyDescent="0.25">
      <c r="A23" s="24">
        <v>20</v>
      </c>
      <c r="B23" s="19">
        <v>4</v>
      </c>
      <c r="C23" s="19">
        <v>3</v>
      </c>
      <c r="D23" s="19">
        <v>2</v>
      </c>
      <c r="E23" s="19">
        <v>3</v>
      </c>
      <c r="F23" s="19">
        <v>3</v>
      </c>
      <c r="G23" s="19">
        <v>2</v>
      </c>
      <c r="H23" s="19">
        <v>3</v>
      </c>
      <c r="I23" s="19">
        <v>5</v>
      </c>
      <c r="J23" s="19">
        <v>4</v>
      </c>
      <c r="K23" s="2">
        <f t="shared" si="1"/>
        <v>29</v>
      </c>
      <c r="L23" s="2"/>
      <c r="M23" s="24">
        <v>20</v>
      </c>
      <c r="N23" s="21">
        <v>7.5</v>
      </c>
      <c r="O23" s="21">
        <v>4.5</v>
      </c>
      <c r="P23" s="21">
        <v>1.5</v>
      </c>
      <c r="Q23" s="21">
        <v>4.5</v>
      </c>
      <c r="R23" s="21">
        <v>4.5</v>
      </c>
      <c r="S23" s="21">
        <v>1.5</v>
      </c>
      <c r="T23" s="21">
        <v>4.5</v>
      </c>
      <c r="U23" s="21">
        <v>9</v>
      </c>
      <c r="V23" s="21">
        <v>7.5</v>
      </c>
      <c r="W23" s="3">
        <f t="shared" si="0"/>
        <v>45</v>
      </c>
      <c r="X23" s="23"/>
      <c r="Y23" s="23"/>
      <c r="Z23" s="23"/>
      <c r="AA23" s="23"/>
    </row>
    <row r="24" spans="1:27" ht="15.75" x14ac:dyDescent="0.25">
      <c r="A24" s="24">
        <v>21</v>
      </c>
      <c r="B24" s="19">
        <v>3</v>
      </c>
      <c r="C24" s="19">
        <v>4</v>
      </c>
      <c r="D24" s="19">
        <v>5</v>
      </c>
      <c r="E24" s="19">
        <v>4</v>
      </c>
      <c r="F24" s="19">
        <v>5</v>
      </c>
      <c r="G24" s="19">
        <v>4</v>
      </c>
      <c r="H24" s="19">
        <v>4</v>
      </c>
      <c r="I24" s="19">
        <v>4</v>
      </c>
      <c r="J24" s="19">
        <v>3</v>
      </c>
      <c r="K24" s="2">
        <f t="shared" si="1"/>
        <v>36</v>
      </c>
      <c r="L24" s="2"/>
      <c r="M24" s="24">
        <v>21</v>
      </c>
      <c r="N24" s="21">
        <v>1.5</v>
      </c>
      <c r="O24" s="21">
        <v>5</v>
      </c>
      <c r="P24" s="21">
        <v>8.5</v>
      </c>
      <c r="Q24" s="21">
        <v>5</v>
      </c>
      <c r="R24" s="21">
        <v>8.5</v>
      </c>
      <c r="S24" s="21">
        <v>5</v>
      </c>
      <c r="T24" s="21">
        <v>5</v>
      </c>
      <c r="U24" s="21">
        <v>5</v>
      </c>
      <c r="V24" s="21">
        <v>1.5</v>
      </c>
      <c r="W24" s="3">
        <f t="shared" si="0"/>
        <v>45</v>
      </c>
      <c r="X24" s="23"/>
      <c r="Y24" s="23"/>
      <c r="Z24" s="23"/>
      <c r="AA24" s="23"/>
    </row>
    <row r="25" spans="1:27" ht="15.75" x14ac:dyDescent="0.25">
      <c r="A25" s="24">
        <v>22</v>
      </c>
      <c r="B25" s="19">
        <v>5</v>
      </c>
      <c r="C25" s="19">
        <v>3</v>
      </c>
      <c r="D25" s="19">
        <v>3</v>
      </c>
      <c r="E25" s="19">
        <v>3</v>
      </c>
      <c r="F25" s="19">
        <v>4</v>
      </c>
      <c r="G25" s="19">
        <v>3</v>
      </c>
      <c r="H25" s="19">
        <v>4</v>
      </c>
      <c r="I25" s="19">
        <v>2</v>
      </c>
      <c r="J25" s="19">
        <v>3</v>
      </c>
      <c r="K25" s="2">
        <f t="shared" si="1"/>
        <v>30</v>
      </c>
      <c r="L25" s="2"/>
      <c r="M25" s="24">
        <v>22</v>
      </c>
      <c r="N25" s="21">
        <v>9</v>
      </c>
      <c r="O25" s="21">
        <v>4</v>
      </c>
      <c r="P25" s="21">
        <v>4</v>
      </c>
      <c r="Q25" s="21">
        <v>4</v>
      </c>
      <c r="R25" s="21">
        <v>7.5</v>
      </c>
      <c r="S25" s="21">
        <v>4</v>
      </c>
      <c r="T25" s="21">
        <v>7.5</v>
      </c>
      <c r="U25" s="21">
        <v>1</v>
      </c>
      <c r="V25" s="21">
        <v>4</v>
      </c>
      <c r="W25" s="3">
        <f t="shared" si="0"/>
        <v>45</v>
      </c>
      <c r="X25" s="23"/>
      <c r="Y25" s="23"/>
      <c r="Z25" s="23"/>
      <c r="AA25" s="23"/>
    </row>
    <row r="26" spans="1:27" ht="15.75" x14ac:dyDescent="0.25">
      <c r="A26" s="24">
        <v>23</v>
      </c>
      <c r="B26" s="19">
        <v>3</v>
      </c>
      <c r="C26" s="19">
        <v>2</v>
      </c>
      <c r="D26" s="19">
        <v>2</v>
      </c>
      <c r="E26" s="19">
        <v>3</v>
      </c>
      <c r="F26" s="19">
        <v>3</v>
      </c>
      <c r="G26" s="19">
        <v>2</v>
      </c>
      <c r="H26" s="19">
        <v>5</v>
      </c>
      <c r="I26" s="19">
        <v>5</v>
      </c>
      <c r="J26" s="19">
        <v>5</v>
      </c>
      <c r="K26" s="2">
        <f t="shared" si="1"/>
        <v>30</v>
      </c>
      <c r="L26" s="2"/>
      <c r="M26" s="24">
        <v>23</v>
      </c>
      <c r="N26" s="21">
        <v>5</v>
      </c>
      <c r="O26" s="21">
        <v>2</v>
      </c>
      <c r="P26" s="21">
        <v>2</v>
      </c>
      <c r="Q26" s="21">
        <v>5</v>
      </c>
      <c r="R26" s="21">
        <v>5</v>
      </c>
      <c r="S26" s="21">
        <v>2</v>
      </c>
      <c r="T26" s="21">
        <v>8</v>
      </c>
      <c r="U26" s="21">
        <v>8</v>
      </c>
      <c r="V26" s="21">
        <v>8</v>
      </c>
      <c r="W26" s="3">
        <f t="shared" si="0"/>
        <v>45</v>
      </c>
      <c r="X26" s="23"/>
      <c r="Y26" s="23"/>
      <c r="Z26" s="23"/>
      <c r="AA26" s="23"/>
    </row>
    <row r="27" spans="1:27" ht="15.75" x14ac:dyDescent="0.25">
      <c r="A27" s="24">
        <v>24</v>
      </c>
      <c r="B27" s="19">
        <v>5</v>
      </c>
      <c r="C27" s="19">
        <v>5</v>
      </c>
      <c r="D27" s="19">
        <v>2</v>
      </c>
      <c r="E27" s="19">
        <v>4</v>
      </c>
      <c r="F27" s="19">
        <v>5</v>
      </c>
      <c r="G27" s="19">
        <v>4</v>
      </c>
      <c r="H27" s="19">
        <v>4</v>
      </c>
      <c r="I27" s="19">
        <v>3</v>
      </c>
      <c r="J27" s="19">
        <v>3</v>
      </c>
      <c r="K27" s="2">
        <f t="shared" si="1"/>
        <v>35</v>
      </c>
      <c r="L27" s="2"/>
      <c r="M27" s="24">
        <v>24</v>
      </c>
      <c r="N27" s="21">
        <v>8</v>
      </c>
      <c r="O27" s="21">
        <v>8</v>
      </c>
      <c r="P27" s="21">
        <v>1</v>
      </c>
      <c r="Q27" s="21">
        <v>5</v>
      </c>
      <c r="R27" s="21">
        <v>8</v>
      </c>
      <c r="S27" s="21">
        <v>5</v>
      </c>
      <c r="T27" s="21">
        <v>5</v>
      </c>
      <c r="U27" s="21">
        <v>2.5</v>
      </c>
      <c r="V27" s="21">
        <v>2.5</v>
      </c>
      <c r="W27" s="3">
        <f t="shared" si="0"/>
        <v>45</v>
      </c>
      <c r="X27" s="23"/>
      <c r="Y27" s="23"/>
      <c r="Z27" s="23"/>
      <c r="AA27" s="23"/>
    </row>
    <row r="28" spans="1:27" ht="15.75" x14ac:dyDescent="0.25">
      <c r="A28" s="24">
        <v>25</v>
      </c>
      <c r="B28" s="19">
        <v>4</v>
      </c>
      <c r="C28" s="19">
        <v>2</v>
      </c>
      <c r="D28" s="19">
        <v>5</v>
      </c>
      <c r="E28" s="19">
        <v>4</v>
      </c>
      <c r="F28" s="19">
        <v>5</v>
      </c>
      <c r="G28" s="19">
        <v>4</v>
      </c>
      <c r="H28" s="19">
        <v>1</v>
      </c>
      <c r="I28" s="19">
        <v>1</v>
      </c>
      <c r="J28" s="19">
        <v>1</v>
      </c>
      <c r="K28" s="2">
        <f t="shared" si="1"/>
        <v>27</v>
      </c>
      <c r="L28" s="2"/>
      <c r="M28" s="24">
        <v>25</v>
      </c>
      <c r="N28" s="21">
        <v>6</v>
      </c>
      <c r="O28" s="21">
        <v>4</v>
      </c>
      <c r="P28" s="21">
        <v>8.5</v>
      </c>
      <c r="Q28" s="21">
        <v>6</v>
      </c>
      <c r="R28" s="21">
        <v>8.5</v>
      </c>
      <c r="S28" s="21">
        <v>6</v>
      </c>
      <c r="T28" s="21">
        <v>2</v>
      </c>
      <c r="U28" s="21">
        <v>2</v>
      </c>
      <c r="V28" s="21">
        <v>2</v>
      </c>
      <c r="W28" s="3">
        <f t="shared" si="0"/>
        <v>45</v>
      </c>
      <c r="X28" s="23"/>
      <c r="Y28" s="23"/>
      <c r="Z28" s="23"/>
      <c r="AA28" s="23"/>
    </row>
    <row r="29" spans="1:27" ht="15.75" x14ac:dyDescent="0.25">
      <c r="A29" s="24">
        <v>26</v>
      </c>
      <c r="B29" s="19">
        <v>2</v>
      </c>
      <c r="C29" s="19">
        <v>3</v>
      </c>
      <c r="D29" s="19">
        <v>4</v>
      </c>
      <c r="E29" s="19">
        <v>4</v>
      </c>
      <c r="F29" s="19">
        <v>4</v>
      </c>
      <c r="G29" s="19">
        <v>4</v>
      </c>
      <c r="H29" s="19">
        <v>4</v>
      </c>
      <c r="I29" s="19">
        <v>4</v>
      </c>
      <c r="J29" s="19">
        <v>2</v>
      </c>
      <c r="K29" s="2">
        <f t="shared" si="1"/>
        <v>31</v>
      </c>
      <c r="L29" s="2"/>
      <c r="M29" s="24">
        <v>26</v>
      </c>
      <c r="N29" s="21">
        <v>1.5</v>
      </c>
      <c r="O29" s="21">
        <v>3</v>
      </c>
      <c r="P29" s="21">
        <v>6.5</v>
      </c>
      <c r="Q29" s="21">
        <v>6.5</v>
      </c>
      <c r="R29" s="21">
        <v>6.5</v>
      </c>
      <c r="S29" s="21">
        <v>6.5</v>
      </c>
      <c r="T29" s="21">
        <v>6.5</v>
      </c>
      <c r="U29" s="21">
        <v>6.5</v>
      </c>
      <c r="V29" s="21">
        <v>1.5</v>
      </c>
      <c r="W29" s="3">
        <f t="shared" si="0"/>
        <v>45</v>
      </c>
      <c r="X29" s="23"/>
      <c r="Y29" s="23"/>
      <c r="Z29" s="23"/>
      <c r="AA29" s="23"/>
    </row>
    <row r="30" spans="1:27" ht="15.75" x14ac:dyDescent="0.25">
      <c r="A30" s="24">
        <v>27</v>
      </c>
      <c r="B30" s="19">
        <v>2</v>
      </c>
      <c r="C30" s="19">
        <v>3</v>
      </c>
      <c r="D30" s="19">
        <v>3</v>
      </c>
      <c r="E30" s="19">
        <v>4</v>
      </c>
      <c r="F30" s="19">
        <v>4</v>
      </c>
      <c r="G30" s="19">
        <v>3</v>
      </c>
      <c r="H30" s="19">
        <v>3</v>
      </c>
      <c r="I30" s="19">
        <v>4</v>
      </c>
      <c r="J30" s="19">
        <v>4</v>
      </c>
      <c r="K30" s="2">
        <f t="shared" si="1"/>
        <v>30</v>
      </c>
      <c r="L30" s="2"/>
      <c r="M30" s="24">
        <v>27</v>
      </c>
      <c r="N30" s="21">
        <v>1</v>
      </c>
      <c r="O30" s="21">
        <v>4.5</v>
      </c>
      <c r="P30" s="21">
        <v>4.5</v>
      </c>
      <c r="Q30" s="21">
        <v>6.5</v>
      </c>
      <c r="R30" s="21">
        <v>6.5</v>
      </c>
      <c r="S30" s="21">
        <v>4.5</v>
      </c>
      <c r="T30" s="21">
        <v>4.5</v>
      </c>
      <c r="U30" s="21">
        <v>6.5</v>
      </c>
      <c r="V30" s="21">
        <v>6.5</v>
      </c>
      <c r="W30" s="3">
        <f t="shared" si="0"/>
        <v>45</v>
      </c>
      <c r="X30" s="23"/>
      <c r="Y30" s="23"/>
      <c r="Z30" s="23"/>
      <c r="AA30" s="23"/>
    </row>
    <row r="31" spans="1:27" ht="15.75" x14ac:dyDescent="0.25">
      <c r="A31" s="24">
        <v>28</v>
      </c>
      <c r="B31" s="19">
        <v>5</v>
      </c>
      <c r="C31" s="19">
        <v>4</v>
      </c>
      <c r="D31" s="19">
        <v>3</v>
      </c>
      <c r="E31" s="19">
        <v>4</v>
      </c>
      <c r="F31" s="19">
        <v>4</v>
      </c>
      <c r="G31" s="19">
        <v>3</v>
      </c>
      <c r="H31" s="19">
        <v>4</v>
      </c>
      <c r="I31" s="19">
        <v>3</v>
      </c>
      <c r="J31" s="19">
        <v>3</v>
      </c>
      <c r="K31" s="2">
        <f t="shared" si="1"/>
        <v>33</v>
      </c>
      <c r="L31" s="2"/>
      <c r="M31" s="24">
        <v>28</v>
      </c>
      <c r="N31" s="21">
        <v>9</v>
      </c>
      <c r="O31" s="21">
        <v>6.5</v>
      </c>
      <c r="P31" s="21">
        <v>2.5</v>
      </c>
      <c r="Q31" s="21">
        <v>6.5</v>
      </c>
      <c r="R31" s="21">
        <v>6.5</v>
      </c>
      <c r="S31" s="21">
        <v>2.5</v>
      </c>
      <c r="T31" s="21">
        <v>6.5</v>
      </c>
      <c r="U31" s="21">
        <v>2.5</v>
      </c>
      <c r="V31" s="21">
        <v>2.5</v>
      </c>
      <c r="W31" s="3">
        <f t="shared" si="0"/>
        <v>45</v>
      </c>
      <c r="X31" s="23"/>
      <c r="Y31" s="23"/>
      <c r="Z31" s="23"/>
      <c r="AA31" s="23"/>
    </row>
    <row r="32" spans="1:27" ht="15.75" x14ac:dyDescent="0.25">
      <c r="A32" s="24">
        <v>29</v>
      </c>
      <c r="B32" s="19">
        <v>4</v>
      </c>
      <c r="C32" s="19">
        <v>4</v>
      </c>
      <c r="D32" s="19">
        <v>2</v>
      </c>
      <c r="E32" s="19">
        <v>4</v>
      </c>
      <c r="F32" s="19">
        <v>4</v>
      </c>
      <c r="G32" s="19">
        <v>3</v>
      </c>
      <c r="H32" s="19">
        <v>4</v>
      </c>
      <c r="I32" s="19">
        <v>4</v>
      </c>
      <c r="J32" s="19">
        <v>4</v>
      </c>
      <c r="K32" s="2">
        <f>SUM(B32:J32)</f>
        <v>33</v>
      </c>
      <c r="L32" s="2"/>
      <c r="M32" s="24">
        <v>29</v>
      </c>
      <c r="N32" s="21">
        <v>6</v>
      </c>
      <c r="O32" s="21">
        <v>6</v>
      </c>
      <c r="P32" s="21">
        <v>1</v>
      </c>
      <c r="Q32" s="21">
        <v>6</v>
      </c>
      <c r="R32" s="21">
        <v>6</v>
      </c>
      <c r="S32" s="21">
        <v>2</v>
      </c>
      <c r="T32" s="21">
        <v>6</v>
      </c>
      <c r="U32" s="21">
        <v>6</v>
      </c>
      <c r="V32" s="21">
        <v>6</v>
      </c>
      <c r="W32" s="3">
        <f t="shared" si="0"/>
        <v>45</v>
      </c>
      <c r="X32" s="23"/>
      <c r="Y32" s="23"/>
      <c r="Z32" s="23"/>
      <c r="AA32" s="23"/>
    </row>
    <row r="33" spans="1:27" ht="15.75" x14ac:dyDescent="0.25">
      <c r="A33" s="24">
        <v>30</v>
      </c>
      <c r="B33" s="19">
        <v>4</v>
      </c>
      <c r="C33" s="19">
        <v>4</v>
      </c>
      <c r="D33" s="19">
        <v>5</v>
      </c>
      <c r="E33" s="19">
        <v>5</v>
      </c>
      <c r="F33" s="19">
        <v>4</v>
      </c>
      <c r="G33" s="19">
        <v>4</v>
      </c>
      <c r="H33" s="19">
        <v>4</v>
      </c>
      <c r="I33" s="19">
        <v>4</v>
      </c>
      <c r="J33" s="19">
        <v>5</v>
      </c>
      <c r="K33" s="2">
        <f>SUM(B33:J33)</f>
        <v>39</v>
      </c>
      <c r="L33" s="2"/>
      <c r="M33" s="24">
        <v>30</v>
      </c>
      <c r="N33" s="21">
        <v>3.5</v>
      </c>
      <c r="O33" s="21">
        <v>3.5</v>
      </c>
      <c r="P33" s="21">
        <v>8</v>
      </c>
      <c r="Q33" s="21">
        <v>8</v>
      </c>
      <c r="R33" s="21">
        <v>3.5</v>
      </c>
      <c r="S33" s="21">
        <v>3.5</v>
      </c>
      <c r="T33" s="21">
        <v>3.5</v>
      </c>
      <c r="U33" s="21">
        <v>3.5</v>
      </c>
      <c r="V33" s="21">
        <v>8</v>
      </c>
      <c r="W33" s="3">
        <f t="shared" si="0"/>
        <v>45</v>
      </c>
      <c r="X33" s="23"/>
      <c r="Y33" s="23"/>
      <c r="Z33" s="23"/>
      <c r="AA33" s="23"/>
    </row>
    <row r="34" spans="1:27" ht="15.75" x14ac:dyDescent="0.25">
      <c r="A34" s="25" t="s">
        <v>27</v>
      </c>
      <c r="B34" s="25">
        <f t="shared" ref="B34:J34" si="2">SUM(B4:B33)</f>
        <v>109</v>
      </c>
      <c r="C34" s="25">
        <f t="shared" si="2"/>
        <v>101</v>
      </c>
      <c r="D34" s="25">
        <f t="shared" si="2"/>
        <v>102</v>
      </c>
      <c r="E34" s="25">
        <f t="shared" si="2"/>
        <v>107</v>
      </c>
      <c r="F34" s="25">
        <f t="shared" si="2"/>
        <v>118</v>
      </c>
      <c r="G34" s="25">
        <f t="shared" si="2"/>
        <v>101</v>
      </c>
      <c r="H34" s="25">
        <f t="shared" si="2"/>
        <v>109</v>
      </c>
      <c r="I34" s="25">
        <f t="shared" si="2"/>
        <v>110</v>
      </c>
      <c r="J34" s="25">
        <f t="shared" si="2"/>
        <v>99</v>
      </c>
      <c r="K34" s="2"/>
      <c r="L34" s="2"/>
      <c r="M34" s="37" t="s">
        <v>4</v>
      </c>
      <c r="N34" s="37">
        <f t="shared" ref="N34:V34" si="3">SUM(N4:N33)</f>
        <v>153</v>
      </c>
      <c r="O34" s="37">
        <f t="shared" si="3"/>
        <v>136</v>
      </c>
      <c r="P34" s="37">
        <f t="shared" si="3"/>
        <v>142.5</v>
      </c>
      <c r="Q34" s="37">
        <f t="shared" si="3"/>
        <v>153</v>
      </c>
      <c r="R34" s="37">
        <f t="shared" si="3"/>
        <v>175.5</v>
      </c>
      <c r="S34" s="37">
        <f t="shared" si="3"/>
        <v>133</v>
      </c>
      <c r="T34" s="37">
        <f t="shared" si="3"/>
        <v>168</v>
      </c>
      <c r="U34" s="37">
        <f t="shared" si="3"/>
        <v>158.5</v>
      </c>
      <c r="V34" s="37">
        <f t="shared" si="3"/>
        <v>130.5</v>
      </c>
      <c r="W34" s="3"/>
      <c r="X34" s="23"/>
      <c r="Y34" s="23"/>
      <c r="Z34" s="23"/>
      <c r="AA34" s="23"/>
    </row>
    <row r="35" spans="1:27" ht="15.75" x14ac:dyDescent="0.25">
      <c r="A35" s="26" t="s">
        <v>24</v>
      </c>
      <c r="B35" s="27">
        <f t="shared" ref="B35:J35" si="4">AVERAGE(B4:B33)</f>
        <v>3.6333333333333333</v>
      </c>
      <c r="C35" s="27">
        <f t="shared" si="4"/>
        <v>3.3666666666666667</v>
      </c>
      <c r="D35" s="27">
        <f t="shared" si="4"/>
        <v>3.4</v>
      </c>
      <c r="E35" s="27">
        <f t="shared" si="4"/>
        <v>3.5666666666666669</v>
      </c>
      <c r="F35" s="27">
        <f t="shared" si="4"/>
        <v>3.9333333333333331</v>
      </c>
      <c r="G35" s="27">
        <f t="shared" si="4"/>
        <v>3.3666666666666667</v>
      </c>
      <c r="H35" s="27">
        <f t="shared" si="4"/>
        <v>3.6333333333333333</v>
      </c>
      <c r="I35" s="27">
        <f t="shared" si="4"/>
        <v>3.6666666666666665</v>
      </c>
      <c r="J35" s="27">
        <f t="shared" si="4"/>
        <v>3.3</v>
      </c>
      <c r="K35" s="2"/>
      <c r="L35" s="2"/>
      <c r="M35" s="37" t="s">
        <v>24</v>
      </c>
      <c r="N35" s="38">
        <f>AVERAGE(N4:N33)</f>
        <v>5.0999999999999996</v>
      </c>
      <c r="O35" s="38">
        <f t="shared" ref="O35:V35" si="5">AVERAGE(O4:O33)</f>
        <v>4.5333333333333332</v>
      </c>
      <c r="P35" s="38">
        <f t="shared" si="5"/>
        <v>4.75</v>
      </c>
      <c r="Q35" s="38">
        <f t="shared" si="5"/>
        <v>5.0999999999999996</v>
      </c>
      <c r="R35" s="38">
        <f t="shared" si="5"/>
        <v>5.85</v>
      </c>
      <c r="S35" s="38">
        <f t="shared" si="5"/>
        <v>4.4333333333333336</v>
      </c>
      <c r="T35" s="38">
        <f t="shared" si="5"/>
        <v>5.6</v>
      </c>
      <c r="U35" s="38">
        <f t="shared" si="5"/>
        <v>5.2833333333333332</v>
      </c>
      <c r="V35" s="38">
        <f t="shared" si="5"/>
        <v>4.3499999999999996</v>
      </c>
      <c r="W35" s="3"/>
      <c r="X35" s="23"/>
      <c r="Y35" s="23"/>
      <c r="Z35" s="23"/>
      <c r="AA35" s="23"/>
    </row>
    <row r="36" spans="1:27" ht="15.75" x14ac:dyDescent="0.25">
      <c r="A36" s="2"/>
      <c r="B36" s="2">
        <f t="shared" ref="B36:J36" si="6">STDEV(B4:B33)</f>
        <v>1.1885468767200218</v>
      </c>
      <c r="C36" s="2">
        <f t="shared" si="6"/>
        <v>1.1290317283753188</v>
      </c>
      <c r="D36" s="2">
        <f t="shared" si="6"/>
        <v>1.132589343358684</v>
      </c>
      <c r="E36" s="2">
        <f t="shared" si="6"/>
        <v>1.0400044208570938</v>
      </c>
      <c r="F36" s="2">
        <f t="shared" si="6"/>
        <v>0.78491525276490126</v>
      </c>
      <c r="G36" s="2">
        <f t="shared" si="6"/>
        <v>0.92785749995884825</v>
      </c>
      <c r="H36" s="2">
        <f t="shared" si="6"/>
        <v>1.1591713250937237</v>
      </c>
      <c r="I36" s="2">
        <f t="shared" si="6"/>
        <v>1.1244411127720093</v>
      </c>
      <c r="J36" s="2">
        <f t="shared" si="6"/>
        <v>1.3429252681597994</v>
      </c>
      <c r="K36" s="2"/>
      <c r="L36" s="2"/>
      <c r="M36" s="2"/>
      <c r="N36" s="2">
        <f t="shared" ref="N36:V36" si="7">STDEV(N4:N33)</f>
        <v>2.7050399958799773</v>
      </c>
      <c r="O36" s="2">
        <f t="shared" si="7"/>
        <v>2.0126039631889032</v>
      </c>
      <c r="P36" s="2">
        <f t="shared" si="7"/>
        <v>2.6416752782774173</v>
      </c>
      <c r="Q36" s="2">
        <f t="shared" si="7"/>
        <v>2.0188764372703742</v>
      </c>
      <c r="R36" s="2">
        <f t="shared" si="7"/>
        <v>1.8898549479094771</v>
      </c>
      <c r="S36" s="2">
        <f t="shared" si="7"/>
        <v>1.9640446187314118</v>
      </c>
      <c r="T36" s="2">
        <f t="shared" si="7"/>
        <v>1.6525841832592438</v>
      </c>
      <c r="U36" s="2">
        <f>STDEV(U4:U33)</f>
        <v>2.5212316822145282</v>
      </c>
      <c r="V36" s="2">
        <f t="shared" si="7"/>
        <v>2.4570447626197702</v>
      </c>
      <c r="W36" s="2"/>
      <c r="X36" s="23"/>
      <c r="Y36" s="23"/>
      <c r="Z36" s="23"/>
      <c r="AA36" s="23"/>
    </row>
    <row r="37" spans="1:27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3"/>
      <c r="Y37" s="23"/>
      <c r="Z37" s="23"/>
      <c r="AA37" s="23"/>
    </row>
    <row r="38" spans="1:27" ht="15.75" x14ac:dyDescent="0.25">
      <c r="A38" s="2"/>
      <c r="B38" s="2"/>
      <c r="C38" s="2"/>
      <c r="D38" s="2"/>
      <c r="E38" s="2"/>
      <c r="F38" s="2"/>
      <c r="G38" s="2"/>
      <c r="H38" s="2"/>
      <c r="I38" s="28" t="s">
        <v>29</v>
      </c>
      <c r="J38" s="29">
        <f>(12/((30*9)*(9+1))*SUMSQ(N34:V34)-(3*30)*(9+1))</f>
        <v>8.8266666666667106</v>
      </c>
      <c r="K38" s="2"/>
      <c r="L38" s="2" t="s">
        <v>31</v>
      </c>
      <c r="M38" s="2">
        <v>30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3"/>
      <c r="Y38" s="23"/>
      <c r="Z38" s="23"/>
      <c r="AA38" s="23"/>
    </row>
    <row r="39" spans="1:27" ht="15.75" x14ac:dyDescent="0.25">
      <c r="A39" s="2"/>
      <c r="B39" s="2"/>
      <c r="C39" s="2"/>
      <c r="D39" s="2"/>
      <c r="E39" s="2"/>
      <c r="F39" s="2"/>
      <c r="G39" s="2"/>
      <c r="H39" s="2"/>
      <c r="I39" s="28" t="s">
        <v>30</v>
      </c>
      <c r="J39" s="30">
        <f>_xlfn.CHISQ.INV.RT(0.05,8)</f>
        <v>15.507313055865453</v>
      </c>
      <c r="K39" s="2"/>
      <c r="L39" s="2" t="s">
        <v>32</v>
      </c>
      <c r="M39" s="2">
        <v>9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3"/>
      <c r="Y39" s="23"/>
      <c r="Z39" s="23"/>
      <c r="AA39" s="23"/>
    </row>
    <row r="40" spans="1:27" ht="15.75" x14ac:dyDescent="0.25">
      <c r="A40" s="2"/>
      <c r="B40" s="2"/>
      <c r="C40" s="2"/>
      <c r="D40" s="2"/>
      <c r="E40" s="2"/>
      <c r="F40" s="2"/>
      <c r="G40" s="2"/>
      <c r="H40" s="2"/>
      <c r="I40" s="2" t="s">
        <v>33</v>
      </c>
      <c r="J40" s="2" t="s">
        <v>64</v>
      </c>
      <c r="K40" s="2" t="s">
        <v>65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3"/>
      <c r="Y40" s="23"/>
      <c r="Z40" s="23"/>
      <c r="AA40" s="23"/>
    </row>
    <row r="41" spans="1:27" ht="15.75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spans="1:27" ht="15.75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spans="1:27" ht="15.75" x14ac:dyDescent="0.25">
      <c r="A43" s="23"/>
      <c r="B43" s="71" t="s">
        <v>34</v>
      </c>
      <c r="C43" s="72"/>
      <c r="D43" s="72"/>
      <c r="E43" s="72"/>
      <c r="F43" s="72"/>
      <c r="G43" s="31" t="s">
        <v>35</v>
      </c>
      <c r="H43" s="31" t="s">
        <v>36</v>
      </c>
      <c r="I43" s="31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 spans="1:27" ht="15.75" x14ac:dyDescent="0.25">
      <c r="A44" s="23"/>
      <c r="B44" s="73" t="s">
        <v>54</v>
      </c>
      <c r="C44" s="74"/>
      <c r="D44" s="74"/>
      <c r="E44" s="74"/>
      <c r="F44" s="74"/>
      <c r="G44" s="32">
        <f>B35</f>
        <v>3.6333333333333333</v>
      </c>
      <c r="H44" s="32">
        <f>N34</f>
        <v>153</v>
      </c>
      <c r="I44" s="3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 spans="1:27" ht="15.75" x14ac:dyDescent="0.25">
      <c r="A45" s="23"/>
      <c r="B45" s="73" t="s">
        <v>55</v>
      </c>
      <c r="C45" s="74"/>
      <c r="D45" s="74"/>
      <c r="E45" s="74"/>
      <c r="F45" s="74"/>
      <c r="G45" s="32">
        <f>C35</f>
        <v>3.3666666666666667</v>
      </c>
      <c r="H45" s="32">
        <f>O34</f>
        <v>136</v>
      </c>
      <c r="I45" s="3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spans="1:27" ht="15.75" x14ac:dyDescent="0.25">
      <c r="A46" s="23"/>
      <c r="B46" s="73" t="s">
        <v>56</v>
      </c>
      <c r="C46" s="74"/>
      <c r="D46" s="74"/>
      <c r="E46" s="74"/>
      <c r="F46" s="74"/>
      <c r="G46" s="32">
        <f>D35</f>
        <v>3.4</v>
      </c>
      <c r="H46" s="32">
        <f>P34</f>
        <v>142.5</v>
      </c>
      <c r="I46" s="3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spans="1:27" ht="15.75" x14ac:dyDescent="0.25">
      <c r="A47" s="23"/>
      <c r="B47" s="73" t="s">
        <v>57</v>
      </c>
      <c r="C47" s="74"/>
      <c r="D47" s="74"/>
      <c r="E47" s="74"/>
      <c r="F47" s="74"/>
      <c r="G47" s="32">
        <f>E35</f>
        <v>3.5666666666666669</v>
      </c>
      <c r="H47" s="32">
        <f>Q34</f>
        <v>153</v>
      </c>
      <c r="I47" s="3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spans="1:27" ht="15.75" x14ac:dyDescent="0.25">
      <c r="A48" s="23"/>
      <c r="B48" s="73" t="s">
        <v>58</v>
      </c>
      <c r="C48" s="74"/>
      <c r="D48" s="74"/>
      <c r="E48" s="74"/>
      <c r="F48" s="74"/>
      <c r="G48" s="32">
        <f>F35</f>
        <v>3.9333333333333331</v>
      </c>
      <c r="H48" s="32">
        <f>R34</f>
        <v>175.5</v>
      </c>
      <c r="I48" s="3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spans="1:27" ht="15.75" x14ac:dyDescent="0.25">
      <c r="A49" s="23"/>
      <c r="B49" s="73" t="s">
        <v>59</v>
      </c>
      <c r="C49" s="74"/>
      <c r="D49" s="74"/>
      <c r="E49" s="74"/>
      <c r="F49" s="74"/>
      <c r="G49" s="32">
        <f>G35</f>
        <v>3.3666666666666667</v>
      </c>
      <c r="H49" s="32">
        <f>S34</f>
        <v>133</v>
      </c>
      <c r="I49" s="3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spans="1:27" ht="15.75" x14ac:dyDescent="0.25">
      <c r="A50" s="23"/>
      <c r="B50" s="73" t="s">
        <v>60</v>
      </c>
      <c r="C50" s="74"/>
      <c r="D50" s="74"/>
      <c r="E50" s="74"/>
      <c r="F50" s="74"/>
      <c r="G50" s="32">
        <f>H35</f>
        <v>3.6333333333333333</v>
      </c>
      <c r="H50" s="32">
        <f>T34</f>
        <v>168</v>
      </c>
      <c r="I50" s="3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spans="1:27" ht="15.75" x14ac:dyDescent="0.25">
      <c r="A51" s="23"/>
      <c r="B51" s="73" t="s">
        <v>61</v>
      </c>
      <c r="C51" s="74"/>
      <c r="D51" s="74"/>
      <c r="E51" s="74"/>
      <c r="F51" s="74"/>
      <c r="G51" s="32">
        <f>I35</f>
        <v>3.6666666666666665</v>
      </c>
      <c r="H51" s="32">
        <f>U34</f>
        <v>158.5</v>
      </c>
      <c r="I51" s="3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spans="1:27" ht="15.75" x14ac:dyDescent="0.25">
      <c r="A52" s="23"/>
      <c r="B52" s="73" t="s">
        <v>62</v>
      </c>
      <c r="C52" s="74"/>
      <c r="D52" s="74"/>
      <c r="E52" s="74"/>
      <c r="F52" s="74"/>
      <c r="G52" s="32">
        <f>J35</f>
        <v>3.3</v>
      </c>
      <c r="H52" s="32">
        <f>V34</f>
        <v>130.5</v>
      </c>
      <c r="I52" s="3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</row>
    <row r="53" spans="1:27" ht="15.75" x14ac:dyDescent="0.25">
      <c r="A53" s="23"/>
      <c r="B53" s="75" t="s">
        <v>37</v>
      </c>
      <c r="C53" s="76"/>
      <c r="D53" s="76"/>
      <c r="E53" s="76"/>
      <c r="F53" s="76"/>
      <c r="G53" s="66">
        <f>1.645*SQRT(30*9*(9+1)/6)</f>
        <v>34.895719651556121</v>
      </c>
      <c r="H53" s="66"/>
      <c r="I53" s="34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 spans="1:27" ht="15.7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</row>
    <row r="55" spans="1:27" ht="15.7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 spans="1:27" ht="15.7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spans="1:27" ht="15.7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</row>
    <row r="58" spans="1:27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</row>
    <row r="59" spans="1:27" ht="15.7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</row>
  </sheetData>
  <mergeCells count="16">
    <mergeCell ref="B51:F51"/>
    <mergeCell ref="B52:F52"/>
    <mergeCell ref="B53:F53"/>
    <mergeCell ref="G53:H53"/>
    <mergeCell ref="B45:F45"/>
    <mergeCell ref="B46:F46"/>
    <mergeCell ref="B47:F47"/>
    <mergeCell ref="B48:F48"/>
    <mergeCell ref="B49:F49"/>
    <mergeCell ref="B50:F50"/>
    <mergeCell ref="B44:F44"/>
    <mergeCell ref="A2:A3"/>
    <mergeCell ref="B2:I2"/>
    <mergeCell ref="M2:M3"/>
    <mergeCell ref="N2:U2"/>
    <mergeCell ref="B43:F43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40"/>
  <sheetViews>
    <sheetView zoomScale="80" zoomScaleNormal="80" workbookViewId="0">
      <selection activeCell="H4" sqref="H4:H14"/>
    </sheetView>
  </sheetViews>
  <sheetFormatPr defaultRowHeight="15" x14ac:dyDescent="0.25"/>
  <cols>
    <col min="2" max="2" width="19.140625" customWidth="1"/>
    <col min="3" max="3" width="11.5703125" customWidth="1"/>
    <col min="4" max="4" width="12.28515625" customWidth="1"/>
    <col min="6" max="6" width="11.85546875" customWidth="1"/>
    <col min="7" max="7" width="14.5703125" customWidth="1"/>
    <col min="8" max="8" width="13.7109375" customWidth="1"/>
    <col min="9" max="9" width="12.85546875" customWidth="1"/>
    <col min="11" max="11" width="9.42578125" bestFit="1" customWidth="1"/>
    <col min="12" max="12" width="8.85546875" bestFit="1" customWidth="1"/>
    <col min="13" max="13" width="9.5703125" bestFit="1" customWidth="1"/>
    <col min="14" max="14" width="11.28515625" customWidth="1"/>
    <col min="15" max="15" width="10" customWidth="1"/>
    <col min="17" max="17" width="14.7109375" customWidth="1"/>
    <col min="18" max="18" width="7.85546875" customWidth="1"/>
    <col min="19" max="19" width="15.42578125" customWidth="1"/>
  </cols>
  <sheetData>
    <row r="2" spans="2:17" x14ac:dyDescent="0.25">
      <c r="B2" s="5"/>
    </row>
    <row r="4" spans="2:17" x14ac:dyDescent="0.25">
      <c r="B4" s="62" t="s">
        <v>0</v>
      </c>
      <c r="C4" s="61" t="s">
        <v>1</v>
      </c>
      <c r="D4" s="61"/>
      <c r="E4" s="61"/>
      <c r="F4" s="62" t="s">
        <v>2</v>
      </c>
      <c r="G4" s="62" t="s">
        <v>3</v>
      </c>
    </row>
    <row r="5" spans="2:17" x14ac:dyDescent="0.25">
      <c r="B5" s="63"/>
      <c r="C5" s="10" t="s">
        <v>5</v>
      </c>
      <c r="D5" s="10" t="s">
        <v>6</v>
      </c>
      <c r="E5" s="10" t="s">
        <v>7</v>
      </c>
      <c r="F5" s="63"/>
      <c r="G5" s="63"/>
    </row>
    <row r="6" spans="2:17" x14ac:dyDescent="0.25">
      <c r="B6" s="4" t="s">
        <v>45</v>
      </c>
      <c r="C6" s="1">
        <v>2.9219645973573001</v>
      </c>
      <c r="D6" s="1">
        <v>5.9352069086007875</v>
      </c>
      <c r="E6" s="1">
        <v>3.0646368854504566</v>
      </c>
      <c r="F6" s="12">
        <f t="shared" ref="F6:F15" si="0">SUM(C6:E6)</f>
        <v>11.921808391408543</v>
      </c>
      <c r="G6" s="12">
        <f t="shared" ref="G6:G14" si="1">AVERAGE(C6:E6)</f>
        <v>3.9739361304695144</v>
      </c>
    </row>
    <row r="7" spans="2:17" x14ac:dyDescent="0.25">
      <c r="B7" s="4" t="s">
        <v>46</v>
      </c>
      <c r="C7" s="1">
        <v>3.6134957077261158</v>
      </c>
      <c r="D7" s="1">
        <v>3.7264598631300374</v>
      </c>
      <c r="E7" s="1">
        <v>3.719420868696933</v>
      </c>
      <c r="F7" s="12">
        <f>SUM(C7:E7)</f>
        <v>11.059376439553086</v>
      </c>
      <c r="G7" s="12">
        <f t="shared" si="1"/>
        <v>3.6864588131843621</v>
      </c>
      <c r="I7" s="9" t="s">
        <v>25</v>
      </c>
      <c r="J7" s="9">
        <v>9</v>
      </c>
      <c r="K7" s="5"/>
      <c r="L7" s="5"/>
      <c r="M7" s="5"/>
      <c r="N7" s="5"/>
      <c r="O7" s="5"/>
      <c r="P7" s="5"/>
    </row>
    <row r="8" spans="2:17" x14ac:dyDescent="0.25">
      <c r="B8" s="4" t="s">
        <v>48</v>
      </c>
      <c r="C8" s="1">
        <v>7.1257365424947805</v>
      </c>
      <c r="D8" s="1">
        <v>7.1849116854605395</v>
      </c>
      <c r="E8" s="1">
        <v>7.1914042978510704</v>
      </c>
      <c r="F8" s="12">
        <f t="shared" si="0"/>
        <v>21.502052525806391</v>
      </c>
      <c r="G8" s="12">
        <f t="shared" si="1"/>
        <v>7.1673508419354635</v>
      </c>
      <c r="I8" s="9" t="s">
        <v>26</v>
      </c>
      <c r="J8" s="9">
        <v>3</v>
      </c>
      <c r="K8" s="5"/>
      <c r="L8" s="5"/>
      <c r="M8" s="5"/>
      <c r="N8" s="5"/>
      <c r="O8" s="5"/>
      <c r="P8" s="5"/>
    </row>
    <row r="9" spans="2:17" x14ac:dyDescent="0.25">
      <c r="B9" s="4" t="s">
        <v>47</v>
      </c>
      <c r="C9" s="1">
        <v>6.1704358244720545</v>
      </c>
      <c r="D9" s="1">
        <v>6.4199132039707036</v>
      </c>
      <c r="E9" s="1">
        <v>6.216270237857267</v>
      </c>
      <c r="F9" s="12">
        <f t="shared" si="0"/>
        <v>18.806619266300025</v>
      </c>
      <c r="G9" s="12">
        <f t="shared" si="1"/>
        <v>6.268873088766675</v>
      </c>
      <c r="I9" s="5"/>
      <c r="J9" s="5"/>
      <c r="K9" s="5"/>
      <c r="L9" s="5"/>
      <c r="M9" s="5"/>
      <c r="N9" s="5"/>
      <c r="O9" s="5"/>
      <c r="P9" s="5"/>
    </row>
    <row r="10" spans="2:17" x14ac:dyDescent="0.25">
      <c r="B10" s="4" t="s">
        <v>49</v>
      </c>
      <c r="C10" s="1">
        <v>3.3156896035154189</v>
      </c>
      <c r="D10" s="1">
        <v>3.3802676253245387</v>
      </c>
      <c r="E10" s="1">
        <v>3.2325755683237674</v>
      </c>
      <c r="F10" s="12">
        <f t="shared" si="0"/>
        <v>9.9285327971637258</v>
      </c>
      <c r="G10" s="12">
        <f t="shared" si="1"/>
        <v>3.3095109323879086</v>
      </c>
      <c r="I10" s="5" t="s">
        <v>11</v>
      </c>
      <c r="J10" s="6">
        <f>(F15^2)/(J7*J8)</f>
        <v>598.32569857702629</v>
      </c>
      <c r="K10" s="5"/>
      <c r="L10" s="5"/>
      <c r="M10" s="5"/>
      <c r="N10" s="5"/>
      <c r="O10" s="5"/>
      <c r="P10" s="5"/>
    </row>
    <row r="11" spans="2:17" x14ac:dyDescent="0.25">
      <c r="B11" s="4" t="s">
        <v>50</v>
      </c>
      <c r="C11" s="1">
        <v>5.0971965419019254</v>
      </c>
      <c r="D11" s="1">
        <v>5.0648055832502896</v>
      </c>
      <c r="E11" s="1">
        <v>5.0344620916991527</v>
      </c>
      <c r="F11" s="12">
        <f t="shared" si="0"/>
        <v>15.196464216851368</v>
      </c>
      <c r="G11" s="12">
        <f t="shared" si="1"/>
        <v>5.0654880722837889</v>
      </c>
      <c r="I11" s="5"/>
      <c r="J11" s="5"/>
      <c r="K11" s="5"/>
      <c r="L11" s="5"/>
      <c r="M11" s="5"/>
      <c r="N11" s="5"/>
      <c r="O11" s="5"/>
      <c r="P11" s="5"/>
    </row>
    <row r="12" spans="2:17" x14ac:dyDescent="0.25">
      <c r="B12" s="4" t="s">
        <v>51</v>
      </c>
      <c r="C12" s="1">
        <v>2.5811283075386626</v>
      </c>
      <c r="D12" s="1">
        <v>2.6650000000000063</v>
      </c>
      <c r="E12" s="1">
        <v>2.8126092821101514</v>
      </c>
      <c r="F12" s="12">
        <f t="shared" si="0"/>
        <v>8.0587375896488211</v>
      </c>
      <c r="G12" s="12">
        <f t="shared" si="1"/>
        <v>2.6862458632162736</v>
      </c>
      <c r="I12" s="65" t="s">
        <v>12</v>
      </c>
      <c r="J12" s="61" t="s">
        <v>13</v>
      </c>
      <c r="K12" s="61" t="s">
        <v>14</v>
      </c>
      <c r="L12" s="61" t="s">
        <v>15</v>
      </c>
      <c r="M12" s="61" t="s">
        <v>16</v>
      </c>
      <c r="N12" s="64" t="s">
        <v>17</v>
      </c>
      <c r="O12" s="64"/>
      <c r="P12" s="62" t="s">
        <v>44</v>
      </c>
    </row>
    <row r="13" spans="2:17" x14ac:dyDescent="0.25">
      <c r="B13" s="4" t="s">
        <v>52</v>
      </c>
      <c r="C13" s="1">
        <v>5.0152203203752812</v>
      </c>
      <c r="D13" s="1">
        <v>4.9066586802436332</v>
      </c>
      <c r="E13" s="1">
        <v>4.8860911270982941</v>
      </c>
      <c r="F13" s="12">
        <f t="shared" si="0"/>
        <v>14.807970127717208</v>
      </c>
      <c r="G13" s="12">
        <f t="shared" si="1"/>
        <v>4.9359900425724028</v>
      </c>
      <c r="I13" s="65"/>
      <c r="J13" s="61"/>
      <c r="K13" s="61"/>
      <c r="L13" s="61"/>
      <c r="M13" s="61"/>
      <c r="N13" s="11">
        <v>0.01</v>
      </c>
      <c r="O13" s="11">
        <v>0.05</v>
      </c>
      <c r="P13" s="63"/>
    </row>
    <row r="14" spans="2:17" x14ac:dyDescent="0.25">
      <c r="B14" s="4" t="s">
        <v>53</v>
      </c>
      <c r="C14" s="1">
        <v>5.291797713544045</v>
      </c>
      <c r="D14" s="1">
        <v>5.2833957553058628</v>
      </c>
      <c r="E14" s="1">
        <v>5.2447552447552228</v>
      </c>
      <c r="F14" s="12">
        <f t="shared" si="0"/>
        <v>15.819948713605129</v>
      </c>
      <c r="G14" s="12">
        <f t="shared" si="1"/>
        <v>5.273316237868376</v>
      </c>
      <c r="I14" s="8" t="s">
        <v>18</v>
      </c>
      <c r="J14" s="8">
        <f>J8-1</f>
        <v>2</v>
      </c>
      <c r="K14" s="15">
        <f>(SUMSQ(C15:E15)/J7)-J10</f>
        <v>0.81029968187067425</v>
      </c>
      <c r="L14" s="15">
        <f>K14/J14</f>
        <v>0.40514984093533712</v>
      </c>
      <c r="M14" s="15">
        <f>L14/L16</f>
        <v>1.2793517406647879</v>
      </c>
      <c r="N14" s="15">
        <f>FINV(N13,J14,J16)</f>
        <v>6.2262352803113821</v>
      </c>
      <c r="O14" s="15">
        <f>FINV(O13,J14,J16)</f>
        <v>3.6337234675916301</v>
      </c>
      <c r="P14" s="8" t="s">
        <v>28</v>
      </c>
    </row>
    <row r="15" spans="2:17" x14ac:dyDescent="0.25">
      <c r="B15" s="8" t="s">
        <v>4</v>
      </c>
      <c r="C15" s="12">
        <f>SUM(C6:C14)</f>
        <v>41.132665158925583</v>
      </c>
      <c r="D15" s="12">
        <f>SUM(D6:D14)</f>
        <v>44.566619305286395</v>
      </c>
      <c r="E15" s="12">
        <f>SUM(E6:E14)</f>
        <v>41.402225603842318</v>
      </c>
      <c r="F15" s="16">
        <f t="shared" si="0"/>
        <v>127.1015100680543</v>
      </c>
      <c r="G15" s="12"/>
      <c r="I15" s="8" t="s">
        <v>0</v>
      </c>
      <c r="J15" s="8">
        <f>J7-1</f>
        <v>8</v>
      </c>
      <c r="K15" s="15">
        <f>(SUMSQ(F6:F14)/J8)-J10</f>
        <v>49.82923807130237</v>
      </c>
      <c r="L15" s="15">
        <f>K15/J15</f>
        <v>6.2286547589127963</v>
      </c>
      <c r="M15" s="15">
        <f>L15/L16</f>
        <v>19.668378221298415</v>
      </c>
      <c r="N15" s="15">
        <f>FINV(N13,J15,J16)</f>
        <v>3.8895721399261927</v>
      </c>
      <c r="O15" s="15">
        <f>FINV(O13,J15,J16)</f>
        <v>2.5910961798744014</v>
      </c>
      <c r="P15" s="8" t="str">
        <f>IF(M15&lt;N15,"tn",IF(M15&lt;O15,"*","**"))</f>
        <v>**</v>
      </c>
      <c r="Q15" t="s">
        <v>70</v>
      </c>
    </row>
    <row r="16" spans="2:17" x14ac:dyDescent="0.25">
      <c r="I16" s="8" t="s">
        <v>19</v>
      </c>
      <c r="J16" s="8">
        <f>J14*J15</f>
        <v>16</v>
      </c>
      <c r="K16" s="15">
        <f>K17-K14-K15</f>
        <v>5.0669391762401119</v>
      </c>
      <c r="L16" s="15">
        <f>K16/J16</f>
        <v>0.31668369851500699</v>
      </c>
      <c r="M16" s="17"/>
      <c r="N16" s="17"/>
      <c r="O16" s="17"/>
      <c r="P16" s="13"/>
    </row>
    <row r="17" spans="2:16" x14ac:dyDescent="0.25">
      <c r="I17" s="8" t="s">
        <v>2</v>
      </c>
      <c r="J17" s="8">
        <f>SUM(J14:J16)</f>
        <v>26</v>
      </c>
      <c r="K17" s="15">
        <f>SUMSQ(C6:E14)-J10</f>
        <v>55.706476929413157</v>
      </c>
      <c r="L17" s="17"/>
      <c r="M17" s="17"/>
      <c r="N17" s="17"/>
      <c r="O17" s="17"/>
      <c r="P17" s="13"/>
    </row>
    <row r="19" spans="2:16" x14ac:dyDescent="0.25">
      <c r="B19" s="7" t="s">
        <v>23</v>
      </c>
      <c r="C19" s="5"/>
      <c r="D19" s="5"/>
      <c r="F19" s="44" t="s">
        <v>34</v>
      </c>
      <c r="G19" s="45" t="s">
        <v>43</v>
      </c>
      <c r="H19" s="46" t="s">
        <v>44</v>
      </c>
      <c r="I19" s="4" t="s">
        <v>42</v>
      </c>
    </row>
    <row r="20" spans="2:16" x14ac:dyDescent="0.25">
      <c r="B20" s="5"/>
      <c r="C20" s="5"/>
      <c r="D20" s="5"/>
      <c r="F20" s="8" t="s">
        <v>54</v>
      </c>
      <c r="G20" s="12">
        <f t="shared" ref="G20:G28" si="2">G6</f>
        <v>3.9739361304695144</v>
      </c>
      <c r="H20" s="43" t="s">
        <v>39</v>
      </c>
      <c r="I20" s="12">
        <f>G20+$D$22</f>
        <v>5.6081925962420831</v>
      </c>
    </row>
    <row r="21" spans="2:16" x14ac:dyDescent="0.25">
      <c r="B21" s="11" t="s">
        <v>20</v>
      </c>
      <c r="C21" s="11" t="s">
        <v>21</v>
      </c>
      <c r="D21" s="11" t="s">
        <v>22</v>
      </c>
      <c r="F21" s="8" t="s">
        <v>55</v>
      </c>
      <c r="G21" s="12">
        <f t="shared" si="2"/>
        <v>3.6864588131843621</v>
      </c>
      <c r="H21" s="43" t="s">
        <v>38</v>
      </c>
      <c r="I21" s="12">
        <f>G21+$D$22</f>
        <v>5.3207152789569312</v>
      </c>
    </row>
    <row r="22" spans="2:16" x14ac:dyDescent="0.25">
      <c r="B22" s="12">
        <f>SQRT(L16/J8)</f>
        <v>0.32490188186333374</v>
      </c>
      <c r="C22" s="8">
        <v>5.03</v>
      </c>
      <c r="D22" s="12">
        <f>C22*B22</f>
        <v>1.6342564657725689</v>
      </c>
      <c r="F22" s="8" t="s">
        <v>56</v>
      </c>
      <c r="G22" s="12">
        <f t="shared" si="2"/>
        <v>7.1673508419354635</v>
      </c>
      <c r="H22" s="43" t="s">
        <v>40</v>
      </c>
      <c r="I22" s="12">
        <f t="shared" ref="I22:I27" si="3">G22+$D$22</f>
        <v>8.8016073077080321</v>
      </c>
    </row>
    <row r="23" spans="2:16" x14ac:dyDescent="0.25">
      <c r="F23" s="8" t="s">
        <v>57</v>
      </c>
      <c r="G23" s="12">
        <f t="shared" si="2"/>
        <v>6.268873088766675</v>
      </c>
      <c r="H23" s="43" t="s">
        <v>41</v>
      </c>
      <c r="I23" s="12">
        <f t="shared" si="3"/>
        <v>7.9031295545392437</v>
      </c>
    </row>
    <row r="24" spans="2:16" x14ac:dyDescent="0.25">
      <c r="F24" s="8" t="s">
        <v>58</v>
      </c>
      <c r="G24" s="12">
        <f t="shared" si="2"/>
        <v>3.3095109323879086</v>
      </c>
      <c r="H24" s="43" t="s">
        <v>38</v>
      </c>
      <c r="I24" s="12">
        <f t="shared" si="3"/>
        <v>4.9437673981604773</v>
      </c>
    </row>
    <row r="25" spans="2:16" x14ac:dyDescent="0.25">
      <c r="F25" s="8" t="s">
        <v>59</v>
      </c>
      <c r="G25" s="12">
        <f t="shared" si="2"/>
        <v>5.0654880722837889</v>
      </c>
      <c r="H25" s="43" t="s">
        <v>66</v>
      </c>
      <c r="I25" s="12">
        <f t="shared" si="3"/>
        <v>6.6997445380563576</v>
      </c>
    </row>
    <row r="26" spans="2:16" x14ac:dyDescent="0.25">
      <c r="F26" s="8" t="s">
        <v>60</v>
      </c>
      <c r="G26" s="12">
        <f t="shared" si="2"/>
        <v>2.6862458632162736</v>
      </c>
      <c r="H26" s="43" t="s">
        <v>38</v>
      </c>
      <c r="I26" s="12">
        <f t="shared" si="3"/>
        <v>4.3205023289888427</v>
      </c>
    </row>
    <row r="27" spans="2:16" x14ac:dyDescent="0.25">
      <c r="F27" s="8" t="s">
        <v>61</v>
      </c>
      <c r="G27" s="12">
        <f t="shared" si="2"/>
        <v>4.9359900425724028</v>
      </c>
      <c r="H27" s="43" t="s">
        <v>66</v>
      </c>
      <c r="I27" s="12">
        <f t="shared" si="3"/>
        <v>6.5702465083449715</v>
      </c>
    </row>
    <row r="28" spans="2:16" x14ac:dyDescent="0.25">
      <c r="F28" s="8" t="s">
        <v>62</v>
      </c>
      <c r="G28" s="12">
        <f t="shared" si="2"/>
        <v>5.273316237868376</v>
      </c>
      <c r="H28" s="43" t="s">
        <v>66</v>
      </c>
      <c r="I28" s="12">
        <f>G28+$D$22</f>
        <v>6.9075727036409447</v>
      </c>
    </row>
    <row r="32" spans="2:16" x14ac:dyDescent="0.25">
      <c r="F32" s="8" t="s">
        <v>60</v>
      </c>
      <c r="G32" s="12">
        <v>2.6862458632162736</v>
      </c>
      <c r="H32" s="8" t="s">
        <v>38</v>
      </c>
      <c r="I32" s="12">
        <f>G32+D$22</f>
        <v>4.3205023289888427</v>
      </c>
    </row>
    <row r="33" spans="6:9" x14ac:dyDescent="0.25">
      <c r="F33" s="8" t="s">
        <v>58</v>
      </c>
      <c r="G33" s="12">
        <v>3.3095109323879086</v>
      </c>
      <c r="H33" s="8" t="s">
        <v>38</v>
      </c>
      <c r="I33" s="12">
        <f t="shared" ref="I33:I40" si="4">G33+D$22</f>
        <v>4.9437673981604773</v>
      </c>
    </row>
    <row r="34" spans="6:9" x14ac:dyDescent="0.25">
      <c r="F34" s="8" t="s">
        <v>55</v>
      </c>
      <c r="G34" s="12">
        <v>3.6864588131843621</v>
      </c>
      <c r="H34" s="8" t="s">
        <v>38</v>
      </c>
      <c r="I34" s="12">
        <f t="shared" si="4"/>
        <v>5.3207152789569312</v>
      </c>
    </row>
    <row r="35" spans="6:9" x14ac:dyDescent="0.25">
      <c r="F35" s="8" t="s">
        <v>54</v>
      </c>
      <c r="G35" s="12">
        <v>3.9739361304695144</v>
      </c>
      <c r="H35" s="8" t="s">
        <v>39</v>
      </c>
      <c r="I35" s="12">
        <f t="shared" si="4"/>
        <v>5.6081925962420831</v>
      </c>
    </row>
    <row r="36" spans="6:9" x14ac:dyDescent="0.25">
      <c r="F36" s="8" t="s">
        <v>61</v>
      </c>
      <c r="G36" s="12">
        <v>4.9359900425724028</v>
      </c>
      <c r="H36" s="8" t="s">
        <v>66</v>
      </c>
      <c r="I36" s="12">
        <f t="shared" si="4"/>
        <v>6.5702465083449715</v>
      </c>
    </row>
    <row r="37" spans="6:9" x14ac:dyDescent="0.25">
      <c r="F37" s="8" t="s">
        <v>59</v>
      </c>
      <c r="G37" s="12">
        <v>5.0654880722837889</v>
      </c>
      <c r="H37" s="8" t="s">
        <v>66</v>
      </c>
      <c r="I37" s="12">
        <f t="shared" si="4"/>
        <v>6.6997445380563576</v>
      </c>
    </row>
    <row r="38" spans="6:9" x14ac:dyDescent="0.25">
      <c r="F38" s="8" t="s">
        <v>62</v>
      </c>
      <c r="G38" s="12">
        <v>5.273316237868376</v>
      </c>
      <c r="H38" s="8" t="s">
        <v>66</v>
      </c>
      <c r="I38" s="12">
        <f t="shared" si="4"/>
        <v>6.9075727036409447</v>
      </c>
    </row>
    <row r="39" spans="6:9" x14ac:dyDescent="0.25">
      <c r="F39" s="8" t="s">
        <v>57</v>
      </c>
      <c r="G39" s="12">
        <v>6.268873088766675</v>
      </c>
      <c r="H39" s="8" t="s">
        <v>41</v>
      </c>
      <c r="I39" s="12">
        <f t="shared" si="4"/>
        <v>7.9031295545392437</v>
      </c>
    </row>
    <row r="40" spans="6:9" x14ac:dyDescent="0.25">
      <c r="F40" s="8" t="s">
        <v>56</v>
      </c>
      <c r="G40" s="12">
        <v>7.1673508419354635</v>
      </c>
      <c r="H40" s="8" t="s">
        <v>40</v>
      </c>
      <c r="I40" s="12">
        <f t="shared" si="4"/>
        <v>8.8016073077080321</v>
      </c>
    </row>
  </sheetData>
  <mergeCells count="11">
    <mergeCell ref="K12:K13"/>
    <mergeCell ref="L12:L13"/>
    <mergeCell ref="M12:M13"/>
    <mergeCell ref="N12:O12"/>
    <mergeCell ref="P12:P13"/>
    <mergeCell ref="J12:J13"/>
    <mergeCell ref="B4:B5"/>
    <mergeCell ref="C4:E4"/>
    <mergeCell ref="F4:F5"/>
    <mergeCell ref="G4:G5"/>
    <mergeCell ref="I12:I1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Q40"/>
  <sheetViews>
    <sheetView topLeftCell="A2" zoomScale="78" zoomScaleNormal="64" workbookViewId="0">
      <selection activeCell="H4" sqref="H4:H14"/>
    </sheetView>
  </sheetViews>
  <sheetFormatPr defaultRowHeight="15" x14ac:dyDescent="0.25"/>
  <cols>
    <col min="2" max="2" width="19.140625" customWidth="1"/>
    <col min="3" max="3" width="11.5703125" customWidth="1"/>
    <col min="4" max="4" width="12.28515625" customWidth="1"/>
    <col min="6" max="6" width="11.85546875" customWidth="1"/>
    <col min="7" max="7" width="14.5703125" customWidth="1"/>
    <col min="8" max="8" width="13.7109375" customWidth="1"/>
    <col min="9" max="9" width="12.85546875" customWidth="1"/>
    <col min="11" max="11" width="9.42578125" bestFit="1" customWidth="1"/>
    <col min="12" max="12" width="8.85546875" bestFit="1" customWidth="1"/>
    <col min="13" max="13" width="9.5703125" bestFit="1" customWidth="1"/>
    <col min="14" max="14" width="11.28515625" customWidth="1"/>
    <col min="15" max="15" width="10" customWidth="1"/>
    <col min="17" max="17" width="14.7109375" customWidth="1"/>
    <col min="18" max="18" width="7.85546875" customWidth="1"/>
    <col min="19" max="19" width="15.42578125" customWidth="1"/>
  </cols>
  <sheetData>
    <row r="2" spans="2:17" x14ac:dyDescent="0.25">
      <c r="B2" s="5"/>
    </row>
    <row r="4" spans="2:17" x14ac:dyDescent="0.25">
      <c r="B4" s="62" t="s">
        <v>0</v>
      </c>
      <c r="C4" s="61" t="s">
        <v>1</v>
      </c>
      <c r="D4" s="61"/>
      <c r="E4" s="61"/>
      <c r="F4" s="62" t="s">
        <v>2</v>
      </c>
      <c r="G4" s="62" t="s">
        <v>3</v>
      </c>
    </row>
    <row r="5" spans="2:17" x14ac:dyDescent="0.25">
      <c r="B5" s="63"/>
      <c r="C5" s="10" t="s">
        <v>5</v>
      </c>
      <c r="D5" s="10" t="s">
        <v>6</v>
      </c>
      <c r="E5" s="10" t="s">
        <v>7</v>
      </c>
      <c r="F5" s="63"/>
      <c r="G5" s="63"/>
    </row>
    <row r="6" spans="2:17" x14ac:dyDescent="0.25">
      <c r="B6" s="4" t="s">
        <v>45</v>
      </c>
      <c r="C6" s="18">
        <v>45.33</v>
      </c>
      <c r="D6" s="18">
        <v>45.35</v>
      </c>
      <c r="E6" s="18">
        <v>45.4</v>
      </c>
      <c r="F6" s="12">
        <f t="shared" ref="F6:F15" si="0">SUM(C6:E6)</f>
        <v>136.08000000000001</v>
      </c>
      <c r="G6" s="12">
        <f t="shared" ref="G6:G14" si="1">AVERAGE(C6:E6)</f>
        <v>45.360000000000007</v>
      </c>
    </row>
    <row r="7" spans="2:17" x14ac:dyDescent="0.25">
      <c r="B7" s="4" t="s">
        <v>46</v>
      </c>
      <c r="C7" s="18">
        <v>44.55</v>
      </c>
      <c r="D7" s="18">
        <v>44.37</v>
      </c>
      <c r="E7" s="18">
        <v>44.21</v>
      </c>
      <c r="F7" s="12">
        <f>SUM(C7:E7)</f>
        <v>133.13</v>
      </c>
      <c r="G7" s="12">
        <f t="shared" si="1"/>
        <v>44.376666666666665</v>
      </c>
      <c r="I7" s="9" t="s">
        <v>25</v>
      </c>
      <c r="J7" s="9">
        <v>9</v>
      </c>
      <c r="K7" s="5"/>
      <c r="L7" s="5"/>
      <c r="M7" s="5"/>
      <c r="N7" s="5"/>
      <c r="O7" s="5"/>
      <c r="P7" s="5"/>
    </row>
    <row r="8" spans="2:17" x14ac:dyDescent="0.25">
      <c r="B8" s="4" t="s">
        <v>48</v>
      </c>
      <c r="C8" s="18">
        <v>15.34</v>
      </c>
      <c r="D8" s="18">
        <v>14.95</v>
      </c>
      <c r="E8" s="18">
        <v>15.01</v>
      </c>
      <c r="F8" s="12">
        <f t="shared" si="0"/>
        <v>45.3</v>
      </c>
      <c r="G8" s="12">
        <f t="shared" si="1"/>
        <v>15.1</v>
      </c>
      <c r="I8" s="9" t="s">
        <v>26</v>
      </c>
      <c r="J8" s="9">
        <v>3</v>
      </c>
      <c r="K8" s="5"/>
      <c r="L8" s="5"/>
      <c r="M8" s="5"/>
      <c r="N8" s="5"/>
      <c r="O8" s="5"/>
      <c r="P8" s="5"/>
    </row>
    <row r="9" spans="2:17" x14ac:dyDescent="0.25">
      <c r="B9" s="4" t="s">
        <v>47</v>
      </c>
      <c r="C9" s="18">
        <v>20.13</v>
      </c>
      <c r="D9" s="18">
        <v>18.96</v>
      </c>
      <c r="E9" s="18">
        <v>19.53</v>
      </c>
      <c r="F9" s="12">
        <f t="shared" si="0"/>
        <v>58.620000000000005</v>
      </c>
      <c r="G9" s="12">
        <f t="shared" si="1"/>
        <v>19.540000000000003</v>
      </c>
      <c r="I9" s="5"/>
      <c r="J9" s="5"/>
      <c r="K9" s="5"/>
      <c r="L9" s="5"/>
      <c r="M9" s="5"/>
      <c r="N9" s="5"/>
      <c r="O9" s="5"/>
      <c r="P9" s="5"/>
    </row>
    <row r="10" spans="2:17" x14ac:dyDescent="0.25">
      <c r="B10" s="4" t="s">
        <v>49</v>
      </c>
      <c r="C10" s="18">
        <v>19.23</v>
      </c>
      <c r="D10" s="18">
        <v>17.32</v>
      </c>
      <c r="E10" s="18">
        <v>18.510000000000002</v>
      </c>
      <c r="F10" s="12">
        <f t="shared" si="0"/>
        <v>55.06</v>
      </c>
      <c r="G10" s="12">
        <f t="shared" si="1"/>
        <v>18.353333333333335</v>
      </c>
      <c r="I10" s="5" t="s">
        <v>11</v>
      </c>
      <c r="J10" s="6">
        <f>(F15^2)/(J7*J8)</f>
        <v>12658.538681481477</v>
      </c>
      <c r="K10" s="5"/>
      <c r="L10" s="5"/>
      <c r="M10" s="5"/>
      <c r="N10" s="5"/>
      <c r="O10" s="5"/>
      <c r="P10" s="5"/>
    </row>
    <row r="11" spans="2:17" x14ac:dyDescent="0.25">
      <c r="B11" s="4" t="s">
        <v>50</v>
      </c>
      <c r="C11" s="18">
        <v>12.65</v>
      </c>
      <c r="D11" s="18">
        <v>13.82</v>
      </c>
      <c r="E11" s="18">
        <v>13.03</v>
      </c>
      <c r="F11" s="12">
        <f t="shared" si="0"/>
        <v>39.5</v>
      </c>
      <c r="G11" s="12">
        <f t="shared" si="1"/>
        <v>13.166666666666666</v>
      </c>
      <c r="I11" s="5"/>
      <c r="J11" s="5"/>
      <c r="K11" s="5"/>
      <c r="L11" s="5"/>
      <c r="M11" s="5"/>
      <c r="N11" s="5"/>
      <c r="O11" s="5"/>
      <c r="P11" s="5"/>
    </row>
    <row r="12" spans="2:17" x14ac:dyDescent="0.25">
      <c r="B12" s="4" t="s">
        <v>51</v>
      </c>
      <c r="C12" s="18">
        <v>13.25</v>
      </c>
      <c r="D12" s="18">
        <v>16.899999999999999</v>
      </c>
      <c r="E12" s="18">
        <v>15.01</v>
      </c>
      <c r="F12" s="12">
        <f t="shared" si="0"/>
        <v>45.16</v>
      </c>
      <c r="G12" s="12">
        <f t="shared" si="1"/>
        <v>15.053333333333333</v>
      </c>
      <c r="I12" s="65" t="s">
        <v>12</v>
      </c>
      <c r="J12" s="61" t="s">
        <v>13</v>
      </c>
      <c r="K12" s="61" t="s">
        <v>14</v>
      </c>
      <c r="L12" s="61" t="s">
        <v>15</v>
      </c>
      <c r="M12" s="61" t="s">
        <v>16</v>
      </c>
      <c r="N12" s="64" t="s">
        <v>17</v>
      </c>
      <c r="O12" s="64"/>
      <c r="P12" s="62" t="s">
        <v>44</v>
      </c>
    </row>
    <row r="13" spans="2:17" x14ac:dyDescent="0.25">
      <c r="B13" s="4" t="s">
        <v>52</v>
      </c>
      <c r="C13" s="18">
        <v>14.68</v>
      </c>
      <c r="D13" s="18">
        <v>14.56</v>
      </c>
      <c r="E13" s="18">
        <v>14.42</v>
      </c>
      <c r="F13" s="12">
        <f t="shared" si="0"/>
        <v>43.660000000000004</v>
      </c>
      <c r="G13" s="12">
        <f t="shared" si="1"/>
        <v>14.553333333333335</v>
      </c>
      <c r="I13" s="65"/>
      <c r="J13" s="61"/>
      <c r="K13" s="61"/>
      <c r="L13" s="61"/>
      <c r="M13" s="61"/>
      <c r="N13" s="11">
        <v>0.01</v>
      </c>
      <c r="O13" s="11">
        <v>0.05</v>
      </c>
      <c r="P13" s="63"/>
    </row>
    <row r="14" spans="2:17" x14ac:dyDescent="0.25">
      <c r="B14" s="4" t="s">
        <v>53</v>
      </c>
      <c r="C14" s="18">
        <v>8.65</v>
      </c>
      <c r="D14" s="18">
        <v>10.119999999999999</v>
      </c>
      <c r="E14" s="18">
        <v>9.34</v>
      </c>
      <c r="F14" s="12">
        <f t="shared" si="0"/>
        <v>28.11</v>
      </c>
      <c r="G14" s="12">
        <f t="shared" si="1"/>
        <v>9.3699999999999992</v>
      </c>
      <c r="I14" s="8" t="s">
        <v>18</v>
      </c>
      <c r="J14" s="8">
        <f>J8-1</f>
        <v>2</v>
      </c>
      <c r="K14" s="15">
        <f>(SUMSQ(C15:E15)/J7)-J10</f>
        <v>0.38689629630061972</v>
      </c>
      <c r="L14" s="15">
        <f>K14/J14</f>
        <v>0.19344814815030986</v>
      </c>
      <c r="M14" s="15">
        <f>L14/L16</f>
        <v>0.28660478873054951</v>
      </c>
      <c r="N14" s="15">
        <f>FINV(N13,J14,J16)</f>
        <v>6.2262352803113821</v>
      </c>
      <c r="O14" s="15">
        <f>FINV(O13,J14,J16)</f>
        <v>3.6337234675916301</v>
      </c>
      <c r="P14" s="8" t="s">
        <v>28</v>
      </c>
    </row>
    <row r="15" spans="2:17" x14ac:dyDescent="0.25">
      <c r="B15" s="8" t="s">
        <v>4</v>
      </c>
      <c r="C15" s="12">
        <f>SUM(C6:C14)</f>
        <v>193.81</v>
      </c>
      <c r="D15" s="12">
        <f>SUM(D6:D14)</f>
        <v>196.35</v>
      </c>
      <c r="E15" s="12">
        <f>SUM(E6:E14)</f>
        <v>194.45999999999998</v>
      </c>
      <c r="F15" s="16">
        <f t="shared" si="0"/>
        <v>584.61999999999989</v>
      </c>
      <c r="G15" s="12"/>
      <c r="I15" s="8" t="s">
        <v>0</v>
      </c>
      <c r="J15" s="8">
        <f>J7-1</f>
        <v>8</v>
      </c>
      <c r="K15" s="15">
        <f>(SUMSQ(F6:F14)/J8)-J10</f>
        <v>4360.5961851851935</v>
      </c>
      <c r="L15" s="15">
        <f>K15/J15</f>
        <v>545.07452314814918</v>
      </c>
      <c r="M15" s="15">
        <f>L15/L16</f>
        <v>807.55990710180436</v>
      </c>
      <c r="N15" s="15">
        <f>FINV(N13,J15,J16)</f>
        <v>3.8895721399261927</v>
      </c>
      <c r="O15" s="15">
        <f>FINV(O13,J15,J16)</f>
        <v>2.5910961798744014</v>
      </c>
      <c r="P15" s="8" t="str">
        <f>IF(M15&lt;N15,"tn",IF(M15&lt;O15,"*","**"))</f>
        <v>**</v>
      </c>
      <c r="Q15" t="s">
        <v>69</v>
      </c>
    </row>
    <row r="16" spans="2:17" x14ac:dyDescent="0.25">
      <c r="I16" s="8" t="s">
        <v>19</v>
      </c>
      <c r="J16" s="8">
        <f>J14*J15</f>
        <v>16</v>
      </c>
      <c r="K16" s="15">
        <f>K17-K14-K15</f>
        <v>10.799437037023381</v>
      </c>
      <c r="L16" s="15">
        <f>K16/J16</f>
        <v>0.67496481481396131</v>
      </c>
      <c r="M16" s="17"/>
      <c r="N16" s="17"/>
      <c r="O16" s="17"/>
      <c r="P16" s="13"/>
    </row>
    <row r="17" spans="2:16" x14ac:dyDescent="0.25">
      <c r="I17" s="8" t="s">
        <v>2</v>
      </c>
      <c r="J17" s="8">
        <f>SUM(J14:J16)</f>
        <v>26</v>
      </c>
      <c r="K17" s="15">
        <f>SUMSQ(C6:E14)-J10</f>
        <v>4371.7825185185175</v>
      </c>
      <c r="L17" s="17"/>
      <c r="M17" s="17"/>
      <c r="N17" s="17"/>
      <c r="O17" s="17"/>
      <c r="P17" s="13"/>
    </row>
    <row r="19" spans="2:16" x14ac:dyDescent="0.25">
      <c r="B19" s="7" t="s">
        <v>23</v>
      </c>
      <c r="C19" s="5"/>
      <c r="D19" s="5"/>
      <c r="F19" s="44" t="s">
        <v>34</v>
      </c>
      <c r="G19" s="45" t="s">
        <v>43</v>
      </c>
      <c r="H19" s="46" t="s">
        <v>44</v>
      </c>
      <c r="I19" s="4" t="s">
        <v>42</v>
      </c>
    </row>
    <row r="20" spans="2:16" x14ac:dyDescent="0.25">
      <c r="B20" s="5"/>
      <c r="C20" s="5"/>
      <c r="D20" s="5"/>
      <c r="F20" s="8" t="s">
        <v>54</v>
      </c>
      <c r="G20" s="12">
        <f t="shared" ref="G20:G28" si="2">G6</f>
        <v>45.360000000000007</v>
      </c>
      <c r="H20" s="8" t="s">
        <v>67</v>
      </c>
      <c r="I20" s="12">
        <f>G20+$D$22</f>
        <v>47.745876308831249</v>
      </c>
    </row>
    <row r="21" spans="2:16" x14ac:dyDescent="0.25">
      <c r="B21" s="11" t="s">
        <v>20</v>
      </c>
      <c r="C21" s="11" t="s">
        <v>21</v>
      </c>
      <c r="D21" s="11" t="s">
        <v>22</v>
      </c>
      <c r="F21" s="8" t="s">
        <v>55</v>
      </c>
      <c r="G21" s="12">
        <f t="shared" si="2"/>
        <v>44.376666666666665</v>
      </c>
      <c r="H21" s="8" t="s">
        <v>67</v>
      </c>
      <c r="I21" s="12">
        <f t="shared" ref="I21:I27" si="3">G21+$D$22</f>
        <v>46.762542975497908</v>
      </c>
    </row>
    <row r="22" spans="2:16" x14ac:dyDescent="0.25">
      <c r="B22" s="12">
        <f>SQRT(L16/J8)</f>
        <v>0.4743292860499484</v>
      </c>
      <c r="C22" s="8">
        <v>5.03</v>
      </c>
      <c r="D22" s="12">
        <f>C22*B22</f>
        <v>2.3858763088312407</v>
      </c>
      <c r="F22" s="8" t="s">
        <v>56</v>
      </c>
      <c r="G22" s="12">
        <f t="shared" si="2"/>
        <v>15.1</v>
      </c>
      <c r="H22" s="8" t="s">
        <v>41</v>
      </c>
      <c r="I22" s="12">
        <f t="shared" si="3"/>
        <v>17.485876308831241</v>
      </c>
    </row>
    <row r="23" spans="2:16" x14ac:dyDescent="0.25">
      <c r="F23" s="8" t="s">
        <v>57</v>
      </c>
      <c r="G23" s="12">
        <f t="shared" si="2"/>
        <v>19.540000000000003</v>
      </c>
      <c r="H23" s="8" t="s">
        <v>40</v>
      </c>
      <c r="I23" s="12">
        <f t="shared" si="3"/>
        <v>21.925876308831242</v>
      </c>
    </row>
    <row r="24" spans="2:16" x14ac:dyDescent="0.25">
      <c r="F24" s="8" t="s">
        <v>58</v>
      </c>
      <c r="G24" s="12">
        <f t="shared" si="2"/>
        <v>18.353333333333335</v>
      </c>
      <c r="H24" s="8" t="s">
        <v>40</v>
      </c>
      <c r="I24" s="12">
        <f t="shared" si="3"/>
        <v>20.739209642164575</v>
      </c>
    </row>
    <row r="25" spans="2:16" x14ac:dyDescent="0.25">
      <c r="F25" s="8" t="s">
        <v>59</v>
      </c>
      <c r="G25" s="12">
        <f t="shared" si="2"/>
        <v>13.166666666666666</v>
      </c>
      <c r="H25" s="8" t="s">
        <v>66</v>
      </c>
      <c r="I25" s="12">
        <f t="shared" si="3"/>
        <v>15.552542975497907</v>
      </c>
    </row>
    <row r="26" spans="2:16" x14ac:dyDescent="0.25">
      <c r="F26" s="8" t="s">
        <v>60</v>
      </c>
      <c r="G26" s="12">
        <f t="shared" si="2"/>
        <v>15.053333333333333</v>
      </c>
      <c r="H26" s="8" t="s">
        <v>66</v>
      </c>
      <c r="I26" s="12">
        <f t="shared" si="3"/>
        <v>17.439209642164574</v>
      </c>
    </row>
    <row r="27" spans="2:16" x14ac:dyDescent="0.25">
      <c r="F27" s="8" t="s">
        <v>61</v>
      </c>
      <c r="G27" s="12">
        <f t="shared" si="2"/>
        <v>14.553333333333335</v>
      </c>
      <c r="H27" s="8" t="s">
        <v>66</v>
      </c>
      <c r="I27" s="12">
        <f t="shared" si="3"/>
        <v>16.939209642164574</v>
      </c>
    </row>
    <row r="28" spans="2:16" x14ac:dyDescent="0.25">
      <c r="F28" s="8" t="s">
        <v>62</v>
      </c>
      <c r="G28" s="12">
        <f t="shared" si="2"/>
        <v>9.3699999999999992</v>
      </c>
      <c r="H28" s="8" t="s">
        <v>38</v>
      </c>
      <c r="I28" s="12">
        <f>G28+$D$22</f>
        <v>11.75587630883124</v>
      </c>
    </row>
    <row r="32" spans="2:16" x14ac:dyDescent="0.25">
      <c r="F32" s="8" t="s">
        <v>62</v>
      </c>
      <c r="G32" s="12">
        <v>9.3699999999999992</v>
      </c>
      <c r="H32" s="8" t="s">
        <v>38</v>
      </c>
      <c r="I32" s="12">
        <f>G32+D$22</f>
        <v>11.75587630883124</v>
      </c>
    </row>
    <row r="33" spans="6:9" x14ac:dyDescent="0.25">
      <c r="F33" s="8" t="s">
        <v>59</v>
      </c>
      <c r="G33" s="12">
        <v>13.166666666666666</v>
      </c>
      <c r="H33" s="8" t="s">
        <v>66</v>
      </c>
      <c r="I33" s="12">
        <f t="shared" ref="I33:I40" si="4">G33+D$22</f>
        <v>15.552542975497907</v>
      </c>
    </row>
    <row r="34" spans="6:9" x14ac:dyDescent="0.25">
      <c r="F34" s="8" t="s">
        <v>61</v>
      </c>
      <c r="G34" s="12">
        <v>14.553333333333335</v>
      </c>
      <c r="H34" s="8" t="s">
        <v>66</v>
      </c>
      <c r="I34" s="12">
        <f t="shared" si="4"/>
        <v>16.939209642164574</v>
      </c>
    </row>
    <row r="35" spans="6:9" x14ac:dyDescent="0.25">
      <c r="F35" s="8" t="s">
        <v>60</v>
      </c>
      <c r="G35" s="12">
        <v>15.053333333333333</v>
      </c>
      <c r="H35" s="8" t="s">
        <v>66</v>
      </c>
      <c r="I35" s="12">
        <f t="shared" si="4"/>
        <v>17.439209642164574</v>
      </c>
    </row>
    <row r="36" spans="6:9" x14ac:dyDescent="0.25">
      <c r="F36" s="8" t="s">
        <v>56</v>
      </c>
      <c r="G36" s="12">
        <v>15.1</v>
      </c>
      <c r="H36" s="8" t="s">
        <v>41</v>
      </c>
      <c r="I36" s="12">
        <f t="shared" si="4"/>
        <v>17.485876308831241</v>
      </c>
    </row>
    <row r="37" spans="6:9" x14ac:dyDescent="0.25">
      <c r="F37" s="8" t="s">
        <v>58</v>
      </c>
      <c r="G37" s="12">
        <v>18.353333333333335</v>
      </c>
      <c r="H37" s="8" t="s">
        <v>40</v>
      </c>
      <c r="I37" s="12">
        <f t="shared" si="4"/>
        <v>20.739209642164575</v>
      </c>
    </row>
    <row r="38" spans="6:9" x14ac:dyDescent="0.25">
      <c r="F38" s="8" t="s">
        <v>57</v>
      </c>
      <c r="G38" s="12">
        <v>19.540000000000003</v>
      </c>
      <c r="H38" s="8" t="s">
        <v>40</v>
      </c>
      <c r="I38" s="12">
        <f t="shared" si="4"/>
        <v>21.925876308831242</v>
      </c>
    </row>
    <row r="39" spans="6:9" x14ac:dyDescent="0.25">
      <c r="F39" s="8" t="s">
        <v>55</v>
      </c>
      <c r="G39" s="12">
        <v>44.376666666666665</v>
      </c>
      <c r="H39" s="8" t="s">
        <v>67</v>
      </c>
      <c r="I39" s="12">
        <f t="shared" si="4"/>
        <v>46.762542975497908</v>
      </c>
    </row>
    <row r="40" spans="6:9" x14ac:dyDescent="0.25">
      <c r="F40" s="8" t="s">
        <v>54</v>
      </c>
      <c r="G40" s="12">
        <v>45.360000000000007</v>
      </c>
      <c r="H40" s="8" t="s">
        <v>67</v>
      </c>
      <c r="I40" s="12">
        <f t="shared" si="4"/>
        <v>47.745876308831249</v>
      </c>
    </row>
  </sheetData>
  <mergeCells count="11">
    <mergeCell ref="K12:K13"/>
    <mergeCell ref="L12:L13"/>
    <mergeCell ref="M12:M13"/>
    <mergeCell ref="N12:O12"/>
    <mergeCell ref="P12:P13"/>
    <mergeCell ref="J12:J13"/>
    <mergeCell ref="B4:B5"/>
    <mergeCell ref="C4:E4"/>
    <mergeCell ref="F4:F5"/>
    <mergeCell ref="G4:G5"/>
    <mergeCell ref="I12:I1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Q39"/>
  <sheetViews>
    <sheetView zoomScale="70" zoomScaleNormal="70" workbookViewId="0">
      <selection activeCell="H4" sqref="H4:H14"/>
    </sheetView>
  </sheetViews>
  <sheetFormatPr defaultRowHeight="15" x14ac:dyDescent="0.25"/>
  <cols>
    <col min="2" max="2" width="19.140625" customWidth="1"/>
    <col min="3" max="3" width="11.5703125" customWidth="1"/>
    <col min="4" max="4" width="12.28515625" customWidth="1"/>
    <col min="6" max="6" width="11.85546875" customWidth="1"/>
    <col min="7" max="7" width="14.5703125" customWidth="1"/>
    <col min="8" max="8" width="13.7109375" customWidth="1"/>
    <col min="9" max="9" width="12.85546875" customWidth="1"/>
    <col min="11" max="11" width="9.42578125" bestFit="1" customWidth="1"/>
    <col min="12" max="12" width="8.85546875" bestFit="1" customWidth="1"/>
    <col min="13" max="13" width="9.5703125" bestFit="1" customWidth="1"/>
    <col min="14" max="14" width="11.28515625" customWidth="1"/>
    <col min="15" max="15" width="10" customWidth="1"/>
    <col min="17" max="17" width="14.7109375" customWidth="1"/>
    <col min="18" max="18" width="7.85546875" customWidth="1"/>
    <col min="19" max="19" width="15.42578125" customWidth="1"/>
  </cols>
  <sheetData>
    <row r="2" spans="2:17" x14ac:dyDescent="0.25">
      <c r="B2" s="5"/>
    </row>
    <row r="4" spans="2:17" x14ac:dyDescent="0.25">
      <c r="B4" s="62" t="s">
        <v>0</v>
      </c>
      <c r="C4" s="61" t="s">
        <v>1</v>
      </c>
      <c r="D4" s="61"/>
      <c r="E4" s="61"/>
      <c r="F4" s="62" t="s">
        <v>2</v>
      </c>
      <c r="G4" s="62" t="s">
        <v>3</v>
      </c>
    </row>
    <row r="5" spans="2:17" x14ac:dyDescent="0.25">
      <c r="B5" s="63"/>
      <c r="C5" s="10" t="s">
        <v>5</v>
      </c>
      <c r="D5" s="10" t="s">
        <v>6</v>
      </c>
      <c r="E5" s="10" t="s">
        <v>7</v>
      </c>
      <c r="F5" s="63"/>
      <c r="G5" s="63"/>
    </row>
    <row r="6" spans="2:17" x14ac:dyDescent="0.25">
      <c r="B6" s="4" t="s">
        <v>45</v>
      </c>
      <c r="C6" s="14">
        <v>64.599999999999994</v>
      </c>
      <c r="D6" s="14">
        <v>60.04</v>
      </c>
      <c r="E6" s="14">
        <v>63.01</v>
      </c>
      <c r="F6" s="12">
        <f t="shared" ref="F6:F15" si="0">SUM(C6:E6)</f>
        <v>187.64999999999998</v>
      </c>
      <c r="G6" s="12">
        <f t="shared" ref="G6:G14" si="1">AVERAGE(C6:E6)</f>
        <v>62.54999999999999</v>
      </c>
    </row>
    <row r="7" spans="2:17" x14ac:dyDescent="0.25">
      <c r="B7" s="4" t="s">
        <v>46</v>
      </c>
      <c r="C7" s="14">
        <v>71.61</v>
      </c>
      <c r="D7" s="14">
        <v>70.33</v>
      </c>
      <c r="E7" s="14">
        <v>72.819999999999993</v>
      </c>
      <c r="F7" s="12">
        <f>SUM(C7:E7)</f>
        <v>214.76</v>
      </c>
      <c r="G7" s="12">
        <f t="shared" si="1"/>
        <v>71.586666666666659</v>
      </c>
      <c r="I7" s="9" t="s">
        <v>25</v>
      </c>
      <c r="J7" s="9">
        <v>9</v>
      </c>
      <c r="K7" s="5"/>
      <c r="L7" s="5"/>
      <c r="M7" s="5"/>
      <c r="N7" s="5"/>
      <c r="O7" s="5"/>
      <c r="P7" s="5"/>
    </row>
    <row r="8" spans="2:17" x14ac:dyDescent="0.25">
      <c r="B8" s="4" t="s">
        <v>48</v>
      </c>
      <c r="C8" s="14">
        <v>77.959999999999994</v>
      </c>
      <c r="D8" s="14">
        <v>78.739999999999995</v>
      </c>
      <c r="E8" s="14">
        <v>79.27</v>
      </c>
      <c r="F8" s="12">
        <f t="shared" si="0"/>
        <v>235.96999999999997</v>
      </c>
      <c r="G8" s="12">
        <f t="shared" si="1"/>
        <v>78.656666666666652</v>
      </c>
      <c r="I8" s="9" t="s">
        <v>26</v>
      </c>
      <c r="J8" s="9">
        <v>3</v>
      </c>
      <c r="K8" s="5"/>
      <c r="L8" s="5"/>
      <c r="M8" s="5"/>
      <c r="N8" s="5"/>
      <c r="O8" s="5"/>
      <c r="P8" s="5"/>
    </row>
    <row r="9" spans="2:17" x14ac:dyDescent="0.25">
      <c r="B9" s="4" t="s">
        <v>47</v>
      </c>
      <c r="C9" s="14">
        <v>69.69</v>
      </c>
      <c r="D9" s="14">
        <v>68.290000000000006</v>
      </c>
      <c r="E9" s="14">
        <v>67.84</v>
      </c>
      <c r="F9" s="12">
        <f t="shared" si="0"/>
        <v>205.82000000000002</v>
      </c>
      <c r="G9" s="12">
        <f t="shared" si="1"/>
        <v>68.606666666666669</v>
      </c>
      <c r="I9" s="5"/>
      <c r="J9" s="5"/>
      <c r="K9" s="5"/>
      <c r="L9" s="5"/>
      <c r="M9" s="5"/>
      <c r="N9" s="5"/>
      <c r="O9" s="5"/>
      <c r="P9" s="5"/>
    </row>
    <row r="10" spans="2:17" x14ac:dyDescent="0.25">
      <c r="B10" s="4" t="s">
        <v>49</v>
      </c>
      <c r="C10" s="14">
        <v>70.62</v>
      </c>
      <c r="D10" s="14">
        <v>70.58</v>
      </c>
      <c r="E10" s="14">
        <v>69.88</v>
      </c>
      <c r="F10" s="12">
        <f t="shared" si="0"/>
        <v>211.07999999999998</v>
      </c>
      <c r="G10" s="12">
        <f t="shared" si="1"/>
        <v>70.36</v>
      </c>
      <c r="I10" s="5" t="s">
        <v>11</v>
      </c>
      <c r="J10" s="6">
        <f>(F15^2)/(J7*J8)</f>
        <v>137001.64533703704</v>
      </c>
      <c r="K10" s="5"/>
      <c r="L10" s="5"/>
      <c r="M10" s="5"/>
      <c r="N10" s="5"/>
      <c r="O10" s="5"/>
      <c r="P10" s="5"/>
    </row>
    <row r="11" spans="2:17" x14ac:dyDescent="0.25">
      <c r="B11" s="4" t="s">
        <v>50</v>
      </c>
      <c r="C11" s="14">
        <v>63.3</v>
      </c>
      <c r="D11" s="14">
        <v>64.86</v>
      </c>
      <c r="E11" s="14">
        <v>64.42</v>
      </c>
      <c r="F11" s="12">
        <f t="shared" si="0"/>
        <v>192.57999999999998</v>
      </c>
      <c r="G11" s="12">
        <f t="shared" si="1"/>
        <v>64.193333333333328</v>
      </c>
      <c r="I11" s="5"/>
      <c r="J11" s="5"/>
      <c r="K11" s="5"/>
      <c r="L11" s="5"/>
      <c r="M11" s="5"/>
      <c r="N11" s="5"/>
      <c r="O11" s="5"/>
      <c r="P11" s="5"/>
    </row>
    <row r="12" spans="2:17" x14ac:dyDescent="0.25">
      <c r="B12" s="4" t="s">
        <v>51</v>
      </c>
      <c r="C12" s="14">
        <v>73.72</v>
      </c>
      <c r="D12" s="14">
        <v>74.260000000000005</v>
      </c>
      <c r="E12" s="14">
        <v>74.13</v>
      </c>
      <c r="F12" s="12">
        <f t="shared" si="0"/>
        <v>222.11</v>
      </c>
      <c r="G12" s="12">
        <f t="shared" si="1"/>
        <v>74.036666666666676</v>
      </c>
      <c r="I12" s="65" t="s">
        <v>12</v>
      </c>
      <c r="J12" s="61" t="s">
        <v>13</v>
      </c>
      <c r="K12" s="61" t="s">
        <v>14</v>
      </c>
      <c r="L12" s="61" t="s">
        <v>15</v>
      </c>
      <c r="M12" s="61" t="s">
        <v>16</v>
      </c>
      <c r="N12" s="64" t="s">
        <v>17</v>
      </c>
      <c r="O12" s="64"/>
      <c r="P12" s="62" t="s">
        <v>44</v>
      </c>
    </row>
    <row r="13" spans="2:17" x14ac:dyDescent="0.25">
      <c r="B13" s="4" t="s">
        <v>52</v>
      </c>
      <c r="C13" s="14">
        <v>75.03</v>
      </c>
      <c r="D13" s="14">
        <v>74.040000000000006</v>
      </c>
      <c r="E13" s="14">
        <v>73.84</v>
      </c>
      <c r="F13" s="12">
        <f t="shared" si="0"/>
        <v>222.91</v>
      </c>
      <c r="G13" s="12">
        <f t="shared" si="1"/>
        <v>74.303333333333327</v>
      </c>
      <c r="I13" s="65"/>
      <c r="J13" s="61"/>
      <c r="K13" s="61"/>
      <c r="L13" s="61"/>
      <c r="M13" s="61"/>
      <c r="N13" s="11">
        <v>0.01</v>
      </c>
      <c r="O13" s="11">
        <v>0.05</v>
      </c>
      <c r="P13" s="63"/>
    </row>
    <row r="14" spans="2:17" x14ac:dyDescent="0.25">
      <c r="B14" s="4" t="s">
        <v>53</v>
      </c>
      <c r="C14" s="14">
        <v>76.27</v>
      </c>
      <c r="D14" s="14">
        <v>76.650000000000006</v>
      </c>
      <c r="E14" s="14">
        <v>77.489999999999995</v>
      </c>
      <c r="F14" s="12">
        <f t="shared" si="0"/>
        <v>230.41000000000003</v>
      </c>
      <c r="G14" s="12">
        <f t="shared" si="1"/>
        <v>76.803333333333342</v>
      </c>
      <c r="I14" s="8" t="s">
        <v>18</v>
      </c>
      <c r="J14" s="8">
        <f>J8-1</f>
        <v>2</v>
      </c>
      <c r="K14" s="15">
        <f>(SUMSQ(C15:E15)/J7)-J10</f>
        <v>1.8228962962748483</v>
      </c>
      <c r="L14" s="15">
        <f>K14/J14</f>
        <v>0.91144814813742414</v>
      </c>
      <c r="M14" s="15">
        <f>L14/L16</f>
        <v>0.80512307324462873</v>
      </c>
      <c r="N14" s="15">
        <f>FINV(N13,J14,J16)</f>
        <v>6.2262352803113821</v>
      </c>
      <c r="O14" s="15">
        <f>FINV(O13,J14,J16)</f>
        <v>3.6337234675916301</v>
      </c>
      <c r="P14" s="8" t="s">
        <v>28</v>
      </c>
    </row>
    <row r="15" spans="2:17" x14ac:dyDescent="0.25">
      <c r="B15" s="8" t="s">
        <v>4</v>
      </c>
      <c r="C15" s="12">
        <f>SUM(C6:C14)</f>
        <v>642.79999999999995</v>
      </c>
      <c r="D15" s="12">
        <f>SUM(D6:D14)</f>
        <v>637.79</v>
      </c>
      <c r="E15" s="12">
        <f>SUM(E6:E14)</f>
        <v>642.69999999999993</v>
      </c>
      <c r="F15" s="16">
        <f t="shared" si="0"/>
        <v>1923.29</v>
      </c>
      <c r="G15" s="12"/>
      <c r="I15" s="8" t="s">
        <v>0</v>
      </c>
      <c r="J15" s="8">
        <f>J7-1</f>
        <v>8</v>
      </c>
      <c r="K15" s="15">
        <f>(SUMSQ(F6:F14)/J8)-J10</f>
        <v>708.48949629627168</v>
      </c>
      <c r="L15" s="15">
        <f>K15/J15</f>
        <v>88.56118703703396</v>
      </c>
      <c r="M15" s="15">
        <f>L15/L16</f>
        <v>78.230072904485681</v>
      </c>
      <c r="N15" s="15">
        <f>FINV(N13,J15,J16)</f>
        <v>3.8895721399261927</v>
      </c>
      <c r="O15" s="15">
        <f>FINV(O13,J15,J16)</f>
        <v>2.5910961798744014</v>
      </c>
      <c r="P15" s="8" t="str">
        <f>IF(M15&lt;N15,"tn",IF(M15&lt;O15,"*","**"))</f>
        <v>**</v>
      </c>
      <c r="Q15" t="s">
        <v>72</v>
      </c>
    </row>
    <row r="16" spans="2:17" x14ac:dyDescent="0.25">
      <c r="I16" s="8" t="s">
        <v>19</v>
      </c>
      <c r="J16" s="8">
        <f>J14*J15</f>
        <v>16</v>
      </c>
      <c r="K16" s="15">
        <f>K17-K14-K15</f>
        <v>18.112970370391849</v>
      </c>
      <c r="L16" s="15">
        <f>K16/J16</f>
        <v>1.1320606481494906</v>
      </c>
      <c r="M16" s="17"/>
      <c r="N16" s="17"/>
      <c r="O16" s="17"/>
      <c r="P16" s="13"/>
    </row>
    <row r="17" spans="2:16" x14ac:dyDescent="0.25">
      <c r="I17" s="8" t="s">
        <v>2</v>
      </c>
      <c r="J17" s="8">
        <f>SUM(J14:J16)</f>
        <v>26</v>
      </c>
      <c r="K17" s="15">
        <f>SUMSQ(C6:E14)-J10</f>
        <v>728.42536296293838</v>
      </c>
      <c r="L17" s="17"/>
      <c r="M17" s="17"/>
      <c r="N17" s="17"/>
      <c r="O17" s="17"/>
      <c r="P17" s="13"/>
    </row>
    <row r="19" spans="2:16" x14ac:dyDescent="0.25">
      <c r="B19" s="7" t="s">
        <v>23</v>
      </c>
      <c r="C19" s="5"/>
      <c r="D19" s="5"/>
      <c r="F19" s="44" t="s">
        <v>34</v>
      </c>
      <c r="G19" s="45" t="s">
        <v>43</v>
      </c>
      <c r="H19" s="46" t="s">
        <v>44</v>
      </c>
      <c r="I19" s="4" t="s">
        <v>42</v>
      </c>
    </row>
    <row r="20" spans="2:16" x14ac:dyDescent="0.25">
      <c r="B20" s="5"/>
      <c r="C20" s="5"/>
      <c r="D20" s="5"/>
      <c r="F20" s="8" t="s">
        <v>54</v>
      </c>
      <c r="G20" s="12">
        <f t="shared" ref="G20:G28" si="2">G6</f>
        <v>62.54999999999999</v>
      </c>
      <c r="H20" s="8" t="s">
        <v>38</v>
      </c>
      <c r="I20" s="12">
        <f>G20+$D$22</f>
        <v>65.639884207796214</v>
      </c>
    </row>
    <row r="21" spans="2:16" x14ac:dyDescent="0.25">
      <c r="B21" s="11" t="s">
        <v>20</v>
      </c>
      <c r="C21" s="11" t="s">
        <v>21</v>
      </c>
      <c r="D21" s="11" t="s">
        <v>22</v>
      </c>
      <c r="F21" s="8" t="s">
        <v>55</v>
      </c>
      <c r="G21" s="12">
        <f t="shared" si="2"/>
        <v>71.586666666666659</v>
      </c>
      <c r="H21" s="8" t="s">
        <v>66</v>
      </c>
      <c r="I21" s="12">
        <f t="shared" ref="I21:I27" si="3">G21+$D$22</f>
        <v>74.676550874462876</v>
      </c>
    </row>
    <row r="22" spans="2:16" x14ac:dyDescent="0.25">
      <c r="B22" s="12">
        <f>SQRT(L16/J8)</f>
        <v>0.61429109498930845</v>
      </c>
      <c r="C22" s="8">
        <v>5.03</v>
      </c>
      <c r="D22" s="12">
        <f>C22*B22</f>
        <v>3.0898842077962216</v>
      </c>
      <c r="F22" s="8" t="s">
        <v>56</v>
      </c>
      <c r="G22" s="12">
        <f t="shared" si="2"/>
        <v>78.656666666666652</v>
      </c>
      <c r="H22" s="8" t="s">
        <v>40</v>
      </c>
      <c r="I22" s="12">
        <f>G22+$D$22</f>
        <v>81.746550874462869</v>
      </c>
    </row>
    <row r="23" spans="2:16" x14ac:dyDescent="0.25">
      <c r="F23" s="8" t="s">
        <v>57</v>
      </c>
      <c r="G23" s="12">
        <f t="shared" si="2"/>
        <v>68.606666666666669</v>
      </c>
      <c r="H23" s="8" t="s">
        <v>66</v>
      </c>
      <c r="I23" s="12">
        <f t="shared" si="3"/>
        <v>71.696550874462886</v>
      </c>
    </row>
    <row r="24" spans="2:16" x14ac:dyDescent="0.25">
      <c r="F24" s="8" t="s">
        <v>58</v>
      </c>
      <c r="G24" s="12">
        <f t="shared" si="2"/>
        <v>70.36</v>
      </c>
      <c r="H24" s="8" t="s">
        <v>66</v>
      </c>
      <c r="I24" s="12">
        <f t="shared" si="3"/>
        <v>73.449884207796217</v>
      </c>
    </row>
    <row r="25" spans="2:16" x14ac:dyDescent="0.25">
      <c r="F25" s="8" t="s">
        <v>59</v>
      </c>
      <c r="G25" s="12">
        <f t="shared" si="2"/>
        <v>64.193333333333328</v>
      </c>
      <c r="H25" s="8" t="s">
        <v>39</v>
      </c>
      <c r="I25" s="12">
        <f t="shared" si="3"/>
        <v>67.283217541129545</v>
      </c>
    </row>
    <row r="26" spans="2:16" x14ac:dyDescent="0.25">
      <c r="F26" s="8" t="s">
        <v>60</v>
      </c>
      <c r="G26" s="12">
        <f t="shared" si="2"/>
        <v>74.036666666666676</v>
      </c>
      <c r="H26" s="8" t="s">
        <v>66</v>
      </c>
      <c r="I26" s="12">
        <f t="shared" si="3"/>
        <v>77.126550874462893</v>
      </c>
    </row>
    <row r="27" spans="2:16" x14ac:dyDescent="0.25">
      <c r="F27" s="8" t="s">
        <v>61</v>
      </c>
      <c r="G27" s="12">
        <f t="shared" si="2"/>
        <v>74.303333333333327</v>
      </c>
      <c r="H27" s="8" t="s">
        <v>41</v>
      </c>
      <c r="I27" s="12">
        <f t="shared" si="3"/>
        <v>77.393217541129545</v>
      </c>
    </row>
    <row r="28" spans="2:16" x14ac:dyDescent="0.25">
      <c r="F28" s="8" t="s">
        <v>62</v>
      </c>
      <c r="G28" s="12">
        <f t="shared" si="2"/>
        <v>76.803333333333342</v>
      </c>
      <c r="H28" s="8" t="s">
        <v>40</v>
      </c>
      <c r="I28" s="12">
        <f>G28+$D$22</f>
        <v>79.893217541129559</v>
      </c>
    </row>
    <row r="31" spans="2:16" x14ac:dyDescent="0.25">
      <c r="F31" s="43" t="s">
        <v>54</v>
      </c>
      <c r="G31" s="42">
        <v>62.54999999999999</v>
      </c>
      <c r="H31" s="43" t="s">
        <v>38</v>
      </c>
      <c r="I31" s="42">
        <f>G31+D$22</f>
        <v>65.639884207796214</v>
      </c>
    </row>
    <row r="32" spans="2:16" x14ac:dyDescent="0.25">
      <c r="F32" s="43" t="s">
        <v>59</v>
      </c>
      <c r="G32" s="42">
        <v>64.193333333333328</v>
      </c>
      <c r="H32" s="43" t="s">
        <v>39</v>
      </c>
      <c r="I32" s="42">
        <f t="shared" ref="I32:I39" si="4">G32+D$22</f>
        <v>67.283217541129545</v>
      </c>
    </row>
    <row r="33" spans="6:16" x14ac:dyDescent="0.25">
      <c r="F33" s="43" t="s">
        <v>57</v>
      </c>
      <c r="G33" s="42">
        <v>68.606666666666669</v>
      </c>
      <c r="H33" s="43" t="s">
        <v>66</v>
      </c>
      <c r="I33" s="42">
        <f t="shared" si="4"/>
        <v>71.696550874462886</v>
      </c>
    </row>
    <row r="34" spans="6:16" x14ac:dyDescent="0.25">
      <c r="F34" s="43" t="s">
        <v>58</v>
      </c>
      <c r="G34" s="42">
        <v>70.36</v>
      </c>
      <c r="H34" s="43" t="s">
        <v>66</v>
      </c>
      <c r="I34" s="42">
        <f t="shared" si="4"/>
        <v>73.449884207796217</v>
      </c>
    </row>
    <row r="35" spans="6:16" x14ac:dyDescent="0.25">
      <c r="F35" s="43" t="s">
        <v>55</v>
      </c>
      <c r="G35" s="42">
        <v>71.586666666666659</v>
      </c>
      <c r="H35" s="43" t="s">
        <v>66</v>
      </c>
      <c r="I35" s="42">
        <f t="shared" si="4"/>
        <v>74.676550874462876</v>
      </c>
    </row>
    <row r="36" spans="6:16" x14ac:dyDescent="0.25">
      <c r="F36" s="43" t="s">
        <v>60</v>
      </c>
      <c r="G36" s="42">
        <v>74.036666666666676</v>
      </c>
      <c r="H36" s="43" t="s">
        <v>66</v>
      </c>
      <c r="I36" s="42">
        <f t="shared" si="4"/>
        <v>77.126550874462893</v>
      </c>
    </row>
    <row r="37" spans="6:16" x14ac:dyDescent="0.25">
      <c r="F37" s="43" t="s">
        <v>61</v>
      </c>
      <c r="G37" s="42">
        <v>74.303333333333327</v>
      </c>
      <c r="H37" s="43" t="s">
        <v>41</v>
      </c>
      <c r="I37" s="42">
        <f t="shared" si="4"/>
        <v>77.393217541129545</v>
      </c>
      <c r="P37" s="57"/>
    </row>
    <row r="38" spans="6:16" x14ac:dyDescent="0.25">
      <c r="F38" s="43" t="s">
        <v>62</v>
      </c>
      <c r="G38" s="42">
        <v>76.803333333333342</v>
      </c>
      <c r="H38" s="43" t="s">
        <v>40</v>
      </c>
      <c r="I38" s="42">
        <f t="shared" si="4"/>
        <v>79.893217541129559</v>
      </c>
      <c r="P38" s="57"/>
    </row>
    <row r="39" spans="6:16" x14ac:dyDescent="0.25">
      <c r="F39" s="43" t="s">
        <v>56</v>
      </c>
      <c r="G39" s="42">
        <v>78.656666666666652</v>
      </c>
      <c r="H39" s="43" t="s">
        <v>40</v>
      </c>
      <c r="I39" s="42">
        <f t="shared" si="4"/>
        <v>81.746550874462869</v>
      </c>
    </row>
  </sheetData>
  <mergeCells count="11">
    <mergeCell ref="K12:K13"/>
    <mergeCell ref="L12:L13"/>
    <mergeCell ref="M12:M13"/>
    <mergeCell ref="N12:O12"/>
    <mergeCell ref="P12:P13"/>
    <mergeCell ref="J12:J13"/>
    <mergeCell ref="B4:B5"/>
    <mergeCell ref="C4:E4"/>
    <mergeCell ref="F4:F5"/>
    <mergeCell ref="G4:G5"/>
    <mergeCell ref="I12:I1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Q39"/>
  <sheetViews>
    <sheetView topLeftCell="C1" zoomScale="79" zoomScaleNormal="64" workbookViewId="0">
      <selection activeCell="H4" sqref="H4:H14"/>
    </sheetView>
  </sheetViews>
  <sheetFormatPr defaultRowHeight="15" x14ac:dyDescent="0.25"/>
  <cols>
    <col min="2" max="2" width="19.140625" customWidth="1"/>
    <col min="3" max="3" width="11.5703125" customWidth="1"/>
    <col min="4" max="4" width="12.28515625" customWidth="1"/>
    <col min="6" max="6" width="11.85546875" customWidth="1"/>
    <col min="7" max="7" width="14.5703125" customWidth="1"/>
    <col min="8" max="8" width="13.7109375" customWidth="1"/>
    <col min="9" max="9" width="12.85546875" customWidth="1"/>
    <col min="11" max="11" width="9.42578125" bestFit="1" customWidth="1"/>
    <col min="12" max="12" width="8.85546875" bestFit="1" customWidth="1"/>
    <col min="13" max="13" width="9.5703125" bestFit="1" customWidth="1"/>
    <col min="14" max="14" width="11.28515625" customWidth="1"/>
    <col min="15" max="15" width="10" customWidth="1"/>
    <col min="17" max="17" width="14.7109375" customWidth="1"/>
    <col min="18" max="18" width="7.85546875" customWidth="1"/>
    <col min="19" max="19" width="15.42578125" customWidth="1"/>
  </cols>
  <sheetData>
    <row r="2" spans="2:17" x14ac:dyDescent="0.25">
      <c r="B2" s="5"/>
    </row>
    <row r="4" spans="2:17" x14ac:dyDescent="0.25">
      <c r="B4" s="62" t="s">
        <v>0</v>
      </c>
      <c r="C4" s="61" t="s">
        <v>1</v>
      </c>
      <c r="D4" s="61"/>
      <c r="E4" s="61"/>
      <c r="F4" s="62" t="s">
        <v>2</v>
      </c>
      <c r="G4" s="62" t="s">
        <v>3</v>
      </c>
    </row>
    <row r="5" spans="2:17" x14ac:dyDescent="0.25">
      <c r="B5" s="63"/>
      <c r="C5" s="10" t="s">
        <v>5</v>
      </c>
      <c r="D5" s="10" t="s">
        <v>6</v>
      </c>
      <c r="E5" s="10" t="s">
        <v>7</v>
      </c>
      <c r="F5" s="63"/>
      <c r="G5" s="63"/>
    </row>
    <row r="6" spans="2:17" x14ac:dyDescent="0.25">
      <c r="B6" s="4" t="s">
        <v>45</v>
      </c>
      <c r="C6" s="18">
        <v>9.1999999999999993</v>
      </c>
      <c r="D6" s="18">
        <v>9.59</v>
      </c>
      <c r="E6" s="18">
        <v>8.27</v>
      </c>
      <c r="F6" s="12">
        <f t="shared" ref="F6:F15" si="0">SUM(C6:E6)</f>
        <v>27.06</v>
      </c>
      <c r="G6" s="12">
        <f t="shared" ref="G6:G14" si="1">AVERAGE(C6:E6)</f>
        <v>9.02</v>
      </c>
    </row>
    <row r="7" spans="2:17" x14ac:dyDescent="0.25">
      <c r="B7" s="4" t="s">
        <v>46</v>
      </c>
      <c r="C7" s="18">
        <v>7.58</v>
      </c>
      <c r="D7" s="18">
        <v>7.73</v>
      </c>
      <c r="E7" s="18">
        <v>7.42</v>
      </c>
      <c r="F7" s="12">
        <f>SUM(C7:E7)</f>
        <v>22.73</v>
      </c>
      <c r="G7" s="12">
        <f t="shared" si="1"/>
        <v>7.5766666666666671</v>
      </c>
      <c r="I7" s="9" t="s">
        <v>25</v>
      </c>
      <c r="J7" s="9">
        <v>9</v>
      </c>
      <c r="K7" s="5"/>
      <c r="L7" s="5"/>
      <c r="M7" s="5"/>
      <c r="N7" s="5"/>
      <c r="O7" s="5"/>
      <c r="P7" s="5"/>
    </row>
    <row r="8" spans="2:17" x14ac:dyDescent="0.25">
      <c r="B8" s="4" t="s">
        <v>48</v>
      </c>
      <c r="C8" s="18">
        <v>4.38</v>
      </c>
      <c r="D8" s="18">
        <v>4.46</v>
      </c>
      <c r="E8" s="18">
        <v>3.79</v>
      </c>
      <c r="F8" s="12">
        <f t="shared" si="0"/>
        <v>12.629999999999999</v>
      </c>
      <c r="G8" s="12">
        <f t="shared" si="1"/>
        <v>4.21</v>
      </c>
      <c r="I8" s="9" t="s">
        <v>26</v>
      </c>
      <c r="J8" s="9">
        <v>3</v>
      </c>
      <c r="K8" s="5"/>
      <c r="L8" s="5"/>
      <c r="M8" s="5"/>
      <c r="N8" s="5"/>
      <c r="O8" s="5"/>
      <c r="P8" s="5"/>
    </row>
    <row r="9" spans="2:17" x14ac:dyDescent="0.25">
      <c r="B9" s="4" t="s">
        <v>47</v>
      </c>
      <c r="C9" s="18">
        <v>5.29</v>
      </c>
      <c r="D9" s="18">
        <v>4.3600000000000003</v>
      </c>
      <c r="E9" s="18">
        <v>4.2699999999999996</v>
      </c>
      <c r="F9" s="12">
        <f t="shared" si="0"/>
        <v>13.92</v>
      </c>
      <c r="G9" s="12">
        <f t="shared" si="1"/>
        <v>4.6399999999999997</v>
      </c>
      <c r="I9" s="5"/>
      <c r="J9" s="5"/>
      <c r="K9" s="5"/>
      <c r="L9" s="5"/>
      <c r="M9" s="5"/>
      <c r="N9" s="5"/>
      <c r="O9" s="5"/>
      <c r="P9" s="5"/>
    </row>
    <row r="10" spans="2:17" x14ac:dyDescent="0.25">
      <c r="B10" s="4" t="s">
        <v>49</v>
      </c>
      <c r="C10" s="18">
        <v>6.22</v>
      </c>
      <c r="D10" s="18">
        <v>6.46</v>
      </c>
      <c r="E10" s="18">
        <v>6.29</v>
      </c>
      <c r="F10" s="12">
        <f t="shared" si="0"/>
        <v>18.97</v>
      </c>
      <c r="G10" s="12">
        <f t="shared" si="1"/>
        <v>6.3233333333333333</v>
      </c>
      <c r="I10" s="5" t="s">
        <v>11</v>
      </c>
      <c r="J10" s="6">
        <f>(F15^2)/(J7*J8)</f>
        <v>972.60009259259266</v>
      </c>
      <c r="K10" s="5"/>
      <c r="L10" s="5"/>
      <c r="M10" s="5"/>
      <c r="N10" s="5"/>
      <c r="O10" s="5"/>
      <c r="P10" s="5"/>
    </row>
    <row r="11" spans="2:17" x14ac:dyDescent="0.25">
      <c r="B11" s="4" t="s">
        <v>50</v>
      </c>
      <c r="C11" s="18">
        <v>4.91</v>
      </c>
      <c r="D11" s="18">
        <v>6.31</v>
      </c>
      <c r="E11" s="18">
        <v>5.47</v>
      </c>
      <c r="F11" s="12">
        <f t="shared" si="0"/>
        <v>16.689999999999998</v>
      </c>
      <c r="G11" s="12">
        <f t="shared" si="1"/>
        <v>5.5633333333333326</v>
      </c>
      <c r="I11" s="5"/>
      <c r="J11" s="5"/>
      <c r="K11" s="5"/>
      <c r="L11" s="5"/>
      <c r="M11" s="5"/>
      <c r="N11" s="5"/>
      <c r="O11" s="5"/>
      <c r="P11" s="5"/>
    </row>
    <row r="12" spans="2:17" x14ac:dyDescent="0.25">
      <c r="B12" s="4" t="s">
        <v>51</v>
      </c>
      <c r="C12" s="18">
        <v>6.48</v>
      </c>
      <c r="D12" s="18">
        <v>6.57</v>
      </c>
      <c r="E12" s="18">
        <v>6.18</v>
      </c>
      <c r="F12" s="12">
        <f t="shared" si="0"/>
        <v>19.23</v>
      </c>
      <c r="G12" s="12">
        <f t="shared" si="1"/>
        <v>6.41</v>
      </c>
      <c r="I12" s="65" t="s">
        <v>12</v>
      </c>
      <c r="J12" s="61" t="s">
        <v>13</v>
      </c>
      <c r="K12" s="61" t="s">
        <v>14</v>
      </c>
      <c r="L12" s="61" t="s">
        <v>15</v>
      </c>
      <c r="M12" s="61" t="s">
        <v>16</v>
      </c>
      <c r="N12" s="64" t="s">
        <v>17</v>
      </c>
      <c r="O12" s="64"/>
      <c r="P12" s="62" t="s">
        <v>44</v>
      </c>
    </row>
    <row r="13" spans="2:17" x14ac:dyDescent="0.25">
      <c r="B13" s="4" t="s">
        <v>52</v>
      </c>
      <c r="C13" s="18">
        <v>5.72</v>
      </c>
      <c r="D13" s="18">
        <v>5.61</v>
      </c>
      <c r="E13" s="18">
        <v>5.71</v>
      </c>
      <c r="F13" s="12">
        <f t="shared" si="0"/>
        <v>17.04</v>
      </c>
      <c r="G13" s="12">
        <f t="shared" si="1"/>
        <v>5.68</v>
      </c>
      <c r="I13" s="65"/>
      <c r="J13" s="61"/>
      <c r="K13" s="61"/>
      <c r="L13" s="61"/>
      <c r="M13" s="61"/>
      <c r="N13" s="11">
        <v>0.01</v>
      </c>
      <c r="O13" s="11">
        <v>0.05</v>
      </c>
      <c r="P13" s="63"/>
    </row>
    <row r="14" spans="2:17" x14ac:dyDescent="0.25">
      <c r="B14" s="4" t="s">
        <v>53</v>
      </c>
      <c r="C14" s="18">
        <v>4.6500000000000004</v>
      </c>
      <c r="D14" s="18">
        <v>4.6900000000000004</v>
      </c>
      <c r="E14" s="18">
        <v>4.4400000000000004</v>
      </c>
      <c r="F14" s="12">
        <f t="shared" si="0"/>
        <v>13.780000000000001</v>
      </c>
      <c r="G14" s="12">
        <f t="shared" si="1"/>
        <v>4.5933333333333337</v>
      </c>
      <c r="I14" s="8" t="s">
        <v>18</v>
      </c>
      <c r="J14" s="8">
        <f>J8-1</f>
        <v>2</v>
      </c>
      <c r="K14" s="15">
        <f>(SUMSQ(C15:E15)/J7)-J10</f>
        <v>0.89089629629631872</v>
      </c>
      <c r="L14" s="15">
        <f>K14/J14</f>
        <v>0.44544814814815936</v>
      </c>
      <c r="M14" s="15">
        <f>L14/L16</f>
        <v>3.3414296182337826</v>
      </c>
      <c r="N14" s="15">
        <f>FINV(N13,J14,J16)</f>
        <v>6.2262352803113821</v>
      </c>
      <c r="O14" s="15">
        <f>FINV(O13,J14,J16)</f>
        <v>3.6337234675916301</v>
      </c>
      <c r="P14" s="8" t="s">
        <v>28</v>
      </c>
    </row>
    <row r="15" spans="2:17" x14ac:dyDescent="0.25">
      <c r="B15" s="8" t="s">
        <v>4</v>
      </c>
      <c r="C15" s="12">
        <f>SUM(C6:C14)</f>
        <v>54.43</v>
      </c>
      <c r="D15" s="12">
        <f>SUM(D6:D14)</f>
        <v>55.78</v>
      </c>
      <c r="E15" s="12">
        <f>SUM(E6:E14)</f>
        <v>51.839999999999996</v>
      </c>
      <c r="F15" s="16">
        <f t="shared" si="0"/>
        <v>162.05000000000001</v>
      </c>
      <c r="G15" s="12"/>
      <c r="I15" s="8" t="s">
        <v>0</v>
      </c>
      <c r="J15" s="8">
        <f>J7-1</f>
        <v>8</v>
      </c>
      <c r="K15" s="15">
        <f>(SUMSQ(F6:F14)/J8)-J10</f>
        <v>57.613140740740505</v>
      </c>
      <c r="L15" s="15">
        <f>K15/J15</f>
        <v>7.2016425925925631</v>
      </c>
      <c r="M15" s="15">
        <f>L15/L16</f>
        <v>54.021510604235182</v>
      </c>
      <c r="N15" s="15">
        <f>FINV(N13,J15,J16)</f>
        <v>3.8895721399261927</v>
      </c>
      <c r="O15" s="15">
        <f>FINV(O13,J15,J16)</f>
        <v>2.5910961798744014</v>
      </c>
      <c r="P15" s="8" t="str">
        <f>IF(M15&lt;N15,"tn",IF(M15&lt;O15,"*","**"))</f>
        <v>**</v>
      </c>
      <c r="Q15" t="s">
        <v>72</v>
      </c>
    </row>
    <row r="16" spans="2:17" x14ac:dyDescent="0.25">
      <c r="I16" s="8" t="s">
        <v>19</v>
      </c>
      <c r="J16" s="8">
        <f>J14*J15</f>
        <v>16</v>
      </c>
      <c r="K16" s="15">
        <f>K17-K14-K15</f>
        <v>2.1329703703703444</v>
      </c>
      <c r="L16" s="15">
        <f>K16/J16</f>
        <v>0.13331064814814653</v>
      </c>
      <c r="M16" s="17"/>
      <c r="N16" s="17"/>
      <c r="O16" s="17"/>
      <c r="P16" s="13"/>
    </row>
    <row r="17" spans="2:16" x14ac:dyDescent="0.25">
      <c r="I17" s="48" t="s">
        <v>2</v>
      </c>
      <c r="J17" s="48">
        <f>SUM(J14:J16)</f>
        <v>26</v>
      </c>
      <c r="K17" s="15">
        <f>SUMSQ(C6:E14)-J10</f>
        <v>60.637007407407168</v>
      </c>
      <c r="L17" s="17"/>
      <c r="M17" s="17"/>
      <c r="N17" s="17"/>
      <c r="O17" s="17"/>
      <c r="P17" s="13"/>
    </row>
    <row r="18" spans="2:16" x14ac:dyDescent="0.25">
      <c r="E18" s="49"/>
      <c r="F18" s="50"/>
      <c r="G18" s="50"/>
      <c r="H18" s="50"/>
      <c r="I18" s="50"/>
      <c r="J18" s="51"/>
    </row>
    <row r="19" spans="2:16" x14ac:dyDescent="0.25">
      <c r="B19" s="7" t="s">
        <v>23</v>
      </c>
      <c r="C19" s="5"/>
      <c r="D19" s="5"/>
      <c r="E19" s="52"/>
      <c r="F19" s="44" t="s">
        <v>34</v>
      </c>
      <c r="G19" s="45" t="s">
        <v>43</v>
      </c>
      <c r="H19" s="46" t="s">
        <v>44</v>
      </c>
      <c r="I19" s="4" t="s">
        <v>42</v>
      </c>
      <c r="J19" s="53"/>
    </row>
    <row r="20" spans="2:16" x14ac:dyDescent="0.25">
      <c r="B20" s="5"/>
      <c r="C20" s="5"/>
      <c r="D20" s="5"/>
      <c r="E20" s="52"/>
      <c r="F20" s="8" t="s">
        <v>54</v>
      </c>
      <c r="G20" s="12">
        <f t="shared" ref="G20:G28" si="2">G6</f>
        <v>9.02</v>
      </c>
      <c r="H20" s="8" t="s">
        <v>67</v>
      </c>
      <c r="I20" s="12">
        <f>G20+$D$22</f>
        <v>10.080326895778127</v>
      </c>
      <c r="J20" s="53"/>
    </row>
    <row r="21" spans="2:16" x14ac:dyDescent="0.25">
      <c r="B21" s="11" t="s">
        <v>20</v>
      </c>
      <c r="C21" s="11" t="s">
        <v>21</v>
      </c>
      <c r="D21" s="47" t="s">
        <v>22</v>
      </c>
      <c r="E21" s="52"/>
      <c r="F21" s="8" t="s">
        <v>55</v>
      </c>
      <c r="G21" s="12">
        <f t="shared" si="2"/>
        <v>7.5766666666666671</v>
      </c>
      <c r="H21" s="8" t="s">
        <v>40</v>
      </c>
      <c r="I21" s="12">
        <f t="shared" ref="I21:I27" si="3">G21+$D$22</f>
        <v>8.6369935624447951</v>
      </c>
      <c r="J21" s="53"/>
    </row>
    <row r="22" spans="2:16" x14ac:dyDescent="0.25">
      <c r="B22" s="12">
        <f>SQRT(L16/J8)</f>
        <v>0.210800575701417</v>
      </c>
      <c r="C22" s="8">
        <v>5.03</v>
      </c>
      <c r="D22" s="60">
        <f>C22*B22</f>
        <v>1.0603268957781276</v>
      </c>
      <c r="E22" s="52"/>
      <c r="F22" s="8" t="s">
        <v>56</v>
      </c>
      <c r="G22" s="12">
        <f t="shared" si="2"/>
        <v>4.21</v>
      </c>
      <c r="H22" s="8" t="s">
        <v>38</v>
      </c>
      <c r="I22" s="12">
        <f t="shared" si="3"/>
        <v>5.270326895778128</v>
      </c>
      <c r="J22" s="53"/>
    </row>
    <row r="23" spans="2:16" x14ac:dyDescent="0.25">
      <c r="E23" s="52"/>
      <c r="F23" s="8" t="s">
        <v>57</v>
      </c>
      <c r="G23" s="12">
        <f t="shared" si="2"/>
        <v>4.6399999999999997</v>
      </c>
      <c r="H23" s="8" t="s">
        <v>39</v>
      </c>
      <c r="I23" s="12">
        <f t="shared" si="3"/>
        <v>5.7003268957781277</v>
      </c>
      <c r="J23" s="53"/>
    </row>
    <row r="24" spans="2:16" x14ac:dyDescent="0.25">
      <c r="E24" s="52"/>
      <c r="F24" s="8" t="s">
        <v>58</v>
      </c>
      <c r="G24" s="12">
        <f t="shared" si="2"/>
        <v>6.3233333333333333</v>
      </c>
      <c r="H24" s="8" t="s">
        <v>66</v>
      </c>
      <c r="I24" s="12">
        <f t="shared" si="3"/>
        <v>7.3836602291114612</v>
      </c>
      <c r="J24" s="53"/>
    </row>
    <row r="25" spans="2:16" x14ac:dyDescent="0.25">
      <c r="E25" s="52"/>
      <c r="F25" s="8" t="s">
        <v>59</v>
      </c>
      <c r="G25" s="12">
        <f t="shared" si="2"/>
        <v>5.5633333333333326</v>
      </c>
      <c r="H25" s="8" t="s">
        <v>66</v>
      </c>
      <c r="I25" s="12">
        <f t="shared" si="3"/>
        <v>6.6236602291114597</v>
      </c>
      <c r="J25" s="53"/>
    </row>
    <row r="26" spans="2:16" x14ac:dyDescent="0.25">
      <c r="E26" s="52"/>
      <c r="F26" s="8" t="s">
        <v>60</v>
      </c>
      <c r="G26" s="12">
        <f t="shared" si="2"/>
        <v>6.41</v>
      </c>
      <c r="H26" s="8" t="s">
        <v>41</v>
      </c>
      <c r="I26" s="12">
        <f t="shared" si="3"/>
        <v>7.4703268957781273</v>
      </c>
      <c r="J26" s="53"/>
    </row>
    <row r="27" spans="2:16" x14ac:dyDescent="0.25">
      <c r="E27" s="52"/>
      <c r="F27" s="8" t="s">
        <v>61</v>
      </c>
      <c r="G27" s="12">
        <f t="shared" si="2"/>
        <v>5.68</v>
      </c>
      <c r="H27" s="8" t="s">
        <v>66</v>
      </c>
      <c r="I27" s="12">
        <f t="shared" si="3"/>
        <v>6.7403268957781268</v>
      </c>
      <c r="J27" s="53"/>
    </row>
    <row r="28" spans="2:16" x14ac:dyDescent="0.25">
      <c r="E28" s="52"/>
      <c r="F28" s="8" t="s">
        <v>62</v>
      </c>
      <c r="G28" s="12">
        <f t="shared" si="2"/>
        <v>4.5933333333333337</v>
      </c>
      <c r="H28" s="8" t="s">
        <v>38</v>
      </c>
      <c r="I28" s="12">
        <f>G28+$D$22</f>
        <v>5.6536602291114608</v>
      </c>
      <c r="J28" s="53"/>
    </row>
    <row r="29" spans="2:16" x14ac:dyDescent="0.25">
      <c r="E29" s="54"/>
      <c r="F29" s="55"/>
      <c r="G29" s="55"/>
      <c r="H29" s="55"/>
      <c r="I29" s="55"/>
      <c r="J29" s="56"/>
    </row>
    <row r="31" spans="2:16" x14ac:dyDescent="0.25">
      <c r="F31" s="8" t="s">
        <v>56</v>
      </c>
      <c r="G31" s="12">
        <v>4.21</v>
      </c>
      <c r="H31" s="8" t="s">
        <v>38</v>
      </c>
      <c r="I31" s="12">
        <f>G31+D$22</f>
        <v>5.270326895778128</v>
      </c>
    </row>
    <row r="32" spans="2:16" x14ac:dyDescent="0.25">
      <c r="F32" s="8" t="s">
        <v>62</v>
      </c>
      <c r="G32" s="12">
        <v>4.5933333333333337</v>
      </c>
      <c r="H32" s="8" t="s">
        <v>38</v>
      </c>
      <c r="I32" s="12">
        <f t="shared" ref="I32:I39" si="4">G32+D$22</f>
        <v>5.6536602291114608</v>
      </c>
    </row>
    <row r="33" spans="6:9" x14ac:dyDescent="0.25">
      <c r="F33" s="8" t="s">
        <v>57</v>
      </c>
      <c r="G33" s="12">
        <v>4.6399999999999997</v>
      </c>
      <c r="H33" s="8" t="s">
        <v>39</v>
      </c>
      <c r="I33" s="12">
        <f t="shared" si="4"/>
        <v>5.7003268957781277</v>
      </c>
    </row>
    <row r="34" spans="6:9" x14ac:dyDescent="0.25">
      <c r="F34" s="8" t="s">
        <v>59</v>
      </c>
      <c r="G34" s="12">
        <v>5.5633333333333326</v>
      </c>
      <c r="H34" s="8" t="s">
        <v>66</v>
      </c>
      <c r="I34" s="12">
        <f t="shared" si="4"/>
        <v>6.6236602291114597</v>
      </c>
    </row>
    <row r="35" spans="6:9" x14ac:dyDescent="0.25">
      <c r="F35" s="8" t="s">
        <v>61</v>
      </c>
      <c r="G35" s="12">
        <v>5.68</v>
      </c>
      <c r="H35" s="8" t="s">
        <v>66</v>
      </c>
      <c r="I35" s="12">
        <f t="shared" si="4"/>
        <v>6.7403268957781268</v>
      </c>
    </row>
    <row r="36" spans="6:9" x14ac:dyDescent="0.25">
      <c r="F36" s="8" t="s">
        <v>58</v>
      </c>
      <c r="G36" s="12">
        <v>6.3233333333333333</v>
      </c>
      <c r="H36" s="8" t="s">
        <v>66</v>
      </c>
      <c r="I36" s="12">
        <f t="shared" si="4"/>
        <v>7.3836602291114612</v>
      </c>
    </row>
    <row r="37" spans="6:9" x14ac:dyDescent="0.25">
      <c r="F37" s="8" t="s">
        <v>60</v>
      </c>
      <c r="G37" s="12">
        <v>6.41</v>
      </c>
      <c r="H37" s="8" t="s">
        <v>41</v>
      </c>
      <c r="I37" s="12">
        <f t="shared" si="4"/>
        <v>7.4703268957781273</v>
      </c>
    </row>
    <row r="38" spans="6:9" x14ac:dyDescent="0.25">
      <c r="F38" s="8" t="s">
        <v>55</v>
      </c>
      <c r="G38" s="12">
        <v>7.5766666666666671</v>
      </c>
      <c r="H38" s="8" t="s">
        <v>40</v>
      </c>
      <c r="I38" s="12">
        <f t="shared" si="4"/>
        <v>8.6369935624447951</v>
      </c>
    </row>
    <row r="39" spans="6:9" x14ac:dyDescent="0.25">
      <c r="F39" s="8" t="s">
        <v>54</v>
      </c>
      <c r="G39" s="12">
        <v>9.02</v>
      </c>
      <c r="H39" s="8" t="s">
        <v>67</v>
      </c>
      <c r="I39" s="12">
        <f t="shared" si="4"/>
        <v>10.080326895778127</v>
      </c>
    </row>
  </sheetData>
  <mergeCells count="11">
    <mergeCell ref="K12:K13"/>
    <mergeCell ref="L12:L13"/>
    <mergeCell ref="M12:M13"/>
    <mergeCell ref="N12:O12"/>
    <mergeCell ref="P12:P13"/>
    <mergeCell ref="J12:J13"/>
    <mergeCell ref="B4:B5"/>
    <mergeCell ref="C4:E4"/>
    <mergeCell ref="F4:F5"/>
    <mergeCell ref="G4:G5"/>
    <mergeCell ref="I12:I1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Q39"/>
  <sheetViews>
    <sheetView zoomScale="83" zoomScaleNormal="64" workbookViewId="0">
      <selection activeCell="H4" sqref="H4:H14"/>
    </sheetView>
  </sheetViews>
  <sheetFormatPr defaultRowHeight="15" x14ac:dyDescent="0.25"/>
  <cols>
    <col min="2" max="2" width="19.140625" customWidth="1"/>
    <col min="3" max="3" width="11.5703125" customWidth="1"/>
    <col min="4" max="4" width="12.28515625" customWidth="1"/>
    <col min="6" max="6" width="11.85546875" customWidth="1"/>
    <col min="7" max="7" width="14.5703125" customWidth="1"/>
    <col min="8" max="8" width="13.7109375" customWidth="1"/>
    <col min="9" max="9" width="12.85546875" customWidth="1"/>
    <col min="11" max="11" width="9.42578125" bestFit="1" customWidth="1"/>
    <col min="12" max="12" width="8.85546875" bestFit="1" customWidth="1"/>
    <col min="13" max="13" width="9.5703125" bestFit="1" customWidth="1"/>
    <col min="14" max="14" width="11.28515625" customWidth="1"/>
    <col min="15" max="15" width="10" customWidth="1"/>
    <col min="17" max="17" width="14.7109375" customWidth="1"/>
    <col min="18" max="18" width="7.85546875" customWidth="1"/>
    <col min="19" max="19" width="15.42578125" customWidth="1"/>
  </cols>
  <sheetData>
    <row r="2" spans="2:17" x14ac:dyDescent="0.25">
      <c r="B2" s="5"/>
    </row>
    <row r="4" spans="2:17" x14ac:dyDescent="0.25">
      <c r="B4" s="62" t="s">
        <v>0</v>
      </c>
      <c r="C4" s="61" t="s">
        <v>1</v>
      </c>
      <c r="D4" s="61"/>
      <c r="E4" s="61"/>
      <c r="F4" s="62" t="s">
        <v>2</v>
      </c>
      <c r="G4" s="62" t="s">
        <v>3</v>
      </c>
    </row>
    <row r="5" spans="2:17" x14ac:dyDescent="0.25">
      <c r="B5" s="63"/>
      <c r="C5" s="10" t="s">
        <v>5</v>
      </c>
      <c r="D5" s="10" t="s">
        <v>6</v>
      </c>
      <c r="E5" s="10" t="s">
        <v>7</v>
      </c>
      <c r="F5" s="63"/>
      <c r="G5" s="63"/>
    </row>
    <row r="6" spans="2:17" x14ac:dyDescent="0.25">
      <c r="B6" s="4" t="s">
        <v>45</v>
      </c>
      <c r="C6" s="18">
        <v>20.05</v>
      </c>
      <c r="D6" s="18">
        <v>18.03</v>
      </c>
      <c r="E6" s="18">
        <v>18.95</v>
      </c>
      <c r="F6" s="12">
        <f t="shared" ref="F6:F15" si="0">SUM(C6:E6)</f>
        <v>57.03</v>
      </c>
      <c r="G6" s="12">
        <f t="shared" ref="G6:G14" si="1">AVERAGE(C6:E6)</f>
        <v>19.010000000000002</v>
      </c>
    </row>
    <row r="7" spans="2:17" x14ac:dyDescent="0.25">
      <c r="B7" s="4" t="s">
        <v>46</v>
      </c>
      <c r="C7" s="18">
        <v>21.1</v>
      </c>
      <c r="D7" s="18">
        <v>21.37</v>
      </c>
      <c r="E7" s="18">
        <v>21.74</v>
      </c>
      <c r="F7" s="12">
        <f>SUM(C7:E7)</f>
        <v>64.209999999999994</v>
      </c>
      <c r="G7" s="12">
        <f t="shared" si="1"/>
        <v>21.403333333333332</v>
      </c>
      <c r="I7" s="9" t="s">
        <v>25</v>
      </c>
      <c r="J7" s="9">
        <v>9</v>
      </c>
      <c r="K7" s="5"/>
      <c r="L7" s="5"/>
      <c r="M7" s="5"/>
      <c r="N7" s="5"/>
      <c r="O7" s="5"/>
      <c r="P7" s="5"/>
    </row>
    <row r="8" spans="2:17" x14ac:dyDescent="0.25">
      <c r="B8" s="4" t="s">
        <v>48</v>
      </c>
      <c r="C8" s="18">
        <v>20.34</v>
      </c>
      <c r="D8" s="18">
        <v>20.59</v>
      </c>
      <c r="E8" s="18">
        <v>20.010000000000002</v>
      </c>
      <c r="F8" s="12">
        <f t="shared" si="0"/>
        <v>60.94</v>
      </c>
      <c r="G8" s="12">
        <f t="shared" si="1"/>
        <v>20.313333333333333</v>
      </c>
      <c r="I8" s="9" t="s">
        <v>26</v>
      </c>
      <c r="J8" s="9">
        <v>3</v>
      </c>
      <c r="K8" s="5"/>
      <c r="L8" s="5"/>
      <c r="M8" s="5"/>
      <c r="N8" s="5"/>
      <c r="O8" s="5"/>
      <c r="P8" s="5"/>
    </row>
    <row r="9" spans="2:17" x14ac:dyDescent="0.25">
      <c r="B9" s="4" t="s">
        <v>47</v>
      </c>
      <c r="C9" s="18">
        <v>19.13</v>
      </c>
      <c r="D9" s="18">
        <v>16.54</v>
      </c>
      <c r="E9" s="18">
        <v>17.66</v>
      </c>
      <c r="F9" s="12">
        <f t="shared" si="0"/>
        <v>53.33</v>
      </c>
      <c r="G9" s="12">
        <f t="shared" si="1"/>
        <v>17.776666666666667</v>
      </c>
      <c r="I9" s="5"/>
      <c r="J9" s="5"/>
      <c r="K9" s="5"/>
      <c r="L9" s="5"/>
      <c r="M9" s="5"/>
      <c r="N9" s="5"/>
      <c r="O9" s="5"/>
      <c r="P9" s="5"/>
    </row>
    <row r="10" spans="2:17" x14ac:dyDescent="0.25">
      <c r="B10" s="4" t="s">
        <v>49</v>
      </c>
      <c r="C10" s="18">
        <v>20.09</v>
      </c>
      <c r="D10" s="18">
        <v>19.96</v>
      </c>
      <c r="E10" s="18">
        <v>19.600000000000001</v>
      </c>
      <c r="F10" s="12">
        <f t="shared" si="0"/>
        <v>59.65</v>
      </c>
      <c r="G10" s="12">
        <f t="shared" si="1"/>
        <v>19.883333333333333</v>
      </c>
      <c r="I10" s="5" t="s">
        <v>11</v>
      </c>
      <c r="J10" s="6">
        <f>(F15^2)/(J7*J8)</f>
        <v>11195.557037037037</v>
      </c>
      <c r="K10" s="5"/>
      <c r="L10" s="5"/>
      <c r="M10" s="5"/>
      <c r="N10" s="5"/>
      <c r="O10" s="5"/>
      <c r="P10" s="5"/>
    </row>
    <row r="11" spans="2:17" x14ac:dyDescent="0.25">
      <c r="B11" s="4" t="s">
        <v>50</v>
      </c>
      <c r="C11" s="18">
        <v>19.309999999999999</v>
      </c>
      <c r="D11" s="18">
        <v>20.36</v>
      </c>
      <c r="E11" s="18">
        <v>17.41</v>
      </c>
      <c r="F11" s="12">
        <f t="shared" si="0"/>
        <v>57.08</v>
      </c>
      <c r="G11" s="12">
        <f t="shared" si="1"/>
        <v>19.026666666666667</v>
      </c>
      <c r="I11" s="5"/>
      <c r="J11" s="5"/>
      <c r="K11" s="5"/>
      <c r="L11" s="5"/>
      <c r="M11" s="5"/>
      <c r="N11" s="5"/>
      <c r="O11" s="5"/>
      <c r="P11" s="5"/>
    </row>
    <row r="12" spans="2:17" x14ac:dyDescent="0.25">
      <c r="B12" s="4" t="s">
        <v>51</v>
      </c>
      <c r="C12" s="18">
        <v>22.84</v>
      </c>
      <c r="D12" s="18">
        <v>22.75</v>
      </c>
      <c r="E12" s="18">
        <v>23.1</v>
      </c>
      <c r="F12" s="12">
        <f t="shared" si="0"/>
        <v>68.69</v>
      </c>
      <c r="G12" s="12">
        <f t="shared" si="1"/>
        <v>22.896666666666665</v>
      </c>
      <c r="I12" s="65" t="s">
        <v>12</v>
      </c>
      <c r="J12" s="61" t="s">
        <v>13</v>
      </c>
      <c r="K12" s="61" t="s">
        <v>14</v>
      </c>
      <c r="L12" s="61" t="s">
        <v>15</v>
      </c>
      <c r="M12" s="61" t="s">
        <v>16</v>
      </c>
      <c r="N12" s="64" t="s">
        <v>17</v>
      </c>
      <c r="O12" s="64"/>
      <c r="P12" s="62" t="s">
        <v>44</v>
      </c>
    </row>
    <row r="13" spans="2:17" x14ac:dyDescent="0.25">
      <c r="B13" s="4" t="s">
        <v>52</v>
      </c>
      <c r="C13" s="18">
        <v>22.45</v>
      </c>
      <c r="D13" s="18">
        <v>22.42</v>
      </c>
      <c r="E13" s="18">
        <v>22.54</v>
      </c>
      <c r="F13" s="12">
        <f t="shared" si="0"/>
        <v>67.41</v>
      </c>
      <c r="G13" s="12">
        <f t="shared" si="1"/>
        <v>22.47</v>
      </c>
      <c r="I13" s="65"/>
      <c r="J13" s="61"/>
      <c r="K13" s="61"/>
      <c r="L13" s="61"/>
      <c r="M13" s="61"/>
      <c r="N13" s="11">
        <v>0.01</v>
      </c>
      <c r="O13" s="11">
        <v>0.05</v>
      </c>
      <c r="P13" s="63"/>
    </row>
    <row r="14" spans="2:17" x14ac:dyDescent="0.25">
      <c r="B14" s="4" t="s">
        <v>53</v>
      </c>
      <c r="C14" s="18">
        <v>20.329999999999998</v>
      </c>
      <c r="D14" s="18">
        <v>20.38</v>
      </c>
      <c r="E14" s="18">
        <v>20.75</v>
      </c>
      <c r="F14" s="12">
        <f t="shared" si="0"/>
        <v>61.459999999999994</v>
      </c>
      <c r="G14" s="12">
        <f t="shared" si="1"/>
        <v>20.486666666666665</v>
      </c>
      <c r="I14" s="8" t="s">
        <v>18</v>
      </c>
      <c r="J14" s="8">
        <f>J8-1</f>
        <v>2</v>
      </c>
      <c r="K14" s="15">
        <f>(SUMSQ(C15:E15)/J7)-J10</f>
        <v>0.96154074074183882</v>
      </c>
      <c r="L14" s="15">
        <f>K14/J14</f>
        <v>0.48077037037091941</v>
      </c>
      <c r="M14" s="15">
        <f>L14/L16</f>
        <v>0.80012327796179805</v>
      </c>
      <c r="N14" s="15">
        <f>FINV(N13,J14,J16)</f>
        <v>6.2262352803113821</v>
      </c>
      <c r="O14" s="15">
        <f>FINV(O13,J14,J16)</f>
        <v>3.6337234675916301</v>
      </c>
      <c r="P14" s="8" t="s">
        <v>28</v>
      </c>
    </row>
    <row r="15" spans="2:17" x14ac:dyDescent="0.25">
      <c r="B15" s="8" t="s">
        <v>4</v>
      </c>
      <c r="C15" s="12">
        <f>SUM(C6:C14)</f>
        <v>185.64</v>
      </c>
      <c r="D15" s="12">
        <f>SUM(D6:D14)</f>
        <v>182.40000000000003</v>
      </c>
      <c r="E15" s="12">
        <f>SUM(E6:E14)</f>
        <v>181.76</v>
      </c>
      <c r="F15" s="16">
        <f t="shared" si="0"/>
        <v>549.79999999999995</v>
      </c>
      <c r="G15" s="12"/>
      <c r="I15" s="8" t="s">
        <v>0</v>
      </c>
      <c r="J15" s="8">
        <f>J7-1</f>
        <v>8</v>
      </c>
      <c r="K15" s="15">
        <f>(SUMSQ(F6:F14)/J8)-J10</f>
        <v>67.48369629629633</v>
      </c>
      <c r="L15" s="15">
        <f>K15/J15</f>
        <v>8.4354620370370412</v>
      </c>
      <c r="M15" s="15">
        <f>L15/L16</f>
        <v>14.03873855826253</v>
      </c>
      <c r="N15" s="15">
        <f>FINV(N13,J15,J16)</f>
        <v>3.8895721399261927</v>
      </c>
      <c r="O15" s="15">
        <f>FINV(O13,J15,J16)</f>
        <v>2.5910961798744014</v>
      </c>
      <c r="P15" s="8" t="str">
        <f>IF(M15&lt;N15,"tn",IF(M15&lt;O15,"*","**"))</f>
        <v>**</v>
      </c>
      <c r="Q15" t="s">
        <v>72</v>
      </c>
    </row>
    <row r="16" spans="2:17" x14ac:dyDescent="0.25">
      <c r="I16" s="8" t="s">
        <v>19</v>
      </c>
      <c r="J16" s="8">
        <f>J14*J15</f>
        <v>16</v>
      </c>
      <c r="K16" s="15">
        <f>K17-K14-K15</f>
        <v>9.6139259259271057</v>
      </c>
      <c r="L16" s="15">
        <f>K16/J16</f>
        <v>0.60087037037044411</v>
      </c>
      <c r="M16" s="17"/>
      <c r="N16" s="17"/>
      <c r="O16" s="17"/>
      <c r="P16" s="13"/>
    </row>
    <row r="17" spans="2:16" x14ac:dyDescent="0.25">
      <c r="I17" s="8" t="s">
        <v>2</v>
      </c>
      <c r="J17" s="8">
        <f>SUM(J14:J16)</f>
        <v>26</v>
      </c>
      <c r="K17" s="15">
        <f>SUMSQ(C6:E14)-J10</f>
        <v>78.059162962965274</v>
      </c>
      <c r="L17" s="17"/>
      <c r="M17" s="17"/>
      <c r="N17" s="17"/>
      <c r="O17" s="17"/>
      <c r="P17" s="13"/>
    </row>
    <row r="19" spans="2:16" x14ac:dyDescent="0.25">
      <c r="B19" s="7" t="s">
        <v>23</v>
      </c>
      <c r="C19" s="5"/>
      <c r="D19" s="5"/>
      <c r="F19" s="44" t="s">
        <v>34</v>
      </c>
      <c r="G19" s="45" t="s">
        <v>43</v>
      </c>
      <c r="H19" s="46" t="s">
        <v>44</v>
      </c>
      <c r="I19" s="4" t="s">
        <v>42</v>
      </c>
    </row>
    <row r="20" spans="2:16" x14ac:dyDescent="0.25">
      <c r="B20" s="5"/>
      <c r="C20" s="5"/>
      <c r="D20" s="5"/>
      <c r="F20" s="8" t="s">
        <v>54</v>
      </c>
      <c r="G20" s="12">
        <f t="shared" ref="G20:G28" si="2">G6</f>
        <v>19.010000000000002</v>
      </c>
      <c r="H20" s="8" t="s">
        <v>38</v>
      </c>
      <c r="I20" s="12">
        <f>G20+$D$22</f>
        <v>21.261115364562315</v>
      </c>
    </row>
    <row r="21" spans="2:16" x14ac:dyDescent="0.25">
      <c r="B21" s="11" t="s">
        <v>20</v>
      </c>
      <c r="C21" s="11" t="s">
        <v>21</v>
      </c>
      <c r="D21" s="11" t="s">
        <v>22</v>
      </c>
      <c r="F21" s="8" t="s">
        <v>55</v>
      </c>
      <c r="G21" s="12">
        <f t="shared" si="2"/>
        <v>21.403333333333332</v>
      </c>
      <c r="H21" s="8" t="s">
        <v>40</v>
      </c>
      <c r="I21" s="12">
        <f t="shared" ref="I21:I27" si="3">G21+$D$22</f>
        <v>23.654448697895646</v>
      </c>
    </row>
    <row r="22" spans="2:16" x14ac:dyDescent="0.25">
      <c r="B22" s="12">
        <f>SQRT(L16/J8)</f>
        <v>0.44753784583743833</v>
      </c>
      <c r="C22" s="8">
        <v>5.03</v>
      </c>
      <c r="D22" s="12">
        <f>C22*B22</f>
        <v>2.251115364562315</v>
      </c>
      <c r="F22" s="8" t="s">
        <v>56</v>
      </c>
      <c r="G22" s="12">
        <f t="shared" si="2"/>
        <v>20.313333333333333</v>
      </c>
      <c r="H22" s="8" t="s">
        <v>66</v>
      </c>
      <c r="I22" s="12">
        <f t="shared" si="3"/>
        <v>22.564448697895649</v>
      </c>
    </row>
    <row r="23" spans="2:16" x14ac:dyDescent="0.25">
      <c r="F23" s="8" t="s">
        <v>57</v>
      </c>
      <c r="G23" s="12">
        <f t="shared" si="2"/>
        <v>17.776666666666667</v>
      </c>
      <c r="H23" s="8" t="s">
        <v>38</v>
      </c>
      <c r="I23" s="12">
        <f t="shared" si="3"/>
        <v>20.02778203122898</v>
      </c>
    </row>
    <row r="24" spans="2:16" x14ac:dyDescent="0.25">
      <c r="F24" s="8" t="s">
        <v>58</v>
      </c>
      <c r="G24" s="12">
        <f t="shared" si="2"/>
        <v>19.883333333333333</v>
      </c>
      <c r="H24" s="8" t="s">
        <v>66</v>
      </c>
      <c r="I24" s="12">
        <f t="shared" si="3"/>
        <v>22.13444869789565</v>
      </c>
    </row>
    <row r="25" spans="2:16" x14ac:dyDescent="0.25">
      <c r="F25" s="8" t="s">
        <v>59</v>
      </c>
      <c r="G25" s="12">
        <f t="shared" si="2"/>
        <v>19.026666666666667</v>
      </c>
      <c r="H25" s="8" t="s">
        <v>39</v>
      </c>
      <c r="I25" s="12">
        <f t="shared" si="3"/>
        <v>21.27778203122898</v>
      </c>
    </row>
    <row r="26" spans="2:16" x14ac:dyDescent="0.25">
      <c r="F26" s="8" t="s">
        <v>60</v>
      </c>
      <c r="G26" s="12">
        <f t="shared" si="2"/>
        <v>22.896666666666665</v>
      </c>
      <c r="H26" s="8" t="s">
        <v>67</v>
      </c>
      <c r="I26" s="12">
        <f t="shared" si="3"/>
        <v>25.147782031228978</v>
      </c>
    </row>
    <row r="27" spans="2:16" x14ac:dyDescent="0.25">
      <c r="F27" s="8" t="s">
        <v>61</v>
      </c>
      <c r="G27" s="12">
        <f t="shared" si="2"/>
        <v>22.47</v>
      </c>
      <c r="H27" s="8" t="s">
        <v>68</v>
      </c>
      <c r="I27" s="12">
        <f t="shared" si="3"/>
        <v>24.721115364562316</v>
      </c>
    </row>
    <row r="28" spans="2:16" x14ac:dyDescent="0.25">
      <c r="F28" s="8" t="s">
        <v>62</v>
      </c>
      <c r="G28" s="12">
        <f t="shared" si="2"/>
        <v>20.486666666666665</v>
      </c>
      <c r="H28" s="8" t="s">
        <v>41</v>
      </c>
      <c r="I28" s="12">
        <f>G28+$D$22</f>
        <v>22.737782031228981</v>
      </c>
    </row>
    <row r="31" spans="2:16" x14ac:dyDescent="0.25">
      <c r="F31" s="8" t="s">
        <v>57</v>
      </c>
      <c r="G31" s="12">
        <v>17.776666666666667</v>
      </c>
      <c r="H31" s="8" t="s">
        <v>38</v>
      </c>
      <c r="I31" s="12">
        <f>G31+D$22</f>
        <v>20.02778203122898</v>
      </c>
    </row>
    <row r="32" spans="2:16" x14ac:dyDescent="0.25">
      <c r="F32" s="8" t="s">
        <v>54</v>
      </c>
      <c r="G32" s="12">
        <v>19.010000000000002</v>
      </c>
      <c r="H32" s="8" t="s">
        <v>38</v>
      </c>
      <c r="I32" s="12">
        <f t="shared" ref="I32:I39" si="4">G32+D$22</f>
        <v>21.261115364562315</v>
      </c>
    </row>
    <row r="33" spans="6:9" x14ac:dyDescent="0.25">
      <c r="F33" s="8" t="s">
        <v>59</v>
      </c>
      <c r="G33" s="12">
        <v>19.026666666666667</v>
      </c>
      <c r="H33" s="8" t="s">
        <v>39</v>
      </c>
      <c r="I33" s="12">
        <f t="shared" si="4"/>
        <v>21.27778203122898</v>
      </c>
    </row>
    <row r="34" spans="6:9" x14ac:dyDescent="0.25">
      <c r="F34" s="8" t="s">
        <v>58</v>
      </c>
      <c r="G34" s="12">
        <v>19.883333333333333</v>
      </c>
      <c r="H34" s="8" t="s">
        <v>66</v>
      </c>
      <c r="I34" s="12">
        <f t="shared" si="4"/>
        <v>22.13444869789565</v>
      </c>
    </row>
    <row r="35" spans="6:9" x14ac:dyDescent="0.25">
      <c r="F35" s="8" t="s">
        <v>56</v>
      </c>
      <c r="G35" s="12">
        <v>20.313333333333333</v>
      </c>
      <c r="H35" s="8" t="s">
        <v>66</v>
      </c>
      <c r="I35" s="12">
        <f t="shared" si="4"/>
        <v>22.564448697895649</v>
      </c>
    </row>
    <row r="36" spans="6:9" x14ac:dyDescent="0.25">
      <c r="F36" s="8" t="s">
        <v>62</v>
      </c>
      <c r="G36" s="12">
        <v>20.486666666666665</v>
      </c>
      <c r="H36" s="8" t="s">
        <v>41</v>
      </c>
      <c r="I36" s="12">
        <f t="shared" si="4"/>
        <v>22.737782031228981</v>
      </c>
    </row>
    <row r="37" spans="6:9" x14ac:dyDescent="0.25">
      <c r="F37" s="8" t="s">
        <v>55</v>
      </c>
      <c r="G37" s="12">
        <v>21.403333333333332</v>
      </c>
      <c r="H37" s="8" t="s">
        <v>40</v>
      </c>
      <c r="I37" s="12">
        <f t="shared" si="4"/>
        <v>23.654448697895646</v>
      </c>
    </row>
    <row r="38" spans="6:9" x14ac:dyDescent="0.25">
      <c r="F38" s="8" t="s">
        <v>61</v>
      </c>
      <c r="G38" s="12">
        <v>22.47</v>
      </c>
      <c r="H38" s="8" t="s">
        <v>68</v>
      </c>
      <c r="I38" s="12">
        <f t="shared" si="4"/>
        <v>24.721115364562316</v>
      </c>
    </row>
    <row r="39" spans="6:9" x14ac:dyDescent="0.25">
      <c r="F39" s="8" t="s">
        <v>60</v>
      </c>
      <c r="G39" s="12">
        <v>22.896666666666665</v>
      </c>
      <c r="H39" s="8" t="s">
        <v>67</v>
      </c>
      <c r="I39" s="12">
        <f t="shared" si="4"/>
        <v>25.147782031228978</v>
      </c>
    </row>
  </sheetData>
  <mergeCells count="11">
    <mergeCell ref="K12:K13"/>
    <mergeCell ref="L12:L13"/>
    <mergeCell ref="M12:M13"/>
    <mergeCell ref="N12:O12"/>
    <mergeCell ref="P12:P13"/>
    <mergeCell ref="J12:J13"/>
    <mergeCell ref="B4:B5"/>
    <mergeCell ref="C4:E4"/>
    <mergeCell ref="F4:F5"/>
    <mergeCell ref="G4:G5"/>
    <mergeCell ref="I12:I1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59"/>
  <sheetViews>
    <sheetView zoomScale="64" zoomScaleNormal="48" workbookViewId="0">
      <selection activeCell="H54" sqref="H54"/>
    </sheetView>
  </sheetViews>
  <sheetFormatPr defaultRowHeight="15" x14ac:dyDescent="0.25"/>
  <cols>
    <col min="8" max="8" width="13.28515625" customWidth="1"/>
    <col min="10" max="10" width="12.28515625" customWidth="1"/>
    <col min="12" max="12" width="12.28515625" customWidth="1"/>
    <col min="13" max="13" width="12.7109375" customWidth="1"/>
  </cols>
  <sheetData>
    <row r="1" spans="1:27" x14ac:dyDescent="0.25">
      <c r="M1" s="40" t="s">
        <v>63</v>
      </c>
    </row>
    <row r="2" spans="1:27" ht="15.75" x14ac:dyDescent="0.25">
      <c r="A2" s="67" t="s">
        <v>8</v>
      </c>
      <c r="B2" s="68" t="s">
        <v>9</v>
      </c>
      <c r="C2" s="68"/>
      <c r="D2" s="68"/>
      <c r="E2" s="68"/>
      <c r="F2" s="68"/>
      <c r="G2" s="68"/>
      <c r="H2" s="68"/>
      <c r="I2" s="68"/>
      <c r="J2" s="22"/>
      <c r="K2" s="2"/>
      <c r="L2" s="2"/>
      <c r="M2" s="69" t="s">
        <v>8</v>
      </c>
      <c r="N2" s="70" t="s">
        <v>10</v>
      </c>
      <c r="O2" s="70"/>
      <c r="P2" s="70"/>
      <c r="Q2" s="70"/>
      <c r="R2" s="70"/>
      <c r="S2" s="70"/>
      <c r="T2" s="70"/>
      <c r="U2" s="70"/>
      <c r="V2" s="35"/>
      <c r="W2" s="2"/>
      <c r="X2" s="23"/>
      <c r="Y2" s="23"/>
      <c r="Z2" s="23"/>
      <c r="AA2" s="23"/>
    </row>
    <row r="3" spans="1:27" ht="15.75" x14ac:dyDescent="0.25">
      <c r="A3" s="67"/>
      <c r="B3" s="22" t="s">
        <v>54</v>
      </c>
      <c r="C3" s="22" t="s">
        <v>55</v>
      </c>
      <c r="D3" s="22" t="s">
        <v>56</v>
      </c>
      <c r="E3" s="22" t="s">
        <v>57</v>
      </c>
      <c r="F3" s="22" t="s">
        <v>58</v>
      </c>
      <c r="G3" s="22" t="s">
        <v>59</v>
      </c>
      <c r="H3" s="22" t="s">
        <v>60</v>
      </c>
      <c r="I3" s="22" t="s">
        <v>61</v>
      </c>
      <c r="J3" s="22" t="s">
        <v>62</v>
      </c>
      <c r="K3" s="2"/>
      <c r="L3" s="2"/>
      <c r="M3" s="69"/>
      <c r="N3" s="36" t="s">
        <v>54</v>
      </c>
      <c r="O3" s="36" t="s">
        <v>55</v>
      </c>
      <c r="P3" s="36" t="s">
        <v>56</v>
      </c>
      <c r="Q3" s="36" t="s">
        <v>57</v>
      </c>
      <c r="R3" s="36" t="s">
        <v>58</v>
      </c>
      <c r="S3" s="36" t="s">
        <v>59</v>
      </c>
      <c r="T3" s="36" t="s">
        <v>60</v>
      </c>
      <c r="U3" s="36" t="s">
        <v>61</v>
      </c>
      <c r="V3" s="36" t="s">
        <v>62</v>
      </c>
      <c r="W3" s="3"/>
      <c r="X3" s="23"/>
      <c r="Y3" s="23"/>
      <c r="Z3" s="23"/>
      <c r="AA3" s="23"/>
    </row>
    <row r="4" spans="1:27" ht="15.75" x14ac:dyDescent="0.25">
      <c r="A4" s="24">
        <v>1</v>
      </c>
      <c r="B4" s="39">
        <v>4</v>
      </c>
      <c r="C4" s="39">
        <v>2</v>
      </c>
      <c r="D4" s="39">
        <v>4</v>
      </c>
      <c r="E4" s="39">
        <v>2</v>
      </c>
      <c r="F4" s="39">
        <v>4</v>
      </c>
      <c r="G4" s="39">
        <v>4</v>
      </c>
      <c r="H4" s="39">
        <v>5</v>
      </c>
      <c r="I4" s="39">
        <v>5</v>
      </c>
      <c r="J4" s="39">
        <v>4</v>
      </c>
      <c r="K4" s="2">
        <f>SUM(B4:J4)</f>
        <v>34</v>
      </c>
      <c r="L4" s="2"/>
      <c r="M4" s="24">
        <v>1</v>
      </c>
      <c r="N4" s="20">
        <v>5</v>
      </c>
      <c r="O4" s="20">
        <v>1.5</v>
      </c>
      <c r="P4" s="20">
        <v>5</v>
      </c>
      <c r="Q4" s="20">
        <v>1.5</v>
      </c>
      <c r="R4" s="20">
        <v>5</v>
      </c>
      <c r="S4" s="20">
        <v>5</v>
      </c>
      <c r="T4" s="20">
        <v>8.5</v>
      </c>
      <c r="U4" s="20">
        <v>8.5</v>
      </c>
      <c r="V4" s="20">
        <v>5</v>
      </c>
      <c r="W4" s="3">
        <f t="shared" ref="W4:W33" si="0">SUM(N4:V4)</f>
        <v>45</v>
      </c>
      <c r="X4" s="23"/>
      <c r="Y4" s="23"/>
      <c r="Z4" s="23"/>
      <c r="AA4" s="23"/>
    </row>
    <row r="5" spans="1:27" ht="15.75" x14ac:dyDescent="0.25">
      <c r="A5" s="24">
        <v>2</v>
      </c>
      <c r="B5" s="39">
        <v>4</v>
      </c>
      <c r="C5" s="39">
        <v>4</v>
      </c>
      <c r="D5" s="39">
        <v>4</v>
      </c>
      <c r="E5" s="39">
        <v>2</v>
      </c>
      <c r="F5" s="39">
        <v>4</v>
      </c>
      <c r="G5" s="39">
        <v>4</v>
      </c>
      <c r="H5" s="39">
        <v>4</v>
      </c>
      <c r="I5" s="39">
        <v>4</v>
      </c>
      <c r="J5" s="39">
        <v>3</v>
      </c>
      <c r="K5" s="2">
        <f t="shared" ref="K5:K31" si="1">SUM(B5:J5)</f>
        <v>33</v>
      </c>
      <c r="L5" s="2"/>
      <c r="M5" s="24">
        <v>2</v>
      </c>
      <c r="N5" s="20">
        <v>8</v>
      </c>
      <c r="O5" s="20">
        <v>8</v>
      </c>
      <c r="P5" s="20">
        <v>8</v>
      </c>
      <c r="Q5" s="20">
        <v>4.5</v>
      </c>
      <c r="R5" s="20">
        <v>4.5</v>
      </c>
      <c r="S5" s="20">
        <v>1.5</v>
      </c>
      <c r="T5" s="20">
        <v>4.5</v>
      </c>
      <c r="U5" s="20">
        <v>1.5</v>
      </c>
      <c r="V5" s="20">
        <v>4.5</v>
      </c>
      <c r="W5" s="3">
        <f t="shared" si="0"/>
        <v>45</v>
      </c>
      <c r="X5" s="23"/>
      <c r="Y5" s="23"/>
      <c r="Z5" s="23"/>
      <c r="AA5" s="23"/>
    </row>
    <row r="6" spans="1:27" ht="15.75" x14ac:dyDescent="0.25">
      <c r="A6" s="24">
        <v>3</v>
      </c>
      <c r="B6" s="39">
        <v>5</v>
      </c>
      <c r="C6" s="39">
        <v>5</v>
      </c>
      <c r="D6" s="39">
        <v>3</v>
      </c>
      <c r="E6" s="39">
        <v>2</v>
      </c>
      <c r="F6" s="39">
        <v>4</v>
      </c>
      <c r="G6" s="39">
        <v>3</v>
      </c>
      <c r="H6" s="39">
        <v>4</v>
      </c>
      <c r="I6" s="39">
        <v>2</v>
      </c>
      <c r="J6" s="39">
        <v>4</v>
      </c>
      <c r="K6" s="2">
        <f t="shared" si="1"/>
        <v>32</v>
      </c>
      <c r="L6" s="2"/>
      <c r="M6" s="24">
        <v>3</v>
      </c>
      <c r="N6" s="20">
        <v>8.5</v>
      </c>
      <c r="O6" s="20">
        <v>8.5</v>
      </c>
      <c r="P6" s="20">
        <v>3.5</v>
      </c>
      <c r="Q6" s="20">
        <v>1.5</v>
      </c>
      <c r="R6" s="20">
        <v>6</v>
      </c>
      <c r="S6" s="20">
        <v>3.5</v>
      </c>
      <c r="T6" s="20">
        <v>6</v>
      </c>
      <c r="U6" s="20">
        <v>1.5</v>
      </c>
      <c r="V6" s="20">
        <v>6</v>
      </c>
      <c r="W6" s="3">
        <f t="shared" si="0"/>
        <v>45</v>
      </c>
      <c r="X6" s="23"/>
      <c r="Y6" s="23"/>
      <c r="Z6" s="23"/>
      <c r="AA6" s="23"/>
    </row>
    <row r="7" spans="1:27" ht="15.75" x14ac:dyDescent="0.25">
      <c r="A7" s="24">
        <v>4</v>
      </c>
      <c r="B7" s="39">
        <v>5</v>
      </c>
      <c r="C7" s="39">
        <v>5</v>
      </c>
      <c r="D7" s="39">
        <v>2</v>
      </c>
      <c r="E7" s="39">
        <v>4</v>
      </c>
      <c r="F7" s="39">
        <v>4</v>
      </c>
      <c r="G7" s="39">
        <v>4</v>
      </c>
      <c r="H7" s="39">
        <v>4</v>
      </c>
      <c r="I7" s="39">
        <v>4</v>
      </c>
      <c r="J7" s="39">
        <v>4</v>
      </c>
      <c r="K7" s="2">
        <f t="shared" si="1"/>
        <v>36</v>
      </c>
      <c r="L7" s="2"/>
      <c r="M7" s="24">
        <v>4</v>
      </c>
      <c r="N7" s="20">
        <v>8.5</v>
      </c>
      <c r="O7" s="20">
        <v>8.5</v>
      </c>
      <c r="P7" s="20">
        <v>1</v>
      </c>
      <c r="Q7" s="20">
        <v>4.5</v>
      </c>
      <c r="R7" s="20">
        <v>4.5</v>
      </c>
      <c r="S7" s="20">
        <v>4.5</v>
      </c>
      <c r="T7" s="20">
        <v>4.5</v>
      </c>
      <c r="U7" s="20">
        <v>4.5</v>
      </c>
      <c r="V7" s="20">
        <v>4.5</v>
      </c>
      <c r="W7" s="3">
        <f t="shared" si="0"/>
        <v>45</v>
      </c>
      <c r="X7" s="23"/>
      <c r="Y7" s="23"/>
      <c r="Z7" s="23"/>
      <c r="AA7" s="23"/>
    </row>
    <row r="8" spans="1:27" ht="15.75" x14ac:dyDescent="0.25">
      <c r="A8" s="24">
        <v>5</v>
      </c>
      <c r="B8" s="39">
        <v>5</v>
      </c>
      <c r="C8" s="39">
        <v>5</v>
      </c>
      <c r="D8" s="39">
        <v>4</v>
      </c>
      <c r="E8" s="39">
        <v>3</v>
      </c>
      <c r="F8" s="39">
        <v>5</v>
      </c>
      <c r="G8" s="39">
        <v>4</v>
      </c>
      <c r="H8" s="39">
        <v>4</v>
      </c>
      <c r="I8" s="39">
        <v>4</v>
      </c>
      <c r="J8" s="39">
        <v>4</v>
      </c>
      <c r="K8" s="2">
        <f t="shared" si="1"/>
        <v>38</v>
      </c>
      <c r="L8" s="2"/>
      <c r="M8" s="24">
        <v>5</v>
      </c>
      <c r="N8" s="20">
        <v>8</v>
      </c>
      <c r="O8" s="20">
        <v>8</v>
      </c>
      <c r="P8" s="20">
        <v>4</v>
      </c>
      <c r="Q8" s="20">
        <v>1</v>
      </c>
      <c r="R8" s="20">
        <v>8</v>
      </c>
      <c r="S8" s="20">
        <v>4</v>
      </c>
      <c r="T8" s="20">
        <v>4</v>
      </c>
      <c r="U8" s="20">
        <v>4</v>
      </c>
      <c r="V8" s="20">
        <v>4</v>
      </c>
      <c r="W8" s="3">
        <f t="shared" si="0"/>
        <v>45</v>
      </c>
      <c r="X8" s="23"/>
      <c r="Y8" s="23"/>
      <c r="Z8" s="23"/>
      <c r="AA8" s="23"/>
    </row>
    <row r="9" spans="1:27" ht="15.75" x14ac:dyDescent="0.25">
      <c r="A9" s="24">
        <v>6</v>
      </c>
      <c r="B9" s="39">
        <v>4</v>
      </c>
      <c r="C9" s="39">
        <v>3</v>
      </c>
      <c r="D9" s="39">
        <v>2</v>
      </c>
      <c r="E9" s="39">
        <v>2</v>
      </c>
      <c r="F9" s="39">
        <v>2</v>
      </c>
      <c r="G9" s="39">
        <v>3</v>
      </c>
      <c r="H9" s="39">
        <v>2</v>
      </c>
      <c r="I9" s="39">
        <v>2</v>
      </c>
      <c r="J9" s="39">
        <v>2</v>
      </c>
      <c r="K9" s="2">
        <f t="shared" si="1"/>
        <v>22</v>
      </c>
      <c r="L9" s="2"/>
      <c r="M9" s="24">
        <v>6</v>
      </c>
      <c r="N9" s="20">
        <v>9</v>
      </c>
      <c r="O9" s="20">
        <v>7.5</v>
      </c>
      <c r="P9" s="20">
        <v>3.5</v>
      </c>
      <c r="Q9" s="20">
        <v>3.5</v>
      </c>
      <c r="R9" s="20">
        <v>3.5</v>
      </c>
      <c r="S9" s="20">
        <v>7.5</v>
      </c>
      <c r="T9" s="20">
        <v>3.5</v>
      </c>
      <c r="U9" s="20">
        <v>3.5</v>
      </c>
      <c r="V9" s="20">
        <v>3.5</v>
      </c>
      <c r="W9" s="3">
        <f t="shared" si="0"/>
        <v>45</v>
      </c>
      <c r="X9" s="23"/>
      <c r="Y9" s="23"/>
      <c r="Z9" s="23"/>
      <c r="AA9" s="23"/>
    </row>
    <row r="10" spans="1:27" ht="15.75" x14ac:dyDescent="0.25">
      <c r="A10" s="24">
        <v>7</v>
      </c>
      <c r="B10" s="39">
        <v>4</v>
      </c>
      <c r="C10" s="39">
        <v>5</v>
      </c>
      <c r="D10" s="39">
        <v>2</v>
      </c>
      <c r="E10" s="39">
        <v>4</v>
      </c>
      <c r="F10" s="39">
        <v>4</v>
      </c>
      <c r="G10" s="39">
        <v>2</v>
      </c>
      <c r="H10" s="39">
        <v>4</v>
      </c>
      <c r="I10" s="39">
        <v>4</v>
      </c>
      <c r="J10" s="39">
        <v>4</v>
      </c>
      <c r="K10" s="2">
        <f>SUM(B10:J10)</f>
        <v>33</v>
      </c>
      <c r="L10" s="2"/>
      <c r="M10" s="24">
        <v>7</v>
      </c>
      <c r="N10" s="20">
        <v>5.5</v>
      </c>
      <c r="O10" s="20">
        <v>9</v>
      </c>
      <c r="P10" s="20">
        <v>1.5</v>
      </c>
      <c r="Q10" s="20">
        <v>5.5</v>
      </c>
      <c r="R10" s="20">
        <v>5.5</v>
      </c>
      <c r="S10" s="20">
        <v>1.5</v>
      </c>
      <c r="T10" s="20">
        <v>5.5</v>
      </c>
      <c r="U10" s="20">
        <v>5.5</v>
      </c>
      <c r="V10" s="20">
        <v>5.5</v>
      </c>
      <c r="W10" s="3">
        <f t="shared" si="0"/>
        <v>45</v>
      </c>
      <c r="X10" s="23"/>
      <c r="Y10" s="23"/>
      <c r="Z10" s="23"/>
      <c r="AA10" s="23"/>
    </row>
    <row r="11" spans="1:27" ht="15.75" x14ac:dyDescent="0.25">
      <c r="A11" s="24">
        <v>8</v>
      </c>
      <c r="B11" s="39">
        <v>2</v>
      </c>
      <c r="C11" s="39">
        <v>4</v>
      </c>
      <c r="D11" s="39">
        <v>5</v>
      </c>
      <c r="E11" s="39">
        <v>4</v>
      </c>
      <c r="F11" s="39">
        <v>2</v>
      </c>
      <c r="G11" s="39">
        <v>4</v>
      </c>
      <c r="H11" s="39">
        <v>4</v>
      </c>
      <c r="I11" s="39">
        <v>4</v>
      </c>
      <c r="J11" s="39">
        <v>4</v>
      </c>
      <c r="K11" s="2">
        <f t="shared" si="1"/>
        <v>33</v>
      </c>
      <c r="L11" s="2"/>
      <c r="M11" s="24">
        <v>8</v>
      </c>
      <c r="N11" s="20">
        <v>1.5</v>
      </c>
      <c r="O11" s="20">
        <v>5.5</v>
      </c>
      <c r="P11" s="20">
        <v>9</v>
      </c>
      <c r="Q11" s="20">
        <v>5.5</v>
      </c>
      <c r="R11" s="20">
        <v>1.5</v>
      </c>
      <c r="S11" s="20">
        <v>5.5</v>
      </c>
      <c r="T11" s="20">
        <v>5.5</v>
      </c>
      <c r="U11" s="20">
        <v>5.5</v>
      </c>
      <c r="V11" s="20">
        <v>5.5</v>
      </c>
      <c r="W11" s="3">
        <f t="shared" si="0"/>
        <v>45</v>
      </c>
      <c r="X11" s="23"/>
      <c r="Y11" s="23"/>
      <c r="Z11" s="23"/>
      <c r="AA11" s="23"/>
    </row>
    <row r="12" spans="1:27" ht="15.75" x14ac:dyDescent="0.25">
      <c r="A12" s="24">
        <v>9</v>
      </c>
      <c r="B12" s="39">
        <v>4</v>
      </c>
      <c r="C12" s="39">
        <v>4</v>
      </c>
      <c r="D12" s="39">
        <v>3</v>
      </c>
      <c r="E12" s="39">
        <v>3</v>
      </c>
      <c r="F12" s="39">
        <v>4</v>
      </c>
      <c r="G12" s="39">
        <v>3</v>
      </c>
      <c r="H12" s="39">
        <v>3</v>
      </c>
      <c r="I12" s="39">
        <v>4</v>
      </c>
      <c r="J12" s="39">
        <v>4</v>
      </c>
      <c r="K12" s="2">
        <f t="shared" si="1"/>
        <v>32</v>
      </c>
      <c r="L12" s="2"/>
      <c r="M12" s="24">
        <v>9</v>
      </c>
      <c r="N12" s="20">
        <v>7</v>
      </c>
      <c r="O12" s="20">
        <v>7</v>
      </c>
      <c r="P12" s="20">
        <v>2.5</v>
      </c>
      <c r="Q12" s="20">
        <v>2.5</v>
      </c>
      <c r="R12" s="20">
        <v>7</v>
      </c>
      <c r="S12" s="20">
        <v>2.5</v>
      </c>
      <c r="T12" s="20">
        <v>2.5</v>
      </c>
      <c r="U12" s="20">
        <v>7</v>
      </c>
      <c r="V12" s="20">
        <v>7</v>
      </c>
      <c r="W12" s="3">
        <f t="shared" si="0"/>
        <v>45</v>
      </c>
      <c r="X12" s="23"/>
      <c r="Y12" s="23"/>
      <c r="Z12" s="23"/>
      <c r="AA12" s="23"/>
    </row>
    <row r="13" spans="1:27" ht="15.75" x14ac:dyDescent="0.25">
      <c r="A13" s="24">
        <v>10</v>
      </c>
      <c r="B13" s="39">
        <v>3</v>
      </c>
      <c r="C13" s="39">
        <v>3</v>
      </c>
      <c r="D13" s="39">
        <v>3</v>
      </c>
      <c r="E13" s="39">
        <v>4</v>
      </c>
      <c r="F13" s="39">
        <v>4</v>
      </c>
      <c r="G13" s="39">
        <v>3</v>
      </c>
      <c r="H13" s="39">
        <v>4</v>
      </c>
      <c r="I13" s="39">
        <v>4</v>
      </c>
      <c r="J13" s="39">
        <v>4</v>
      </c>
      <c r="K13" s="2">
        <f t="shared" si="1"/>
        <v>32</v>
      </c>
      <c r="L13" s="2"/>
      <c r="M13" s="24">
        <v>10</v>
      </c>
      <c r="N13" s="20">
        <v>2.5</v>
      </c>
      <c r="O13" s="20">
        <v>2.5</v>
      </c>
      <c r="P13" s="20">
        <v>2.5</v>
      </c>
      <c r="Q13" s="20">
        <v>7</v>
      </c>
      <c r="R13" s="20">
        <v>7</v>
      </c>
      <c r="S13" s="20">
        <v>2.5</v>
      </c>
      <c r="T13" s="20">
        <v>7</v>
      </c>
      <c r="U13" s="20">
        <v>7</v>
      </c>
      <c r="V13" s="20">
        <v>7</v>
      </c>
      <c r="W13" s="3">
        <f t="shared" si="0"/>
        <v>45</v>
      </c>
      <c r="X13" s="23"/>
      <c r="Y13" s="23"/>
      <c r="Z13" s="23"/>
      <c r="AA13" s="23"/>
    </row>
    <row r="14" spans="1:27" ht="15.75" x14ac:dyDescent="0.25">
      <c r="A14" s="24">
        <v>11</v>
      </c>
      <c r="B14" s="39">
        <v>4</v>
      </c>
      <c r="C14" s="39">
        <v>4</v>
      </c>
      <c r="D14" s="39">
        <v>3</v>
      </c>
      <c r="E14" s="39">
        <v>3</v>
      </c>
      <c r="F14" s="39">
        <v>3</v>
      </c>
      <c r="G14" s="39">
        <v>3</v>
      </c>
      <c r="H14" s="39">
        <v>4</v>
      </c>
      <c r="I14" s="39">
        <v>3</v>
      </c>
      <c r="J14" s="39">
        <v>4</v>
      </c>
      <c r="K14" s="2">
        <f t="shared" si="1"/>
        <v>31</v>
      </c>
      <c r="L14" s="2"/>
      <c r="M14" s="24">
        <v>11</v>
      </c>
      <c r="N14" s="20">
        <v>7.5</v>
      </c>
      <c r="O14" s="20">
        <v>7.5</v>
      </c>
      <c r="P14" s="20">
        <v>3</v>
      </c>
      <c r="Q14" s="20">
        <v>3</v>
      </c>
      <c r="R14" s="20">
        <v>3</v>
      </c>
      <c r="S14" s="20">
        <v>3</v>
      </c>
      <c r="T14" s="20">
        <v>7.5</v>
      </c>
      <c r="U14" s="20">
        <v>3</v>
      </c>
      <c r="V14" s="20">
        <v>7.5</v>
      </c>
      <c r="W14" s="3">
        <f t="shared" si="0"/>
        <v>45</v>
      </c>
      <c r="X14" s="23"/>
      <c r="Y14" s="23"/>
      <c r="Z14" s="23"/>
      <c r="AA14" s="23"/>
    </row>
    <row r="15" spans="1:27" ht="15.75" x14ac:dyDescent="0.25">
      <c r="A15" s="24">
        <v>12</v>
      </c>
      <c r="B15" s="39">
        <v>3</v>
      </c>
      <c r="C15" s="39">
        <v>2</v>
      </c>
      <c r="D15" s="39">
        <v>2</v>
      </c>
      <c r="E15" s="39">
        <v>3</v>
      </c>
      <c r="F15" s="39">
        <v>3</v>
      </c>
      <c r="G15" s="39">
        <v>3</v>
      </c>
      <c r="H15" s="39">
        <v>3</v>
      </c>
      <c r="I15" s="39">
        <v>3</v>
      </c>
      <c r="J15" s="39">
        <v>2</v>
      </c>
      <c r="K15" s="2">
        <f t="shared" si="1"/>
        <v>24</v>
      </c>
      <c r="L15" s="2"/>
      <c r="M15" s="24">
        <v>12</v>
      </c>
      <c r="N15" s="20">
        <v>6.5</v>
      </c>
      <c r="O15" s="20">
        <v>2</v>
      </c>
      <c r="P15" s="20">
        <v>2</v>
      </c>
      <c r="Q15" s="20">
        <v>6.5</v>
      </c>
      <c r="R15" s="20">
        <v>6.5</v>
      </c>
      <c r="S15" s="20">
        <v>6.5</v>
      </c>
      <c r="T15" s="20">
        <v>6.5</v>
      </c>
      <c r="U15" s="20">
        <v>6.5</v>
      </c>
      <c r="V15" s="20">
        <v>2</v>
      </c>
      <c r="W15" s="3">
        <f t="shared" si="0"/>
        <v>45</v>
      </c>
      <c r="X15" s="23"/>
      <c r="Y15" s="23"/>
      <c r="Z15" s="23"/>
      <c r="AA15" s="23"/>
    </row>
    <row r="16" spans="1:27" ht="15.75" x14ac:dyDescent="0.25">
      <c r="A16" s="24">
        <v>13</v>
      </c>
      <c r="B16" s="39">
        <v>4</v>
      </c>
      <c r="C16" s="39">
        <v>3</v>
      </c>
      <c r="D16" s="39">
        <v>4</v>
      </c>
      <c r="E16" s="39">
        <v>4</v>
      </c>
      <c r="F16" s="39">
        <v>3</v>
      </c>
      <c r="G16" s="39">
        <v>3</v>
      </c>
      <c r="H16" s="39">
        <v>3</v>
      </c>
      <c r="I16" s="39">
        <v>4</v>
      </c>
      <c r="J16" s="39">
        <v>4</v>
      </c>
      <c r="K16" s="2">
        <f t="shared" si="1"/>
        <v>32</v>
      </c>
      <c r="L16" s="2"/>
      <c r="M16" s="24">
        <v>13</v>
      </c>
      <c r="N16" s="20">
        <v>7</v>
      </c>
      <c r="O16" s="20">
        <v>2.5</v>
      </c>
      <c r="P16" s="20">
        <v>7</v>
      </c>
      <c r="Q16" s="20">
        <v>7</v>
      </c>
      <c r="R16" s="20">
        <v>2.5</v>
      </c>
      <c r="S16" s="20">
        <v>2.5</v>
      </c>
      <c r="T16" s="20">
        <v>2.5</v>
      </c>
      <c r="U16" s="20">
        <v>7</v>
      </c>
      <c r="V16" s="20">
        <v>7</v>
      </c>
      <c r="W16" s="3">
        <f t="shared" si="0"/>
        <v>45</v>
      </c>
      <c r="X16" s="23"/>
      <c r="Y16" s="23"/>
      <c r="Z16" s="23"/>
      <c r="AA16" s="23"/>
    </row>
    <row r="17" spans="1:27" ht="15.75" x14ac:dyDescent="0.25">
      <c r="A17" s="24">
        <v>14</v>
      </c>
      <c r="B17" s="39">
        <v>2</v>
      </c>
      <c r="C17" s="39">
        <v>4</v>
      </c>
      <c r="D17" s="39">
        <v>2</v>
      </c>
      <c r="E17" s="39">
        <v>5</v>
      </c>
      <c r="F17" s="39">
        <v>2</v>
      </c>
      <c r="G17" s="39">
        <v>4</v>
      </c>
      <c r="H17" s="39">
        <v>3</v>
      </c>
      <c r="I17" s="39">
        <v>5</v>
      </c>
      <c r="J17" s="39">
        <v>3</v>
      </c>
      <c r="K17" s="2">
        <f t="shared" si="1"/>
        <v>30</v>
      </c>
      <c r="L17" s="2"/>
      <c r="M17" s="24">
        <v>14</v>
      </c>
      <c r="N17" s="21">
        <v>2</v>
      </c>
      <c r="O17" s="21">
        <v>6.5</v>
      </c>
      <c r="P17" s="21">
        <v>2</v>
      </c>
      <c r="Q17" s="21">
        <v>8.5</v>
      </c>
      <c r="R17" s="21">
        <v>2</v>
      </c>
      <c r="S17" s="21">
        <v>6.5</v>
      </c>
      <c r="T17" s="21">
        <v>4.5</v>
      </c>
      <c r="U17" s="21">
        <v>8.5</v>
      </c>
      <c r="V17" s="21">
        <v>4.5</v>
      </c>
      <c r="W17" s="3">
        <f t="shared" si="0"/>
        <v>45</v>
      </c>
      <c r="X17" s="23"/>
      <c r="Y17" s="23"/>
      <c r="Z17" s="23"/>
      <c r="AA17" s="23"/>
    </row>
    <row r="18" spans="1:27" ht="15.75" x14ac:dyDescent="0.25">
      <c r="A18" s="24">
        <v>15</v>
      </c>
      <c r="B18" s="39">
        <v>5</v>
      </c>
      <c r="C18" s="39">
        <v>3</v>
      </c>
      <c r="D18" s="39">
        <v>2</v>
      </c>
      <c r="E18" s="39">
        <v>1</v>
      </c>
      <c r="F18" s="39">
        <v>3</v>
      </c>
      <c r="G18" s="39">
        <v>4</v>
      </c>
      <c r="H18" s="39">
        <v>5</v>
      </c>
      <c r="I18" s="39">
        <v>5</v>
      </c>
      <c r="J18" s="39">
        <v>5</v>
      </c>
      <c r="K18" s="2">
        <f t="shared" si="1"/>
        <v>33</v>
      </c>
      <c r="L18" s="2"/>
      <c r="M18" s="24">
        <v>15</v>
      </c>
      <c r="N18" s="21">
        <v>7.5</v>
      </c>
      <c r="O18" s="21">
        <v>3.5</v>
      </c>
      <c r="P18" s="21">
        <v>2</v>
      </c>
      <c r="Q18" s="21">
        <v>1</v>
      </c>
      <c r="R18" s="21">
        <v>3.5</v>
      </c>
      <c r="S18" s="21">
        <v>5</v>
      </c>
      <c r="T18" s="21">
        <v>7.5</v>
      </c>
      <c r="U18" s="21">
        <v>7.5</v>
      </c>
      <c r="V18" s="21">
        <v>7.5</v>
      </c>
      <c r="W18" s="3">
        <f t="shared" si="0"/>
        <v>45</v>
      </c>
      <c r="X18" s="23"/>
      <c r="Y18" s="23"/>
      <c r="Z18" s="23"/>
      <c r="AA18" s="23"/>
    </row>
    <row r="19" spans="1:27" ht="15.75" x14ac:dyDescent="0.25">
      <c r="A19" s="24">
        <v>16</v>
      </c>
      <c r="B19" s="39">
        <v>3</v>
      </c>
      <c r="C19" s="39">
        <v>4</v>
      </c>
      <c r="D19" s="39">
        <v>4</v>
      </c>
      <c r="E19" s="39">
        <v>2</v>
      </c>
      <c r="F19" s="39">
        <v>4</v>
      </c>
      <c r="G19" s="39">
        <v>5</v>
      </c>
      <c r="H19" s="39">
        <v>2</v>
      </c>
      <c r="I19" s="39">
        <v>2</v>
      </c>
      <c r="J19" s="39">
        <v>5</v>
      </c>
      <c r="K19" s="2">
        <f t="shared" si="1"/>
        <v>31</v>
      </c>
      <c r="L19" s="2"/>
      <c r="M19" s="24">
        <v>16</v>
      </c>
      <c r="N19" s="21">
        <v>4</v>
      </c>
      <c r="O19" s="21">
        <v>6</v>
      </c>
      <c r="P19" s="21">
        <v>6</v>
      </c>
      <c r="Q19" s="21">
        <v>2</v>
      </c>
      <c r="R19" s="21">
        <v>6</v>
      </c>
      <c r="S19" s="21">
        <v>8.5</v>
      </c>
      <c r="T19" s="21">
        <v>2</v>
      </c>
      <c r="U19" s="21">
        <v>2</v>
      </c>
      <c r="V19" s="21">
        <v>8.5</v>
      </c>
      <c r="W19" s="3">
        <f t="shared" si="0"/>
        <v>45</v>
      </c>
      <c r="X19" s="23"/>
      <c r="Y19" s="23"/>
      <c r="Z19" s="23"/>
      <c r="AA19" s="23"/>
    </row>
    <row r="20" spans="1:27" ht="15.75" x14ac:dyDescent="0.25">
      <c r="A20" s="24">
        <v>17</v>
      </c>
      <c r="B20" s="39">
        <v>4</v>
      </c>
      <c r="C20" s="39">
        <v>5</v>
      </c>
      <c r="D20" s="39">
        <v>5</v>
      </c>
      <c r="E20" s="39">
        <v>5</v>
      </c>
      <c r="F20" s="39">
        <v>4</v>
      </c>
      <c r="G20" s="39">
        <v>5</v>
      </c>
      <c r="H20" s="39">
        <v>4</v>
      </c>
      <c r="I20" s="39">
        <v>4</v>
      </c>
      <c r="J20" s="39">
        <v>4</v>
      </c>
      <c r="K20" s="2">
        <f t="shared" si="1"/>
        <v>40</v>
      </c>
      <c r="L20" s="2"/>
      <c r="M20" s="24">
        <v>17</v>
      </c>
      <c r="N20" s="21">
        <v>3</v>
      </c>
      <c r="O20" s="21">
        <v>7.5</v>
      </c>
      <c r="P20" s="21">
        <v>7.5</v>
      </c>
      <c r="Q20" s="21">
        <v>7.5</v>
      </c>
      <c r="R20" s="21">
        <v>3</v>
      </c>
      <c r="S20" s="21">
        <v>7.5</v>
      </c>
      <c r="T20" s="21">
        <v>3</v>
      </c>
      <c r="U20" s="21">
        <v>3</v>
      </c>
      <c r="V20" s="21">
        <v>3</v>
      </c>
      <c r="W20" s="3">
        <f t="shared" si="0"/>
        <v>45</v>
      </c>
      <c r="X20" s="23"/>
      <c r="Y20" s="23"/>
      <c r="Z20" s="23"/>
      <c r="AA20" s="23"/>
    </row>
    <row r="21" spans="1:27" ht="15.75" x14ac:dyDescent="0.25">
      <c r="A21" s="24">
        <v>18</v>
      </c>
      <c r="B21" s="39">
        <v>3</v>
      </c>
      <c r="C21" s="39">
        <v>3</v>
      </c>
      <c r="D21" s="39">
        <v>4</v>
      </c>
      <c r="E21" s="39">
        <v>3</v>
      </c>
      <c r="F21" s="39">
        <v>3</v>
      </c>
      <c r="G21" s="39">
        <v>5</v>
      </c>
      <c r="H21" s="39">
        <v>5</v>
      </c>
      <c r="I21" s="39">
        <v>5</v>
      </c>
      <c r="J21" s="39">
        <v>5</v>
      </c>
      <c r="K21" s="2">
        <f t="shared" si="1"/>
        <v>36</v>
      </c>
      <c r="L21" s="2"/>
      <c r="M21" s="24">
        <v>18</v>
      </c>
      <c r="N21" s="21">
        <v>2.5</v>
      </c>
      <c r="O21" s="21">
        <v>2.5</v>
      </c>
      <c r="P21" s="21">
        <v>5</v>
      </c>
      <c r="Q21" s="21">
        <v>2.5</v>
      </c>
      <c r="R21" s="21">
        <v>2.5</v>
      </c>
      <c r="S21" s="21">
        <v>7.5</v>
      </c>
      <c r="T21" s="21">
        <v>7.5</v>
      </c>
      <c r="U21" s="21">
        <v>7.5</v>
      </c>
      <c r="V21" s="21">
        <v>7.5</v>
      </c>
      <c r="W21" s="3">
        <f t="shared" si="0"/>
        <v>45</v>
      </c>
      <c r="X21" s="23"/>
      <c r="Y21" s="23"/>
      <c r="Z21" s="23"/>
      <c r="AA21" s="23"/>
    </row>
    <row r="22" spans="1:27" ht="15.75" x14ac:dyDescent="0.25">
      <c r="A22" s="24">
        <v>19</v>
      </c>
      <c r="B22" s="39">
        <v>4</v>
      </c>
      <c r="C22" s="39">
        <v>3</v>
      </c>
      <c r="D22" s="39">
        <v>3</v>
      </c>
      <c r="E22" s="39">
        <v>3</v>
      </c>
      <c r="F22" s="39">
        <v>3</v>
      </c>
      <c r="G22" s="39">
        <v>3</v>
      </c>
      <c r="H22" s="39">
        <v>3</v>
      </c>
      <c r="I22" s="39">
        <v>2</v>
      </c>
      <c r="J22" s="39">
        <v>3</v>
      </c>
      <c r="K22" s="2">
        <f t="shared" si="1"/>
        <v>27</v>
      </c>
      <c r="L22" s="2"/>
      <c r="M22" s="24">
        <v>19</v>
      </c>
      <c r="N22" s="21">
        <v>9</v>
      </c>
      <c r="O22" s="21">
        <v>5</v>
      </c>
      <c r="P22" s="21">
        <v>5</v>
      </c>
      <c r="Q22" s="21">
        <v>5</v>
      </c>
      <c r="R22" s="21">
        <v>5</v>
      </c>
      <c r="S22" s="21">
        <v>5</v>
      </c>
      <c r="T22" s="21">
        <v>5</v>
      </c>
      <c r="U22" s="21">
        <v>1</v>
      </c>
      <c r="V22" s="21">
        <v>5</v>
      </c>
      <c r="W22" s="3">
        <f t="shared" si="0"/>
        <v>45</v>
      </c>
      <c r="X22" s="23"/>
      <c r="Y22" s="23"/>
      <c r="Z22" s="23"/>
      <c r="AA22" s="23"/>
    </row>
    <row r="23" spans="1:27" ht="15.75" x14ac:dyDescent="0.25">
      <c r="A23" s="24">
        <v>20</v>
      </c>
      <c r="B23" s="39">
        <v>3</v>
      </c>
      <c r="C23" s="39">
        <v>3</v>
      </c>
      <c r="D23" s="39">
        <v>2</v>
      </c>
      <c r="E23" s="39">
        <v>2</v>
      </c>
      <c r="F23" s="39">
        <v>2</v>
      </c>
      <c r="G23" s="39">
        <v>2</v>
      </c>
      <c r="H23" s="39">
        <v>3</v>
      </c>
      <c r="I23" s="39">
        <v>4</v>
      </c>
      <c r="J23" s="39">
        <v>4</v>
      </c>
      <c r="K23" s="2">
        <f t="shared" si="1"/>
        <v>25</v>
      </c>
      <c r="L23" s="2"/>
      <c r="M23" s="24">
        <v>20</v>
      </c>
      <c r="N23" s="21">
        <v>6</v>
      </c>
      <c r="O23" s="21">
        <v>6</v>
      </c>
      <c r="P23" s="21">
        <v>2.5</v>
      </c>
      <c r="Q23" s="21">
        <v>2.5</v>
      </c>
      <c r="R23" s="21">
        <v>2.5</v>
      </c>
      <c r="S23" s="21">
        <v>2.5</v>
      </c>
      <c r="T23" s="21">
        <v>6</v>
      </c>
      <c r="U23" s="21">
        <v>8.5</v>
      </c>
      <c r="V23" s="21">
        <v>8.5</v>
      </c>
      <c r="W23" s="3">
        <f t="shared" si="0"/>
        <v>45</v>
      </c>
      <c r="X23" s="23"/>
      <c r="Y23" s="23"/>
      <c r="Z23" s="23"/>
      <c r="AA23" s="23"/>
    </row>
    <row r="24" spans="1:27" ht="15.75" x14ac:dyDescent="0.25">
      <c r="A24" s="24">
        <v>21</v>
      </c>
      <c r="B24" s="39">
        <v>5</v>
      </c>
      <c r="C24" s="39">
        <v>4</v>
      </c>
      <c r="D24" s="39">
        <v>5</v>
      </c>
      <c r="E24" s="39">
        <v>4</v>
      </c>
      <c r="F24" s="39">
        <v>5</v>
      </c>
      <c r="G24" s="39">
        <v>3</v>
      </c>
      <c r="H24" s="39">
        <v>3</v>
      </c>
      <c r="I24" s="39">
        <v>3</v>
      </c>
      <c r="J24" s="39">
        <v>3</v>
      </c>
      <c r="K24" s="2">
        <f t="shared" si="1"/>
        <v>35</v>
      </c>
      <c r="L24" s="2"/>
      <c r="M24" s="24">
        <v>21</v>
      </c>
      <c r="N24" s="21">
        <v>8</v>
      </c>
      <c r="O24" s="21">
        <v>5.5</v>
      </c>
      <c r="P24" s="21">
        <v>8</v>
      </c>
      <c r="Q24" s="21">
        <v>5.5</v>
      </c>
      <c r="R24" s="21">
        <v>8</v>
      </c>
      <c r="S24" s="21">
        <v>2.5</v>
      </c>
      <c r="T24" s="21">
        <v>2.5</v>
      </c>
      <c r="U24" s="21">
        <v>2.5</v>
      </c>
      <c r="V24" s="21">
        <v>2.5</v>
      </c>
      <c r="W24" s="3">
        <f t="shared" si="0"/>
        <v>45</v>
      </c>
      <c r="X24" s="23"/>
      <c r="Y24" s="23"/>
      <c r="Z24" s="23"/>
      <c r="AA24" s="23"/>
    </row>
    <row r="25" spans="1:27" ht="15.75" x14ac:dyDescent="0.25">
      <c r="A25" s="24">
        <v>22</v>
      </c>
      <c r="B25" s="39">
        <v>4</v>
      </c>
      <c r="C25" s="39">
        <v>4</v>
      </c>
      <c r="D25" s="39">
        <v>4</v>
      </c>
      <c r="E25" s="39">
        <v>3</v>
      </c>
      <c r="F25" s="39">
        <v>3</v>
      </c>
      <c r="G25" s="39">
        <v>3</v>
      </c>
      <c r="H25" s="39">
        <v>3</v>
      </c>
      <c r="I25" s="39">
        <v>4</v>
      </c>
      <c r="J25" s="39">
        <v>3</v>
      </c>
      <c r="K25" s="2">
        <f t="shared" si="1"/>
        <v>31</v>
      </c>
      <c r="L25" s="2"/>
      <c r="M25" s="24">
        <v>22</v>
      </c>
      <c r="N25" s="21">
        <v>7.5</v>
      </c>
      <c r="O25" s="21">
        <v>7.5</v>
      </c>
      <c r="P25" s="21">
        <v>7.5</v>
      </c>
      <c r="Q25" s="21">
        <v>3</v>
      </c>
      <c r="R25" s="21">
        <v>3</v>
      </c>
      <c r="S25" s="21">
        <v>3</v>
      </c>
      <c r="T25" s="21">
        <v>3</v>
      </c>
      <c r="U25" s="21">
        <v>7.5</v>
      </c>
      <c r="V25" s="21">
        <v>3</v>
      </c>
      <c r="W25" s="3">
        <f t="shared" si="0"/>
        <v>45</v>
      </c>
      <c r="X25" s="23"/>
      <c r="Y25" s="23"/>
      <c r="Z25" s="23"/>
      <c r="AA25" s="23"/>
    </row>
    <row r="26" spans="1:27" ht="15.75" x14ac:dyDescent="0.25">
      <c r="A26" s="24">
        <v>23</v>
      </c>
      <c r="B26" s="39">
        <v>3</v>
      </c>
      <c r="C26" s="39">
        <v>3</v>
      </c>
      <c r="D26" s="39">
        <v>3</v>
      </c>
      <c r="E26" s="39">
        <v>3</v>
      </c>
      <c r="F26" s="39">
        <v>3</v>
      </c>
      <c r="G26" s="39">
        <v>4</v>
      </c>
      <c r="H26" s="39">
        <v>4</v>
      </c>
      <c r="I26" s="39">
        <v>4</v>
      </c>
      <c r="J26" s="39">
        <v>3</v>
      </c>
      <c r="K26" s="2">
        <f t="shared" si="1"/>
        <v>30</v>
      </c>
      <c r="L26" s="2"/>
      <c r="M26" s="24">
        <v>23</v>
      </c>
      <c r="N26" s="21">
        <v>3.5</v>
      </c>
      <c r="O26" s="21">
        <v>3.5</v>
      </c>
      <c r="P26" s="21">
        <v>3.5</v>
      </c>
      <c r="Q26" s="21">
        <v>3.5</v>
      </c>
      <c r="R26" s="21">
        <v>3.5</v>
      </c>
      <c r="S26" s="21">
        <v>8</v>
      </c>
      <c r="T26" s="21">
        <v>8</v>
      </c>
      <c r="U26" s="21">
        <v>8</v>
      </c>
      <c r="V26" s="21">
        <v>3.5</v>
      </c>
      <c r="W26" s="3">
        <f t="shared" si="0"/>
        <v>45</v>
      </c>
      <c r="X26" s="23"/>
      <c r="Y26" s="23"/>
      <c r="Z26" s="23"/>
      <c r="AA26" s="23"/>
    </row>
    <row r="27" spans="1:27" ht="15.75" x14ac:dyDescent="0.25">
      <c r="A27" s="24">
        <v>24</v>
      </c>
      <c r="B27" s="39">
        <v>4</v>
      </c>
      <c r="C27" s="39">
        <v>3</v>
      </c>
      <c r="D27" s="39">
        <v>3</v>
      </c>
      <c r="E27" s="39">
        <v>3</v>
      </c>
      <c r="F27" s="39">
        <v>3</v>
      </c>
      <c r="G27" s="39">
        <v>3</v>
      </c>
      <c r="H27" s="39">
        <v>3</v>
      </c>
      <c r="I27" s="39">
        <v>2</v>
      </c>
      <c r="J27" s="39">
        <v>4</v>
      </c>
      <c r="K27" s="2">
        <f t="shared" si="1"/>
        <v>28</v>
      </c>
      <c r="L27" s="2"/>
      <c r="M27" s="24">
        <v>24</v>
      </c>
      <c r="N27" s="21">
        <v>8.5</v>
      </c>
      <c r="O27" s="21">
        <v>4.5</v>
      </c>
      <c r="P27" s="21">
        <v>4.5</v>
      </c>
      <c r="Q27" s="21">
        <v>4.5</v>
      </c>
      <c r="R27" s="21">
        <v>4.5</v>
      </c>
      <c r="S27" s="21">
        <v>4.5</v>
      </c>
      <c r="T27" s="21">
        <v>4.5</v>
      </c>
      <c r="U27" s="21">
        <v>1</v>
      </c>
      <c r="V27" s="21">
        <v>8.5</v>
      </c>
      <c r="W27" s="3">
        <f t="shared" si="0"/>
        <v>45</v>
      </c>
      <c r="X27" s="23"/>
      <c r="Y27" s="23"/>
      <c r="Z27" s="23"/>
      <c r="AA27" s="23"/>
    </row>
    <row r="28" spans="1:27" ht="15.75" x14ac:dyDescent="0.25">
      <c r="A28" s="24">
        <v>25</v>
      </c>
      <c r="B28" s="39">
        <v>5</v>
      </c>
      <c r="C28" s="39">
        <v>4</v>
      </c>
      <c r="D28" s="39">
        <v>5</v>
      </c>
      <c r="E28" s="39">
        <v>2</v>
      </c>
      <c r="F28" s="39">
        <v>2</v>
      </c>
      <c r="G28" s="39">
        <v>2</v>
      </c>
      <c r="H28" s="39">
        <v>2</v>
      </c>
      <c r="I28" s="39">
        <v>2</v>
      </c>
      <c r="J28" s="39">
        <v>5</v>
      </c>
      <c r="K28" s="2">
        <f t="shared" si="1"/>
        <v>29</v>
      </c>
      <c r="L28" s="2"/>
      <c r="M28" s="24">
        <v>25</v>
      </c>
      <c r="N28" s="21">
        <v>8</v>
      </c>
      <c r="O28" s="21">
        <v>6</v>
      </c>
      <c r="P28" s="21">
        <v>8</v>
      </c>
      <c r="Q28" s="21">
        <v>3</v>
      </c>
      <c r="R28" s="21">
        <v>3</v>
      </c>
      <c r="S28" s="21">
        <v>3</v>
      </c>
      <c r="T28" s="21">
        <v>3</v>
      </c>
      <c r="U28" s="21">
        <v>3</v>
      </c>
      <c r="V28" s="21">
        <v>8</v>
      </c>
      <c r="W28" s="3">
        <f t="shared" si="0"/>
        <v>45</v>
      </c>
      <c r="X28" s="23"/>
      <c r="Y28" s="23"/>
      <c r="Z28" s="23"/>
      <c r="AA28" s="23"/>
    </row>
    <row r="29" spans="1:27" ht="15.75" x14ac:dyDescent="0.25">
      <c r="A29" s="24">
        <v>26</v>
      </c>
      <c r="B29" s="39">
        <v>5</v>
      </c>
      <c r="C29" s="39">
        <v>4</v>
      </c>
      <c r="D29" s="39">
        <v>4</v>
      </c>
      <c r="E29" s="39">
        <v>4</v>
      </c>
      <c r="F29" s="39">
        <v>4</v>
      </c>
      <c r="G29" s="39">
        <v>4</v>
      </c>
      <c r="H29" s="39">
        <v>5</v>
      </c>
      <c r="I29" s="39">
        <v>4</v>
      </c>
      <c r="J29" s="39">
        <v>4</v>
      </c>
      <c r="K29" s="2">
        <f t="shared" si="1"/>
        <v>38</v>
      </c>
      <c r="L29" s="2"/>
      <c r="M29" s="24">
        <v>26</v>
      </c>
      <c r="N29" s="21">
        <v>8.5</v>
      </c>
      <c r="O29" s="21">
        <v>4</v>
      </c>
      <c r="P29" s="21">
        <v>4</v>
      </c>
      <c r="Q29" s="21">
        <v>4</v>
      </c>
      <c r="R29" s="21">
        <v>4</v>
      </c>
      <c r="S29" s="21">
        <v>4</v>
      </c>
      <c r="T29" s="21">
        <v>8.5</v>
      </c>
      <c r="U29" s="21">
        <v>4</v>
      </c>
      <c r="V29" s="21">
        <v>4</v>
      </c>
      <c r="W29" s="3">
        <f t="shared" si="0"/>
        <v>45</v>
      </c>
      <c r="X29" s="23"/>
      <c r="Y29" s="23"/>
      <c r="Z29" s="23"/>
      <c r="AA29" s="23"/>
    </row>
    <row r="30" spans="1:27" ht="15.75" x14ac:dyDescent="0.25">
      <c r="A30" s="24">
        <v>27</v>
      </c>
      <c r="B30" s="39">
        <v>3</v>
      </c>
      <c r="C30" s="39">
        <v>3</v>
      </c>
      <c r="D30" s="39">
        <v>3</v>
      </c>
      <c r="E30" s="39">
        <v>3</v>
      </c>
      <c r="F30" s="39">
        <v>4</v>
      </c>
      <c r="G30" s="39">
        <v>3</v>
      </c>
      <c r="H30" s="39">
        <v>3</v>
      </c>
      <c r="I30" s="39">
        <v>3</v>
      </c>
      <c r="J30" s="39">
        <v>3</v>
      </c>
      <c r="K30" s="2">
        <f t="shared" si="1"/>
        <v>28</v>
      </c>
      <c r="L30" s="2"/>
      <c r="M30" s="24">
        <v>27</v>
      </c>
      <c r="N30" s="21">
        <v>4.5</v>
      </c>
      <c r="O30" s="21">
        <v>4.5</v>
      </c>
      <c r="P30" s="21">
        <v>4.5</v>
      </c>
      <c r="Q30" s="21">
        <v>4.5</v>
      </c>
      <c r="R30" s="21">
        <v>9</v>
      </c>
      <c r="S30" s="21">
        <v>4.5</v>
      </c>
      <c r="T30" s="21">
        <v>4.5</v>
      </c>
      <c r="U30" s="21">
        <v>4.5</v>
      </c>
      <c r="V30" s="21">
        <v>4.5</v>
      </c>
      <c r="W30" s="3">
        <f t="shared" si="0"/>
        <v>45</v>
      </c>
      <c r="X30" s="23"/>
      <c r="Y30" s="23"/>
      <c r="Z30" s="23"/>
      <c r="AA30" s="23"/>
    </row>
    <row r="31" spans="1:27" ht="15.75" x14ac:dyDescent="0.25">
      <c r="A31" s="24">
        <v>28</v>
      </c>
      <c r="B31" s="39">
        <v>4</v>
      </c>
      <c r="C31" s="39">
        <v>4</v>
      </c>
      <c r="D31" s="39">
        <v>3</v>
      </c>
      <c r="E31" s="39">
        <v>3</v>
      </c>
      <c r="F31" s="39">
        <v>4</v>
      </c>
      <c r="G31" s="39">
        <v>2</v>
      </c>
      <c r="H31" s="39">
        <v>4</v>
      </c>
      <c r="I31" s="39">
        <v>3</v>
      </c>
      <c r="J31" s="39">
        <v>3</v>
      </c>
      <c r="K31" s="2">
        <f t="shared" si="1"/>
        <v>30</v>
      </c>
      <c r="L31" s="2"/>
      <c r="M31" s="24">
        <v>28</v>
      </c>
      <c r="N31" s="21">
        <v>7.5</v>
      </c>
      <c r="O31" s="21">
        <v>7.5</v>
      </c>
      <c r="P31" s="21">
        <v>3.5</v>
      </c>
      <c r="Q31" s="21">
        <v>3.5</v>
      </c>
      <c r="R31" s="21">
        <v>7.5</v>
      </c>
      <c r="S31" s="21">
        <v>1</v>
      </c>
      <c r="T31" s="21">
        <v>7.5</v>
      </c>
      <c r="U31" s="21">
        <v>3.5</v>
      </c>
      <c r="V31" s="21">
        <v>3.5</v>
      </c>
      <c r="W31" s="3">
        <f t="shared" si="0"/>
        <v>45</v>
      </c>
      <c r="X31" s="23"/>
      <c r="Y31" s="23"/>
      <c r="Z31" s="23"/>
      <c r="AA31" s="23"/>
    </row>
    <row r="32" spans="1:27" ht="15.75" x14ac:dyDescent="0.25">
      <c r="A32" s="24">
        <v>29</v>
      </c>
      <c r="B32" s="39">
        <v>3</v>
      </c>
      <c r="C32" s="39">
        <v>4</v>
      </c>
      <c r="D32" s="39">
        <v>4</v>
      </c>
      <c r="E32" s="39">
        <v>4</v>
      </c>
      <c r="F32" s="39">
        <v>3</v>
      </c>
      <c r="G32" s="39">
        <v>3</v>
      </c>
      <c r="H32" s="39">
        <v>3</v>
      </c>
      <c r="I32" s="39">
        <v>3</v>
      </c>
      <c r="J32" s="39">
        <v>4</v>
      </c>
      <c r="K32" s="2">
        <f>SUM(B32:J32)</f>
        <v>31</v>
      </c>
      <c r="L32" s="2"/>
      <c r="M32" s="24">
        <v>29</v>
      </c>
      <c r="N32" s="21">
        <v>3</v>
      </c>
      <c r="O32" s="21">
        <v>7.5</v>
      </c>
      <c r="P32" s="21">
        <v>7.5</v>
      </c>
      <c r="Q32" s="21">
        <v>7.5</v>
      </c>
      <c r="R32" s="21">
        <v>3</v>
      </c>
      <c r="S32" s="21">
        <v>3</v>
      </c>
      <c r="T32" s="21">
        <v>3</v>
      </c>
      <c r="U32" s="21">
        <v>3</v>
      </c>
      <c r="V32" s="21">
        <v>7.5</v>
      </c>
      <c r="W32" s="3">
        <f t="shared" si="0"/>
        <v>45</v>
      </c>
      <c r="X32" s="23"/>
      <c r="Y32" s="23"/>
      <c r="Z32" s="23"/>
      <c r="AA32" s="23"/>
    </row>
    <row r="33" spans="1:27" ht="15.75" x14ac:dyDescent="0.25">
      <c r="A33" s="24">
        <v>30</v>
      </c>
      <c r="B33" s="39">
        <v>4</v>
      </c>
      <c r="C33" s="39">
        <v>5</v>
      </c>
      <c r="D33" s="39">
        <v>5</v>
      </c>
      <c r="E33" s="39">
        <v>3</v>
      </c>
      <c r="F33" s="39">
        <v>4</v>
      </c>
      <c r="G33" s="39">
        <v>3</v>
      </c>
      <c r="H33" s="39">
        <v>4</v>
      </c>
      <c r="I33" s="39">
        <v>3</v>
      </c>
      <c r="J33" s="39">
        <v>5</v>
      </c>
      <c r="K33" s="2">
        <f>SUM(B33:J33)</f>
        <v>36</v>
      </c>
      <c r="L33" s="2"/>
      <c r="M33" s="24">
        <v>30</v>
      </c>
      <c r="N33" s="21">
        <v>5</v>
      </c>
      <c r="O33" s="21">
        <v>8</v>
      </c>
      <c r="P33" s="21">
        <v>8</v>
      </c>
      <c r="Q33" s="21">
        <v>2</v>
      </c>
      <c r="R33" s="21">
        <v>5</v>
      </c>
      <c r="S33" s="21">
        <v>2</v>
      </c>
      <c r="T33" s="21">
        <v>5</v>
      </c>
      <c r="U33" s="21">
        <v>2</v>
      </c>
      <c r="V33" s="21">
        <v>8</v>
      </c>
      <c r="W33" s="3">
        <f t="shared" si="0"/>
        <v>45</v>
      </c>
      <c r="X33" s="23"/>
      <c r="Y33" s="23"/>
      <c r="Z33" s="23"/>
      <c r="AA33" s="23"/>
    </row>
    <row r="34" spans="1:27" ht="15.75" x14ac:dyDescent="0.25">
      <c r="A34" s="25" t="s">
        <v>27</v>
      </c>
      <c r="B34" s="25">
        <f t="shared" ref="B34:J34" si="2">SUM(B4:B33)</f>
        <v>115</v>
      </c>
      <c r="C34" s="25">
        <f t="shared" si="2"/>
        <v>112</v>
      </c>
      <c r="D34" s="25">
        <f t="shared" si="2"/>
        <v>102</v>
      </c>
      <c r="E34" s="25">
        <f t="shared" si="2"/>
        <v>93</v>
      </c>
      <c r="F34" s="25">
        <f t="shared" si="2"/>
        <v>102</v>
      </c>
      <c r="G34" s="25">
        <f t="shared" si="2"/>
        <v>101</v>
      </c>
      <c r="H34" s="25">
        <f t="shared" si="2"/>
        <v>107</v>
      </c>
      <c r="I34" s="25">
        <f t="shared" si="2"/>
        <v>105</v>
      </c>
      <c r="J34" s="25">
        <f t="shared" si="2"/>
        <v>113</v>
      </c>
      <c r="K34" s="2"/>
      <c r="L34" s="2"/>
      <c r="M34" s="37" t="s">
        <v>4</v>
      </c>
      <c r="N34" s="37">
        <f t="shared" ref="N34:V34" si="3">SUM(N4:N33)</f>
        <v>182.5</v>
      </c>
      <c r="O34" s="37">
        <f t="shared" si="3"/>
        <v>173.5</v>
      </c>
      <c r="P34" s="37">
        <f t="shared" si="3"/>
        <v>141.5</v>
      </c>
      <c r="Q34" s="37">
        <f t="shared" si="3"/>
        <v>123.5</v>
      </c>
      <c r="R34" s="37">
        <f t="shared" si="3"/>
        <v>139.5</v>
      </c>
      <c r="S34" s="37">
        <f t="shared" si="3"/>
        <v>128</v>
      </c>
      <c r="T34" s="37">
        <f t="shared" si="3"/>
        <v>153</v>
      </c>
      <c r="U34" s="37">
        <f t="shared" si="3"/>
        <v>142</v>
      </c>
      <c r="V34" s="37">
        <f t="shared" si="3"/>
        <v>166.5</v>
      </c>
      <c r="W34" s="3"/>
      <c r="X34" s="23"/>
      <c r="Y34" s="23"/>
      <c r="Z34" s="23"/>
      <c r="AA34" s="23"/>
    </row>
    <row r="35" spans="1:27" ht="15.75" x14ac:dyDescent="0.25">
      <c r="A35" s="26" t="s">
        <v>24</v>
      </c>
      <c r="B35" s="27">
        <f t="shared" ref="B35:J35" si="4">AVERAGE(B4:B33)</f>
        <v>3.8333333333333335</v>
      </c>
      <c r="C35" s="27">
        <f t="shared" si="4"/>
        <v>3.7333333333333334</v>
      </c>
      <c r="D35" s="27">
        <f t="shared" si="4"/>
        <v>3.4</v>
      </c>
      <c r="E35" s="27">
        <f t="shared" si="4"/>
        <v>3.1</v>
      </c>
      <c r="F35" s="27">
        <f t="shared" si="4"/>
        <v>3.4</v>
      </c>
      <c r="G35" s="27">
        <f t="shared" si="4"/>
        <v>3.3666666666666667</v>
      </c>
      <c r="H35" s="27">
        <f t="shared" si="4"/>
        <v>3.5666666666666669</v>
      </c>
      <c r="I35" s="27">
        <f t="shared" si="4"/>
        <v>3.5</v>
      </c>
      <c r="J35" s="27">
        <f t="shared" si="4"/>
        <v>3.7666666666666666</v>
      </c>
      <c r="K35" s="2"/>
      <c r="L35" s="2"/>
      <c r="M35" s="37" t="s">
        <v>24</v>
      </c>
      <c r="N35" s="38">
        <f>AVERAGE(N4:N33)</f>
        <v>6.083333333333333</v>
      </c>
      <c r="O35" s="38">
        <f t="shared" ref="O35:V35" si="5">AVERAGE(O4:O33)</f>
        <v>5.7833333333333332</v>
      </c>
      <c r="P35" s="38">
        <f t="shared" si="5"/>
        <v>4.7166666666666668</v>
      </c>
      <c r="Q35" s="38">
        <f t="shared" si="5"/>
        <v>4.1166666666666663</v>
      </c>
      <c r="R35" s="38">
        <f t="shared" si="5"/>
        <v>4.6500000000000004</v>
      </c>
      <c r="S35" s="38">
        <f t="shared" si="5"/>
        <v>4.2666666666666666</v>
      </c>
      <c r="T35" s="38">
        <f t="shared" si="5"/>
        <v>5.0999999999999996</v>
      </c>
      <c r="U35" s="38">
        <f t="shared" si="5"/>
        <v>4.7333333333333334</v>
      </c>
      <c r="V35" s="38">
        <f t="shared" si="5"/>
        <v>5.55</v>
      </c>
      <c r="W35" s="3"/>
      <c r="X35" s="23"/>
      <c r="Y35" s="23"/>
      <c r="Z35" s="23"/>
      <c r="AA35" s="23"/>
    </row>
    <row r="36" spans="1:27" ht="15.75" x14ac:dyDescent="0.25">
      <c r="A36" s="2"/>
      <c r="B36" s="2">
        <f t="shared" ref="B36:J36" si="6">STDEV(B4:B33)</f>
        <v>0.87428131404711762</v>
      </c>
      <c r="C36" s="2">
        <f t="shared" si="6"/>
        <v>0.86834497091060958</v>
      </c>
      <c r="D36" s="2">
        <f t="shared" si="6"/>
        <v>1.0372377109252811</v>
      </c>
      <c r="E36" s="2">
        <f t="shared" si="6"/>
        <v>0.95952574492423781</v>
      </c>
      <c r="F36" s="2">
        <f t="shared" si="6"/>
        <v>0.85500554545489371</v>
      </c>
      <c r="G36" s="2">
        <f t="shared" si="6"/>
        <v>0.85028730776551376</v>
      </c>
      <c r="H36" s="2">
        <f t="shared" si="6"/>
        <v>0.85835983666257509</v>
      </c>
      <c r="I36" s="2">
        <f t="shared" si="6"/>
        <v>0.97379456872020265</v>
      </c>
      <c r="J36" s="2">
        <f t="shared" si="6"/>
        <v>0.81720015415687686</v>
      </c>
      <c r="K36" s="2"/>
      <c r="L36" s="2"/>
      <c r="M36" s="2"/>
      <c r="N36" s="2">
        <f t="shared" ref="N36:V36" si="7">STDEV(N4:N33)</f>
        <v>2.3747353149544805</v>
      </c>
      <c r="O36" s="2">
        <f t="shared" si="7"/>
        <v>2.2154758706276478</v>
      </c>
      <c r="P36" s="2">
        <f t="shared" si="7"/>
        <v>2.3696476288801827</v>
      </c>
      <c r="Q36" s="2">
        <f t="shared" si="7"/>
        <v>2.0872491934127795</v>
      </c>
      <c r="R36" s="2">
        <f t="shared" si="7"/>
        <v>2.0135318087449199</v>
      </c>
      <c r="S36" s="2">
        <f t="shared" si="7"/>
        <v>2.1202363780603743</v>
      </c>
      <c r="T36" s="2">
        <f t="shared" si="7"/>
        <v>1.9930915164897596</v>
      </c>
      <c r="U36" s="2">
        <f>STDEV(U4:U33)</f>
        <v>2.4973549225521392</v>
      </c>
      <c r="V36" s="2">
        <f t="shared" si="7"/>
        <v>2.0101037887082618</v>
      </c>
      <c r="W36" s="2"/>
      <c r="X36" s="23"/>
      <c r="Y36" s="23"/>
      <c r="Z36" s="23"/>
      <c r="AA36" s="23"/>
    </row>
    <row r="37" spans="1:27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3"/>
      <c r="Y37" s="23"/>
      <c r="Z37" s="23"/>
      <c r="AA37" s="23"/>
    </row>
    <row r="38" spans="1:27" ht="15.75" x14ac:dyDescent="0.25">
      <c r="A38" s="2"/>
      <c r="B38" s="2"/>
      <c r="C38" s="2"/>
      <c r="D38" s="2"/>
      <c r="E38" s="2"/>
      <c r="F38" s="2"/>
      <c r="G38" s="2"/>
      <c r="H38" s="2"/>
      <c r="I38" s="28" t="s">
        <v>29</v>
      </c>
      <c r="J38" s="29">
        <f>(12/((30*9)*(9+1))*SUMSQ(N34:V34)-(3*30)*(9+1))</f>
        <v>14.766666666666652</v>
      </c>
      <c r="K38" s="2"/>
      <c r="L38" s="2" t="s">
        <v>31</v>
      </c>
      <c r="M38" s="2">
        <v>30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3"/>
      <c r="Y38" s="23"/>
      <c r="Z38" s="23"/>
      <c r="AA38" s="23"/>
    </row>
    <row r="39" spans="1:27" ht="15.75" x14ac:dyDescent="0.25">
      <c r="A39" s="2"/>
      <c r="B39" s="2"/>
      <c r="C39" s="2"/>
      <c r="D39" s="2"/>
      <c r="E39" s="2"/>
      <c r="F39" s="2"/>
      <c r="G39" s="2"/>
      <c r="H39" s="2"/>
      <c r="I39" s="28" t="s">
        <v>30</v>
      </c>
      <c r="J39" s="30">
        <f>_xlfn.CHISQ.INV.RT(0.05,8)</f>
        <v>15.507313055865453</v>
      </c>
      <c r="K39" s="2"/>
      <c r="L39" s="2" t="s">
        <v>32</v>
      </c>
      <c r="M39" s="2">
        <v>9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3"/>
      <c r="Y39" s="23"/>
      <c r="Z39" s="23"/>
      <c r="AA39" s="23"/>
    </row>
    <row r="40" spans="1:27" ht="15.75" x14ac:dyDescent="0.25">
      <c r="A40" s="2"/>
      <c r="B40" s="2"/>
      <c r="C40" s="2"/>
      <c r="D40" s="2"/>
      <c r="E40" s="2"/>
      <c r="F40" s="2"/>
      <c r="G40" s="2"/>
      <c r="H40" s="2"/>
      <c r="I40" s="2" t="s">
        <v>33</v>
      </c>
      <c r="J40" s="2" t="s">
        <v>64</v>
      </c>
      <c r="K40" s="2" t="s">
        <v>65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3"/>
      <c r="Y40" s="23"/>
      <c r="Z40" s="23"/>
      <c r="AA40" s="23"/>
    </row>
    <row r="41" spans="1:27" ht="15.75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spans="1:27" ht="15.75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spans="1:27" ht="15.75" x14ac:dyDescent="0.25">
      <c r="A43" s="23"/>
      <c r="B43" s="71" t="s">
        <v>34</v>
      </c>
      <c r="C43" s="72"/>
      <c r="D43" s="72"/>
      <c r="E43" s="72"/>
      <c r="F43" s="72"/>
      <c r="G43" s="31" t="s">
        <v>35</v>
      </c>
      <c r="H43" s="31" t="s">
        <v>36</v>
      </c>
      <c r="I43" s="31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 spans="1:27" ht="15.75" x14ac:dyDescent="0.25">
      <c r="A44" s="23"/>
      <c r="B44" s="73" t="s">
        <v>54</v>
      </c>
      <c r="C44" s="74"/>
      <c r="D44" s="74"/>
      <c r="E44" s="74"/>
      <c r="F44" s="74"/>
      <c r="G44" s="32">
        <f>B35</f>
        <v>3.8333333333333335</v>
      </c>
      <c r="H44" s="32">
        <f>N34</f>
        <v>182.5</v>
      </c>
      <c r="I44" s="3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 spans="1:27" ht="15.75" x14ac:dyDescent="0.25">
      <c r="A45" s="23"/>
      <c r="B45" s="73" t="s">
        <v>55</v>
      </c>
      <c r="C45" s="74"/>
      <c r="D45" s="74"/>
      <c r="E45" s="74"/>
      <c r="F45" s="74"/>
      <c r="G45" s="32">
        <f>C35</f>
        <v>3.7333333333333334</v>
      </c>
      <c r="H45" s="32">
        <f>O34</f>
        <v>173.5</v>
      </c>
      <c r="I45" s="3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spans="1:27" ht="15.75" x14ac:dyDescent="0.25">
      <c r="A46" s="23"/>
      <c r="B46" s="73" t="s">
        <v>56</v>
      </c>
      <c r="C46" s="74"/>
      <c r="D46" s="74"/>
      <c r="E46" s="74"/>
      <c r="F46" s="74"/>
      <c r="G46" s="32">
        <f>D35</f>
        <v>3.4</v>
      </c>
      <c r="H46" s="32">
        <f>P34</f>
        <v>141.5</v>
      </c>
      <c r="I46" s="3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spans="1:27" ht="15.75" x14ac:dyDescent="0.25">
      <c r="A47" s="23"/>
      <c r="B47" s="73" t="s">
        <v>57</v>
      </c>
      <c r="C47" s="74"/>
      <c r="D47" s="74"/>
      <c r="E47" s="74"/>
      <c r="F47" s="74"/>
      <c r="G47" s="32">
        <f>E35</f>
        <v>3.1</v>
      </c>
      <c r="H47" s="32">
        <f>Q34</f>
        <v>123.5</v>
      </c>
      <c r="I47" s="3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spans="1:27" ht="15.75" x14ac:dyDescent="0.25">
      <c r="A48" s="23"/>
      <c r="B48" s="73" t="s">
        <v>58</v>
      </c>
      <c r="C48" s="74"/>
      <c r="D48" s="74"/>
      <c r="E48" s="74"/>
      <c r="F48" s="74"/>
      <c r="G48" s="32">
        <f>F35</f>
        <v>3.4</v>
      </c>
      <c r="H48" s="32">
        <f>R34</f>
        <v>139.5</v>
      </c>
      <c r="I48" s="3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spans="1:27" ht="15.75" x14ac:dyDescent="0.25">
      <c r="A49" s="23"/>
      <c r="B49" s="73" t="s">
        <v>59</v>
      </c>
      <c r="C49" s="74"/>
      <c r="D49" s="74"/>
      <c r="E49" s="74"/>
      <c r="F49" s="74"/>
      <c r="G49" s="32">
        <f>G35</f>
        <v>3.3666666666666667</v>
      </c>
      <c r="H49" s="32">
        <f>S34</f>
        <v>128</v>
      </c>
      <c r="I49" s="3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spans="1:27" ht="15.75" x14ac:dyDescent="0.25">
      <c r="A50" s="23"/>
      <c r="B50" s="73" t="s">
        <v>60</v>
      </c>
      <c r="C50" s="74"/>
      <c r="D50" s="74"/>
      <c r="E50" s="74"/>
      <c r="F50" s="74"/>
      <c r="G50" s="32">
        <f>H35</f>
        <v>3.5666666666666669</v>
      </c>
      <c r="H50" s="32">
        <f>T34</f>
        <v>153</v>
      </c>
      <c r="I50" s="3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spans="1:27" ht="15.75" x14ac:dyDescent="0.25">
      <c r="A51" s="23"/>
      <c r="B51" s="73" t="s">
        <v>61</v>
      </c>
      <c r="C51" s="74"/>
      <c r="D51" s="74"/>
      <c r="E51" s="74"/>
      <c r="F51" s="74"/>
      <c r="G51" s="32">
        <f>I35</f>
        <v>3.5</v>
      </c>
      <c r="H51" s="32">
        <f>U34</f>
        <v>142</v>
      </c>
      <c r="I51" s="3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spans="1:27" ht="15.75" x14ac:dyDescent="0.25">
      <c r="A52" s="23"/>
      <c r="B52" s="73" t="s">
        <v>62</v>
      </c>
      <c r="C52" s="74"/>
      <c r="D52" s="74"/>
      <c r="E52" s="74"/>
      <c r="F52" s="74"/>
      <c r="G52" s="32">
        <f>J35</f>
        <v>3.7666666666666666</v>
      </c>
      <c r="H52" s="32">
        <f>V34</f>
        <v>166.5</v>
      </c>
      <c r="I52" s="3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</row>
    <row r="53" spans="1:27" ht="15.75" x14ac:dyDescent="0.25">
      <c r="A53" s="23"/>
      <c r="B53" s="75" t="s">
        <v>37</v>
      </c>
      <c r="C53" s="76"/>
      <c r="D53" s="76"/>
      <c r="E53" s="76"/>
      <c r="F53" s="76"/>
      <c r="G53" s="66">
        <f>1.645*SQRT(30*9*(9+1)/6)</f>
        <v>34.895719651556121</v>
      </c>
      <c r="H53" s="66"/>
      <c r="I53" s="34"/>
      <c r="J53" s="23" t="s">
        <v>73</v>
      </c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 spans="1:27" ht="15.7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</row>
    <row r="55" spans="1:27" ht="15.7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 spans="1:27" ht="15.7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spans="1:27" ht="15.7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</row>
    <row r="58" spans="1:27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</row>
    <row r="59" spans="1:27" ht="15.7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</row>
  </sheetData>
  <mergeCells count="16">
    <mergeCell ref="G53:H53"/>
    <mergeCell ref="A2:A3"/>
    <mergeCell ref="B2:I2"/>
    <mergeCell ref="M2:M3"/>
    <mergeCell ref="N2:U2"/>
    <mergeCell ref="B43:F43"/>
    <mergeCell ref="B44:F44"/>
    <mergeCell ref="B45:F45"/>
    <mergeCell ref="B46:F46"/>
    <mergeCell ref="B47:F47"/>
    <mergeCell ref="B48:F48"/>
    <mergeCell ref="B49:F49"/>
    <mergeCell ref="B50:F50"/>
    <mergeCell ref="B51:F51"/>
    <mergeCell ref="B52:F52"/>
    <mergeCell ref="B53:F53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59"/>
  <sheetViews>
    <sheetView topLeftCell="A25" zoomScale="64" zoomScaleNormal="48" workbookViewId="0">
      <selection activeCell="G44" sqref="G44:H52"/>
    </sheetView>
  </sheetViews>
  <sheetFormatPr defaultRowHeight="15" x14ac:dyDescent="0.25"/>
  <cols>
    <col min="8" max="8" width="13.28515625" customWidth="1"/>
    <col min="10" max="10" width="12.28515625" customWidth="1"/>
    <col min="12" max="12" width="12.28515625" customWidth="1"/>
    <col min="13" max="13" width="12.7109375" customWidth="1"/>
  </cols>
  <sheetData>
    <row r="1" spans="1:27" x14ac:dyDescent="0.25">
      <c r="M1" s="40" t="s">
        <v>63</v>
      </c>
    </row>
    <row r="2" spans="1:27" ht="15.75" x14ac:dyDescent="0.25">
      <c r="A2" s="67" t="s">
        <v>8</v>
      </c>
      <c r="B2" s="68" t="s">
        <v>9</v>
      </c>
      <c r="C2" s="68"/>
      <c r="D2" s="68"/>
      <c r="E2" s="68"/>
      <c r="F2" s="68"/>
      <c r="G2" s="68"/>
      <c r="H2" s="68"/>
      <c r="I2" s="68"/>
      <c r="J2" s="22"/>
      <c r="K2" s="2"/>
      <c r="L2" s="2"/>
      <c r="M2" s="69" t="s">
        <v>8</v>
      </c>
      <c r="N2" s="70" t="s">
        <v>10</v>
      </c>
      <c r="O2" s="70"/>
      <c r="P2" s="70"/>
      <c r="Q2" s="70"/>
      <c r="R2" s="70"/>
      <c r="S2" s="70"/>
      <c r="T2" s="70"/>
      <c r="U2" s="70"/>
      <c r="V2" s="35"/>
      <c r="W2" s="2"/>
      <c r="X2" s="23"/>
      <c r="Y2" s="23"/>
      <c r="Z2" s="23"/>
      <c r="AA2" s="23"/>
    </row>
    <row r="3" spans="1:27" ht="15.75" x14ac:dyDescent="0.25">
      <c r="A3" s="67"/>
      <c r="B3" s="22" t="s">
        <v>54</v>
      </c>
      <c r="C3" s="22" t="s">
        <v>55</v>
      </c>
      <c r="D3" s="22" t="s">
        <v>56</v>
      </c>
      <c r="E3" s="22" t="s">
        <v>57</v>
      </c>
      <c r="F3" s="22" t="s">
        <v>58</v>
      </c>
      <c r="G3" s="22" t="s">
        <v>59</v>
      </c>
      <c r="H3" s="22" t="s">
        <v>60</v>
      </c>
      <c r="I3" s="22" t="s">
        <v>61</v>
      </c>
      <c r="J3" s="22" t="s">
        <v>62</v>
      </c>
      <c r="K3" s="2"/>
      <c r="L3" s="2"/>
      <c r="M3" s="69"/>
      <c r="N3" s="36" t="s">
        <v>54</v>
      </c>
      <c r="O3" s="36" t="s">
        <v>55</v>
      </c>
      <c r="P3" s="36" t="s">
        <v>56</v>
      </c>
      <c r="Q3" s="36" t="s">
        <v>57</v>
      </c>
      <c r="R3" s="36" t="s">
        <v>58</v>
      </c>
      <c r="S3" s="36" t="s">
        <v>59</v>
      </c>
      <c r="T3" s="36" t="s">
        <v>60</v>
      </c>
      <c r="U3" s="36" t="s">
        <v>61</v>
      </c>
      <c r="V3" s="36" t="s">
        <v>62</v>
      </c>
      <c r="W3" s="3"/>
      <c r="X3" s="23"/>
      <c r="Y3" s="23"/>
      <c r="Z3" s="23"/>
      <c r="AA3" s="23"/>
    </row>
    <row r="4" spans="1:27" ht="15.75" x14ac:dyDescent="0.25">
      <c r="A4" s="24">
        <v>1</v>
      </c>
      <c r="B4" s="39">
        <v>2</v>
      </c>
      <c r="C4" s="39">
        <v>2</v>
      </c>
      <c r="D4" s="39">
        <v>4</v>
      </c>
      <c r="E4" s="39">
        <v>4</v>
      </c>
      <c r="F4" s="39">
        <v>4</v>
      </c>
      <c r="G4" s="39">
        <v>4</v>
      </c>
      <c r="H4" s="39">
        <v>5</v>
      </c>
      <c r="I4" s="39">
        <v>4</v>
      </c>
      <c r="J4" s="39">
        <v>4</v>
      </c>
      <c r="K4" s="2">
        <f>SUM(B4:J4)</f>
        <v>33</v>
      </c>
      <c r="L4" s="2"/>
      <c r="M4" s="24">
        <v>1</v>
      </c>
      <c r="N4" s="20">
        <v>1.5</v>
      </c>
      <c r="O4" s="20">
        <v>1.5</v>
      </c>
      <c r="P4" s="20">
        <v>6</v>
      </c>
      <c r="Q4" s="20">
        <v>6</v>
      </c>
      <c r="R4" s="20">
        <v>6</v>
      </c>
      <c r="S4" s="20">
        <v>6</v>
      </c>
      <c r="T4" s="20">
        <v>6</v>
      </c>
      <c r="U4" s="20">
        <v>6</v>
      </c>
      <c r="V4" s="20">
        <v>6</v>
      </c>
      <c r="W4" s="3">
        <f t="shared" ref="W4:W33" si="0">SUM(N4:V4)</f>
        <v>45</v>
      </c>
      <c r="X4" s="23"/>
      <c r="Y4" s="23"/>
      <c r="Z4" s="23"/>
      <c r="AA4" s="23"/>
    </row>
    <row r="5" spans="1:27" ht="15.75" x14ac:dyDescent="0.25">
      <c r="A5" s="24">
        <v>2</v>
      </c>
      <c r="B5" s="39">
        <v>3</v>
      </c>
      <c r="C5" s="39">
        <v>4</v>
      </c>
      <c r="D5" s="39">
        <v>4</v>
      </c>
      <c r="E5" s="39">
        <v>2</v>
      </c>
      <c r="F5" s="39">
        <v>4</v>
      </c>
      <c r="G5" s="39">
        <v>4</v>
      </c>
      <c r="H5" s="39">
        <v>4</v>
      </c>
      <c r="I5" s="39">
        <v>4</v>
      </c>
      <c r="J5" s="39">
        <v>3</v>
      </c>
      <c r="K5" s="2">
        <f t="shared" ref="K5:K31" si="1">SUM(B5:J5)</f>
        <v>32</v>
      </c>
      <c r="L5" s="2"/>
      <c r="M5" s="24">
        <v>2</v>
      </c>
      <c r="N5" s="20">
        <v>7</v>
      </c>
      <c r="O5" s="20">
        <v>7</v>
      </c>
      <c r="P5" s="20">
        <v>3.5</v>
      </c>
      <c r="Q5" s="20">
        <v>7</v>
      </c>
      <c r="R5" s="20">
        <v>1.5</v>
      </c>
      <c r="S5" s="20">
        <v>7</v>
      </c>
      <c r="T5" s="20">
        <v>3.5</v>
      </c>
      <c r="U5" s="20">
        <v>1.5</v>
      </c>
      <c r="V5" s="20">
        <v>7</v>
      </c>
      <c r="W5" s="3">
        <f t="shared" si="0"/>
        <v>45</v>
      </c>
      <c r="X5" s="23"/>
      <c r="Y5" s="23"/>
      <c r="Z5" s="23"/>
      <c r="AA5" s="23"/>
    </row>
    <row r="6" spans="1:27" ht="15.75" x14ac:dyDescent="0.25">
      <c r="A6" s="24">
        <v>3</v>
      </c>
      <c r="B6" s="39">
        <v>5</v>
      </c>
      <c r="C6" s="39">
        <v>5</v>
      </c>
      <c r="D6" s="39">
        <v>4</v>
      </c>
      <c r="E6" s="39">
        <v>2</v>
      </c>
      <c r="F6" s="39">
        <v>4</v>
      </c>
      <c r="G6" s="39">
        <v>3</v>
      </c>
      <c r="H6" s="39">
        <v>4</v>
      </c>
      <c r="I6" s="39">
        <v>2</v>
      </c>
      <c r="J6" s="39">
        <v>4</v>
      </c>
      <c r="K6" s="2">
        <f t="shared" si="1"/>
        <v>33</v>
      </c>
      <c r="L6" s="2"/>
      <c r="M6" s="24">
        <v>3</v>
      </c>
      <c r="N6" s="20">
        <v>5</v>
      </c>
      <c r="O6" s="20">
        <v>5</v>
      </c>
      <c r="P6" s="20">
        <v>5</v>
      </c>
      <c r="Q6" s="20">
        <v>5</v>
      </c>
      <c r="R6" s="20">
        <v>5</v>
      </c>
      <c r="S6" s="20">
        <v>5</v>
      </c>
      <c r="T6" s="20">
        <v>5</v>
      </c>
      <c r="U6" s="20">
        <v>5</v>
      </c>
      <c r="V6" s="20">
        <v>5</v>
      </c>
      <c r="W6" s="3">
        <f t="shared" si="0"/>
        <v>45</v>
      </c>
      <c r="X6" s="23"/>
      <c r="Y6" s="23"/>
      <c r="Z6" s="23"/>
      <c r="AA6" s="23"/>
    </row>
    <row r="7" spans="1:27" ht="15.75" x14ac:dyDescent="0.25">
      <c r="A7" s="24">
        <v>4</v>
      </c>
      <c r="B7" s="39">
        <v>2</v>
      </c>
      <c r="C7" s="39">
        <v>2</v>
      </c>
      <c r="D7" s="39">
        <v>4</v>
      </c>
      <c r="E7" s="39">
        <v>4</v>
      </c>
      <c r="F7" s="39">
        <v>4</v>
      </c>
      <c r="G7" s="39">
        <v>2</v>
      </c>
      <c r="H7" s="39">
        <v>4</v>
      </c>
      <c r="I7" s="39">
        <v>4</v>
      </c>
      <c r="J7" s="39">
        <v>5</v>
      </c>
      <c r="K7" s="2">
        <f t="shared" si="1"/>
        <v>31</v>
      </c>
      <c r="L7" s="2"/>
      <c r="M7" s="24">
        <v>4</v>
      </c>
      <c r="N7" s="20">
        <v>6</v>
      </c>
      <c r="O7" s="20">
        <v>1.5</v>
      </c>
      <c r="P7" s="20">
        <v>6</v>
      </c>
      <c r="Q7" s="20">
        <v>6</v>
      </c>
      <c r="R7" s="20">
        <v>6</v>
      </c>
      <c r="S7" s="20">
        <v>6</v>
      </c>
      <c r="T7" s="20">
        <v>6</v>
      </c>
      <c r="U7" s="20">
        <v>6</v>
      </c>
      <c r="V7" s="20">
        <v>1.5</v>
      </c>
      <c r="W7" s="3">
        <f t="shared" si="0"/>
        <v>45</v>
      </c>
      <c r="X7" s="23"/>
      <c r="Y7" s="23"/>
      <c r="Z7" s="23"/>
      <c r="AA7" s="23"/>
    </row>
    <row r="8" spans="1:27" ht="15.75" x14ac:dyDescent="0.25">
      <c r="A8" s="24">
        <v>5</v>
      </c>
      <c r="B8" s="39">
        <v>5</v>
      </c>
      <c r="C8" s="39">
        <v>5</v>
      </c>
      <c r="D8" s="39">
        <v>4</v>
      </c>
      <c r="E8" s="39">
        <v>4</v>
      </c>
      <c r="F8" s="39">
        <v>5</v>
      </c>
      <c r="G8" s="39">
        <v>4</v>
      </c>
      <c r="H8" s="39">
        <v>4</v>
      </c>
      <c r="I8" s="39">
        <v>4</v>
      </c>
      <c r="J8" s="39">
        <v>4</v>
      </c>
      <c r="K8" s="2">
        <f t="shared" si="1"/>
        <v>39</v>
      </c>
      <c r="L8" s="2"/>
      <c r="M8" s="24">
        <v>5</v>
      </c>
      <c r="N8" s="20">
        <v>5.5</v>
      </c>
      <c r="O8" s="20">
        <v>5.5</v>
      </c>
      <c r="P8" s="20">
        <v>5.5</v>
      </c>
      <c r="Q8" s="20">
        <v>5.5</v>
      </c>
      <c r="R8" s="20">
        <v>5.5</v>
      </c>
      <c r="S8" s="20">
        <v>5.5</v>
      </c>
      <c r="T8" s="20">
        <v>5.5</v>
      </c>
      <c r="U8" s="20">
        <v>1</v>
      </c>
      <c r="V8" s="20">
        <v>5.5</v>
      </c>
      <c r="W8" s="3">
        <f t="shared" si="0"/>
        <v>45</v>
      </c>
      <c r="X8" s="23"/>
      <c r="Y8" s="23"/>
      <c r="Z8" s="23"/>
      <c r="AA8" s="23"/>
    </row>
    <row r="9" spans="1:27" ht="15.75" x14ac:dyDescent="0.25">
      <c r="A9" s="24">
        <v>6</v>
      </c>
      <c r="B9" s="39">
        <v>3</v>
      </c>
      <c r="C9" s="39">
        <v>3</v>
      </c>
      <c r="D9" s="39">
        <v>4</v>
      </c>
      <c r="E9" s="39">
        <v>3</v>
      </c>
      <c r="F9" s="39">
        <v>4</v>
      </c>
      <c r="G9" s="39">
        <v>4</v>
      </c>
      <c r="H9" s="39">
        <v>4</v>
      </c>
      <c r="I9" s="39">
        <v>3</v>
      </c>
      <c r="J9" s="39">
        <v>3</v>
      </c>
      <c r="K9" s="2">
        <f t="shared" si="1"/>
        <v>31</v>
      </c>
      <c r="L9" s="2"/>
      <c r="M9" s="24">
        <v>6</v>
      </c>
      <c r="N9" s="20">
        <v>1.5</v>
      </c>
      <c r="O9" s="20">
        <v>6</v>
      </c>
      <c r="P9" s="20">
        <v>1.5</v>
      </c>
      <c r="Q9" s="20">
        <v>6</v>
      </c>
      <c r="R9" s="20">
        <v>6</v>
      </c>
      <c r="S9" s="20">
        <v>6</v>
      </c>
      <c r="T9" s="20">
        <v>6</v>
      </c>
      <c r="U9" s="20">
        <v>6</v>
      </c>
      <c r="V9" s="20">
        <v>6</v>
      </c>
      <c r="W9" s="3">
        <f t="shared" si="0"/>
        <v>45</v>
      </c>
      <c r="X9" s="23"/>
      <c r="Y9" s="23"/>
      <c r="Z9" s="23"/>
      <c r="AA9" s="23"/>
    </row>
    <row r="10" spans="1:27" ht="15.75" x14ac:dyDescent="0.25">
      <c r="A10" s="24">
        <v>7</v>
      </c>
      <c r="B10" s="39">
        <v>4</v>
      </c>
      <c r="C10" s="39">
        <v>2</v>
      </c>
      <c r="D10" s="39">
        <v>4</v>
      </c>
      <c r="E10" s="39">
        <v>4</v>
      </c>
      <c r="F10" s="39">
        <v>4</v>
      </c>
      <c r="G10" s="39">
        <v>5</v>
      </c>
      <c r="H10" s="39">
        <v>5</v>
      </c>
      <c r="I10" s="39">
        <v>4</v>
      </c>
      <c r="J10" s="39">
        <v>4</v>
      </c>
      <c r="K10" s="2">
        <f>SUM(B10:J10)</f>
        <v>36</v>
      </c>
      <c r="L10" s="2"/>
      <c r="M10" s="24">
        <v>7</v>
      </c>
      <c r="N10" s="20">
        <v>6.5</v>
      </c>
      <c r="O10" s="20">
        <v>2</v>
      </c>
      <c r="P10" s="20">
        <v>6.5</v>
      </c>
      <c r="Q10" s="20">
        <v>6.5</v>
      </c>
      <c r="R10" s="20">
        <v>2</v>
      </c>
      <c r="S10" s="20">
        <v>6.5</v>
      </c>
      <c r="T10" s="20">
        <v>2</v>
      </c>
      <c r="U10" s="20">
        <v>6.5</v>
      </c>
      <c r="V10" s="20">
        <v>6.5</v>
      </c>
      <c r="W10" s="3">
        <f t="shared" si="0"/>
        <v>45</v>
      </c>
      <c r="X10" s="23"/>
      <c r="Y10" s="23"/>
      <c r="Z10" s="23"/>
      <c r="AA10" s="23"/>
    </row>
    <row r="11" spans="1:27" ht="15.75" x14ac:dyDescent="0.25">
      <c r="A11" s="24">
        <v>8</v>
      </c>
      <c r="B11" s="39">
        <v>1</v>
      </c>
      <c r="C11" s="39">
        <v>1</v>
      </c>
      <c r="D11" s="39">
        <v>2</v>
      </c>
      <c r="E11" s="39">
        <v>2</v>
      </c>
      <c r="F11" s="39">
        <v>5</v>
      </c>
      <c r="G11" s="39">
        <v>4</v>
      </c>
      <c r="H11" s="39">
        <v>5</v>
      </c>
      <c r="I11" s="39">
        <v>4</v>
      </c>
      <c r="J11" s="39">
        <v>2</v>
      </c>
      <c r="K11" s="2">
        <f t="shared" si="1"/>
        <v>26</v>
      </c>
      <c r="L11" s="2"/>
      <c r="M11" s="24">
        <v>8</v>
      </c>
      <c r="N11" s="41">
        <v>5.5</v>
      </c>
      <c r="O11" s="20">
        <v>5.5</v>
      </c>
      <c r="P11" s="20">
        <v>5.5</v>
      </c>
      <c r="Q11" s="20">
        <v>5.5</v>
      </c>
      <c r="R11" s="20">
        <v>5.5</v>
      </c>
      <c r="S11" s="20">
        <v>5.5</v>
      </c>
      <c r="T11" s="20">
        <v>5.5</v>
      </c>
      <c r="U11" s="20">
        <v>1</v>
      </c>
      <c r="V11" s="20">
        <v>5.5</v>
      </c>
      <c r="W11" s="3">
        <f t="shared" si="0"/>
        <v>45</v>
      </c>
      <c r="X11" s="23"/>
      <c r="Y11" s="23"/>
      <c r="Z11" s="23"/>
      <c r="AA11" s="23"/>
    </row>
    <row r="12" spans="1:27" ht="15.75" x14ac:dyDescent="0.25">
      <c r="A12" s="24">
        <v>9</v>
      </c>
      <c r="B12" s="39">
        <v>4</v>
      </c>
      <c r="C12" s="39">
        <v>2</v>
      </c>
      <c r="D12" s="39">
        <v>2</v>
      </c>
      <c r="E12" s="39">
        <v>2</v>
      </c>
      <c r="F12" s="39">
        <v>3</v>
      </c>
      <c r="G12" s="39">
        <v>4</v>
      </c>
      <c r="H12" s="39">
        <v>4</v>
      </c>
      <c r="I12" s="39">
        <v>4</v>
      </c>
      <c r="J12" s="39">
        <v>4</v>
      </c>
      <c r="K12" s="2">
        <f t="shared" si="1"/>
        <v>29</v>
      </c>
      <c r="L12" s="2"/>
      <c r="M12" s="24">
        <v>9</v>
      </c>
      <c r="N12" s="20">
        <v>4</v>
      </c>
      <c r="O12" s="20">
        <v>4</v>
      </c>
      <c r="P12" s="20">
        <v>8.5</v>
      </c>
      <c r="Q12" s="20">
        <v>4</v>
      </c>
      <c r="R12" s="20">
        <v>4</v>
      </c>
      <c r="S12" s="20">
        <v>8.5</v>
      </c>
      <c r="T12" s="20">
        <v>4</v>
      </c>
      <c r="U12" s="20">
        <v>4</v>
      </c>
      <c r="V12" s="20">
        <v>4</v>
      </c>
      <c r="W12" s="3">
        <f t="shared" si="0"/>
        <v>45</v>
      </c>
      <c r="X12" s="23"/>
      <c r="Y12" s="23"/>
      <c r="Z12" s="23"/>
      <c r="AA12" s="23"/>
    </row>
    <row r="13" spans="1:27" ht="15.75" x14ac:dyDescent="0.25">
      <c r="A13" s="24">
        <v>10</v>
      </c>
      <c r="B13" s="39">
        <v>3</v>
      </c>
      <c r="C13" s="39">
        <v>3</v>
      </c>
      <c r="D13" s="39">
        <v>4</v>
      </c>
      <c r="E13" s="39">
        <v>4</v>
      </c>
      <c r="F13" s="39">
        <v>4</v>
      </c>
      <c r="G13" s="39">
        <v>3</v>
      </c>
      <c r="H13" s="39">
        <v>4</v>
      </c>
      <c r="I13" s="39">
        <v>4</v>
      </c>
      <c r="J13" s="39">
        <v>4</v>
      </c>
      <c r="K13" s="2">
        <f t="shared" si="1"/>
        <v>33</v>
      </c>
      <c r="L13" s="2"/>
      <c r="M13" s="24">
        <v>10</v>
      </c>
      <c r="N13" s="20">
        <v>8.5</v>
      </c>
      <c r="O13" s="20">
        <v>4</v>
      </c>
      <c r="P13" s="20">
        <v>4</v>
      </c>
      <c r="Q13" s="20">
        <v>4</v>
      </c>
      <c r="R13" s="20">
        <v>8.5</v>
      </c>
      <c r="S13" s="20">
        <v>4</v>
      </c>
      <c r="T13" s="20">
        <v>4</v>
      </c>
      <c r="U13" s="20">
        <v>4</v>
      </c>
      <c r="V13" s="20">
        <v>4</v>
      </c>
      <c r="W13" s="3">
        <f t="shared" si="0"/>
        <v>45</v>
      </c>
      <c r="X13" s="23"/>
      <c r="Y13" s="23"/>
      <c r="Z13" s="23"/>
      <c r="AA13" s="23"/>
    </row>
    <row r="14" spans="1:27" ht="15.75" x14ac:dyDescent="0.25">
      <c r="A14" s="24">
        <v>11</v>
      </c>
      <c r="B14" s="39">
        <v>3</v>
      </c>
      <c r="C14" s="39">
        <v>3</v>
      </c>
      <c r="D14" s="39">
        <v>3</v>
      </c>
      <c r="E14" s="39">
        <v>4</v>
      </c>
      <c r="F14" s="39">
        <v>4</v>
      </c>
      <c r="G14" s="39">
        <v>4</v>
      </c>
      <c r="H14" s="39">
        <v>4</v>
      </c>
      <c r="I14" s="39">
        <v>3</v>
      </c>
      <c r="J14" s="39">
        <v>4</v>
      </c>
      <c r="K14" s="2">
        <f t="shared" si="1"/>
        <v>32</v>
      </c>
      <c r="L14" s="2"/>
      <c r="M14" s="24">
        <v>11</v>
      </c>
      <c r="N14" s="20">
        <v>5</v>
      </c>
      <c r="O14" s="20">
        <v>5</v>
      </c>
      <c r="P14" s="20">
        <v>5</v>
      </c>
      <c r="Q14" s="20">
        <v>5</v>
      </c>
      <c r="R14" s="20">
        <v>5</v>
      </c>
      <c r="S14" s="20">
        <v>5</v>
      </c>
      <c r="T14" s="20">
        <v>5</v>
      </c>
      <c r="U14" s="20">
        <v>5</v>
      </c>
      <c r="V14" s="20">
        <v>5</v>
      </c>
      <c r="W14" s="3">
        <f t="shared" si="0"/>
        <v>45</v>
      </c>
      <c r="X14" s="23"/>
      <c r="Y14" s="23"/>
      <c r="Z14" s="23"/>
      <c r="AA14" s="23"/>
    </row>
    <row r="15" spans="1:27" ht="15.75" x14ac:dyDescent="0.25">
      <c r="A15" s="24">
        <v>12</v>
      </c>
      <c r="B15" s="39">
        <v>3</v>
      </c>
      <c r="C15" s="39">
        <v>2</v>
      </c>
      <c r="D15" s="39">
        <v>3</v>
      </c>
      <c r="E15" s="39">
        <v>3</v>
      </c>
      <c r="F15" s="39">
        <v>2</v>
      </c>
      <c r="G15" s="39">
        <v>2</v>
      </c>
      <c r="H15" s="39">
        <v>3</v>
      </c>
      <c r="I15" s="39">
        <v>4</v>
      </c>
      <c r="J15" s="39">
        <v>2</v>
      </c>
      <c r="K15" s="2">
        <f t="shared" si="1"/>
        <v>24</v>
      </c>
      <c r="L15" s="2"/>
      <c r="M15" s="24">
        <v>12</v>
      </c>
      <c r="N15" s="20">
        <v>8</v>
      </c>
      <c r="O15" s="20">
        <v>8</v>
      </c>
      <c r="P15" s="20">
        <v>1.5</v>
      </c>
      <c r="Q15" s="20">
        <v>4.5</v>
      </c>
      <c r="R15" s="20">
        <v>8</v>
      </c>
      <c r="S15" s="20">
        <v>4.5</v>
      </c>
      <c r="T15" s="20">
        <v>4.5</v>
      </c>
      <c r="U15" s="20">
        <v>1.5</v>
      </c>
      <c r="V15" s="20">
        <v>4.5</v>
      </c>
      <c r="W15" s="3">
        <f t="shared" si="0"/>
        <v>45</v>
      </c>
      <c r="X15" s="23"/>
      <c r="Y15" s="23"/>
      <c r="Z15" s="23"/>
      <c r="AA15" s="23"/>
    </row>
    <row r="16" spans="1:27" ht="15.75" x14ac:dyDescent="0.25">
      <c r="A16" s="24">
        <v>13</v>
      </c>
      <c r="B16" s="39">
        <v>2</v>
      </c>
      <c r="C16" s="39">
        <v>2</v>
      </c>
      <c r="D16" s="39">
        <v>3</v>
      </c>
      <c r="E16" s="39">
        <v>3</v>
      </c>
      <c r="F16" s="39">
        <v>3</v>
      </c>
      <c r="G16" s="39">
        <v>3</v>
      </c>
      <c r="H16" s="39">
        <v>2</v>
      </c>
      <c r="I16" s="39">
        <v>4</v>
      </c>
      <c r="J16" s="39">
        <v>5</v>
      </c>
      <c r="K16" s="2">
        <f t="shared" si="1"/>
        <v>27</v>
      </c>
      <c r="L16" s="2"/>
      <c r="M16" s="24">
        <v>13</v>
      </c>
      <c r="N16" s="20">
        <v>5</v>
      </c>
      <c r="O16" s="20">
        <v>5</v>
      </c>
      <c r="P16" s="20">
        <v>5</v>
      </c>
      <c r="Q16" s="20">
        <v>5</v>
      </c>
      <c r="R16" s="20">
        <v>5</v>
      </c>
      <c r="S16" s="20">
        <v>5</v>
      </c>
      <c r="T16" s="20">
        <v>5</v>
      </c>
      <c r="U16" s="20">
        <v>5</v>
      </c>
      <c r="V16" s="20">
        <v>5</v>
      </c>
      <c r="W16" s="3">
        <f t="shared" si="0"/>
        <v>45</v>
      </c>
      <c r="X16" s="23"/>
      <c r="Y16" s="23"/>
      <c r="Z16" s="23"/>
      <c r="AA16" s="23"/>
    </row>
    <row r="17" spans="1:27" ht="15.75" x14ac:dyDescent="0.25">
      <c r="A17" s="24">
        <v>14</v>
      </c>
      <c r="B17" s="39">
        <v>4</v>
      </c>
      <c r="C17" s="39">
        <v>2</v>
      </c>
      <c r="D17" s="39">
        <v>2</v>
      </c>
      <c r="E17" s="39">
        <v>2</v>
      </c>
      <c r="F17" s="39">
        <v>2</v>
      </c>
      <c r="G17" s="39">
        <v>2</v>
      </c>
      <c r="H17" s="39">
        <v>2</v>
      </c>
      <c r="I17" s="39">
        <v>3</v>
      </c>
      <c r="J17" s="39">
        <v>4</v>
      </c>
      <c r="K17" s="2">
        <f t="shared" si="1"/>
        <v>23</v>
      </c>
      <c r="L17" s="2"/>
      <c r="M17" s="24">
        <v>14</v>
      </c>
      <c r="N17" s="21">
        <v>6.5</v>
      </c>
      <c r="O17" s="21">
        <v>2</v>
      </c>
      <c r="P17" s="21">
        <v>6.5</v>
      </c>
      <c r="Q17" s="21">
        <v>6.5</v>
      </c>
      <c r="R17" s="21">
        <v>2</v>
      </c>
      <c r="S17" s="21">
        <v>6.5</v>
      </c>
      <c r="T17" s="21">
        <v>6.5</v>
      </c>
      <c r="U17" s="21">
        <v>6.5</v>
      </c>
      <c r="V17" s="21">
        <v>2</v>
      </c>
      <c r="W17" s="3">
        <f t="shared" si="0"/>
        <v>45</v>
      </c>
      <c r="X17" s="23"/>
      <c r="Y17" s="23"/>
      <c r="Z17" s="23"/>
      <c r="AA17" s="23"/>
    </row>
    <row r="18" spans="1:27" ht="15.75" x14ac:dyDescent="0.25">
      <c r="A18" s="24">
        <v>15</v>
      </c>
      <c r="B18" s="39">
        <v>3</v>
      </c>
      <c r="C18" s="39">
        <v>2</v>
      </c>
      <c r="D18" s="39">
        <v>2</v>
      </c>
      <c r="E18" s="39">
        <v>2</v>
      </c>
      <c r="F18" s="39">
        <v>4</v>
      </c>
      <c r="G18" s="39">
        <v>4</v>
      </c>
      <c r="H18" s="39">
        <v>4</v>
      </c>
      <c r="I18" s="39">
        <v>4</v>
      </c>
      <c r="J18" s="39">
        <v>5</v>
      </c>
      <c r="K18" s="2">
        <f t="shared" si="1"/>
        <v>30</v>
      </c>
      <c r="L18" s="2"/>
      <c r="M18" s="24">
        <v>15</v>
      </c>
      <c r="N18" s="21">
        <v>6.5</v>
      </c>
      <c r="O18" s="21">
        <v>6.5</v>
      </c>
      <c r="P18" s="21">
        <v>2</v>
      </c>
      <c r="Q18" s="21">
        <v>6.5</v>
      </c>
      <c r="R18" s="21">
        <v>2</v>
      </c>
      <c r="S18" s="21">
        <v>6.5</v>
      </c>
      <c r="T18" s="21">
        <v>6.5</v>
      </c>
      <c r="U18" s="21">
        <v>2</v>
      </c>
      <c r="V18" s="21">
        <v>6.5</v>
      </c>
      <c r="W18" s="3">
        <f t="shared" si="0"/>
        <v>45</v>
      </c>
      <c r="X18" s="23"/>
      <c r="Y18" s="23"/>
      <c r="Z18" s="23"/>
      <c r="AA18" s="23"/>
    </row>
    <row r="19" spans="1:27" ht="15.75" x14ac:dyDescent="0.25">
      <c r="A19" s="24">
        <v>16</v>
      </c>
      <c r="B19" s="39">
        <v>4</v>
      </c>
      <c r="C19" s="39">
        <v>4</v>
      </c>
      <c r="D19" s="39">
        <v>5</v>
      </c>
      <c r="E19" s="39">
        <v>4</v>
      </c>
      <c r="F19" s="39">
        <v>2</v>
      </c>
      <c r="G19" s="39">
        <v>4</v>
      </c>
      <c r="H19" s="39">
        <v>2</v>
      </c>
      <c r="I19" s="39">
        <v>4</v>
      </c>
      <c r="J19" s="39">
        <v>5</v>
      </c>
      <c r="K19" s="2">
        <f t="shared" si="1"/>
        <v>34</v>
      </c>
      <c r="L19" s="2"/>
      <c r="M19" s="24">
        <v>16</v>
      </c>
      <c r="N19" s="21">
        <v>5</v>
      </c>
      <c r="O19" s="21">
        <v>5</v>
      </c>
      <c r="P19" s="21">
        <v>5</v>
      </c>
      <c r="Q19" s="21">
        <v>5</v>
      </c>
      <c r="R19" s="21">
        <v>5</v>
      </c>
      <c r="S19" s="21">
        <v>5</v>
      </c>
      <c r="T19" s="21">
        <v>5</v>
      </c>
      <c r="U19" s="21">
        <v>5</v>
      </c>
      <c r="V19" s="21">
        <v>5</v>
      </c>
      <c r="W19" s="3">
        <f t="shared" si="0"/>
        <v>45</v>
      </c>
      <c r="X19" s="23"/>
      <c r="Y19" s="23"/>
      <c r="Z19" s="23"/>
      <c r="AA19" s="23"/>
    </row>
    <row r="20" spans="1:27" ht="15.75" x14ac:dyDescent="0.25">
      <c r="A20" s="24">
        <v>17</v>
      </c>
      <c r="B20" s="39">
        <v>3</v>
      </c>
      <c r="C20" s="39">
        <v>4</v>
      </c>
      <c r="D20" s="39">
        <v>3</v>
      </c>
      <c r="E20" s="39">
        <v>4</v>
      </c>
      <c r="F20" s="39">
        <v>3</v>
      </c>
      <c r="G20" s="39">
        <v>4</v>
      </c>
      <c r="H20" s="39">
        <v>4</v>
      </c>
      <c r="I20" s="39">
        <v>3</v>
      </c>
      <c r="J20" s="39">
        <v>3</v>
      </c>
      <c r="K20" s="2">
        <f t="shared" si="1"/>
        <v>31</v>
      </c>
      <c r="L20" s="2"/>
      <c r="M20" s="24">
        <v>17</v>
      </c>
      <c r="N20" s="21">
        <v>8</v>
      </c>
      <c r="O20" s="21">
        <v>8</v>
      </c>
      <c r="P20" s="21">
        <v>3.5</v>
      </c>
      <c r="Q20" s="21">
        <v>3.5</v>
      </c>
      <c r="R20" s="21">
        <v>8</v>
      </c>
      <c r="S20" s="21">
        <v>3.5</v>
      </c>
      <c r="T20" s="21">
        <v>3.5</v>
      </c>
      <c r="U20" s="21">
        <v>3.5</v>
      </c>
      <c r="V20" s="21">
        <v>3.5</v>
      </c>
      <c r="W20" s="3">
        <f t="shared" si="0"/>
        <v>45</v>
      </c>
      <c r="X20" s="23"/>
      <c r="Y20" s="23"/>
      <c r="Z20" s="23"/>
      <c r="AA20" s="23"/>
    </row>
    <row r="21" spans="1:27" ht="15.75" x14ac:dyDescent="0.25">
      <c r="A21" s="24">
        <v>18</v>
      </c>
      <c r="B21" s="39">
        <v>5</v>
      </c>
      <c r="C21" s="39">
        <v>3</v>
      </c>
      <c r="D21" s="39">
        <v>4</v>
      </c>
      <c r="E21" s="39">
        <v>3</v>
      </c>
      <c r="F21" s="39">
        <v>4</v>
      </c>
      <c r="G21" s="39">
        <v>3</v>
      </c>
      <c r="H21" s="39">
        <v>5</v>
      </c>
      <c r="I21" s="39">
        <v>5</v>
      </c>
      <c r="J21" s="39">
        <v>3</v>
      </c>
      <c r="K21" s="2">
        <f t="shared" si="1"/>
        <v>35</v>
      </c>
      <c r="L21" s="2"/>
      <c r="M21" s="24">
        <v>18</v>
      </c>
      <c r="N21" s="21">
        <v>3.5</v>
      </c>
      <c r="O21" s="21">
        <v>3.5</v>
      </c>
      <c r="P21" s="21">
        <v>8</v>
      </c>
      <c r="Q21" s="21">
        <v>8</v>
      </c>
      <c r="R21" s="21">
        <v>8</v>
      </c>
      <c r="S21" s="21">
        <v>3.5</v>
      </c>
      <c r="T21" s="21">
        <v>3.5</v>
      </c>
      <c r="U21" s="21">
        <v>3.5</v>
      </c>
      <c r="V21" s="21">
        <v>3.5</v>
      </c>
      <c r="W21" s="3">
        <f t="shared" si="0"/>
        <v>45</v>
      </c>
      <c r="X21" s="23"/>
      <c r="Y21" s="23"/>
      <c r="Z21" s="23"/>
      <c r="AA21" s="23"/>
    </row>
    <row r="22" spans="1:27" ht="15.75" x14ac:dyDescent="0.25">
      <c r="A22" s="24">
        <v>19</v>
      </c>
      <c r="B22" s="39">
        <v>5</v>
      </c>
      <c r="C22" s="39">
        <v>3</v>
      </c>
      <c r="D22" s="39">
        <v>2</v>
      </c>
      <c r="E22" s="39">
        <v>2</v>
      </c>
      <c r="F22" s="39">
        <v>4</v>
      </c>
      <c r="G22" s="39">
        <v>4</v>
      </c>
      <c r="H22" s="39">
        <v>3</v>
      </c>
      <c r="I22" s="39">
        <v>3</v>
      </c>
      <c r="J22" s="39">
        <v>4</v>
      </c>
      <c r="K22" s="2">
        <f t="shared" si="1"/>
        <v>30</v>
      </c>
      <c r="L22" s="2"/>
      <c r="M22" s="24">
        <v>19</v>
      </c>
      <c r="N22" s="21">
        <v>3.5</v>
      </c>
      <c r="O22" s="21">
        <v>3.5</v>
      </c>
      <c r="P22" s="21">
        <v>3.5</v>
      </c>
      <c r="Q22" s="21">
        <v>7.5</v>
      </c>
      <c r="R22" s="21">
        <v>1</v>
      </c>
      <c r="S22" s="21">
        <v>7.5</v>
      </c>
      <c r="T22" s="21">
        <v>3.5</v>
      </c>
      <c r="U22" s="21">
        <v>7.5</v>
      </c>
      <c r="V22" s="21">
        <v>7.5</v>
      </c>
      <c r="W22" s="3">
        <f t="shared" si="0"/>
        <v>45</v>
      </c>
      <c r="X22" s="23"/>
      <c r="Y22" s="23"/>
      <c r="Z22" s="23"/>
      <c r="AA22" s="23"/>
    </row>
    <row r="23" spans="1:27" ht="15.75" x14ac:dyDescent="0.25">
      <c r="A23" s="24">
        <v>20</v>
      </c>
      <c r="B23" s="39">
        <v>4</v>
      </c>
      <c r="C23" s="39">
        <v>2</v>
      </c>
      <c r="D23" s="39">
        <v>1</v>
      </c>
      <c r="E23" s="39">
        <v>2</v>
      </c>
      <c r="F23" s="39">
        <v>2</v>
      </c>
      <c r="G23" s="39">
        <v>1</v>
      </c>
      <c r="H23" s="39">
        <v>4</v>
      </c>
      <c r="I23" s="39">
        <v>3</v>
      </c>
      <c r="J23" s="39">
        <v>3</v>
      </c>
      <c r="K23" s="2">
        <f t="shared" si="1"/>
        <v>22</v>
      </c>
      <c r="L23" s="2"/>
      <c r="M23" s="24">
        <v>20</v>
      </c>
      <c r="N23" s="21">
        <v>8.5</v>
      </c>
      <c r="O23" s="21">
        <v>4</v>
      </c>
      <c r="P23" s="21">
        <v>1.5</v>
      </c>
      <c r="Q23" s="21">
        <v>4</v>
      </c>
      <c r="R23" s="21">
        <v>4</v>
      </c>
      <c r="S23" s="21">
        <v>1.5</v>
      </c>
      <c r="T23" s="21">
        <v>8.5</v>
      </c>
      <c r="U23" s="21">
        <v>6.5</v>
      </c>
      <c r="V23" s="21">
        <v>6.5</v>
      </c>
      <c r="W23" s="3">
        <f t="shared" si="0"/>
        <v>45</v>
      </c>
      <c r="X23" s="23"/>
      <c r="Y23" s="23"/>
      <c r="Z23" s="23"/>
      <c r="AA23" s="23"/>
    </row>
    <row r="24" spans="1:27" ht="15.75" x14ac:dyDescent="0.25">
      <c r="A24" s="24">
        <v>21</v>
      </c>
      <c r="B24" s="39">
        <v>4</v>
      </c>
      <c r="C24" s="39">
        <v>3</v>
      </c>
      <c r="D24" s="39">
        <v>3</v>
      </c>
      <c r="E24" s="39">
        <v>3</v>
      </c>
      <c r="F24" s="39">
        <v>5</v>
      </c>
      <c r="G24" s="39">
        <v>4</v>
      </c>
      <c r="H24" s="39">
        <v>4</v>
      </c>
      <c r="I24" s="39">
        <v>3</v>
      </c>
      <c r="J24" s="39">
        <v>3</v>
      </c>
      <c r="K24" s="2">
        <f t="shared" si="1"/>
        <v>32</v>
      </c>
      <c r="L24" s="2"/>
      <c r="M24" s="24">
        <v>21</v>
      </c>
      <c r="N24" s="21">
        <v>7</v>
      </c>
      <c r="O24" s="21">
        <v>3</v>
      </c>
      <c r="P24" s="21">
        <v>3</v>
      </c>
      <c r="Q24" s="21">
        <v>3</v>
      </c>
      <c r="R24" s="21">
        <v>9</v>
      </c>
      <c r="S24" s="21">
        <v>7</v>
      </c>
      <c r="T24" s="21">
        <v>7</v>
      </c>
      <c r="U24" s="21">
        <v>3</v>
      </c>
      <c r="V24" s="21">
        <v>3</v>
      </c>
      <c r="W24" s="3">
        <f t="shared" si="0"/>
        <v>45</v>
      </c>
      <c r="X24" s="23"/>
      <c r="Y24" s="23"/>
      <c r="Z24" s="23"/>
      <c r="AA24" s="23"/>
    </row>
    <row r="25" spans="1:27" ht="15.75" x14ac:dyDescent="0.25">
      <c r="A25" s="24">
        <v>22</v>
      </c>
      <c r="B25" s="39">
        <v>3</v>
      </c>
      <c r="C25" s="39">
        <v>4</v>
      </c>
      <c r="D25" s="39">
        <v>3</v>
      </c>
      <c r="E25" s="39">
        <v>3</v>
      </c>
      <c r="F25" s="39">
        <v>3</v>
      </c>
      <c r="G25" s="39">
        <v>3</v>
      </c>
      <c r="H25" s="39">
        <v>3</v>
      </c>
      <c r="I25" s="39">
        <v>3</v>
      </c>
      <c r="J25" s="39">
        <v>3</v>
      </c>
      <c r="K25" s="2">
        <f t="shared" si="1"/>
        <v>28</v>
      </c>
      <c r="L25" s="2"/>
      <c r="M25" s="24">
        <v>22</v>
      </c>
      <c r="N25" s="21">
        <v>4.5</v>
      </c>
      <c r="O25" s="21">
        <v>9</v>
      </c>
      <c r="P25" s="21">
        <v>4.5</v>
      </c>
      <c r="Q25" s="21">
        <v>4.5</v>
      </c>
      <c r="R25" s="21">
        <v>4.5</v>
      </c>
      <c r="S25" s="21">
        <v>4.5</v>
      </c>
      <c r="T25" s="21">
        <v>4.5</v>
      </c>
      <c r="U25" s="21">
        <v>4.5</v>
      </c>
      <c r="V25" s="21">
        <v>4.5</v>
      </c>
      <c r="W25" s="3">
        <f t="shared" si="0"/>
        <v>45</v>
      </c>
      <c r="X25" s="23"/>
      <c r="Y25" s="23"/>
      <c r="Z25" s="23"/>
      <c r="AA25" s="23"/>
    </row>
    <row r="26" spans="1:27" ht="15.75" x14ac:dyDescent="0.25">
      <c r="A26" s="24">
        <v>23</v>
      </c>
      <c r="B26" s="39">
        <v>3</v>
      </c>
      <c r="C26" s="39">
        <v>4</v>
      </c>
      <c r="D26" s="39">
        <v>2</v>
      </c>
      <c r="E26" s="39">
        <v>2</v>
      </c>
      <c r="F26" s="39">
        <v>4</v>
      </c>
      <c r="G26" s="39">
        <v>5</v>
      </c>
      <c r="H26" s="39">
        <v>5</v>
      </c>
      <c r="I26" s="39">
        <v>3</v>
      </c>
      <c r="J26" s="39">
        <v>2</v>
      </c>
      <c r="K26" s="2">
        <f t="shared" si="1"/>
        <v>30</v>
      </c>
      <c r="L26" s="2"/>
      <c r="M26" s="24">
        <v>23</v>
      </c>
      <c r="N26" s="21">
        <v>4.5</v>
      </c>
      <c r="O26" s="21">
        <v>6.5</v>
      </c>
      <c r="P26" s="21">
        <v>2</v>
      </c>
      <c r="Q26" s="21">
        <v>2</v>
      </c>
      <c r="R26" s="21">
        <v>6.5</v>
      </c>
      <c r="S26" s="21">
        <v>8.5</v>
      </c>
      <c r="T26" s="21">
        <v>8.5</v>
      </c>
      <c r="U26" s="21">
        <v>4.5</v>
      </c>
      <c r="V26" s="21">
        <v>2</v>
      </c>
      <c r="W26" s="3">
        <f t="shared" si="0"/>
        <v>45</v>
      </c>
      <c r="X26" s="23"/>
      <c r="Y26" s="23"/>
      <c r="Z26" s="23"/>
      <c r="AA26" s="23"/>
    </row>
    <row r="27" spans="1:27" ht="15.75" x14ac:dyDescent="0.25">
      <c r="A27" s="24">
        <v>24</v>
      </c>
      <c r="B27" s="39">
        <v>4</v>
      </c>
      <c r="C27" s="39">
        <v>3</v>
      </c>
      <c r="D27" s="39">
        <v>2</v>
      </c>
      <c r="E27" s="39">
        <v>3</v>
      </c>
      <c r="F27" s="39">
        <v>3</v>
      </c>
      <c r="G27" s="39">
        <v>2</v>
      </c>
      <c r="H27" s="39">
        <v>3</v>
      </c>
      <c r="I27" s="39">
        <v>2</v>
      </c>
      <c r="J27" s="39">
        <v>4</v>
      </c>
      <c r="K27" s="2">
        <f t="shared" si="1"/>
        <v>26</v>
      </c>
      <c r="L27" s="2"/>
      <c r="M27" s="24">
        <v>24</v>
      </c>
      <c r="N27" s="21">
        <v>8.5</v>
      </c>
      <c r="O27" s="21">
        <v>5.5</v>
      </c>
      <c r="P27" s="21">
        <v>2</v>
      </c>
      <c r="Q27" s="21">
        <v>5.5</v>
      </c>
      <c r="R27" s="21">
        <v>5.5</v>
      </c>
      <c r="S27" s="21">
        <v>2</v>
      </c>
      <c r="T27" s="21">
        <v>5.5</v>
      </c>
      <c r="U27" s="21">
        <v>2</v>
      </c>
      <c r="V27" s="21">
        <v>8.5</v>
      </c>
      <c r="W27" s="3">
        <f t="shared" si="0"/>
        <v>45</v>
      </c>
      <c r="X27" s="23"/>
      <c r="Y27" s="23"/>
      <c r="Z27" s="23"/>
      <c r="AA27" s="23"/>
    </row>
    <row r="28" spans="1:27" ht="15.75" x14ac:dyDescent="0.25">
      <c r="A28" s="24">
        <v>25</v>
      </c>
      <c r="B28" s="39">
        <v>4</v>
      </c>
      <c r="C28" s="39">
        <v>4</v>
      </c>
      <c r="D28" s="39">
        <v>2</v>
      </c>
      <c r="E28" s="39">
        <v>2</v>
      </c>
      <c r="F28" s="39">
        <v>2</v>
      </c>
      <c r="G28" s="39">
        <v>2</v>
      </c>
      <c r="H28" s="39">
        <v>4</v>
      </c>
      <c r="I28" s="39">
        <v>2</v>
      </c>
      <c r="J28" s="39">
        <v>2</v>
      </c>
      <c r="K28" s="2">
        <f t="shared" si="1"/>
        <v>24</v>
      </c>
      <c r="L28" s="2"/>
      <c r="M28" s="24">
        <v>25</v>
      </c>
      <c r="N28" s="21">
        <v>8</v>
      </c>
      <c r="O28" s="21">
        <v>8</v>
      </c>
      <c r="P28" s="21">
        <v>3.5</v>
      </c>
      <c r="Q28" s="21">
        <v>3.5</v>
      </c>
      <c r="R28" s="21">
        <v>3.5</v>
      </c>
      <c r="S28" s="21">
        <v>3.5</v>
      </c>
      <c r="T28" s="21">
        <v>8</v>
      </c>
      <c r="U28" s="21">
        <v>3.5</v>
      </c>
      <c r="V28" s="21">
        <v>3.5</v>
      </c>
      <c r="W28" s="3">
        <f t="shared" si="0"/>
        <v>45</v>
      </c>
      <c r="X28" s="23"/>
      <c r="Y28" s="23"/>
      <c r="Z28" s="23"/>
      <c r="AA28" s="23"/>
    </row>
    <row r="29" spans="1:27" ht="15.75" x14ac:dyDescent="0.25">
      <c r="A29" s="24">
        <v>26</v>
      </c>
      <c r="B29" s="39">
        <v>2</v>
      </c>
      <c r="C29" s="39">
        <v>2</v>
      </c>
      <c r="D29" s="39">
        <v>4</v>
      </c>
      <c r="E29" s="39">
        <v>2</v>
      </c>
      <c r="F29" s="39">
        <v>4</v>
      </c>
      <c r="G29" s="39">
        <v>4</v>
      </c>
      <c r="H29" s="39">
        <v>5</v>
      </c>
      <c r="I29" s="39">
        <v>4</v>
      </c>
      <c r="J29" s="39">
        <v>4</v>
      </c>
      <c r="K29" s="2">
        <f t="shared" si="1"/>
        <v>31</v>
      </c>
      <c r="L29" s="2"/>
      <c r="M29" s="24">
        <v>26</v>
      </c>
      <c r="N29" s="21">
        <v>2</v>
      </c>
      <c r="O29" s="21">
        <v>2</v>
      </c>
      <c r="P29" s="21">
        <v>6</v>
      </c>
      <c r="Q29" s="21">
        <v>2</v>
      </c>
      <c r="R29" s="21">
        <v>6</v>
      </c>
      <c r="S29" s="21">
        <v>6</v>
      </c>
      <c r="T29" s="21">
        <v>9</v>
      </c>
      <c r="U29" s="21">
        <v>6</v>
      </c>
      <c r="V29" s="21">
        <v>6</v>
      </c>
      <c r="W29" s="3">
        <f t="shared" si="0"/>
        <v>45</v>
      </c>
      <c r="X29" s="23"/>
      <c r="Y29" s="23"/>
      <c r="Z29" s="23"/>
      <c r="AA29" s="23"/>
    </row>
    <row r="30" spans="1:27" ht="15.75" x14ac:dyDescent="0.25">
      <c r="A30" s="24">
        <v>27</v>
      </c>
      <c r="B30" s="39">
        <v>2</v>
      </c>
      <c r="C30" s="39">
        <v>3</v>
      </c>
      <c r="D30" s="39">
        <v>4</v>
      </c>
      <c r="E30" s="39">
        <v>4</v>
      </c>
      <c r="F30" s="39">
        <v>4</v>
      </c>
      <c r="G30" s="39">
        <v>3</v>
      </c>
      <c r="H30" s="39">
        <v>2</v>
      </c>
      <c r="I30" s="39">
        <v>3</v>
      </c>
      <c r="J30" s="39">
        <v>4</v>
      </c>
      <c r="K30" s="2">
        <f t="shared" si="1"/>
        <v>29</v>
      </c>
      <c r="L30" s="2"/>
      <c r="M30" s="24">
        <v>27</v>
      </c>
      <c r="N30" s="21">
        <v>1.5</v>
      </c>
      <c r="O30" s="21">
        <v>4</v>
      </c>
      <c r="P30" s="21">
        <v>7.5</v>
      </c>
      <c r="Q30" s="21">
        <v>7.5</v>
      </c>
      <c r="R30" s="21">
        <v>7.5</v>
      </c>
      <c r="S30" s="21">
        <v>4</v>
      </c>
      <c r="T30" s="21">
        <v>1.5</v>
      </c>
      <c r="U30" s="21">
        <v>4</v>
      </c>
      <c r="V30" s="21">
        <v>7.5</v>
      </c>
      <c r="W30" s="3">
        <f t="shared" si="0"/>
        <v>45</v>
      </c>
      <c r="X30" s="23"/>
      <c r="Y30" s="23"/>
      <c r="Z30" s="23"/>
      <c r="AA30" s="23"/>
    </row>
    <row r="31" spans="1:27" ht="15.75" x14ac:dyDescent="0.25">
      <c r="A31" s="24">
        <v>28</v>
      </c>
      <c r="B31" s="39">
        <v>4</v>
      </c>
      <c r="C31" s="39">
        <v>4</v>
      </c>
      <c r="D31" s="39">
        <v>3</v>
      </c>
      <c r="E31" s="39">
        <v>2</v>
      </c>
      <c r="F31" s="39">
        <v>2</v>
      </c>
      <c r="G31" s="39">
        <v>4</v>
      </c>
      <c r="H31" s="39">
        <v>2</v>
      </c>
      <c r="I31" s="39">
        <v>2</v>
      </c>
      <c r="J31" s="39">
        <v>3</v>
      </c>
      <c r="K31" s="2">
        <f t="shared" si="1"/>
        <v>26</v>
      </c>
      <c r="L31" s="2"/>
      <c r="M31" s="24">
        <v>28</v>
      </c>
      <c r="N31" s="21">
        <v>8</v>
      </c>
      <c r="O31" s="21">
        <v>8</v>
      </c>
      <c r="P31" s="21">
        <v>5.5</v>
      </c>
      <c r="Q31" s="21">
        <v>2.5</v>
      </c>
      <c r="R31" s="21">
        <v>2.5</v>
      </c>
      <c r="S31" s="21">
        <v>8</v>
      </c>
      <c r="T31" s="21">
        <v>2.5</v>
      </c>
      <c r="U31" s="21">
        <v>2.5</v>
      </c>
      <c r="V31" s="21">
        <v>5.5</v>
      </c>
      <c r="W31" s="3">
        <f t="shared" si="0"/>
        <v>45</v>
      </c>
      <c r="X31" s="23"/>
      <c r="Y31" s="23"/>
      <c r="Z31" s="23"/>
      <c r="AA31" s="23"/>
    </row>
    <row r="32" spans="1:27" ht="15.75" x14ac:dyDescent="0.25">
      <c r="A32" s="24">
        <v>29</v>
      </c>
      <c r="B32" s="39">
        <v>2</v>
      </c>
      <c r="C32" s="39">
        <v>4</v>
      </c>
      <c r="D32" s="39">
        <v>2</v>
      </c>
      <c r="E32" s="39">
        <v>4</v>
      </c>
      <c r="F32" s="39">
        <v>4</v>
      </c>
      <c r="G32" s="39">
        <v>4</v>
      </c>
      <c r="H32" s="39">
        <v>4</v>
      </c>
      <c r="I32" s="39">
        <v>4</v>
      </c>
      <c r="J32" s="39">
        <v>4</v>
      </c>
      <c r="K32" s="2">
        <f>SUM(B32:J32)</f>
        <v>32</v>
      </c>
      <c r="L32" s="2"/>
      <c r="M32" s="24">
        <v>29</v>
      </c>
      <c r="N32" s="21">
        <v>1.5</v>
      </c>
      <c r="O32" s="21">
        <v>6</v>
      </c>
      <c r="P32" s="21">
        <v>1.5</v>
      </c>
      <c r="Q32" s="21">
        <v>6</v>
      </c>
      <c r="R32" s="21">
        <v>6</v>
      </c>
      <c r="S32" s="21">
        <v>6</v>
      </c>
      <c r="T32" s="21">
        <v>6</v>
      </c>
      <c r="U32" s="21">
        <v>6</v>
      </c>
      <c r="V32" s="21">
        <v>6</v>
      </c>
      <c r="W32" s="3">
        <f t="shared" si="0"/>
        <v>45</v>
      </c>
      <c r="X32" s="23"/>
      <c r="Y32" s="23"/>
      <c r="Z32" s="23"/>
      <c r="AA32" s="23"/>
    </row>
    <row r="33" spans="1:27" ht="15.75" x14ac:dyDescent="0.25">
      <c r="A33" s="24">
        <v>30</v>
      </c>
      <c r="B33" s="39">
        <v>4</v>
      </c>
      <c r="C33" s="39">
        <v>4</v>
      </c>
      <c r="D33" s="39">
        <v>5</v>
      </c>
      <c r="E33" s="39">
        <v>4</v>
      </c>
      <c r="F33" s="39">
        <v>5</v>
      </c>
      <c r="G33" s="39">
        <v>4</v>
      </c>
      <c r="H33" s="39">
        <v>3</v>
      </c>
      <c r="I33" s="39">
        <v>3</v>
      </c>
      <c r="J33" s="39">
        <v>5</v>
      </c>
      <c r="K33" s="2">
        <f>SUM(B33:J33)</f>
        <v>37</v>
      </c>
      <c r="L33" s="2"/>
      <c r="M33" s="24">
        <v>30</v>
      </c>
      <c r="N33" s="21">
        <v>4.5</v>
      </c>
      <c r="O33" s="21">
        <v>4.5</v>
      </c>
      <c r="P33" s="21">
        <v>8</v>
      </c>
      <c r="Q33" s="21">
        <v>4.5</v>
      </c>
      <c r="R33" s="21">
        <v>8</v>
      </c>
      <c r="S33" s="21">
        <v>4.5</v>
      </c>
      <c r="T33" s="21">
        <v>1.5</v>
      </c>
      <c r="U33" s="21">
        <v>1.5</v>
      </c>
      <c r="V33" s="21">
        <v>8</v>
      </c>
      <c r="W33" s="3">
        <f t="shared" si="0"/>
        <v>45</v>
      </c>
      <c r="X33" s="23"/>
      <c r="Y33" s="23"/>
      <c r="Z33" s="23"/>
      <c r="AA33" s="23"/>
    </row>
    <row r="34" spans="1:27" ht="15.75" x14ac:dyDescent="0.25">
      <c r="A34" s="25" t="s">
        <v>27</v>
      </c>
      <c r="B34" s="25">
        <f t="shared" ref="B34:J34" si="2">SUM(B4:B33)</f>
        <v>100</v>
      </c>
      <c r="C34" s="25">
        <f t="shared" si="2"/>
        <v>91</v>
      </c>
      <c r="D34" s="25">
        <f t="shared" si="2"/>
        <v>94</v>
      </c>
      <c r="E34" s="25">
        <f t="shared" si="2"/>
        <v>89</v>
      </c>
      <c r="F34" s="25">
        <f t="shared" si="2"/>
        <v>107</v>
      </c>
      <c r="G34" s="25">
        <f t="shared" si="2"/>
        <v>103</v>
      </c>
      <c r="H34" s="25">
        <f t="shared" si="2"/>
        <v>111</v>
      </c>
      <c r="I34" s="25">
        <f t="shared" si="2"/>
        <v>102</v>
      </c>
      <c r="J34" s="25">
        <f t="shared" si="2"/>
        <v>109</v>
      </c>
      <c r="K34" s="2"/>
      <c r="L34" s="2"/>
      <c r="M34" s="37" t="s">
        <v>4</v>
      </c>
      <c r="N34" s="37">
        <f t="shared" ref="N34:V34" si="3">SUM(N4:N33)</f>
        <v>160.5</v>
      </c>
      <c r="O34" s="37">
        <f t="shared" si="3"/>
        <v>149</v>
      </c>
      <c r="P34" s="37">
        <f t="shared" si="3"/>
        <v>137</v>
      </c>
      <c r="Q34" s="37">
        <f t="shared" si="3"/>
        <v>152</v>
      </c>
      <c r="R34" s="37">
        <f t="shared" si="3"/>
        <v>157</v>
      </c>
      <c r="S34" s="37">
        <f t="shared" si="3"/>
        <v>162.5</v>
      </c>
      <c r="T34" s="37">
        <f t="shared" si="3"/>
        <v>153</v>
      </c>
      <c r="U34" s="37">
        <f t="shared" si="3"/>
        <v>124.5</v>
      </c>
      <c r="V34" s="37">
        <f t="shared" si="3"/>
        <v>154.5</v>
      </c>
      <c r="W34" s="3"/>
      <c r="X34" s="23"/>
      <c r="Y34" s="23"/>
      <c r="Z34" s="23"/>
      <c r="AA34" s="23"/>
    </row>
    <row r="35" spans="1:27" ht="15.75" x14ac:dyDescent="0.25">
      <c r="A35" s="26" t="s">
        <v>24</v>
      </c>
      <c r="B35" s="27">
        <f t="shared" ref="B35:J35" si="4">AVERAGE(B4:B33)</f>
        <v>3.3333333333333335</v>
      </c>
      <c r="C35" s="27">
        <f t="shared" si="4"/>
        <v>3.0333333333333332</v>
      </c>
      <c r="D35" s="27">
        <f t="shared" si="4"/>
        <v>3.1333333333333333</v>
      </c>
      <c r="E35" s="27">
        <f t="shared" si="4"/>
        <v>2.9666666666666668</v>
      </c>
      <c r="F35" s="27">
        <f t="shared" si="4"/>
        <v>3.5666666666666669</v>
      </c>
      <c r="G35" s="27">
        <f t="shared" si="4"/>
        <v>3.4333333333333331</v>
      </c>
      <c r="H35" s="27">
        <f t="shared" si="4"/>
        <v>3.7</v>
      </c>
      <c r="I35" s="27">
        <f t="shared" si="4"/>
        <v>3.4</v>
      </c>
      <c r="J35" s="27">
        <f t="shared" si="4"/>
        <v>3.6333333333333333</v>
      </c>
      <c r="K35" s="2"/>
      <c r="L35" s="2"/>
      <c r="M35" s="37" t="s">
        <v>24</v>
      </c>
      <c r="N35" s="38">
        <f>AVERAGE(N4:N33)</f>
        <v>5.35</v>
      </c>
      <c r="O35" s="38">
        <f t="shared" ref="O35:V35" si="5">AVERAGE(O4:O33)</f>
        <v>4.9666666666666668</v>
      </c>
      <c r="P35" s="38">
        <f t="shared" si="5"/>
        <v>4.5666666666666664</v>
      </c>
      <c r="Q35" s="38">
        <f t="shared" si="5"/>
        <v>5.0666666666666664</v>
      </c>
      <c r="R35" s="38">
        <f t="shared" si="5"/>
        <v>5.2333333333333334</v>
      </c>
      <c r="S35" s="38">
        <f t="shared" si="5"/>
        <v>5.416666666666667</v>
      </c>
      <c r="T35" s="38">
        <f t="shared" si="5"/>
        <v>5.0999999999999996</v>
      </c>
      <c r="U35" s="38">
        <f t="shared" si="5"/>
        <v>4.1500000000000004</v>
      </c>
      <c r="V35" s="38">
        <f t="shared" si="5"/>
        <v>5.15</v>
      </c>
      <c r="W35" s="3"/>
      <c r="X35" s="23"/>
      <c r="Y35" s="23"/>
      <c r="Z35" s="23"/>
      <c r="AA35" s="23"/>
    </row>
    <row r="36" spans="1:27" ht="15.75" x14ac:dyDescent="0.25">
      <c r="A36" s="2"/>
      <c r="B36" s="2">
        <f t="shared" ref="B36:J36" si="6">STDEV(B4:B33)</f>
        <v>1.061337261010465</v>
      </c>
      <c r="C36" s="2">
        <f t="shared" si="6"/>
        <v>1.033351872284568</v>
      </c>
      <c r="D36" s="2">
        <f t="shared" si="6"/>
        <v>1.0416609195243751</v>
      </c>
      <c r="E36" s="2">
        <f t="shared" si="6"/>
        <v>0.88991798666422339</v>
      </c>
      <c r="F36" s="2">
        <f t="shared" si="6"/>
        <v>0.97143098618457735</v>
      </c>
      <c r="G36" s="2">
        <f t="shared" si="6"/>
        <v>0.97143098618457735</v>
      </c>
      <c r="H36" s="2">
        <f t="shared" si="6"/>
        <v>0.98785731204740168</v>
      </c>
      <c r="I36" s="2">
        <f t="shared" si="6"/>
        <v>0.77013209793895854</v>
      </c>
      <c r="J36" s="2">
        <f t="shared" si="6"/>
        <v>0.92785749995884825</v>
      </c>
      <c r="K36" s="2"/>
      <c r="L36" s="2"/>
      <c r="M36" s="2"/>
      <c r="N36" s="2">
        <f t="shared" ref="N36:V36" si="7">STDEV(N4:N33)</f>
        <v>2.271069928621674</v>
      </c>
      <c r="O36" s="2">
        <f t="shared" si="7"/>
        <v>2.0965214758858486</v>
      </c>
      <c r="P36" s="2">
        <f t="shared" si="7"/>
        <v>2.1120889044332118</v>
      </c>
      <c r="Q36" s="2">
        <f t="shared" si="7"/>
        <v>1.5905612397739564</v>
      </c>
      <c r="R36" s="2">
        <f t="shared" si="7"/>
        <v>2.2195577896529741</v>
      </c>
      <c r="S36" s="2">
        <f t="shared" si="7"/>
        <v>1.7174727490350929</v>
      </c>
      <c r="T36" s="2">
        <f t="shared" si="7"/>
        <v>1.9800731438945418</v>
      </c>
      <c r="U36" s="2">
        <f>STDEV(U4:U33)</f>
        <v>1.8898549479094771</v>
      </c>
      <c r="V36" s="2">
        <f t="shared" si="7"/>
        <v>1.7818529681205466</v>
      </c>
      <c r="W36" s="2"/>
      <c r="X36" s="23"/>
      <c r="Y36" s="23"/>
      <c r="Z36" s="23"/>
      <c r="AA36" s="23"/>
    </row>
    <row r="37" spans="1:27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3"/>
      <c r="Y37" s="23"/>
      <c r="Z37" s="23"/>
      <c r="AA37" s="23"/>
    </row>
    <row r="38" spans="1:27" ht="15.75" x14ac:dyDescent="0.25">
      <c r="A38" s="2"/>
      <c r="B38" s="2"/>
      <c r="C38" s="2"/>
      <c r="D38" s="2"/>
      <c r="E38" s="2"/>
      <c r="F38" s="2"/>
      <c r="G38" s="2"/>
      <c r="H38" s="2"/>
      <c r="I38" s="28" t="s">
        <v>29</v>
      </c>
      <c r="J38" s="29">
        <f>(12/((30*9)*(9+1))*SUMSQ(N34:V34)-(3*30)*(9+1))</f>
        <v>5.1955555555555293</v>
      </c>
      <c r="K38" s="2"/>
      <c r="L38" s="2" t="s">
        <v>31</v>
      </c>
      <c r="M38" s="2">
        <v>30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3"/>
      <c r="Y38" s="23"/>
      <c r="Z38" s="23"/>
      <c r="AA38" s="23"/>
    </row>
    <row r="39" spans="1:27" ht="15.75" x14ac:dyDescent="0.25">
      <c r="A39" s="2"/>
      <c r="B39" s="2"/>
      <c r="C39" s="2"/>
      <c r="D39" s="2"/>
      <c r="E39" s="2"/>
      <c r="F39" s="2"/>
      <c r="G39" s="2"/>
      <c r="H39" s="2"/>
      <c r="I39" s="28" t="s">
        <v>30</v>
      </c>
      <c r="J39" s="30">
        <f>_xlfn.CHISQ.INV.RT(0.05,8)</f>
        <v>15.507313055865453</v>
      </c>
      <c r="K39" s="2"/>
      <c r="L39" s="2" t="s">
        <v>32</v>
      </c>
      <c r="M39" s="2">
        <v>9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3"/>
      <c r="Y39" s="23"/>
      <c r="Z39" s="23"/>
      <c r="AA39" s="23"/>
    </row>
    <row r="40" spans="1:27" ht="15.75" x14ac:dyDescent="0.25">
      <c r="A40" s="2"/>
      <c r="B40" s="2"/>
      <c r="C40" s="2"/>
      <c r="D40" s="2"/>
      <c r="E40" s="2"/>
      <c r="F40" s="2"/>
      <c r="G40" s="2"/>
      <c r="H40" s="2"/>
      <c r="I40" s="2" t="s">
        <v>33</v>
      </c>
      <c r="J40" s="2" t="s">
        <v>64</v>
      </c>
      <c r="K40" s="2" t="s">
        <v>65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3"/>
      <c r="Y40" s="23"/>
      <c r="Z40" s="23"/>
      <c r="AA40" s="23"/>
    </row>
    <row r="41" spans="1:27" ht="15.75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spans="1:27" ht="15.75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spans="1:27" ht="15.75" x14ac:dyDescent="0.25">
      <c r="A43" s="23"/>
      <c r="B43" s="71" t="s">
        <v>34</v>
      </c>
      <c r="C43" s="72"/>
      <c r="D43" s="72"/>
      <c r="E43" s="72"/>
      <c r="F43" s="72"/>
      <c r="G43" s="31" t="s">
        <v>35</v>
      </c>
      <c r="H43" s="31" t="s">
        <v>36</v>
      </c>
      <c r="I43" s="31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 spans="1:27" ht="15.75" x14ac:dyDescent="0.25">
      <c r="A44" s="23"/>
      <c r="B44" s="73" t="s">
        <v>54</v>
      </c>
      <c r="C44" s="74"/>
      <c r="D44" s="74"/>
      <c r="E44" s="74"/>
      <c r="F44" s="74"/>
      <c r="G44" s="32">
        <f>B35</f>
        <v>3.3333333333333335</v>
      </c>
      <c r="H44" s="32">
        <f>N34</f>
        <v>160.5</v>
      </c>
      <c r="I44" s="3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 spans="1:27" ht="15.75" x14ac:dyDescent="0.25">
      <c r="A45" s="23"/>
      <c r="B45" s="73" t="s">
        <v>55</v>
      </c>
      <c r="C45" s="74"/>
      <c r="D45" s="74"/>
      <c r="E45" s="74"/>
      <c r="F45" s="74"/>
      <c r="G45" s="32">
        <f>C35</f>
        <v>3.0333333333333332</v>
      </c>
      <c r="H45" s="32">
        <f>O34</f>
        <v>149</v>
      </c>
      <c r="I45" s="3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spans="1:27" ht="15.75" x14ac:dyDescent="0.25">
      <c r="A46" s="23"/>
      <c r="B46" s="73" t="s">
        <v>56</v>
      </c>
      <c r="C46" s="74"/>
      <c r="D46" s="74"/>
      <c r="E46" s="74"/>
      <c r="F46" s="74"/>
      <c r="G46" s="32">
        <f>D35</f>
        <v>3.1333333333333333</v>
      </c>
      <c r="H46" s="32">
        <f>P34</f>
        <v>137</v>
      </c>
      <c r="I46" s="3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spans="1:27" ht="15.75" x14ac:dyDescent="0.25">
      <c r="A47" s="23"/>
      <c r="B47" s="73" t="s">
        <v>57</v>
      </c>
      <c r="C47" s="74"/>
      <c r="D47" s="74"/>
      <c r="E47" s="74"/>
      <c r="F47" s="74"/>
      <c r="G47" s="32">
        <f>E35</f>
        <v>2.9666666666666668</v>
      </c>
      <c r="H47" s="32">
        <f>Q34</f>
        <v>152</v>
      </c>
      <c r="I47" s="3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spans="1:27" ht="15.75" x14ac:dyDescent="0.25">
      <c r="A48" s="23"/>
      <c r="B48" s="73" t="s">
        <v>58</v>
      </c>
      <c r="C48" s="74"/>
      <c r="D48" s="74"/>
      <c r="E48" s="74"/>
      <c r="F48" s="74"/>
      <c r="G48" s="32">
        <f>F35</f>
        <v>3.5666666666666669</v>
      </c>
      <c r="H48" s="32">
        <f>R34</f>
        <v>157</v>
      </c>
      <c r="I48" s="3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spans="1:27" ht="15.75" x14ac:dyDescent="0.25">
      <c r="A49" s="23"/>
      <c r="B49" s="73" t="s">
        <v>59</v>
      </c>
      <c r="C49" s="74"/>
      <c r="D49" s="74"/>
      <c r="E49" s="74"/>
      <c r="F49" s="74"/>
      <c r="G49" s="32">
        <f>G35</f>
        <v>3.4333333333333331</v>
      </c>
      <c r="H49" s="32">
        <f>S34</f>
        <v>162.5</v>
      </c>
      <c r="I49" s="3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spans="1:27" ht="15.75" x14ac:dyDescent="0.25">
      <c r="A50" s="23"/>
      <c r="B50" s="73" t="s">
        <v>60</v>
      </c>
      <c r="C50" s="74"/>
      <c r="D50" s="74"/>
      <c r="E50" s="74"/>
      <c r="F50" s="74"/>
      <c r="G50" s="32">
        <f>H35</f>
        <v>3.7</v>
      </c>
      <c r="H50" s="32">
        <f>T34</f>
        <v>153</v>
      </c>
      <c r="I50" s="3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spans="1:27" ht="15.75" x14ac:dyDescent="0.25">
      <c r="A51" s="23"/>
      <c r="B51" s="73" t="s">
        <v>61</v>
      </c>
      <c r="C51" s="74"/>
      <c r="D51" s="74"/>
      <c r="E51" s="74"/>
      <c r="F51" s="74"/>
      <c r="G51" s="32">
        <f>I35</f>
        <v>3.4</v>
      </c>
      <c r="H51" s="32">
        <f>U34</f>
        <v>124.5</v>
      </c>
      <c r="I51" s="3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spans="1:27" ht="15.75" x14ac:dyDescent="0.25">
      <c r="A52" s="23"/>
      <c r="B52" s="73" t="s">
        <v>62</v>
      </c>
      <c r="C52" s="74"/>
      <c r="D52" s="74"/>
      <c r="E52" s="74"/>
      <c r="F52" s="74"/>
      <c r="G52" s="32">
        <f>J35</f>
        <v>3.6333333333333333</v>
      </c>
      <c r="H52" s="32">
        <f>V34</f>
        <v>154.5</v>
      </c>
      <c r="I52" s="3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</row>
    <row r="53" spans="1:27" ht="15.75" x14ac:dyDescent="0.25">
      <c r="A53" s="23"/>
      <c r="B53" s="75" t="s">
        <v>37</v>
      </c>
      <c r="C53" s="76"/>
      <c r="D53" s="76"/>
      <c r="E53" s="76"/>
      <c r="F53" s="76"/>
      <c r="G53" s="66">
        <f>1.645*SQRT(30*9*(9+1)/6)</f>
        <v>34.895719651556121</v>
      </c>
      <c r="H53" s="66"/>
      <c r="I53" s="34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 spans="1:27" ht="15.7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</row>
    <row r="55" spans="1:27" ht="15.7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 spans="1:27" ht="15.7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spans="1:27" ht="15.7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</row>
    <row r="58" spans="1:27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</row>
    <row r="59" spans="1:27" ht="15.7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</row>
  </sheetData>
  <mergeCells count="16">
    <mergeCell ref="B51:F51"/>
    <mergeCell ref="B52:F52"/>
    <mergeCell ref="B53:F53"/>
    <mergeCell ref="G53:H53"/>
    <mergeCell ref="B45:F45"/>
    <mergeCell ref="B46:F46"/>
    <mergeCell ref="B47:F47"/>
    <mergeCell ref="B48:F48"/>
    <mergeCell ref="B49:F49"/>
    <mergeCell ref="B50:F50"/>
    <mergeCell ref="B44:F44"/>
    <mergeCell ref="A2:A3"/>
    <mergeCell ref="B2:I2"/>
    <mergeCell ref="M2:M3"/>
    <mergeCell ref="N2:U2"/>
    <mergeCell ref="B43:F43"/>
  </mergeCell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59"/>
  <sheetViews>
    <sheetView tabSelected="1" topLeftCell="A19" zoomScale="64" zoomScaleNormal="48" workbookViewId="0">
      <selection activeCell="H10" sqref="H10"/>
    </sheetView>
  </sheetViews>
  <sheetFormatPr defaultRowHeight="15" x14ac:dyDescent="0.25"/>
  <cols>
    <col min="8" max="8" width="13.28515625" customWidth="1"/>
    <col min="10" max="10" width="12.28515625" customWidth="1"/>
    <col min="12" max="12" width="12.28515625" customWidth="1"/>
    <col min="13" max="13" width="12.7109375" customWidth="1"/>
  </cols>
  <sheetData>
    <row r="1" spans="1:27" x14ac:dyDescent="0.25">
      <c r="M1" s="40" t="s">
        <v>63</v>
      </c>
    </row>
    <row r="2" spans="1:27" ht="15.75" x14ac:dyDescent="0.25">
      <c r="A2" s="67" t="s">
        <v>8</v>
      </c>
      <c r="B2" s="68" t="s">
        <v>9</v>
      </c>
      <c r="C2" s="68"/>
      <c r="D2" s="68"/>
      <c r="E2" s="68"/>
      <c r="F2" s="68"/>
      <c r="G2" s="68"/>
      <c r="H2" s="68"/>
      <c r="I2" s="68"/>
      <c r="J2" s="22"/>
      <c r="K2" s="2"/>
      <c r="L2" s="2"/>
      <c r="M2" s="69" t="s">
        <v>8</v>
      </c>
      <c r="N2" s="70" t="s">
        <v>10</v>
      </c>
      <c r="O2" s="70"/>
      <c r="P2" s="70"/>
      <c r="Q2" s="70"/>
      <c r="R2" s="70"/>
      <c r="S2" s="70"/>
      <c r="T2" s="70"/>
      <c r="U2" s="70"/>
      <c r="V2" s="35"/>
      <c r="W2" s="2"/>
      <c r="X2" s="23"/>
      <c r="Y2" s="23"/>
      <c r="Z2" s="23"/>
      <c r="AA2" s="23"/>
    </row>
    <row r="3" spans="1:27" ht="15.75" x14ac:dyDescent="0.25">
      <c r="A3" s="67"/>
      <c r="B3" s="22" t="s">
        <v>54</v>
      </c>
      <c r="C3" s="22" t="s">
        <v>55</v>
      </c>
      <c r="D3" s="22" t="s">
        <v>56</v>
      </c>
      <c r="E3" s="22" t="s">
        <v>57</v>
      </c>
      <c r="F3" s="22" t="s">
        <v>58</v>
      </c>
      <c r="G3" s="22" t="s">
        <v>59</v>
      </c>
      <c r="H3" s="22" t="s">
        <v>60</v>
      </c>
      <c r="I3" s="22" t="s">
        <v>61</v>
      </c>
      <c r="J3" s="22" t="s">
        <v>62</v>
      </c>
      <c r="K3" s="2"/>
      <c r="L3" s="2"/>
      <c r="M3" s="69"/>
      <c r="N3" s="36" t="s">
        <v>54</v>
      </c>
      <c r="O3" s="36" t="s">
        <v>55</v>
      </c>
      <c r="P3" s="36" t="s">
        <v>56</v>
      </c>
      <c r="Q3" s="36" t="s">
        <v>57</v>
      </c>
      <c r="R3" s="36" t="s">
        <v>58</v>
      </c>
      <c r="S3" s="36" t="s">
        <v>59</v>
      </c>
      <c r="T3" s="36" t="s">
        <v>60</v>
      </c>
      <c r="U3" s="36" t="s">
        <v>61</v>
      </c>
      <c r="V3" s="36" t="s">
        <v>62</v>
      </c>
      <c r="W3" s="3"/>
      <c r="X3" s="23"/>
      <c r="Y3" s="23"/>
      <c r="Z3" s="23"/>
      <c r="AA3" s="23"/>
    </row>
    <row r="4" spans="1:27" ht="15.75" x14ac:dyDescent="0.25">
      <c r="A4" s="24">
        <v>1</v>
      </c>
      <c r="B4" s="19">
        <v>5</v>
      </c>
      <c r="C4" s="19">
        <v>4</v>
      </c>
      <c r="D4" s="19">
        <v>2</v>
      </c>
      <c r="E4" s="19">
        <v>4</v>
      </c>
      <c r="F4" s="19">
        <v>4</v>
      </c>
      <c r="G4" s="19">
        <v>4</v>
      </c>
      <c r="H4" s="19">
        <v>5</v>
      </c>
      <c r="I4" s="19">
        <v>5</v>
      </c>
      <c r="J4" s="19">
        <v>4</v>
      </c>
      <c r="K4" s="2">
        <f>SUM(B4:J4)</f>
        <v>37</v>
      </c>
      <c r="L4" s="2"/>
      <c r="M4" s="24">
        <v>1</v>
      </c>
      <c r="N4" s="20">
        <v>8</v>
      </c>
      <c r="O4" s="20">
        <v>4</v>
      </c>
      <c r="P4" s="20">
        <v>1</v>
      </c>
      <c r="Q4" s="20">
        <v>4</v>
      </c>
      <c r="R4" s="20">
        <v>4</v>
      </c>
      <c r="S4" s="20">
        <v>4</v>
      </c>
      <c r="T4" s="20">
        <v>8</v>
      </c>
      <c r="U4" s="20">
        <v>8</v>
      </c>
      <c r="V4" s="20">
        <v>4</v>
      </c>
      <c r="W4" s="3">
        <f t="shared" ref="W4:W33" si="0">SUM(N4:V4)</f>
        <v>45</v>
      </c>
      <c r="X4" s="23"/>
      <c r="Y4" s="23"/>
      <c r="Z4" s="23"/>
      <c r="AA4" s="23"/>
    </row>
    <row r="5" spans="1:27" ht="15.75" x14ac:dyDescent="0.25">
      <c r="A5" s="24">
        <v>2</v>
      </c>
      <c r="B5" s="19">
        <v>3</v>
      </c>
      <c r="C5" s="19">
        <v>3</v>
      </c>
      <c r="D5" s="19">
        <v>4</v>
      </c>
      <c r="E5" s="19">
        <v>4</v>
      </c>
      <c r="F5" s="19">
        <v>4</v>
      </c>
      <c r="G5" s="19">
        <v>3</v>
      </c>
      <c r="H5" s="19">
        <v>4</v>
      </c>
      <c r="I5" s="19">
        <v>3</v>
      </c>
      <c r="J5" s="19">
        <v>5</v>
      </c>
      <c r="K5" s="2">
        <f t="shared" ref="K5:K31" si="1">SUM(B5:J5)</f>
        <v>33</v>
      </c>
      <c r="L5" s="2"/>
      <c r="M5" s="24">
        <v>2</v>
      </c>
      <c r="N5" s="20">
        <v>2.5</v>
      </c>
      <c r="O5" s="20">
        <v>2.5</v>
      </c>
      <c r="P5" s="20">
        <v>6.5</v>
      </c>
      <c r="Q5" s="20">
        <v>6.5</v>
      </c>
      <c r="R5" s="20">
        <v>6.5</v>
      </c>
      <c r="S5" s="20">
        <v>2.5</v>
      </c>
      <c r="T5" s="20">
        <v>6.5</v>
      </c>
      <c r="U5" s="20">
        <v>2.5</v>
      </c>
      <c r="V5" s="20">
        <v>9</v>
      </c>
      <c r="W5" s="3">
        <f t="shared" si="0"/>
        <v>45</v>
      </c>
      <c r="X5" s="23"/>
      <c r="Y5" s="23"/>
      <c r="Z5" s="23"/>
      <c r="AA5" s="23"/>
    </row>
    <row r="6" spans="1:27" ht="15.75" x14ac:dyDescent="0.25">
      <c r="A6" s="24">
        <v>3</v>
      </c>
      <c r="B6" s="19">
        <v>5</v>
      </c>
      <c r="C6" s="19">
        <v>5</v>
      </c>
      <c r="D6" s="19">
        <v>5</v>
      </c>
      <c r="E6" s="19">
        <v>4</v>
      </c>
      <c r="F6" s="19">
        <v>4</v>
      </c>
      <c r="G6" s="19">
        <v>3</v>
      </c>
      <c r="H6" s="19">
        <v>4</v>
      </c>
      <c r="I6" s="19">
        <v>2</v>
      </c>
      <c r="J6" s="19">
        <v>4</v>
      </c>
      <c r="K6" s="2">
        <f t="shared" si="1"/>
        <v>36</v>
      </c>
      <c r="L6" s="2"/>
      <c r="M6" s="24">
        <v>3</v>
      </c>
      <c r="N6" s="20">
        <v>8</v>
      </c>
      <c r="O6" s="20">
        <v>8</v>
      </c>
      <c r="P6" s="20">
        <v>8</v>
      </c>
      <c r="Q6" s="20">
        <v>4.5</v>
      </c>
      <c r="R6" s="20">
        <v>4.5</v>
      </c>
      <c r="S6" s="20">
        <v>2</v>
      </c>
      <c r="T6" s="20">
        <v>4.5</v>
      </c>
      <c r="U6" s="20">
        <v>1</v>
      </c>
      <c r="V6" s="20">
        <v>4.5</v>
      </c>
      <c r="W6" s="3">
        <f t="shared" si="0"/>
        <v>45</v>
      </c>
      <c r="X6" s="23"/>
      <c r="Y6" s="23"/>
      <c r="Z6" s="23"/>
      <c r="AA6" s="23"/>
    </row>
    <row r="7" spans="1:27" ht="15.75" x14ac:dyDescent="0.25">
      <c r="A7" s="24">
        <v>4</v>
      </c>
      <c r="B7" s="19">
        <v>1</v>
      </c>
      <c r="C7" s="19">
        <v>1</v>
      </c>
      <c r="D7" s="19">
        <v>2</v>
      </c>
      <c r="E7" s="19">
        <v>4</v>
      </c>
      <c r="F7" s="19">
        <v>4</v>
      </c>
      <c r="G7" s="19">
        <v>2</v>
      </c>
      <c r="H7" s="19">
        <v>4</v>
      </c>
      <c r="I7" s="19">
        <v>4</v>
      </c>
      <c r="J7" s="19">
        <v>2</v>
      </c>
      <c r="K7" s="2">
        <f t="shared" si="1"/>
        <v>24</v>
      </c>
      <c r="L7" s="2"/>
      <c r="M7" s="24">
        <v>4</v>
      </c>
      <c r="N7" s="20">
        <v>1.5</v>
      </c>
      <c r="O7" s="20">
        <v>1.5</v>
      </c>
      <c r="P7" s="20">
        <v>4</v>
      </c>
      <c r="Q7" s="20">
        <v>7.5</v>
      </c>
      <c r="R7" s="20">
        <v>7.5</v>
      </c>
      <c r="S7" s="20">
        <v>4</v>
      </c>
      <c r="T7" s="20">
        <v>7.5</v>
      </c>
      <c r="U7" s="20">
        <v>7.5</v>
      </c>
      <c r="V7" s="20">
        <v>4</v>
      </c>
      <c r="W7" s="3">
        <f t="shared" si="0"/>
        <v>45</v>
      </c>
      <c r="X7" s="23"/>
      <c r="Y7" s="23"/>
      <c r="Z7" s="23"/>
      <c r="AA7" s="23"/>
    </row>
    <row r="8" spans="1:27" ht="15.75" x14ac:dyDescent="0.25">
      <c r="A8" s="24">
        <v>5</v>
      </c>
      <c r="B8" s="19">
        <v>5</v>
      </c>
      <c r="C8" s="19">
        <v>5</v>
      </c>
      <c r="D8" s="19">
        <v>4</v>
      </c>
      <c r="E8" s="19">
        <v>5</v>
      </c>
      <c r="F8" s="19">
        <v>5</v>
      </c>
      <c r="G8" s="19">
        <v>5</v>
      </c>
      <c r="H8" s="19">
        <v>4</v>
      </c>
      <c r="I8" s="19">
        <v>4</v>
      </c>
      <c r="J8" s="19">
        <v>2</v>
      </c>
      <c r="K8" s="2">
        <f t="shared" si="1"/>
        <v>39</v>
      </c>
      <c r="L8" s="2"/>
      <c r="M8" s="24">
        <v>5</v>
      </c>
      <c r="N8" s="20">
        <v>7</v>
      </c>
      <c r="O8" s="20">
        <v>7</v>
      </c>
      <c r="P8" s="20">
        <v>3</v>
      </c>
      <c r="Q8" s="20">
        <v>7</v>
      </c>
      <c r="R8" s="20">
        <v>7</v>
      </c>
      <c r="S8" s="20">
        <v>7</v>
      </c>
      <c r="T8" s="20">
        <v>3</v>
      </c>
      <c r="U8" s="20">
        <v>3</v>
      </c>
      <c r="V8" s="20">
        <v>1</v>
      </c>
      <c r="W8" s="3">
        <f t="shared" si="0"/>
        <v>45</v>
      </c>
      <c r="X8" s="23"/>
      <c r="Y8" s="23"/>
      <c r="Z8" s="23"/>
      <c r="AA8" s="23"/>
    </row>
    <row r="9" spans="1:27" ht="15.75" x14ac:dyDescent="0.25">
      <c r="A9" s="24">
        <v>6</v>
      </c>
      <c r="B9" s="19">
        <v>2</v>
      </c>
      <c r="C9" s="19">
        <v>3</v>
      </c>
      <c r="D9" s="19">
        <v>4</v>
      </c>
      <c r="E9" s="19">
        <v>3</v>
      </c>
      <c r="F9" s="19">
        <v>4</v>
      </c>
      <c r="G9" s="19">
        <v>4</v>
      </c>
      <c r="H9" s="19">
        <v>4</v>
      </c>
      <c r="I9" s="19">
        <v>3</v>
      </c>
      <c r="J9" s="19">
        <v>2</v>
      </c>
      <c r="K9" s="2">
        <f t="shared" si="1"/>
        <v>29</v>
      </c>
      <c r="L9" s="2"/>
      <c r="M9" s="24">
        <v>6</v>
      </c>
      <c r="N9" s="20">
        <v>1.5</v>
      </c>
      <c r="O9" s="20">
        <v>4</v>
      </c>
      <c r="P9" s="20">
        <v>7.5</v>
      </c>
      <c r="Q9" s="20">
        <v>4</v>
      </c>
      <c r="R9" s="20">
        <v>7.5</v>
      </c>
      <c r="S9" s="20">
        <v>7.5</v>
      </c>
      <c r="T9" s="20">
        <v>7.5</v>
      </c>
      <c r="U9" s="20">
        <v>4</v>
      </c>
      <c r="V9" s="20">
        <v>1.5</v>
      </c>
      <c r="W9" s="3">
        <f t="shared" si="0"/>
        <v>45</v>
      </c>
      <c r="X9" s="23"/>
      <c r="Y9" s="23"/>
      <c r="Z9" s="23"/>
      <c r="AA9" s="23"/>
    </row>
    <row r="10" spans="1:27" ht="15.75" x14ac:dyDescent="0.25">
      <c r="A10" s="24">
        <v>7</v>
      </c>
      <c r="B10" s="19">
        <v>4</v>
      </c>
      <c r="C10" s="19">
        <v>2</v>
      </c>
      <c r="D10" s="19">
        <v>4</v>
      </c>
      <c r="E10" s="19">
        <v>4</v>
      </c>
      <c r="F10" s="19">
        <v>4</v>
      </c>
      <c r="G10" s="19">
        <v>2</v>
      </c>
      <c r="H10" s="19">
        <v>2</v>
      </c>
      <c r="I10" s="19">
        <v>5</v>
      </c>
      <c r="J10" s="19">
        <v>5</v>
      </c>
      <c r="K10" s="2">
        <f>SUM(B10:J10)</f>
        <v>32</v>
      </c>
      <c r="L10" s="2"/>
      <c r="M10" s="24">
        <v>7</v>
      </c>
      <c r="N10" s="20">
        <v>5.5</v>
      </c>
      <c r="O10" s="20">
        <v>2</v>
      </c>
      <c r="P10" s="20">
        <v>5.5</v>
      </c>
      <c r="Q10" s="20">
        <v>5.5</v>
      </c>
      <c r="R10" s="20">
        <v>5.5</v>
      </c>
      <c r="S10" s="20">
        <v>2</v>
      </c>
      <c r="T10" s="20">
        <v>2</v>
      </c>
      <c r="U10" s="20">
        <v>8.5</v>
      </c>
      <c r="V10" s="20">
        <v>8.5</v>
      </c>
      <c r="W10" s="3">
        <f t="shared" si="0"/>
        <v>45</v>
      </c>
      <c r="X10" s="23"/>
      <c r="Y10" s="23"/>
      <c r="Z10" s="23"/>
      <c r="AA10" s="23"/>
    </row>
    <row r="11" spans="1:27" ht="15.75" x14ac:dyDescent="0.25">
      <c r="A11" s="24">
        <v>8</v>
      </c>
      <c r="B11" s="19">
        <v>2</v>
      </c>
      <c r="C11" s="19">
        <v>2</v>
      </c>
      <c r="D11" s="19">
        <v>2</v>
      </c>
      <c r="E11" s="19">
        <v>4</v>
      </c>
      <c r="F11" s="19">
        <v>2</v>
      </c>
      <c r="G11" s="19">
        <v>2</v>
      </c>
      <c r="H11" s="19">
        <v>2</v>
      </c>
      <c r="I11" s="19">
        <v>4</v>
      </c>
      <c r="J11" s="19">
        <v>4</v>
      </c>
      <c r="K11" s="2">
        <f t="shared" si="1"/>
        <v>24</v>
      </c>
      <c r="L11" s="2"/>
      <c r="M11" s="24">
        <v>8</v>
      </c>
      <c r="N11" s="41">
        <v>3.5</v>
      </c>
      <c r="O11" s="20">
        <v>3.5</v>
      </c>
      <c r="P11" s="20">
        <v>3.5</v>
      </c>
      <c r="Q11" s="20">
        <v>8</v>
      </c>
      <c r="R11" s="20">
        <v>3.5</v>
      </c>
      <c r="S11" s="20">
        <v>3.5</v>
      </c>
      <c r="T11" s="20">
        <v>3.5</v>
      </c>
      <c r="U11" s="20">
        <v>8</v>
      </c>
      <c r="V11" s="20">
        <v>8</v>
      </c>
      <c r="W11" s="3">
        <f t="shared" si="0"/>
        <v>45</v>
      </c>
      <c r="X11" s="23"/>
      <c r="Y11" s="23"/>
      <c r="Z11" s="23"/>
      <c r="AA11" s="23"/>
    </row>
    <row r="12" spans="1:27" ht="15.75" x14ac:dyDescent="0.25">
      <c r="A12" s="24">
        <v>9</v>
      </c>
      <c r="B12" s="19">
        <v>4</v>
      </c>
      <c r="C12" s="19">
        <v>2</v>
      </c>
      <c r="D12" s="19">
        <v>2</v>
      </c>
      <c r="E12" s="19">
        <v>3</v>
      </c>
      <c r="F12" s="19">
        <v>4</v>
      </c>
      <c r="G12" s="19">
        <v>4</v>
      </c>
      <c r="H12" s="19">
        <v>4</v>
      </c>
      <c r="I12" s="19">
        <v>4</v>
      </c>
      <c r="J12" s="19">
        <v>4</v>
      </c>
      <c r="K12" s="2">
        <f t="shared" si="1"/>
        <v>31</v>
      </c>
      <c r="L12" s="2"/>
      <c r="M12" s="24">
        <v>9</v>
      </c>
      <c r="N12" s="20">
        <v>6.5</v>
      </c>
      <c r="O12" s="20">
        <v>1.5</v>
      </c>
      <c r="P12" s="20">
        <v>1.5</v>
      </c>
      <c r="Q12" s="20">
        <v>3</v>
      </c>
      <c r="R12" s="20">
        <v>6.5</v>
      </c>
      <c r="S12" s="20">
        <v>6.5</v>
      </c>
      <c r="T12" s="20">
        <v>6.5</v>
      </c>
      <c r="U12" s="20">
        <v>6.5</v>
      </c>
      <c r="V12" s="20">
        <v>6.5</v>
      </c>
      <c r="W12" s="3">
        <f t="shared" si="0"/>
        <v>45</v>
      </c>
      <c r="X12" s="23"/>
      <c r="Y12" s="23"/>
      <c r="Z12" s="23"/>
      <c r="AA12" s="23"/>
    </row>
    <row r="13" spans="1:27" ht="15.75" x14ac:dyDescent="0.25">
      <c r="A13" s="24">
        <v>10</v>
      </c>
      <c r="B13" s="19">
        <v>3</v>
      </c>
      <c r="C13" s="19">
        <v>3</v>
      </c>
      <c r="D13" s="19">
        <v>4</v>
      </c>
      <c r="E13" s="19">
        <v>4</v>
      </c>
      <c r="F13" s="19">
        <v>4</v>
      </c>
      <c r="G13" s="19">
        <v>4</v>
      </c>
      <c r="H13" s="19">
        <v>4</v>
      </c>
      <c r="I13" s="19">
        <v>4</v>
      </c>
      <c r="J13" s="19">
        <v>4</v>
      </c>
      <c r="K13" s="2">
        <f t="shared" si="1"/>
        <v>34</v>
      </c>
      <c r="L13" s="2"/>
      <c r="M13" s="24">
        <v>10</v>
      </c>
      <c r="N13" s="20">
        <v>1.5</v>
      </c>
      <c r="O13" s="20">
        <v>1.5</v>
      </c>
      <c r="P13" s="20">
        <v>6</v>
      </c>
      <c r="Q13" s="20">
        <v>6</v>
      </c>
      <c r="R13" s="20">
        <v>6</v>
      </c>
      <c r="S13" s="20">
        <v>6</v>
      </c>
      <c r="T13" s="20">
        <v>6</v>
      </c>
      <c r="U13" s="20">
        <v>6</v>
      </c>
      <c r="V13" s="20">
        <v>6</v>
      </c>
      <c r="W13" s="3">
        <f t="shared" si="0"/>
        <v>45</v>
      </c>
      <c r="X13" s="23"/>
      <c r="Y13" s="23"/>
      <c r="Z13" s="23"/>
      <c r="AA13" s="23"/>
    </row>
    <row r="14" spans="1:27" ht="15.75" x14ac:dyDescent="0.25">
      <c r="A14" s="24">
        <v>11</v>
      </c>
      <c r="B14" s="19">
        <v>3</v>
      </c>
      <c r="C14" s="19">
        <v>4</v>
      </c>
      <c r="D14" s="19">
        <v>2</v>
      </c>
      <c r="E14" s="19">
        <v>3</v>
      </c>
      <c r="F14" s="19">
        <v>3</v>
      </c>
      <c r="G14" s="19">
        <v>3</v>
      </c>
      <c r="H14" s="19">
        <v>3</v>
      </c>
      <c r="I14" s="19">
        <v>3</v>
      </c>
      <c r="J14" s="19">
        <v>3</v>
      </c>
      <c r="K14" s="2">
        <f t="shared" si="1"/>
        <v>27</v>
      </c>
      <c r="L14" s="2"/>
      <c r="M14" s="24">
        <v>11</v>
      </c>
      <c r="N14" s="20">
        <v>5</v>
      </c>
      <c r="O14" s="20">
        <v>9</v>
      </c>
      <c r="P14" s="20">
        <v>1</v>
      </c>
      <c r="Q14" s="20">
        <v>5</v>
      </c>
      <c r="R14" s="20">
        <v>5</v>
      </c>
      <c r="S14" s="20">
        <v>5</v>
      </c>
      <c r="T14" s="20">
        <v>5</v>
      </c>
      <c r="U14" s="20">
        <v>5</v>
      </c>
      <c r="V14" s="20">
        <v>5</v>
      </c>
      <c r="W14" s="3">
        <f t="shared" si="0"/>
        <v>45</v>
      </c>
      <c r="X14" s="23"/>
      <c r="Y14" s="23"/>
      <c r="Z14" s="23"/>
      <c r="AA14" s="23"/>
    </row>
    <row r="15" spans="1:27" ht="15.75" x14ac:dyDescent="0.25">
      <c r="A15" s="24">
        <v>12</v>
      </c>
      <c r="B15" s="19">
        <v>2</v>
      </c>
      <c r="C15" s="19">
        <v>2</v>
      </c>
      <c r="D15" s="19">
        <v>3</v>
      </c>
      <c r="E15" s="19">
        <v>4</v>
      </c>
      <c r="F15" s="19">
        <v>2</v>
      </c>
      <c r="G15" s="19">
        <v>3</v>
      </c>
      <c r="H15" s="19">
        <v>3</v>
      </c>
      <c r="I15" s="19">
        <v>3</v>
      </c>
      <c r="J15" s="19">
        <v>3</v>
      </c>
      <c r="K15" s="2">
        <f t="shared" si="1"/>
        <v>25</v>
      </c>
      <c r="L15" s="2"/>
      <c r="M15" s="24">
        <v>12</v>
      </c>
      <c r="N15" s="20">
        <v>2</v>
      </c>
      <c r="O15" s="20">
        <v>2</v>
      </c>
      <c r="P15" s="20">
        <v>6</v>
      </c>
      <c r="Q15" s="20">
        <v>9</v>
      </c>
      <c r="R15" s="20">
        <v>2</v>
      </c>
      <c r="S15" s="20">
        <v>6</v>
      </c>
      <c r="T15" s="20">
        <v>6</v>
      </c>
      <c r="U15" s="20">
        <v>6</v>
      </c>
      <c r="V15" s="20">
        <v>6</v>
      </c>
      <c r="W15" s="3">
        <f t="shared" si="0"/>
        <v>45</v>
      </c>
      <c r="X15" s="23"/>
      <c r="Y15" s="23"/>
      <c r="Z15" s="23"/>
      <c r="AA15" s="23"/>
    </row>
    <row r="16" spans="1:27" ht="15.75" x14ac:dyDescent="0.25">
      <c r="A16" s="24">
        <v>13</v>
      </c>
      <c r="B16" s="19">
        <v>2</v>
      </c>
      <c r="C16" s="19">
        <v>3</v>
      </c>
      <c r="D16" s="19">
        <v>4</v>
      </c>
      <c r="E16" s="19">
        <v>4</v>
      </c>
      <c r="F16" s="19">
        <v>3</v>
      </c>
      <c r="G16" s="19">
        <v>3</v>
      </c>
      <c r="H16" s="19">
        <v>4</v>
      </c>
      <c r="I16" s="19">
        <v>5</v>
      </c>
      <c r="J16" s="19">
        <v>5</v>
      </c>
      <c r="K16" s="2">
        <f t="shared" si="1"/>
        <v>33</v>
      </c>
      <c r="L16" s="2"/>
      <c r="M16" s="24">
        <v>13</v>
      </c>
      <c r="N16" s="20">
        <v>1</v>
      </c>
      <c r="O16" s="20">
        <v>3</v>
      </c>
      <c r="P16" s="20">
        <v>6</v>
      </c>
      <c r="Q16" s="20">
        <v>6</v>
      </c>
      <c r="R16" s="20">
        <v>3</v>
      </c>
      <c r="S16" s="20">
        <v>3</v>
      </c>
      <c r="T16" s="20">
        <v>6</v>
      </c>
      <c r="U16" s="20">
        <v>8.5</v>
      </c>
      <c r="V16" s="20">
        <v>8.5</v>
      </c>
      <c r="W16" s="3">
        <f t="shared" si="0"/>
        <v>45</v>
      </c>
      <c r="X16" s="23"/>
      <c r="Y16" s="23"/>
      <c r="Z16" s="23"/>
      <c r="AA16" s="23"/>
    </row>
    <row r="17" spans="1:27" ht="15.75" x14ac:dyDescent="0.25">
      <c r="A17" s="24">
        <v>14</v>
      </c>
      <c r="B17" s="19">
        <v>5</v>
      </c>
      <c r="C17" s="19">
        <v>5</v>
      </c>
      <c r="D17" s="19">
        <v>4</v>
      </c>
      <c r="E17" s="19">
        <v>4</v>
      </c>
      <c r="F17" s="19">
        <v>5</v>
      </c>
      <c r="G17" s="19">
        <v>2</v>
      </c>
      <c r="H17" s="19">
        <v>3</v>
      </c>
      <c r="I17" s="19">
        <v>4</v>
      </c>
      <c r="J17" s="19">
        <v>5</v>
      </c>
      <c r="K17" s="2">
        <f t="shared" si="1"/>
        <v>37</v>
      </c>
      <c r="L17" s="2"/>
      <c r="M17" s="24">
        <v>14</v>
      </c>
      <c r="N17" s="21">
        <v>7.5</v>
      </c>
      <c r="O17" s="21">
        <v>7.5</v>
      </c>
      <c r="P17" s="21">
        <v>4</v>
      </c>
      <c r="Q17" s="21">
        <v>4</v>
      </c>
      <c r="R17" s="21">
        <v>7.5</v>
      </c>
      <c r="S17" s="21">
        <v>1</v>
      </c>
      <c r="T17" s="21">
        <v>2</v>
      </c>
      <c r="U17" s="21">
        <v>4</v>
      </c>
      <c r="V17" s="21">
        <v>7.5</v>
      </c>
      <c r="W17" s="3">
        <f t="shared" si="0"/>
        <v>45</v>
      </c>
      <c r="X17" s="23"/>
      <c r="Y17" s="23"/>
      <c r="Z17" s="23"/>
      <c r="AA17" s="23"/>
    </row>
    <row r="18" spans="1:27" ht="15.75" x14ac:dyDescent="0.25">
      <c r="A18" s="24">
        <v>15</v>
      </c>
      <c r="B18" s="19">
        <v>3</v>
      </c>
      <c r="C18" s="19">
        <v>4</v>
      </c>
      <c r="D18" s="19">
        <v>3</v>
      </c>
      <c r="E18" s="19">
        <v>3</v>
      </c>
      <c r="F18" s="19">
        <v>2</v>
      </c>
      <c r="G18" s="19">
        <v>2</v>
      </c>
      <c r="H18" s="19">
        <v>3</v>
      </c>
      <c r="I18" s="19">
        <v>4</v>
      </c>
      <c r="J18" s="19">
        <v>4</v>
      </c>
      <c r="K18" s="2">
        <f t="shared" si="1"/>
        <v>28</v>
      </c>
      <c r="L18" s="2"/>
      <c r="M18" s="24">
        <v>15</v>
      </c>
      <c r="N18" s="21">
        <v>4.5</v>
      </c>
      <c r="O18" s="21">
        <v>8</v>
      </c>
      <c r="P18" s="21">
        <v>4.5</v>
      </c>
      <c r="Q18" s="21">
        <v>4.5</v>
      </c>
      <c r="R18" s="21">
        <v>1.5</v>
      </c>
      <c r="S18" s="21">
        <v>1.5</v>
      </c>
      <c r="T18" s="21">
        <v>4.5</v>
      </c>
      <c r="U18" s="21">
        <v>8</v>
      </c>
      <c r="V18" s="21">
        <v>8</v>
      </c>
      <c r="W18" s="3">
        <f t="shared" si="0"/>
        <v>45</v>
      </c>
      <c r="X18" s="23"/>
      <c r="Y18" s="23"/>
      <c r="Z18" s="23"/>
      <c r="AA18" s="23"/>
    </row>
    <row r="19" spans="1:27" ht="15.75" x14ac:dyDescent="0.25">
      <c r="A19" s="24">
        <v>16</v>
      </c>
      <c r="B19" s="19">
        <v>4</v>
      </c>
      <c r="C19" s="19">
        <v>3</v>
      </c>
      <c r="D19" s="19">
        <v>4</v>
      </c>
      <c r="E19" s="19">
        <v>4</v>
      </c>
      <c r="F19" s="19">
        <v>3</v>
      </c>
      <c r="G19" s="19">
        <v>1</v>
      </c>
      <c r="H19" s="19">
        <v>2</v>
      </c>
      <c r="I19" s="19">
        <v>4</v>
      </c>
      <c r="J19" s="19">
        <v>5</v>
      </c>
      <c r="K19" s="2">
        <f t="shared" si="1"/>
        <v>30</v>
      </c>
      <c r="L19" s="2"/>
      <c r="M19" s="24">
        <v>16</v>
      </c>
      <c r="N19" s="21">
        <v>6.5</v>
      </c>
      <c r="O19" s="21">
        <v>3.5</v>
      </c>
      <c r="P19" s="21">
        <v>6.5</v>
      </c>
      <c r="Q19" s="21">
        <v>6.5</v>
      </c>
      <c r="R19" s="21">
        <v>3.5</v>
      </c>
      <c r="S19" s="21">
        <v>1</v>
      </c>
      <c r="T19" s="21">
        <v>2</v>
      </c>
      <c r="U19" s="21">
        <v>6.5</v>
      </c>
      <c r="V19" s="21">
        <v>9</v>
      </c>
      <c r="W19" s="3">
        <f t="shared" si="0"/>
        <v>45</v>
      </c>
      <c r="X19" s="23"/>
      <c r="Y19" s="23"/>
      <c r="Z19" s="23"/>
      <c r="AA19" s="23"/>
    </row>
    <row r="20" spans="1:27" ht="15.75" x14ac:dyDescent="0.25">
      <c r="A20" s="24">
        <v>17</v>
      </c>
      <c r="B20" s="19">
        <v>4</v>
      </c>
      <c r="C20" s="19">
        <v>4</v>
      </c>
      <c r="D20" s="19">
        <v>5</v>
      </c>
      <c r="E20" s="19">
        <v>5</v>
      </c>
      <c r="F20" s="19">
        <v>5</v>
      </c>
      <c r="G20" s="19">
        <v>5</v>
      </c>
      <c r="H20" s="19">
        <v>5</v>
      </c>
      <c r="I20" s="19">
        <v>5</v>
      </c>
      <c r="J20" s="19">
        <v>5</v>
      </c>
      <c r="K20" s="2">
        <f t="shared" si="1"/>
        <v>43</v>
      </c>
      <c r="L20" s="2"/>
      <c r="M20" s="24">
        <v>17</v>
      </c>
      <c r="N20" s="21">
        <v>1.5</v>
      </c>
      <c r="O20" s="21">
        <v>1.5</v>
      </c>
      <c r="P20" s="21">
        <v>6</v>
      </c>
      <c r="Q20" s="21">
        <v>6</v>
      </c>
      <c r="R20" s="21">
        <v>6</v>
      </c>
      <c r="S20" s="21">
        <v>6</v>
      </c>
      <c r="T20" s="21">
        <v>6</v>
      </c>
      <c r="U20" s="21">
        <v>6</v>
      </c>
      <c r="V20" s="21">
        <v>6</v>
      </c>
      <c r="W20" s="3">
        <f t="shared" si="0"/>
        <v>45</v>
      </c>
      <c r="X20" s="23"/>
      <c r="Y20" s="23"/>
      <c r="Z20" s="23"/>
      <c r="AA20" s="23"/>
    </row>
    <row r="21" spans="1:27" ht="15.75" x14ac:dyDescent="0.25">
      <c r="A21" s="24">
        <v>18</v>
      </c>
      <c r="B21" s="19">
        <v>4</v>
      </c>
      <c r="C21" s="19">
        <v>2</v>
      </c>
      <c r="D21" s="19">
        <v>4</v>
      </c>
      <c r="E21" s="19">
        <v>3</v>
      </c>
      <c r="F21" s="19">
        <v>4</v>
      </c>
      <c r="G21" s="19">
        <v>3</v>
      </c>
      <c r="H21" s="19">
        <v>3</v>
      </c>
      <c r="I21" s="19">
        <v>4</v>
      </c>
      <c r="J21" s="19">
        <v>4</v>
      </c>
      <c r="K21" s="2">
        <f t="shared" si="1"/>
        <v>31</v>
      </c>
      <c r="L21" s="2"/>
      <c r="M21" s="24">
        <v>18</v>
      </c>
      <c r="N21" s="21">
        <v>7</v>
      </c>
      <c r="O21" s="21">
        <v>1</v>
      </c>
      <c r="P21" s="21">
        <v>7</v>
      </c>
      <c r="Q21" s="21">
        <v>3</v>
      </c>
      <c r="R21" s="21">
        <v>7</v>
      </c>
      <c r="S21" s="21">
        <v>3</v>
      </c>
      <c r="T21" s="21">
        <v>3</v>
      </c>
      <c r="U21" s="21">
        <v>7</v>
      </c>
      <c r="V21" s="21">
        <v>7</v>
      </c>
      <c r="W21" s="3">
        <f t="shared" si="0"/>
        <v>45</v>
      </c>
      <c r="X21" s="23"/>
      <c r="Y21" s="23"/>
      <c r="Z21" s="23"/>
      <c r="AA21" s="23"/>
    </row>
    <row r="22" spans="1:27" ht="15.75" x14ac:dyDescent="0.25">
      <c r="A22" s="24">
        <v>19</v>
      </c>
      <c r="B22" s="19">
        <v>3</v>
      </c>
      <c r="C22" s="19">
        <v>3</v>
      </c>
      <c r="D22" s="19">
        <v>3</v>
      </c>
      <c r="E22" s="19">
        <v>3</v>
      </c>
      <c r="F22" s="19">
        <v>5</v>
      </c>
      <c r="G22" s="19">
        <v>4</v>
      </c>
      <c r="H22" s="19">
        <v>3</v>
      </c>
      <c r="I22" s="19">
        <v>3</v>
      </c>
      <c r="J22" s="19">
        <v>4</v>
      </c>
      <c r="K22" s="2">
        <f t="shared" si="1"/>
        <v>31</v>
      </c>
      <c r="L22" s="2"/>
      <c r="M22" s="24">
        <v>19</v>
      </c>
      <c r="N22" s="21">
        <v>3.5</v>
      </c>
      <c r="O22" s="21">
        <v>3.5</v>
      </c>
      <c r="P22" s="21">
        <v>3.5</v>
      </c>
      <c r="Q22" s="21">
        <v>3.5</v>
      </c>
      <c r="R22" s="21">
        <v>9</v>
      </c>
      <c r="S22" s="21">
        <v>7.5</v>
      </c>
      <c r="T22" s="21">
        <v>3.5</v>
      </c>
      <c r="U22" s="21">
        <v>3.5</v>
      </c>
      <c r="V22" s="21">
        <v>7.5</v>
      </c>
      <c r="W22" s="3">
        <f t="shared" si="0"/>
        <v>45</v>
      </c>
      <c r="X22" s="23"/>
      <c r="Y22" s="23"/>
      <c r="Z22" s="23"/>
      <c r="AA22" s="23"/>
    </row>
    <row r="23" spans="1:27" ht="15.75" x14ac:dyDescent="0.25">
      <c r="A23" s="24">
        <v>20</v>
      </c>
      <c r="B23" s="19">
        <v>3</v>
      </c>
      <c r="C23" s="19">
        <v>2</v>
      </c>
      <c r="D23" s="19">
        <v>3</v>
      </c>
      <c r="E23" s="19">
        <v>3</v>
      </c>
      <c r="F23" s="19">
        <v>4</v>
      </c>
      <c r="G23" s="19">
        <v>3</v>
      </c>
      <c r="H23" s="19">
        <v>3</v>
      </c>
      <c r="I23" s="19">
        <v>4</v>
      </c>
      <c r="J23" s="19">
        <v>4</v>
      </c>
      <c r="K23" s="2">
        <f t="shared" si="1"/>
        <v>29</v>
      </c>
      <c r="L23" s="2"/>
      <c r="M23" s="24">
        <v>20</v>
      </c>
      <c r="N23" s="21">
        <v>4</v>
      </c>
      <c r="O23" s="21">
        <v>1</v>
      </c>
      <c r="P23" s="21">
        <v>4</v>
      </c>
      <c r="Q23" s="21">
        <v>4</v>
      </c>
      <c r="R23" s="21">
        <v>8</v>
      </c>
      <c r="S23" s="21">
        <v>4</v>
      </c>
      <c r="T23" s="21">
        <v>4</v>
      </c>
      <c r="U23" s="21">
        <v>8</v>
      </c>
      <c r="V23" s="21">
        <v>8</v>
      </c>
      <c r="W23" s="3">
        <f t="shared" si="0"/>
        <v>45</v>
      </c>
      <c r="X23" s="23"/>
      <c r="Y23" s="23"/>
      <c r="Z23" s="23"/>
      <c r="AA23" s="23"/>
    </row>
    <row r="24" spans="1:27" ht="15.75" x14ac:dyDescent="0.25">
      <c r="A24" s="24">
        <v>21</v>
      </c>
      <c r="B24" s="19">
        <v>4</v>
      </c>
      <c r="C24" s="19">
        <v>3</v>
      </c>
      <c r="D24" s="19">
        <v>5</v>
      </c>
      <c r="E24" s="19">
        <v>4</v>
      </c>
      <c r="F24" s="19">
        <v>5</v>
      </c>
      <c r="G24" s="19">
        <v>4</v>
      </c>
      <c r="H24" s="19">
        <v>5</v>
      </c>
      <c r="I24" s="19">
        <v>4</v>
      </c>
      <c r="J24" s="19">
        <v>5</v>
      </c>
      <c r="K24" s="2">
        <f t="shared" si="1"/>
        <v>39</v>
      </c>
      <c r="L24" s="2"/>
      <c r="M24" s="24">
        <v>21</v>
      </c>
      <c r="N24" s="21">
        <v>3.5</v>
      </c>
      <c r="O24" s="21">
        <v>1</v>
      </c>
      <c r="P24" s="21">
        <v>7.5</v>
      </c>
      <c r="Q24" s="21">
        <v>3.5</v>
      </c>
      <c r="R24" s="21">
        <v>7.5</v>
      </c>
      <c r="S24" s="21">
        <v>3.5</v>
      </c>
      <c r="T24" s="21">
        <v>7.5</v>
      </c>
      <c r="U24" s="21">
        <v>3.5</v>
      </c>
      <c r="V24" s="21">
        <v>7.5</v>
      </c>
      <c r="W24" s="3">
        <f t="shared" si="0"/>
        <v>45</v>
      </c>
      <c r="X24" s="23"/>
      <c r="Y24" s="23"/>
      <c r="Z24" s="23"/>
      <c r="AA24" s="23"/>
    </row>
    <row r="25" spans="1:27" ht="15.75" x14ac:dyDescent="0.25">
      <c r="A25" s="24">
        <v>22</v>
      </c>
      <c r="B25" s="19">
        <v>5</v>
      </c>
      <c r="C25" s="19">
        <v>4</v>
      </c>
      <c r="D25" s="19">
        <v>4</v>
      </c>
      <c r="E25" s="19">
        <v>3</v>
      </c>
      <c r="F25" s="19">
        <v>4</v>
      </c>
      <c r="G25" s="19">
        <v>4</v>
      </c>
      <c r="H25" s="19">
        <v>4</v>
      </c>
      <c r="I25" s="19">
        <v>3</v>
      </c>
      <c r="J25" s="19">
        <v>4</v>
      </c>
      <c r="K25" s="2">
        <f t="shared" si="1"/>
        <v>35</v>
      </c>
      <c r="L25" s="2"/>
      <c r="M25" s="24">
        <v>22</v>
      </c>
      <c r="N25" s="21">
        <v>9</v>
      </c>
      <c r="O25" s="21">
        <v>5.5</v>
      </c>
      <c r="P25" s="21">
        <v>5.5</v>
      </c>
      <c r="Q25" s="21">
        <v>1.5</v>
      </c>
      <c r="R25" s="21">
        <v>5.5</v>
      </c>
      <c r="S25" s="21">
        <v>5.5</v>
      </c>
      <c r="T25" s="21">
        <v>5.5</v>
      </c>
      <c r="U25" s="21">
        <v>1.5</v>
      </c>
      <c r="V25" s="21">
        <v>5.5</v>
      </c>
      <c r="W25" s="3">
        <f t="shared" si="0"/>
        <v>45</v>
      </c>
      <c r="X25" s="23"/>
      <c r="Y25" s="23"/>
      <c r="Z25" s="23"/>
      <c r="AA25" s="23"/>
    </row>
    <row r="26" spans="1:27" ht="15.75" x14ac:dyDescent="0.25">
      <c r="A26" s="24">
        <v>23</v>
      </c>
      <c r="B26" s="19">
        <v>3</v>
      </c>
      <c r="C26" s="19">
        <v>2</v>
      </c>
      <c r="D26" s="19">
        <v>2</v>
      </c>
      <c r="E26" s="19">
        <v>3</v>
      </c>
      <c r="F26" s="19">
        <v>3</v>
      </c>
      <c r="G26" s="19">
        <v>2</v>
      </c>
      <c r="H26" s="19">
        <v>5</v>
      </c>
      <c r="I26" s="19">
        <v>5</v>
      </c>
      <c r="J26" s="19">
        <v>5</v>
      </c>
      <c r="K26" s="2">
        <f t="shared" si="1"/>
        <v>30</v>
      </c>
      <c r="L26" s="2"/>
      <c r="M26" s="24">
        <v>23</v>
      </c>
      <c r="N26" s="21">
        <v>5</v>
      </c>
      <c r="O26" s="21">
        <v>2</v>
      </c>
      <c r="P26" s="21">
        <v>2</v>
      </c>
      <c r="Q26" s="21">
        <v>5</v>
      </c>
      <c r="R26" s="21">
        <v>5</v>
      </c>
      <c r="S26" s="21">
        <v>2</v>
      </c>
      <c r="T26" s="21">
        <v>8</v>
      </c>
      <c r="U26" s="21">
        <v>8</v>
      </c>
      <c r="V26" s="21">
        <v>8</v>
      </c>
      <c r="W26" s="3">
        <f t="shared" si="0"/>
        <v>45</v>
      </c>
      <c r="X26" s="23"/>
      <c r="Y26" s="23"/>
      <c r="Z26" s="23"/>
      <c r="AA26" s="23"/>
    </row>
    <row r="27" spans="1:27" ht="15.75" x14ac:dyDescent="0.25">
      <c r="A27" s="24">
        <v>24</v>
      </c>
      <c r="B27" s="19">
        <v>5</v>
      </c>
      <c r="C27" s="19">
        <v>5</v>
      </c>
      <c r="D27" s="19">
        <v>3</v>
      </c>
      <c r="E27" s="19">
        <v>4</v>
      </c>
      <c r="F27" s="19">
        <v>4</v>
      </c>
      <c r="G27" s="19">
        <v>4</v>
      </c>
      <c r="H27" s="19">
        <v>3</v>
      </c>
      <c r="I27" s="19">
        <v>4</v>
      </c>
      <c r="J27" s="19">
        <v>4</v>
      </c>
      <c r="K27" s="2">
        <f t="shared" si="1"/>
        <v>36</v>
      </c>
      <c r="L27" s="2"/>
      <c r="M27" s="24">
        <v>24</v>
      </c>
      <c r="N27" s="21">
        <v>8.5</v>
      </c>
      <c r="O27" s="21">
        <v>8.5</v>
      </c>
      <c r="P27" s="21">
        <v>1.5</v>
      </c>
      <c r="Q27" s="21">
        <v>5</v>
      </c>
      <c r="R27" s="21">
        <v>5</v>
      </c>
      <c r="S27" s="21">
        <v>5</v>
      </c>
      <c r="T27" s="21">
        <v>1.5</v>
      </c>
      <c r="U27" s="21">
        <v>5</v>
      </c>
      <c r="V27" s="21">
        <v>5</v>
      </c>
      <c r="W27" s="3">
        <f t="shared" si="0"/>
        <v>45</v>
      </c>
      <c r="X27" s="23"/>
      <c r="Y27" s="23"/>
      <c r="Z27" s="23"/>
      <c r="AA27" s="23"/>
    </row>
    <row r="28" spans="1:27" ht="15.75" x14ac:dyDescent="0.25">
      <c r="A28" s="24">
        <v>25</v>
      </c>
      <c r="B28" s="19">
        <v>2</v>
      </c>
      <c r="C28" s="19">
        <v>2</v>
      </c>
      <c r="D28" s="19">
        <v>4</v>
      </c>
      <c r="E28" s="19">
        <v>4</v>
      </c>
      <c r="F28" s="19">
        <v>4</v>
      </c>
      <c r="G28" s="19">
        <v>4</v>
      </c>
      <c r="H28" s="19">
        <v>2</v>
      </c>
      <c r="I28" s="19">
        <v>2</v>
      </c>
      <c r="J28" s="19">
        <v>2</v>
      </c>
      <c r="K28" s="2">
        <f t="shared" si="1"/>
        <v>26</v>
      </c>
      <c r="L28" s="2"/>
      <c r="M28" s="24">
        <v>25</v>
      </c>
      <c r="N28" s="21">
        <v>3</v>
      </c>
      <c r="O28" s="21">
        <v>3</v>
      </c>
      <c r="P28" s="21">
        <v>7.5</v>
      </c>
      <c r="Q28" s="21">
        <v>7.5</v>
      </c>
      <c r="R28" s="21">
        <v>7.5</v>
      </c>
      <c r="S28" s="21">
        <v>7.5</v>
      </c>
      <c r="T28" s="21">
        <v>3</v>
      </c>
      <c r="U28" s="21">
        <v>3</v>
      </c>
      <c r="V28" s="21">
        <v>3</v>
      </c>
      <c r="W28" s="3">
        <f t="shared" si="0"/>
        <v>45</v>
      </c>
      <c r="X28" s="23"/>
      <c r="Y28" s="23"/>
      <c r="Z28" s="23"/>
      <c r="AA28" s="23"/>
    </row>
    <row r="29" spans="1:27" ht="15.75" x14ac:dyDescent="0.25">
      <c r="A29" s="24">
        <v>26</v>
      </c>
      <c r="B29" s="19">
        <v>2</v>
      </c>
      <c r="C29" s="19">
        <v>3</v>
      </c>
      <c r="D29" s="19">
        <v>3</v>
      </c>
      <c r="E29" s="19">
        <v>3</v>
      </c>
      <c r="F29" s="19">
        <v>4</v>
      </c>
      <c r="G29" s="19">
        <v>3</v>
      </c>
      <c r="H29" s="19">
        <v>5</v>
      </c>
      <c r="I29" s="19">
        <v>5</v>
      </c>
      <c r="J29" s="19">
        <v>4</v>
      </c>
      <c r="K29" s="2">
        <f t="shared" si="1"/>
        <v>32</v>
      </c>
      <c r="L29" s="2"/>
      <c r="M29" s="24">
        <v>26</v>
      </c>
      <c r="N29" s="21">
        <v>1</v>
      </c>
      <c r="O29" s="21">
        <v>3.5</v>
      </c>
      <c r="P29" s="21">
        <v>3.5</v>
      </c>
      <c r="Q29" s="21">
        <v>3.5</v>
      </c>
      <c r="R29" s="21">
        <v>6.5</v>
      </c>
      <c r="S29" s="21">
        <v>3.5</v>
      </c>
      <c r="T29" s="21">
        <v>8.5</v>
      </c>
      <c r="U29" s="21">
        <v>8.5</v>
      </c>
      <c r="V29" s="21">
        <v>6.5</v>
      </c>
      <c r="W29" s="3">
        <f t="shared" si="0"/>
        <v>45</v>
      </c>
      <c r="X29" s="23"/>
      <c r="Y29" s="23"/>
      <c r="Z29" s="23"/>
      <c r="AA29" s="23"/>
    </row>
    <row r="30" spans="1:27" ht="15.75" x14ac:dyDescent="0.25">
      <c r="A30" s="24">
        <v>27</v>
      </c>
      <c r="B30" s="19">
        <v>2</v>
      </c>
      <c r="C30" s="19">
        <v>3</v>
      </c>
      <c r="D30" s="19">
        <v>4</v>
      </c>
      <c r="E30" s="19">
        <v>4</v>
      </c>
      <c r="F30" s="19">
        <v>3</v>
      </c>
      <c r="G30" s="19">
        <v>3</v>
      </c>
      <c r="H30" s="19">
        <v>2</v>
      </c>
      <c r="I30" s="19">
        <v>3</v>
      </c>
      <c r="J30" s="19">
        <v>4</v>
      </c>
      <c r="K30" s="2">
        <f t="shared" si="1"/>
        <v>28</v>
      </c>
      <c r="L30" s="2"/>
      <c r="M30" s="24">
        <v>27</v>
      </c>
      <c r="N30" s="21">
        <v>1.5</v>
      </c>
      <c r="O30" s="21">
        <v>4.5</v>
      </c>
      <c r="P30" s="21">
        <v>8</v>
      </c>
      <c r="Q30" s="21">
        <v>8</v>
      </c>
      <c r="R30" s="21">
        <v>4.5</v>
      </c>
      <c r="S30" s="21">
        <v>4.5</v>
      </c>
      <c r="T30" s="21">
        <v>1.5</v>
      </c>
      <c r="U30" s="21">
        <v>4.5</v>
      </c>
      <c r="V30" s="21">
        <v>8</v>
      </c>
      <c r="W30" s="3">
        <f t="shared" si="0"/>
        <v>45</v>
      </c>
      <c r="X30" s="23"/>
      <c r="Y30" s="23"/>
      <c r="Z30" s="23"/>
      <c r="AA30" s="23"/>
    </row>
    <row r="31" spans="1:27" ht="15.75" x14ac:dyDescent="0.25">
      <c r="A31" s="24">
        <v>28</v>
      </c>
      <c r="B31" s="19">
        <v>3</v>
      </c>
      <c r="C31" s="19">
        <v>3</v>
      </c>
      <c r="D31" s="19">
        <v>4</v>
      </c>
      <c r="E31" s="19">
        <v>3</v>
      </c>
      <c r="F31" s="19">
        <v>3</v>
      </c>
      <c r="G31" s="19">
        <v>4</v>
      </c>
      <c r="H31" s="19">
        <v>4</v>
      </c>
      <c r="I31" s="19">
        <v>3</v>
      </c>
      <c r="J31" s="19">
        <v>2</v>
      </c>
      <c r="K31" s="2">
        <f t="shared" si="1"/>
        <v>29</v>
      </c>
      <c r="L31" s="2"/>
      <c r="M31" s="24">
        <v>28</v>
      </c>
      <c r="N31" s="21">
        <v>4</v>
      </c>
      <c r="O31" s="21">
        <v>4</v>
      </c>
      <c r="P31" s="21">
        <v>8</v>
      </c>
      <c r="Q31" s="21">
        <v>4</v>
      </c>
      <c r="R31" s="21">
        <v>4</v>
      </c>
      <c r="S31" s="21">
        <v>8</v>
      </c>
      <c r="T31" s="21">
        <v>8</v>
      </c>
      <c r="U31" s="21">
        <v>4</v>
      </c>
      <c r="V31" s="21">
        <v>1</v>
      </c>
      <c r="W31" s="3">
        <f t="shared" si="0"/>
        <v>45</v>
      </c>
      <c r="X31" s="23"/>
      <c r="Y31" s="23"/>
      <c r="Z31" s="23"/>
      <c r="AA31" s="23"/>
    </row>
    <row r="32" spans="1:27" ht="15.75" x14ac:dyDescent="0.25">
      <c r="A32" s="24">
        <v>29</v>
      </c>
      <c r="B32" s="19">
        <v>4</v>
      </c>
      <c r="C32" s="19">
        <v>4</v>
      </c>
      <c r="D32" s="19">
        <v>3</v>
      </c>
      <c r="E32" s="19">
        <v>3</v>
      </c>
      <c r="F32" s="19">
        <v>4</v>
      </c>
      <c r="G32" s="19">
        <v>4</v>
      </c>
      <c r="H32" s="19">
        <v>4</v>
      </c>
      <c r="I32" s="19">
        <v>4</v>
      </c>
      <c r="J32" s="19">
        <v>4</v>
      </c>
      <c r="K32" s="2">
        <f>SUM(B32:J32)</f>
        <v>34</v>
      </c>
      <c r="L32" s="2"/>
      <c r="M32" s="24">
        <v>29</v>
      </c>
      <c r="N32" s="21">
        <v>6</v>
      </c>
      <c r="O32" s="21">
        <v>6</v>
      </c>
      <c r="P32" s="21">
        <v>1.5</v>
      </c>
      <c r="Q32" s="21">
        <v>1.5</v>
      </c>
      <c r="R32" s="21">
        <v>6</v>
      </c>
      <c r="S32" s="21">
        <v>6</v>
      </c>
      <c r="T32" s="21">
        <v>6</v>
      </c>
      <c r="U32" s="21">
        <v>6</v>
      </c>
      <c r="V32" s="21">
        <v>6</v>
      </c>
      <c r="W32" s="3">
        <f t="shared" si="0"/>
        <v>45</v>
      </c>
      <c r="X32" s="23"/>
      <c r="Y32" s="23"/>
      <c r="Z32" s="23"/>
      <c r="AA32" s="23"/>
    </row>
    <row r="33" spans="1:27" ht="15.75" x14ac:dyDescent="0.25">
      <c r="A33" s="24">
        <v>30</v>
      </c>
      <c r="B33" s="19">
        <v>4</v>
      </c>
      <c r="C33" s="19">
        <v>4</v>
      </c>
      <c r="D33" s="19">
        <v>5</v>
      </c>
      <c r="E33" s="19">
        <v>5</v>
      </c>
      <c r="F33" s="19">
        <v>4</v>
      </c>
      <c r="G33" s="19">
        <v>4</v>
      </c>
      <c r="H33" s="19">
        <v>4</v>
      </c>
      <c r="I33" s="19">
        <v>4</v>
      </c>
      <c r="J33" s="19">
        <v>5</v>
      </c>
      <c r="K33" s="2">
        <f>SUM(B33:J33)</f>
        <v>39</v>
      </c>
      <c r="L33" s="2"/>
      <c r="M33" s="24">
        <v>30</v>
      </c>
      <c r="N33" s="21">
        <v>1.5</v>
      </c>
      <c r="O33" s="21">
        <v>6</v>
      </c>
      <c r="P33" s="21">
        <v>6</v>
      </c>
      <c r="Q33" s="21">
        <v>6</v>
      </c>
      <c r="R33" s="21">
        <v>6</v>
      </c>
      <c r="S33" s="21">
        <v>6</v>
      </c>
      <c r="T33" s="21">
        <v>1.5</v>
      </c>
      <c r="U33" s="21">
        <v>6</v>
      </c>
      <c r="V33" s="21">
        <v>6</v>
      </c>
      <c r="W33" s="3">
        <f t="shared" si="0"/>
        <v>45</v>
      </c>
      <c r="X33" s="23"/>
      <c r="Y33" s="23"/>
      <c r="Z33" s="23"/>
      <c r="AA33" s="23"/>
    </row>
    <row r="34" spans="1:27" ht="15.75" x14ac:dyDescent="0.25">
      <c r="A34" s="25" t="s">
        <v>27</v>
      </c>
      <c r="B34" s="25">
        <f t="shared" ref="B34:J34" si="2">SUM(B4:B33)</f>
        <v>101</v>
      </c>
      <c r="C34" s="25">
        <f t="shared" si="2"/>
        <v>95</v>
      </c>
      <c r="D34" s="25">
        <f t="shared" si="2"/>
        <v>105</v>
      </c>
      <c r="E34" s="25">
        <f t="shared" si="2"/>
        <v>111</v>
      </c>
      <c r="F34" s="25">
        <f t="shared" si="2"/>
        <v>113</v>
      </c>
      <c r="G34" s="25">
        <f t="shared" si="2"/>
        <v>98</v>
      </c>
      <c r="H34" s="25">
        <f t="shared" si="2"/>
        <v>107</v>
      </c>
      <c r="I34" s="25">
        <f t="shared" si="2"/>
        <v>114</v>
      </c>
      <c r="J34" s="25">
        <f t="shared" si="2"/>
        <v>117</v>
      </c>
      <c r="K34" s="2"/>
      <c r="L34" s="2"/>
      <c r="M34" s="37" t="s">
        <v>4</v>
      </c>
      <c r="N34" s="37">
        <f t="shared" ref="N34:V34" si="3">SUM(N4:N33)</f>
        <v>131</v>
      </c>
      <c r="O34" s="37">
        <f t="shared" si="3"/>
        <v>119.5</v>
      </c>
      <c r="P34" s="37">
        <f t="shared" si="3"/>
        <v>146</v>
      </c>
      <c r="Q34" s="37">
        <f t="shared" si="3"/>
        <v>153</v>
      </c>
      <c r="R34" s="37">
        <f t="shared" si="3"/>
        <v>168.5</v>
      </c>
      <c r="S34" s="37">
        <f t="shared" si="3"/>
        <v>134.5</v>
      </c>
      <c r="T34" s="37">
        <f t="shared" si="3"/>
        <v>148</v>
      </c>
      <c r="U34" s="37">
        <f t="shared" si="3"/>
        <v>167.5</v>
      </c>
      <c r="V34" s="37">
        <f t="shared" si="3"/>
        <v>182</v>
      </c>
      <c r="W34" s="3"/>
      <c r="X34" s="23"/>
      <c r="Y34" s="23"/>
      <c r="Z34" s="23"/>
      <c r="AA34" s="23"/>
    </row>
    <row r="35" spans="1:27" ht="15.75" x14ac:dyDescent="0.25">
      <c r="A35" s="26" t="s">
        <v>24</v>
      </c>
      <c r="B35" s="27">
        <f t="shared" ref="B35:J35" si="4">AVERAGE(B4:B33)</f>
        <v>3.3666666666666667</v>
      </c>
      <c r="C35" s="27">
        <f t="shared" si="4"/>
        <v>3.1666666666666665</v>
      </c>
      <c r="D35" s="27">
        <f t="shared" si="4"/>
        <v>3.5</v>
      </c>
      <c r="E35" s="27">
        <f t="shared" si="4"/>
        <v>3.7</v>
      </c>
      <c r="F35" s="27">
        <f t="shared" si="4"/>
        <v>3.7666666666666666</v>
      </c>
      <c r="G35" s="27">
        <f t="shared" si="4"/>
        <v>3.2666666666666666</v>
      </c>
      <c r="H35" s="27">
        <f t="shared" si="4"/>
        <v>3.5666666666666669</v>
      </c>
      <c r="I35" s="27">
        <f t="shared" si="4"/>
        <v>3.8</v>
      </c>
      <c r="J35" s="27">
        <f t="shared" si="4"/>
        <v>3.9</v>
      </c>
      <c r="K35" s="2"/>
      <c r="L35" s="2"/>
      <c r="M35" s="37" t="s">
        <v>24</v>
      </c>
      <c r="N35" s="38">
        <f>AVERAGE(N4:N33)</f>
        <v>4.3666666666666663</v>
      </c>
      <c r="O35" s="38">
        <f t="shared" ref="O35:V35" si="5">AVERAGE(O4:O33)</f>
        <v>3.9833333333333334</v>
      </c>
      <c r="P35" s="38">
        <f t="shared" si="5"/>
        <v>4.8666666666666663</v>
      </c>
      <c r="Q35" s="38">
        <f t="shared" si="5"/>
        <v>5.0999999999999996</v>
      </c>
      <c r="R35" s="38">
        <f t="shared" si="5"/>
        <v>5.6166666666666663</v>
      </c>
      <c r="S35" s="38">
        <f t="shared" si="5"/>
        <v>4.4833333333333334</v>
      </c>
      <c r="T35" s="38">
        <f t="shared" si="5"/>
        <v>4.9333333333333336</v>
      </c>
      <c r="U35" s="38">
        <f t="shared" si="5"/>
        <v>5.583333333333333</v>
      </c>
      <c r="V35" s="38">
        <f t="shared" si="5"/>
        <v>6.0666666666666664</v>
      </c>
      <c r="W35" s="3"/>
      <c r="X35" s="23"/>
      <c r="Y35" s="23"/>
      <c r="Z35" s="23"/>
      <c r="AA35" s="23"/>
    </row>
    <row r="36" spans="1:27" ht="15.75" x14ac:dyDescent="0.25">
      <c r="A36" s="2"/>
      <c r="B36" s="2">
        <f t="shared" ref="B36:J36" si="6">STDEV(B4:B33)</f>
        <v>1.1591713250937237</v>
      </c>
      <c r="C36" s="2">
        <f t="shared" si="6"/>
        <v>1.085431213638262</v>
      </c>
      <c r="D36" s="2">
        <f t="shared" si="6"/>
        <v>0.97379456872020265</v>
      </c>
      <c r="E36" s="2">
        <f t="shared" si="6"/>
        <v>0.65125872818295738</v>
      </c>
      <c r="F36" s="2">
        <f t="shared" si="6"/>
        <v>0.85835983666257509</v>
      </c>
      <c r="G36" s="2">
        <f t="shared" si="6"/>
        <v>0.98026503570712209</v>
      </c>
      <c r="H36" s="2">
        <f t="shared" si="6"/>
        <v>0.97143098618457735</v>
      </c>
      <c r="I36" s="2">
        <f t="shared" si="6"/>
        <v>0.84690104457979343</v>
      </c>
      <c r="J36" s="2">
        <f t="shared" si="6"/>
        <v>1.0288929437289245</v>
      </c>
      <c r="K36" s="2"/>
      <c r="L36" s="2"/>
      <c r="M36" s="2"/>
      <c r="N36" s="2">
        <f t="shared" ref="N36:V36" si="7">STDEV(N4:N33)</f>
        <v>2.5459004684791391</v>
      </c>
      <c r="O36" s="2">
        <f t="shared" si="7"/>
        <v>2.4791660629768417</v>
      </c>
      <c r="P36" s="2">
        <f t="shared" si="7"/>
        <v>2.2816106430407408</v>
      </c>
      <c r="Q36" s="2">
        <f t="shared" si="7"/>
        <v>1.8909949944316402</v>
      </c>
      <c r="R36" s="2">
        <f t="shared" si="7"/>
        <v>1.8226701393235174</v>
      </c>
      <c r="S36" s="2">
        <f t="shared" si="7"/>
        <v>2.0905507166415682</v>
      </c>
      <c r="T36" s="2">
        <f t="shared" si="7"/>
        <v>2.2694877643740838</v>
      </c>
      <c r="U36" s="2">
        <f>STDEV(U4:U33)</f>
        <v>2.2092413010888556</v>
      </c>
      <c r="V36" s="2">
        <f t="shared" si="7"/>
        <v>2.2770721269350176</v>
      </c>
      <c r="W36" s="2"/>
      <c r="X36" s="23"/>
      <c r="Y36" s="23"/>
      <c r="Z36" s="23"/>
      <c r="AA36" s="23"/>
    </row>
    <row r="37" spans="1:27" ht="15.75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3"/>
      <c r="Y37" s="23"/>
      <c r="Z37" s="23"/>
      <c r="AA37" s="23"/>
    </row>
    <row r="38" spans="1:27" ht="15.75" x14ac:dyDescent="0.25">
      <c r="A38" s="2"/>
      <c r="B38" s="2"/>
      <c r="C38" s="2"/>
      <c r="D38" s="2"/>
      <c r="E38" s="2"/>
      <c r="F38" s="2"/>
      <c r="G38" s="2"/>
      <c r="H38" s="2"/>
      <c r="I38" s="28" t="s">
        <v>29</v>
      </c>
      <c r="J38" s="29">
        <f>(12/((30*9)*(9+1))*SUMSQ(N34:V34)-(3*30)*(9+1))</f>
        <v>14.368888888888932</v>
      </c>
      <c r="K38" s="2"/>
      <c r="L38" s="2" t="s">
        <v>31</v>
      </c>
      <c r="M38" s="2">
        <v>30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3"/>
      <c r="Y38" s="23"/>
      <c r="Z38" s="23"/>
      <c r="AA38" s="23"/>
    </row>
    <row r="39" spans="1:27" ht="15.75" x14ac:dyDescent="0.25">
      <c r="A39" s="2"/>
      <c r="B39" s="2"/>
      <c r="C39" s="2"/>
      <c r="D39" s="2"/>
      <c r="E39" s="2"/>
      <c r="F39" s="2"/>
      <c r="G39" s="2"/>
      <c r="H39" s="2"/>
      <c r="I39" s="28" t="s">
        <v>30</v>
      </c>
      <c r="J39" s="30">
        <f>_xlfn.CHISQ.INV.RT(0.05,8)</f>
        <v>15.507313055865453</v>
      </c>
      <c r="K39" s="2"/>
      <c r="L39" s="2" t="s">
        <v>32</v>
      </c>
      <c r="M39" s="2">
        <v>9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3"/>
      <c r="Y39" s="23"/>
      <c r="Z39" s="23"/>
      <c r="AA39" s="23"/>
    </row>
    <row r="40" spans="1:27" ht="15.75" x14ac:dyDescent="0.25">
      <c r="A40" s="2"/>
      <c r="B40" s="2"/>
      <c r="C40" s="2"/>
      <c r="D40" s="2"/>
      <c r="E40" s="2"/>
      <c r="F40" s="2"/>
      <c r="G40" s="2"/>
      <c r="H40" s="2"/>
      <c r="I40" s="2" t="s">
        <v>33</v>
      </c>
      <c r="J40" s="2" t="s">
        <v>64</v>
      </c>
      <c r="K40" s="2" t="s">
        <v>65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3"/>
      <c r="Y40" s="23"/>
      <c r="Z40" s="23"/>
      <c r="AA40" s="23"/>
    </row>
    <row r="41" spans="1:27" ht="15.75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</row>
    <row r="42" spans="1:27" ht="15.75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</row>
    <row r="43" spans="1:27" ht="15.75" x14ac:dyDescent="0.25">
      <c r="A43" s="23"/>
      <c r="B43" s="71" t="s">
        <v>34</v>
      </c>
      <c r="C43" s="72"/>
      <c r="D43" s="72"/>
      <c r="E43" s="72"/>
      <c r="F43" s="72"/>
      <c r="G43" s="31" t="s">
        <v>35</v>
      </c>
      <c r="H43" s="31" t="s">
        <v>36</v>
      </c>
      <c r="I43" s="31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</row>
    <row r="44" spans="1:27" ht="15.75" x14ac:dyDescent="0.25">
      <c r="A44" s="23"/>
      <c r="B44" s="73" t="s">
        <v>54</v>
      </c>
      <c r="C44" s="74"/>
      <c r="D44" s="74"/>
      <c r="E44" s="74"/>
      <c r="F44" s="74"/>
      <c r="G44" s="32">
        <f>B35</f>
        <v>3.3666666666666667</v>
      </c>
      <c r="H44" s="32">
        <f>N34</f>
        <v>131</v>
      </c>
      <c r="I44" s="3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</row>
    <row r="45" spans="1:27" ht="15.75" x14ac:dyDescent="0.25">
      <c r="A45" s="23"/>
      <c r="B45" s="73" t="s">
        <v>55</v>
      </c>
      <c r="C45" s="74"/>
      <c r="D45" s="74"/>
      <c r="E45" s="74"/>
      <c r="F45" s="74"/>
      <c r="G45" s="32">
        <f>C35</f>
        <v>3.1666666666666665</v>
      </c>
      <c r="H45" s="32">
        <f>O34</f>
        <v>119.5</v>
      </c>
      <c r="I45" s="3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</row>
    <row r="46" spans="1:27" ht="15.75" x14ac:dyDescent="0.25">
      <c r="A46" s="23"/>
      <c r="B46" s="73" t="s">
        <v>56</v>
      </c>
      <c r="C46" s="74"/>
      <c r="D46" s="74"/>
      <c r="E46" s="74"/>
      <c r="F46" s="74"/>
      <c r="G46" s="32">
        <f>D35</f>
        <v>3.5</v>
      </c>
      <c r="H46" s="32">
        <f>P34</f>
        <v>146</v>
      </c>
      <c r="I46" s="3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</row>
    <row r="47" spans="1:27" ht="15.75" x14ac:dyDescent="0.25">
      <c r="A47" s="23"/>
      <c r="B47" s="73" t="s">
        <v>57</v>
      </c>
      <c r="C47" s="74"/>
      <c r="D47" s="74"/>
      <c r="E47" s="74"/>
      <c r="F47" s="74"/>
      <c r="G47" s="32">
        <f>E35</f>
        <v>3.7</v>
      </c>
      <c r="H47" s="32">
        <f>Q34</f>
        <v>153</v>
      </c>
      <c r="I47" s="3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</row>
    <row r="48" spans="1:27" ht="15.75" x14ac:dyDescent="0.25">
      <c r="A48" s="23"/>
      <c r="B48" s="73" t="s">
        <v>58</v>
      </c>
      <c r="C48" s="74"/>
      <c r="D48" s="74"/>
      <c r="E48" s="74"/>
      <c r="F48" s="74"/>
      <c r="G48" s="32">
        <f>F35</f>
        <v>3.7666666666666666</v>
      </c>
      <c r="H48" s="32">
        <f>R34</f>
        <v>168.5</v>
      </c>
      <c r="I48" s="3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</row>
    <row r="49" spans="1:27" ht="15.75" x14ac:dyDescent="0.25">
      <c r="A49" s="23"/>
      <c r="B49" s="73" t="s">
        <v>59</v>
      </c>
      <c r="C49" s="74"/>
      <c r="D49" s="74"/>
      <c r="E49" s="74"/>
      <c r="F49" s="74"/>
      <c r="G49" s="32">
        <f>G35</f>
        <v>3.2666666666666666</v>
      </c>
      <c r="H49" s="32">
        <f>S34</f>
        <v>134.5</v>
      </c>
      <c r="I49" s="3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</row>
    <row r="50" spans="1:27" ht="15.75" x14ac:dyDescent="0.25">
      <c r="A50" s="23"/>
      <c r="B50" s="73" t="s">
        <v>60</v>
      </c>
      <c r="C50" s="74"/>
      <c r="D50" s="74"/>
      <c r="E50" s="74"/>
      <c r="F50" s="74"/>
      <c r="G50" s="32">
        <f>H35</f>
        <v>3.5666666666666669</v>
      </c>
      <c r="H50" s="32">
        <f>T34</f>
        <v>148</v>
      </c>
      <c r="I50" s="3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</row>
    <row r="51" spans="1:27" ht="15.75" x14ac:dyDescent="0.25">
      <c r="A51" s="23"/>
      <c r="B51" s="73" t="s">
        <v>61</v>
      </c>
      <c r="C51" s="74"/>
      <c r="D51" s="74"/>
      <c r="E51" s="74"/>
      <c r="F51" s="74"/>
      <c r="G51" s="32">
        <f>I35</f>
        <v>3.8</v>
      </c>
      <c r="H51" s="32">
        <f>U34</f>
        <v>167.5</v>
      </c>
      <c r="I51" s="3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</row>
    <row r="52" spans="1:27" ht="15.75" x14ac:dyDescent="0.25">
      <c r="A52" s="23"/>
      <c r="B52" s="73" t="s">
        <v>62</v>
      </c>
      <c r="C52" s="74"/>
      <c r="D52" s="74"/>
      <c r="E52" s="74"/>
      <c r="F52" s="74"/>
      <c r="G52" s="32">
        <f>J35</f>
        <v>3.9</v>
      </c>
      <c r="H52" s="32">
        <f>V34</f>
        <v>182</v>
      </c>
      <c r="I52" s="3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</row>
    <row r="53" spans="1:27" ht="15.75" x14ac:dyDescent="0.25">
      <c r="A53" s="23"/>
      <c r="B53" s="75" t="s">
        <v>37</v>
      </c>
      <c r="C53" s="76"/>
      <c r="D53" s="76"/>
      <c r="E53" s="76"/>
      <c r="F53" s="76"/>
      <c r="G53" s="66">
        <f>1.645*SQRT(30*9*(9+1)/6)</f>
        <v>34.895719651556121</v>
      </c>
      <c r="H53" s="66"/>
      <c r="I53" s="34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</row>
    <row r="54" spans="1:27" ht="15.75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</row>
    <row r="55" spans="1:27" ht="15.75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 spans="1:27" ht="15.75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</row>
    <row r="57" spans="1:27" ht="15.75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</row>
    <row r="58" spans="1:27" ht="15.75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</row>
    <row r="59" spans="1:27" ht="15.75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</row>
  </sheetData>
  <mergeCells count="16">
    <mergeCell ref="B51:F51"/>
    <mergeCell ref="B52:F52"/>
    <mergeCell ref="B53:F53"/>
    <mergeCell ref="G53:H53"/>
    <mergeCell ref="B45:F45"/>
    <mergeCell ref="B46:F46"/>
    <mergeCell ref="B47:F47"/>
    <mergeCell ref="B48:F48"/>
    <mergeCell ref="B49:F49"/>
    <mergeCell ref="B50:F50"/>
    <mergeCell ref="B44:F44"/>
    <mergeCell ref="A2:A3"/>
    <mergeCell ref="B2:I2"/>
    <mergeCell ref="M2:M3"/>
    <mergeCell ref="N2:U2"/>
    <mergeCell ref="B43:F4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PROTEIN</vt:lpstr>
      <vt:lpstr>KADAR AIR</vt:lpstr>
      <vt:lpstr>TEKSTUR</vt:lpstr>
      <vt:lpstr>WARNA L</vt:lpstr>
      <vt:lpstr>WARNA A</vt:lpstr>
      <vt:lpstr>WARNA B</vt:lpstr>
      <vt:lpstr>ORLEP AROMA</vt:lpstr>
      <vt:lpstr>ORLEP WARNA</vt:lpstr>
      <vt:lpstr>ORLEP TEKSTUR</vt:lpstr>
      <vt:lpstr>ORLEP RASA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hanindi rachman</cp:lastModifiedBy>
  <dcterms:created xsi:type="dcterms:W3CDTF">2024-01-01T12:01:12Z</dcterms:created>
  <dcterms:modified xsi:type="dcterms:W3CDTF">2024-08-13T15:43:18Z</dcterms:modified>
</cp:coreProperties>
</file>