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20490" windowHeight="7620" activeTab="4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5" i="4" l="1"/>
  <c r="M44" i="4"/>
  <c r="M43" i="4"/>
  <c r="M42" i="4"/>
  <c r="M43" i="3"/>
  <c r="M42" i="3"/>
  <c r="M45" i="2"/>
  <c r="M44" i="2"/>
  <c r="M45" i="1" l="1"/>
  <c r="M44" i="1"/>
  <c r="F34" i="1" l="1"/>
  <c r="C35" i="1"/>
  <c r="D35" i="1"/>
  <c r="F35" i="1"/>
  <c r="B35" i="1"/>
  <c r="F34" i="2"/>
  <c r="C35" i="2"/>
  <c r="D35" i="2"/>
  <c r="F35" i="2"/>
  <c r="B35" i="2"/>
  <c r="F34" i="3"/>
  <c r="C35" i="3"/>
  <c r="D35" i="3"/>
  <c r="F35" i="3"/>
  <c r="B35" i="3"/>
  <c r="F34" i="4"/>
  <c r="C35" i="4"/>
  <c r="D35" i="4"/>
  <c r="F35" i="4"/>
  <c r="B35" i="4"/>
  <c r="F34" i="5"/>
  <c r="C35" i="5"/>
  <c r="D35" i="5"/>
  <c r="F35" i="5"/>
  <c r="B35" i="5"/>
  <c r="J42" i="4" l="1"/>
  <c r="J43" i="4"/>
  <c r="J44" i="4"/>
  <c r="J45" i="3"/>
  <c r="J42" i="3"/>
  <c r="J43" i="3"/>
  <c r="J44" i="3"/>
  <c r="J41" i="3"/>
  <c r="J42" i="2" l="1"/>
  <c r="J43" i="2"/>
  <c r="J44" i="2"/>
  <c r="J42" i="1" l="1"/>
  <c r="J43" i="1"/>
  <c r="J44" i="1"/>
  <c r="I33" i="4" l="1"/>
  <c r="D33" i="4"/>
  <c r="C33" i="4"/>
  <c r="B33" i="4"/>
  <c r="E33" i="4" s="1"/>
  <c r="D43" i="4" s="1"/>
  <c r="D32" i="4"/>
  <c r="C32" i="4"/>
  <c r="B32" i="4"/>
  <c r="E32" i="4" s="1"/>
  <c r="C43" i="4" s="1"/>
  <c r="D31" i="4"/>
  <c r="C31" i="4"/>
  <c r="B31" i="4"/>
  <c r="E31" i="4" s="1"/>
  <c r="B43" i="4" s="1"/>
  <c r="E43" i="4" s="1"/>
  <c r="I30" i="4"/>
  <c r="D30" i="4"/>
  <c r="C30" i="4"/>
  <c r="B30" i="4"/>
  <c r="I29" i="4"/>
  <c r="D29" i="4"/>
  <c r="C29" i="4"/>
  <c r="B29" i="4"/>
  <c r="E29" i="4" s="1"/>
  <c r="C42" i="4" s="1"/>
  <c r="I28" i="4"/>
  <c r="I31" i="4" s="1"/>
  <c r="D28" i="4"/>
  <c r="C28" i="4"/>
  <c r="B28" i="4"/>
  <c r="E28" i="4" s="1"/>
  <c r="B42" i="4" s="1"/>
  <c r="I27" i="4"/>
  <c r="I32" i="4" s="1"/>
  <c r="N30" i="4" s="1"/>
  <c r="D27" i="4"/>
  <c r="C27" i="4"/>
  <c r="B27" i="4"/>
  <c r="E27" i="4" s="1"/>
  <c r="D41" i="4" s="1"/>
  <c r="D26" i="4"/>
  <c r="C26" i="4"/>
  <c r="E26" i="4" s="1"/>
  <c r="C41" i="4" s="1"/>
  <c r="B26" i="4"/>
  <c r="F26" i="4" s="1"/>
  <c r="D25" i="4"/>
  <c r="C25" i="4"/>
  <c r="B25" i="4"/>
  <c r="E25" i="4" s="1"/>
  <c r="B41" i="4" s="1"/>
  <c r="C22" i="4"/>
  <c r="I33" i="3"/>
  <c r="D33" i="3"/>
  <c r="C33" i="3"/>
  <c r="B33" i="3"/>
  <c r="E33" i="3" s="1"/>
  <c r="D43" i="3" s="1"/>
  <c r="D32" i="3"/>
  <c r="C32" i="3"/>
  <c r="B32" i="3"/>
  <c r="E32" i="3" s="1"/>
  <c r="C43" i="3" s="1"/>
  <c r="D31" i="3"/>
  <c r="C31" i="3"/>
  <c r="B31" i="3"/>
  <c r="E31" i="3" s="1"/>
  <c r="B43" i="3" s="1"/>
  <c r="E43" i="3" s="1"/>
  <c r="I30" i="3"/>
  <c r="D30" i="3"/>
  <c r="C30" i="3"/>
  <c r="B30" i="3"/>
  <c r="E30" i="3" s="1"/>
  <c r="D42" i="3" s="1"/>
  <c r="I29" i="3"/>
  <c r="D29" i="3"/>
  <c r="C29" i="3"/>
  <c r="B29" i="3"/>
  <c r="E29" i="3" s="1"/>
  <c r="C42" i="3" s="1"/>
  <c r="I28" i="3"/>
  <c r="I31" i="3" s="1"/>
  <c r="D28" i="3"/>
  <c r="C28" i="3"/>
  <c r="B28" i="3"/>
  <c r="E28" i="3" s="1"/>
  <c r="B42" i="3" s="1"/>
  <c r="E42" i="3" s="1"/>
  <c r="I27" i="3"/>
  <c r="I32" i="3" s="1"/>
  <c r="D27" i="3"/>
  <c r="C27" i="3"/>
  <c r="B27" i="3"/>
  <c r="E27" i="3" s="1"/>
  <c r="D41" i="3" s="1"/>
  <c r="D26" i="3"/>
  <c r="C26" i="3"/>
  <c r="B26" i="3"/>
  <c r="F26" i="3" s="1"/>
  <c r="D25" i="3"/>
  <c r="C25" i="3"/>
  <c r="B25" i="3"/>
  <c r="E25" i="3" s="1"/>
  <c r="B41" i="3" s="1"/>
  <c r="D23" i="3"/>
  <c r="C23" i="3"/>
  <c r="B23" i="3"/>
  <c r="F23" i="3" s="1"/>
  <c r="D22" i="3"/>
  <c r="C22" i="3"/>
  <c r="B22" i="3"/>
  <c r="I33" i="2"/>
  <c r="D33" i="2"/>
  <c r="C33" i="2"/>
  <c r="B33" i="2"/>
  <c r="E33" i="2" s="1"/>
  <c r="D43" i="2" s="1"/>
  <c r="D32" i="2"/>
  <c r="C32" i="2"/>
  <c r="B32" i="2"/>
  <c r="E32" i="2" s="1"/>
  <c r="C43" i="2" s="1"/>
  <c r="D31" i="2"/>
  <c r="C31" i="2"/>
  <c r="B31" i="2"/>
  <c r="E31" i="2" s="1"/>
  <c r="B43" i="2" s="1"/>
  <c r="E43" i="2" s="1"/>
  <c r="I30" i="2"/>
  <c r="D30" i="2"/>
  <c r="C30" i="2"/>
  <c r="B30" i="2"/>
  <c r="I29" i="2"/>
  <c r="D29" i="2"/>
  <c r="C29" i="2"/>
  <c r="B29" i="2"/>
  <c r="E29" i="2" s="1"/>
  <c r="C42" i="2" s="1"/>
  <c r="I28" i="2"/>
  <c r="I31" i="2" s="1"/>
  <c r="D28" i="2"/>
  <c r="C28" i="2"/>
  <c r="B28" i="2"/>
  <c r="E28" i="2" s="1"/>
  <c r="B42" i="2" s="1"/>
  <c r="I27" i="2"/>
  <c r="I32" i="2" s="1"/>
  <c r="N30" i="2" s="1"/>
  <c r="D27" i="2"/>
  <c r="C27" i="2"/>
  <c r="B27" i="2"/>
  <c r="E27" i="2" s="1"/>
  <c r="D41" i="2" s="1"/>
  <c r="D26" i="2"/>
  <c r="C26" i="2"/>
  <c r="E26" i="2" s="1"/>
  <c r="C41" i="2" s="1"/>
  <c r="B26" i="2"/>
  <c r="F26" i="2" s="1"/>
  <c r="D25" i="2"/>
  <c r="C25" i="2"/>
  <c r="B25" i="2"/>
  <c r="E25" i="2" s="1"/>
  <c r="B41" i="2" s="1"/>
  <c r="D23" i="2"/>
  <c r="C23" i="2"/>
  <c r="D22" i="2"/>
  <c r="I33" i="1"/>
  <c r="D33" i="1"/>
  <c r="C33" i="1"/>
  <c r="B33" i="1"/>
  <c r="E33" i="1" s="1"/>
  <c r="D43" i="1" s="1"/>
  <c r="D32" i="1"/>
  <c r="C32" i="1"/>
  <c r="B32" i="1"/>
  <c r="E32" i="1" s="1"/>
  <c r="C43" i="1" s="1"/>
  <c r="D31" i="1"/>
  <c r="C31" i="1"/>
  <c r="B31" i="1"/>
  <c r="E31" i="1" s="1"/>
  <c r="B43" i="1" s="1"/>
  <c r="E43" i="1" s="1"/>
  <c r="I30" i="1"/>
  <c r="D30" i="1"/>
  <c r="C30" i="1"/>
  <c r="B30" i="1"/>
  <c r="I29" i="1"/>
  <c r="D29" i="1"/>
  <c r="C29" i="1"/>
  <c r="B29" i="1"/>
  <c r="E29" i="1" s="1"/>
  <c r="C42" i="1" s="1"/>
  <c r="I28" i="1"/>
  <c r="I31" i="1" s="1"/>
  <c r="D28" i="1"/>
  <c r="C28" i="1"/>
  <c r="B28" i="1"/>
  <c r="E28" i="1" s="1"/>
  <c r="B42" i="1" s="1"/>
  <c r="I27" i="1"/>
  <c r="I32" i="1" s="1"/>
  <c r="N30" i="1" s="1"/>
  <c r="D27" i="1"/>
  <c r="C27" i="1"/>
  <c r="B27" i="1"/>
  <c r="E27" i="1" s="1"/>
  <c r="D41" i="1" s="1"/>
  <c r="D26" i="1"/>
  <c r="C26" i="1"/>
  <c r="E26" i="1" s="1"/>
  <c r="C41" i="1" s="1"/>
  <c r="B26" i="1"/>
  <c r="F26" i="1" s="1"/>
  <c r="D25" i="1"/>
  <c r="C25" i="1"/>
  <c r="B25" i="1"/>
  <c r="E25" i="1" s="1"/>
  <c r="B41" i="1" s="1"/>
  <c r="D24" i="1"/>
  <c r="D23" i="1"/>
  <c r="D22" i="1"/>
  <c r="I33" i="5"/>
  <c r="D33" i="5"/>
  <c r="C33" i="5"/>
  <c r="B33" i="5"/>
  <c r="E33" i="5" s="1"/>
  <c r="D43" i="5" s="1"/>
  <c r="D32" i="5"/>
  <c r="C32" i="5"/>
  <c r="B32" i="5"/>
  <c r="E32" i="5" s="1"/>
  <c r="C43" i="5" s="1"/>
  <c r="D31" i="5"/>
  <c r="C31" i="5"/>
  <c r="B31" i="5"/>
  <c r="E31" i="5" s="1"/>
  <c r="B43" i="5" s="1"/>
  <c r="E43" i="5" s="1"/>
  <c r="I30" i="5"/>
  <c r="D30" i="5"/>
  <c r="C30" i="5"/>
  <c r="B30" i="5"/>
  <c r="I29" i="5"/>
  <c r="D29" i="5"/>
  <c r="C29" i="5"/>
  <c r="B29" i="5"/>
  <c r="E29" i="5" s="1"/>
  <c r="C42" i="5" s="1"/>
  <c r="I28" i="5"/>
  <c r="I31" i="5" s="1"/>
  <c r="D28" i="5"/>
  <c r="C28" i="5"/>
  <c r="B28" i="5"/>
  <c r="E28" i="5" s="1"/>
  <c r="B42" i="5" s="1"/>
  <c r="I27" i="5"/>
  <c r="I32" i="5" s="1"/>
  <c r="N30" i="5" s="1"/>
  <c r="B24" i="5"/>
  <c r="D22" i="5"/>
  <c r="E41" i="4" l="1"/>
  <c r="O31" i="4"/>
  <c r="N31" i="4"/>
  <c r="O29" i="4"/>
  <c r="E30" i="4"/>
  <c r="D42" i="4" s="1"/>
  <c r="F30" i="4"/>
  <c r="F43" i="4"/>
  <c r="F25" i="4"/>
  <c r="F27" i="4"/>
  <c r="N27" i="4"/>
  <c r="F28" i="4"/>
  <c r="N28" i="4"/>
  <c r="F29" i="4"/>
  <c r="N29" i="4"/>
  <c r="O30" i="4"/>
  <c r="F31" i="4"/>
  <c r="F32" i="4"/>
  <c r="F33" i="4"/>
  <c r="O27" i="4"/>
  <c r="O28" i="4"/>
  <c r="F42" i="3"/>
  <c r="F43" i="3"/>
  <c r="N30" i="3"/>
  <c r="N29" i="3"/>
  <c r="N28" i="3"/>
  <c r="N27" i="3"/>
  <c r="O31" i="3"/>
  <c r="N31" i="3"/>
  <c r="O29" i="3"/>
  <c r="O30" i="3"/>
  <c r="F22" i="3"/>
  <c r="E23" i="3"/>
  <c r="C40" i="3" s="1"/>
  <c r="C44" i="3" s="1"/>
  <c r="F25" i="3"/>
  <c r="E26" i="3"/>
  <c r="C41" i="3" s="1"/>
  <c r="E41" i="3" s="1"/>
  <c r="F27" i="3"/>
  <c r="F28" i="3"/>
  <c r="F29" i="3"/>
  <c r="F30" i="3"/>
  <c r="F31" i="3"/>
  <c r="F32" i="3"/>
  <c r="F33" i="3"/>
  <c r="E22" i="3"/>
  <c r="O27" i="3"/>
  <c r="O28" i="3"/>
  <c r="E41" i="2"/>
  <c r="O31" i="2"/>
  <c r="N31" i="2"/>
  <c r="O29" i="2"/>
  <c r="E30" i="2"/>
  <c r="D42" i="2" s="1"/>
  <c r="F30" i="2"/>
  <c r="F43" i="2"/>
  <c r="F25" i="2"/>
  <c r="F27" i="2"/>
  <c r="N27" i="2"/>
  <c r="F28" i="2"/>
  <c r="N28" i="2"/>
  <c r="F29" i="2"/>
  <c r="N29" i="2"/>
  <c r="O30" i="2"/>
  <c r="F31" i="2"/>
  <c r="F32" i="2"/>
  <c r="F33" i="2"/>
  <c r="O27" i="2"/>
  <c r="O28" i="2"/>
  <c r="E41" i="1"/>
  <c r="O31" i="1"/>
  <c r="N31" i="1"/>
  <c r="O29" i="1"/>
  <c r="E30" i="1"/>
  <c r="D42" i="1" s="1"/>
  <c r="F30" i="1"/>
  <c r="F43" i="1"/>
  <c r="D34" i="1"/>
  <c r="F25" i="1"/>
  <c r="F27" i="1"/>
  <c r="N27" i="1"/>
  <c r="F28" i="1"/>
  <c r="N28" i="1"/>
  <c r="F29" i="1"/>
  <c r="N29" i="1"/>
  <c r="O30" i="1"/>
  <c r="F31" i="1"/>
  <c r="F32" i="1"/>
  <c r="F33" i="1"/>
  <c r="O27" i="1"/>
  <c r="O28" i="1"/>
  <c r="O31" i="5"/>
  <c r="N31" i="5"/>
  <c r="O29" i="5"/>
  <c r="E30" i="5"/>
  <c r="D42" i="5" s="1"/>
  <c r="F30" i="5"/>
  <c r="F43" i="5"/>
  <c r="N27" i="5"/>
  <c r="F28" i="5"/>
  <c r="N28" i="5"/>
  <c r="F29" i="5"/>
  <c r="N29" i="5"/>
  <c r="O30" i="5"/>
  <c r="F31" i="5"/>
  <c r="F32" i="5"/>
  <c r="F33" i="5"/>
  <c r="O27" i="5"/>
  <c r="O28" i="5"/>
  <c r="Q16" i="5"/>
  <c r="K16" i="5"/>
  <c r="E16" i="5"/>
  <c r="Q15" i="5"/>
  <c r="K15" i="5"/>
  <c r="E15" i="5"/>
  <c r="Q14" i="5"/>
  <c r="K14" i="5"/>
  <c r="E14" i="5"/>
  <c r="Q13" i="5"/>
  <c r="K13" i="5"/>
  <c r="E13" i="5"/>
  <c r="Q12" i="5"/>
  <c r="K12" i="5"/>
  <c r="E12" i="5"/>
  <c r="Q11" i="5"/>
  <c r="K11" i="5"/>
  <c r="E11" i="5"/>
  <c r="Q10" i="5"/>
  <c r="D27" i="5" s="1"/>
  <c r="K10" i="5"/>
  <c r="C27" i="5" s="1"/>
  <c r="E10" i="5"/>
  <c r="B27" i="5" s="1"/>
  <c r="Q9" i="5"/>
  <c r="D26" i="5" s="1"/>
  <c r="K9" i="5"/>
  <c r="C26" i="5" s="1"/>
  <c r="E9" i="5"/>
  <c r="B26" i="5" s="1"/>
  <c r="Q8" i="5"/>
  <c r="D25" i="5" s="1"/>
  <c r="K8" i="5"/>
  <c r="C25" i="5" s="1"/>
  <c r="E8" i="5"/>
  <c r="B25" i="5" s="1"/>
  <c r="Q7" i="5"/>
  <c r="D24" i="5" s="1"/>
  <c r="K7" i="5"/>
  <c r="C24" i="5" s="1"/>
  <c r="E7" i="5"/>
  <c r="Q6" i="5"/>
  <c r="D23" i="5" s="1"/>
  <c r="K6" i="5"/>
  <c r="C23" i="5" s="1"/>
  <c r="E6" i="5"/>
  <c r="B23" i="5" s="1"/>
  <c r="Q5" i="5"/>
  <c r="K5" i="5"/>
  <c r="C22" i="5" s="1"/>
  <c r="E5" i="5"/>
  <c r="B22" i="5" s="1"/>
  <c r="E24" i="5" l="1"/>
  <c r="D40" i="5" s="1"/>
  <c r="F22" i="5"/>
  <c r="E22" i="5"/>
  <c r="B40" i="5" s="1"/>
  <c r="E26" i="5"/>
  <c r="C41" i="5" s="1"/>
  <c r="E27" i="5"/>
  <c r="D41" i="5" s="1"/>
  <c r="D44" i="5" s="1"/>
  <c r="E23" i="5"/>
  <c r="C40" i="5" s="1"/>
  <c r="C44" i="5" s="1"/>
  <c r="F23" i="5"/>
  <c r="D34" i="5"/>
  <c r="E25" i="5"/>
  <c r="B41" i="5" s="1"/>
  <c r="F26" i="5"/>
  <c r="F25" i="5"/>
  <c r="F27" i="5"/>
  <c r="B34" i="5"/>
  <c r="C34" i="5"/>
  <c r="F24" i="5"/>
  <c r="E42" i="4"/>
  <c r="F41" i="4"/>
  <c r="F41" i="3"/>
  <c r="B40" i="3"/>
  <c r="C45" i="3"/>
  <c r="E42" i="2"/>
  <c r="F41" i="2"/>
  <c r="E42" i="1"/>
  <c r="F41" i="1"/>
  <c r="E42" i="5"/>
  <c r="Q16" i="4"/>
  <c r="K16" i="4"/>
  <c r="E16" i="4"/>
  <c r="Q15" i="4"/>
  <c r="K15" i="4"/>
  <c r="E15" i="4"/>
  <c r="Q14" i="4"/>
  <c r="K14" i="4"/>
  <c r="E14" i="4"/>
  <c r="Q13" i="4"/>
  <c r="K13" i="4"/>
  <c r="E13" i="4"/>
  <c r="Q12" i="4"/>
  <c r="K12" i="4"/>
  <c r="E12" i="4"/>
  <c r="Q11" i="4"/>
  <c r="K11" i="4"/>
  <c r="E11" i="4"/>
  <c r="Q10" i="4"/>
  <c r="K10" i="4"/>
  <c r="E10" i="4"/>
  <c r="Q9" i="4"/>
  <c r="K9" i="4"/>
  <c r="E9" i="4"/>
  <c r="Q8" i="4"/>
  <c r="K8" i="4"/>
  <c r="E8" i="4"/>
  <c r="Q7" i="4"/>
  <c r="D24" i="4" s="1"/>
  <c r="K7" i="4"/>
  <c r="C24" i="4" s="1"/>
  <c r="E7" i="4"/>
  <c r="B24" i="4" s="1"/>
  <c r="Q6" i="4"/>
  <c r="D23" i="4" s="1"/>
  <c r="K6" i="4"/>
  <c r="C23" i="4" s="1"/>
  <c r="E6" i="4"/>
  <c r="B23" i="4" s="1"/>
  <c r="Q5" i="4"/>
  <c r="D22" i="4" s="1"/>
  <c r="K5" i="4"/>
  <c r="E5" i="4"/>
  <c r="B22" i="4" s="1"/>
  <c r="C34" i="4" l="1"/>
  <c r="E41" i="5"/>
  <c r="F41" i="5" s="1"/>
  <c r="C45" i="5"/>
  <c r="E34" i="5"/>
  <c r="I23" i="5" s="1"/>
  <c r="J28" i="5" s="1"/>
  <c r="D45" i="5"/>
  <c r="D34" i="4"/>
  <c r="E24" i="4"/>
  <c r="D40" i="4" s="1"/>
  <c r="D44" i="4" s="1"/>
  <c r="F24" i="4"/>
  <c r="E23" i="4"/>
  <c r="C40" i="4" s="1"/>
  <c r="C44" i="4" s="1"/>
  <c r="F23" i="4"/>
  <c r="F22" i="4"/>
  <c r="B34" i="4"/>
  <c r="E22" i="4"/>
  <c r="F42" i="4"/>
  <c r="B44" i="3"/>
  <c r="F42" i="2"/>
  <c r="F42" i="1"/>
  <c r="J27" i="5"/>
  <c r="K27" i="5" s="1"/>
  <c r="F42" i="5"/>
  <c r="B44" i="5"/>
  <c r="E40" i="5"/>
  <c r="Q16" i="3"/>
  <c r="K16" i="3"/>
  <c r="E16" i="3"/>
  <c r="Q15" i="3"/>
  <c r="K15" i="3"/>
  <c r="E15" i="3"/>
  <c r="Q14" i="3"/>
  <c r="K14" i="3"/>
  <c r="E14" i="3"/>
  <c r="Q13" i="3"/>
  <c r="K13" i="3"/>
  <c r="E13" i="3"/>
  <c r="Q12" i="3"/>
  <c r="K12" i="3"/>
  <c r="E12" i="3"/>
  <c r="Q11" i="3"/>
  <c r="K11" i="3"/>
  <c r="E11" i="3"/>
  <c r="Q10" i="3"/>
  <c r="K10" i="3"/>
  <c r="E10" i="3"/>
  <c r="Q9" i="3"/>
  <c r="K9" i="3"/>
  <c r="E9" i="3"/>
  <c r="Q8" i="3"/>
  <c r="K8" i="3"/>
  <c r="E8" i="3"/>
  <c r="Q7" i="3"/>
  <c r="D24" i="3" s="1"/>
  <c r="D34" i="3" s="1"/>
  <c r="K7" i="3"/>
  <c r="C24" i="3" s="1"/>
  <c r="C34" i="3" s="1"/>
  <c r="E7" i="3"/>
  <c r="B24" i="3" s="1"/>
  <c r="Q6" i="3"/>
  <c r="K6" i="3"/>
  <c r="E6" i="3"/>
  <c r="Q5" i="3"/>
  <c r="K5" i="3"/>
  <c r="E5" i="3"/>
  <c r="J33" i="5" l="1"/>
  <c r="D45" i="4"/>
  <c r="C45" i="4"/>
  <c r="E34" i="4"/>
  <c r="I23" i="4" s="1"/>
  <c r="B40" i="4"/>
  <c r="F24" i="3"/>
  <c r="B34" i="3"/>
  <c r="E24" i="3"/>
  <c r="B45" i="3"/>
  <c r="B45" i="5"/>
  <c r="K28" i="5"/>
  <c r="J30" i="5"/>
  <c r="K30" i="5" s="1"/>
  <c r="E44" i="5"/>
  <c r="F40" i="5"/>
  <c r="J29" i="5"/>
  <c r="K29" i="5" s="1"/>
  <c r="Q16" i="2"/>
  <c r="K16" i="2"/>
  <c r="E16" i="2"/>
  <c r="Q15" i="2"/>
  <c r="K15" i="2"/>
  <c r="E15" i="2"/>
  <c r="Q14" i="2"/>
  <c r="K14" i="2"/>
  <c r="E14" i="2"/>
  <c r="Q13" i="2"/>
  <c r="K13" i="2"/>
  <c r="E13" i="2"/>
  <c r="Q12" i="2"/>
  <c r="K12" i="2"/>
  <c r="E12" i="2"/>
  <c r="Q11" i="2"/>
  <c r="K11" i="2"/>
  <c r="E11" i="2"/>
  <c r="Q10" i="2"/>
  <c r="K10" i="2"/>
  <c r="E10" i="2"/>
  <c r="Q9" i="2"/>
  <c r="K9" i="2"/>
  <c r="E9" i="2"/>
  <c r="Q8" i="2"/>
  <c r="K8" i="2"/>
  <c r="E8" i="2"/>
  <c r="Q7" i="2"/>
  <c r="D24" i="2" s="1"/>
  <c r="D34" i="2" s="1"/>
  <c r="K7" i="2"/>
  <c r="C24" i="2" s="1"/>
  <c r="E7" i="2"/>
  <c r="B24" i="2" s="1"/>
  <c r="Q6" i="2"/>
  <c r="K6" i="2"/>
  <c r="E6" i="2"/>
  <c r="B23" i="2" s="1"/>
  <c r="Q5" i="2"/>
  <c r="K5" i="2"/>
  <c r="C22" i="2" s="1"/>
  <c r="C34" i="2" s="1"/>
  <c r="E5" i="2"/>
  <c r="B22" i="2" s="1"/>
  <c r="Q16" i="1"/>
  <c r="K16" i="1"/>
  <c r="E16" i="1"/>
  <c r="Q15" i="1"/>
  <c r="K15" i="1"/>
  <c r="E15" i="1"/>
  <c r="Q14" i="1"/>
  <c r="K14" i="1"/>
  <c r="E14" i="1"/>
  <c r="Q13" i="1"/>
  <c r="K13" i="1"/>
  <c r="E13" i="1"/>
  <c r="Q12" i="1"/>
  <c r="K12" i="1"/>
  <c r="E12" i="1"/>
  <c r="Q11" i="1"/>
  <c r="K11" i="1"/>
  <c r="E11" i="1"/>
  <c r="Q10" i="1"/>
  <c r="K10" i="1"/>
  <c r="E10" i="1"/>
  <c r="Q9" i="1"/>
  <c r="K9" i="1"/>
  <c r="E9" i="1"/>
  <c r="Q8" i="1"/>
  <c r="K8" i="1"/>
  <c r="E8" i="1"/>
  <c r="Q7" i="1"/>
  <c r="K7" i="1"/>
  <c r="C24" i="1" s="1"/>
  <c r="E7" i="1"/>
  <c r="B24" i="1" s="1"/>
  <c r="Q6" i="1"/>
  <c r="K6" i="1"/>
  <c r="C23" i="1" s="1"/>
  <c r="E6" i="1"/>
  <c r="B23" i="1" s="1"/>
  <c r="Q5" i="1"/>
  <c r="K5" i="1"/>
  <c r="C22" i="1" s="1"/>
  <c r="E5" i="1"/>
  <c r="B22" i="1" s="1"/>
  <c r="C34" i="1" l="1"/>
  <c r="F24" i="1"/>
  <c r="E24" i="1"/>
  <c r="D40" i="1" s="1"/>
  <c r="D44" i="1" s="1"/>
  <c r="E23" i="1"/>
  <c r="C40" i="1" s="1"/>
  <c r="C44" i="1" s="1"/>
  <c r="F23" i="1"/>
  <c r="F22" i="1"/>
  <c r="B34" i="1"/>
  <c r="E22" i="1"/>
  <c r="J33" i="4"/>
  <c r="J27" i="4"/>
  <c r="K27" i="4" s="1"/>
  <c r="J28" i="4"/>
  <c r="K28" i="4" s="1"/>
  <c r="E40" i="4"/>
  <c r="J41" i="4" s="1"/>
  <c r="B44" i="4"/>
  <c r="D40" i="3"/>
  <c r="E34" i="3"/>
  <c r="I23" i="3" s="1"/>
  <c r="E24" i="2"/>
  <c r="D40" i="2" s="1"/>
  <c r="D44" i="2" s="1"/>
  <c r="F24" i="2"/>
  <c r="F22" i="2"/>
  <c r="E22" i="2"/>
  <c r="B40" i="2" s="1"/>
  <c r="B44" i="2" s="1"/>
  <c r="B34" i="2"/>
  <c r="E23" i="2"/>
  <c r="F23" i="2"/>
  <c r="J31" i="5"/>
  <c r="K31" i="5" s="1"/>
  <c r="J32" i="5"/>
  <c r="K32" i="5" s="1"/>
  <c r="L30" i="5" s="1"/>
  <c r="M30" i="5" s="1"/>
  <c r="D45" i="1" l="1"/>
  <c r="C45" i="1"/>
  <c r="B40" i="1"/>
  <c r="E34" i="1"/>
  <c r="I23" i="1" s="1"/>
  <c r="L28" i="5"/>
  <c r="M28" i="5" s="1"/>
  <c r="L31" i="5"/>
  <c r="M31" i="5" s="1"/>
  <c r="B45" i="4"/>
  <c r="J30" i="4"/>
  <c r="K30" i="4" s="1"/>
  <c r="E44" i="4"/>
  <c r="F40" i="4"/>
  <c r="J29" i="4"/>
  <c r="D44" i="3"/>
  <c r="E40" i="3"/>
  <c r="J33" i="3"/>
  <c r="J27" i="3"/>
  <c r="K27" i="3" s="1"/>
  <c r="J28" i="3"/>
  <c r="J29" i="3"/>
  <c r="K29" i="3" s="1"/>
  <c r="D45" i="2"/>
  <c r="B45" i="2"/>
  <c r="C40" i="2"/>
  <c r="E34" i="2"/>
  <c r="I23" i="2" s="1"/>
  <c r="J35" i="5"/>
  <c r="L27" i="5"/>
  <c r="M27" i="5" s="1"/>
  <c r="L29" i="5"/>
  <c r="M29" i="5" s="1"/>
  <c r="B44" i="1" l="1"/>
  <c r="E40" i="1"/>
  <c r="J41" i="1" s="1"/>
  <c r="J28" i="1"/>
  <c r="J33" i="1"/>
  <c r="J27" i="1"/>
  <c r="K27" i="1" s="1"/>
  <c r="J29" i="1"/>
  <c r="K29" i="1" s="1"/>
  <c r="K29" i="4"/>
  <c r="J31" i="4"/>
  <c r="K31" i="4" s="1"/>
  <c r="J32" i="4"/>
  <c r="K32" i="4" s="1"/>
  <c r="K28" i="3"/>
  <c r="J32" i="3"/>
  <c r="K32" i="3" s="1"/>
  <c r="L29" i="3" s="1"/>
  <c r="M29" i="3" s="1"/>
  <c r="D45" i="3"/>
  <c r="J30" i="3"/>
  <c r="K30" i="3" s="1"/>
  <c r="E44" i="3"/>
  <c r="F40" i="3"/>
  <c r="J33" i="2"/>
  <c r="J27" i="2"/>
  <c r="K27" i="2" s="1"/>
  <c r="J28" i="2"/>
  <c r="C44" i="2"/>
  <c r="E40" i="2"/>
  <c r="L30" i="4" l="1"/>
  <c r="M30" i="4" s="1"/>
  <c r="J45" i="4"/>
  <c r="J29" i="2"/>
  <c r="K29" i="2" s="1"/>
  <c r="J41" i="2"/>
  <c r="K28" i="1"/>
  <c r="B45" i="1"/>
  <c r="J30" i="1"/>
  <c r="K30" i="1" s="1"/>
  <c r="J32" i="1"/>
  <c r="K32" i="1" s="1"/>
  <c r="J45" i="1" s="1"/>
  <c r="E44" i="1"/>
  <c r="F40" i="1"/>
  <c r="L29" i="4"/>
  <c r="M29" i="4" s="1"/>
  <c r="J35" i="4"/>
  <c r="L28" i="4"/>
  <c r="M28" i="4" s="1"/>
  <c r="L27" i="4"/>
  <c r="M27" i="4" s="1"/>
  <c r="L31" i="4"/>
  <c r="M31" i="4" s="1"/>
  <c r="L30" i="3"/>
  <c r="M30" i="3" s="1"/>
  <c r="J31" i="3"/>
  <c r="K31" i="3" s="1"/>
  <c r="L31" i="3" s="1"/>
  <c r="M31" i="3" s="1"/>
  <c r="L27" i="3"/>
  <c r="M27" i="3" s="1"/>
  <c r="J35" i="3"/>
  <c r="L28" i="3"/>
  <c r="M28" i="3" s="1"/>
  <c r="C45" i="2"/>
  <c r="J30" i="2"/>
  <c r="K30" i="2" s="1"/>
  <c r="E44" i="2"/>
  <c r="F40" i="2"/>
  <c r="K28" i="2"/>
  <c r="J32" i="2" l="1"/>
  <c r="K32" i="2" s="1"/>
  <c r="J45" i="2" s="1"/>
  <c r="L30" i="1"/>
  <c r="M30" i="1" s="1"/>
  <c r="L29" i="1"/>
  <c r="M29" i="1" s="1"/>
  <c r="L28" i="1"/>
  <c r="M28" i="1" s="1"/>
  <c r="J35" i="1"/>
  <c r="J31" i="1"/>
  <c r="K31" i="1" s="1"/>
  <c r="L31" i="1" s="1"/>
  <c r="M31" i="1" s="1"/>
  <c r="L27" i="1"/>
  <c r="M27" i="1" s="1"/>
  <c r="J31" i="2"/>
  <c r="K31" i="2" s="1"/>
  <c r="J35" i="2"/>
  <c r="L27" i="2" l="1"/>
  <c r="M27" i="2" s="1"/>
  <c r="L31" i="2"/>
  <c r="M31" i="2" s="1"/>
  <c r="L29" i="2"/>
  <c r="M29" i="2" s="1"/>
  <c r="L28" i="2"/>
  <c r="M28" i="2" s="1"/>
  <c r="L30" i="2"/>
  <c r="M30" i="2" s="1"/>
</calcChain>
</file>

<file path=xl/sharedStrings.xml><?xml version="1.0" encoding="utf-8"?>
<sst xmlns="http://schemas.openxmlformats.org/spreadsheetml/2006/main" count="558" uniqueCount="65">
  <si>
    <t>Perlakuan</t>
  </si>
  <si>
    <t>Ulangan 1</t>
  </si>
  <si>
    <t>Rata-rata</t>
  </si>
  <si>
    <t>Ulangan 2</t>
  </si>
  <si>
    <t>Ulangan 3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</si>
  <si>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</si>
  <si>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</si>
  <si>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</si>
  <si>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</si>
  <si>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</si>
  <si>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</si>
  <si>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</si>
  <si>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</si>
  <si>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</si>
  <si>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</si>
  <si>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</si>
  <si>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</si>
  <si>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Pengamatan Jumlah Daun Selada Hijau Umur 7 HST</t>
  </si>
  <si>
    <t>Pengamatan Jumlah Daun Selada Hijau Umur 14 HST</t>
  </si>
  <si>
    <t>Pengamatan Jumlah Daun Selada Hijau Umur 21 HST</t>
  </si>
  <si>
    <t>Pengamatan Jumlah Daun Selada Hijau Umur 28 HST</t>
  </si>
  <si>
    <t>Pengamatan Jumlah Daun Selada Hijau Umur 35 HST</t>
  </si>
  <si>
    <t>Rata-rata Tinggi Tanaman Selada Hijau Umur 7 HST</t>
  </si>
  <si>
    <t>Tabel Anova RAK Faktorial</t>
  </si>
  <si>
    <t>Ulangan</t>
  </si>
  <si>
    <t>Jumlah</t>
  </si>
  <si>
    <t>Rata²</t>
  </si>
  <si>
    <t>m</t>
  </si>
  <si>
    <t>I</t>
  </si>
  <si>
    <t>II</t>
  </si>
  <si>
    <t>III</t>
  </si>
  <si>
    <t>k</t>
  </si>
  <si>
    <t>r</t>
  </si>
  <si>
    <t>Fk</t>
  </si>
  <si>
    <t>Analisis Ragam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</si>
  <si>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</si>
  <si>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</si>
  <si>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</si>
  <si>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</si>
  <si>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</si>
  <si>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</si>
  <si>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</si>
  <si>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</si>
  <si>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</si>
  <si>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M</t>
  </si>
  <si>
    <t>K</t>
  </si>
  <si>
    <t>MK</t>
  </si>
  <si>
    <t>Galat</t>
  </si>
  <si>
    <t xml:space="preserve">total </t>
  </si>
  <si>
    <t>Total</t>
  </si>
  <si>
    <t xml:space="preserve">Tabel dua arah </t>
  </si>
  <si>
    <t>K1</t>
  </si>
  <si>
    <t>K2</t>
  </si>
  <si>
    <t>K3</t>
  </si>
  <si>
    <t>M1</t>
  </si>
  <si>
    <t>Rerata</t>
  </si>
  <si>
    <t>M2</t>
  </si>
  <si>
    <t>ab</t>
  </si>
  <si>
    <t>M3</t>
  </si>
  <si>
    <t>M4</t>
  </si>
  <si>
    <t>a</t>
  </si>
  <si>
    <t>sd(4;22)</t>
  </si>
  <si>
    <t>BNJ</t>
  </si>
  <si>
    <t>b</t>
  </si>
  <si>
    <t>Rataan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</si>
</sst>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47">
    <xf numFmtId="0" fontId="0" fillId="0" borderId="0" xfId="0"/>
    <xf numFmtId="0" fontId="0" fillId="0" borderId="0" xfId="0" applyBorder="1"/>
    <xf numFmtId="0" fontId="0" fillId="0" borderId="6" xfId="0" applyBorder="1"/>
    <xf numFmtId="0" fontId="0" fillId="0" borderId="6" xfId="0" applyFont="1" applyBorder="1"/>
    <xf numFmtId="0" fontId="0" fillId="2" borderId="6" xfId="0" applyFill="1" applyBorder="1"/>
    <xf numFmtId="0" fontId="0" fillId="2" borderId="6" xfId="0" applyFont="1" applyFill="1" applyBorder="1"/>
    <xf numFmtId="0" fontId="1" fillId="0" borderId="0" xfId="0" applyFont="1"/>
    <xf numFmtId="0" fontId="3" fillId="2" borderId="6" xfId="1" applyFont="1" applyFill="1" applyBorder="1" applyAlignment="1">
      <alignment horizontal="center"/>
    </xf>
    <xf numFmtId="4" fontId="0" fillId="0" borderId="6" xfId="0" applyNumberFormat="1" applyBorder="1"/>
    <xf numFmtId="4" fontId="0" fillId="0" borderId="0" xfId="0" applyNumberFormat="1"/>
    <xf numFmtId="164" fontId="0" fillId="0" borderId="6" xfId="0" applyNumberFormat="1" applyBorder="1"/>
    <xf numFmtId="4" fontId="0" fillId="0" borderId="6" xfId="0" applyNumberFormat="1" applyFont="1" applyBorder="1"/>
    <xf numFmtId="0" fontId="0" fillId="0" borderId="6" xfId="0" applyFill="1" applyBorder="1"/>
    <xf numFmtId="164" fontId="0" fillId="3" borderId="6" xfId="0" applyNumberFormat="1" applyFill="1" applyBorder="1"/>
    <xf numFmtId="0" fontId="0" fillId="3" borderId="6" xfId="0" applyFill="1" applyBorder="1"/>
    <xf numFmtId="0" fontId="1" fillId="0" borderId="6" xfId="0" applyFont="1" applyFill="1" applyBorder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165" fontId="0" fillId="0" borderId="6" xfId="0" applyNumberFormat="1" applyBorder="1"/>
    <xf numFmtId="0" fontId="0" fillId="4" borderId="7" xfId="0" applyFill="1" applyBorder="1" applyAlignment="1">
      <alignment horizontal="center"/>
    </xf>
    <xf numFmtId="0" fontId="0" fillId="5" borderId="0" xfId="0" applyFont="1" applyFill="1" applyAlignment="1">
      <alignment horizontal="left"/>
    </xf>
    <xf numFmtId="165" fontId="0" fillId="0" borderId="0" xfId="0" applyNumberFormat="1"/>
    <xf numFmtId="0" fontId="0" fillId="0" borderId="0" xfId="0" applyFill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4" fillId="0" borderId="0" xfId="0" applyFont="1" applyFill="1" applyAlignment="1">
      <alignment horizontal="left"/>
    </xf>
    <xf numFmtId="0" fontId="0" fillId="0" borderId="0" xfId="0" applyFill="1"/>
    <xf numFmtId="0" fontId="0" fillId="0" borderId="0" xfId="0" applyFill="1" applyBorder="1"/>
    <xf numFmtId="165" fontId="0" fillId="0" borderId="0" xfId="0" applyNumberFormat="1" applyBorder="1"/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6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30" workbookViewId="0">
      <selection activeCell="J49" sqref="J49"/>
    </sheetView>
  </sheetViews>
  <sheetFormatPr defaultRowHeight="15" x14ac:dyDescent="0.25"/>
  <sheetData>
    <row r="2" spans="1:17" x14ac:dyDescent="0.25">
      <c r="A2" t="s">
        <v>17</v>
      </c>
    </row>
    <row r="3" spans="1:17" x14ac:dyDescent="0.25">
      <c r="A3" s="35" t="s">
        <v>0</v>
      </c>
      <c r="B3" s="37" t="s">
        <v>1</v>
      </c>
      <c r="C3" s="38"/>
      <c r="D3" s="39"/>
      <c r="E3" s="30" t="s">
        <v>2</v>
      </c>
      <c r="G3" s="30" t="s">
        <v>0</v>
      </c>
      <c r="H3" s="32" t="s">
        <v>3</v>
      </c>
      <c r="I3" s="33"/>
      <c r="J3" s="34"/>
      <c r="K3" s="30" t="s">
        <v>2</v>
      </c>
      <c r="L3" s="1"/>
      <c r="M3" s="30" t="s">
        <v>0</v>
      </c>
      <c r="N3" s="32" t="s">
        <v>4</v>
      </c>
      <c r="O3" s="33"/>
      <c r="P3" s="34"/>
      <c r="Q3" s="30" t="s">
        <v>2</v>
      </c>
    </row>
    <row r="4" spans="1:17" x14ac:dyDescent="0.25">
      <c r="A4" s="36"/>
      <c r="B4" s="4">
        <v>1</v>
      </c>
      <c r="C4" s="4">
        <v>2</v>
      </c>
      <c r="D4" s="4">
        <v>3</v>
      </c>
      <c r="E4" s="31"/>
      <c r="G4" s="31"/>
      <c r="H4" s="4">
        <v>1</v>
      </c>
      <c r="I4" s="4">
        <v>2</v>
      </c>
      <c r="J4" s="4">
        <v>3</v>
      </c>
      <c r="K4" s="31"/>
      <c r="L4" s="1"/>
      <c r="M4" s="31"/>
      <c r="N4" s="4">
        <v>1</v>
      </c>
      <c r="O4" s="4">
        <v>2</v>
      </c>
      <c r="P4" s="4">
        <v>3</v>
      </c>
      <c r="Q4" s="31"/>
    </row>
    <row r="5" spans="1:17" x14ac:dyDescent="0.25">
      <c r="A5" s="2" t="s">
        <v>5</v>
      </c>
      <c r="B5" s="2">
        <v>3</v>
      </c>
      <c r="C5" s="2">
        <v>2</v>
      </c>
      <c r="D5" s="3">
        <v>2</v>
      </c>
      <c r="E5" s="2">
        <f>AVERAGE(B5:D5)</f>
        <v>2.3333333333333335</v>
      </c>
      <c r="G5" s="2" t="s">
        <v>5</v>
      </c>
      <c r="H5" s="3">
        <v>2</v>
      </c>
      <c r="I5" s="2">
        <v>3</v>
      </c>
      <c r="J5" s="2">
        <v>3</v>
      </c>
      <c r="K5" s="2">
        <f>AVERAGE(H5:J5)</f>
        <v>2.6666666666666665</v>
      </c>
      <c r="L5" s="1"/>
      <c r="M5" s="2" t="s">
        <v>5</v>
      </c>
      <c r="N5" s="3">
        <v>2</v>
      </c>
      <c r="O5" s="2">
        <v>3</v>
      </c>
      <c r="P5" s="2">
        <v>2</v>
      </c>
      <c r="Q5" s="2">
        <f>AVERAGE(N5:P5)</f>
        <v>2.3333333333333335</v>
      </c>
    </row>
    <row r="6" spans="1:17" x14ac:dyDescent="0.25">
      <c r="A6" s="2" t="s">
        <v>6</v>
      </c>
      <c r="B6" s="2">
        <v>3</v>
      </c>
      <c r="C6" s="2">
        <v>4</v>
      </c>
      <c r="D6" s="2">
        <v>3</v>
      </c>
      <c r="E6" s="2">
        <f t="shared" ref="E6:E16" si="0">AVERAGE(B6:D6)</f>
        <v>3.3333333333333335</v>
      </c>
      <c r="G6" s="2" t="s">
        <v>6</v>
      </c>
      <c r="H6" s="2">
        <v>3</v>
      </c>
      <c r="I6" s="2">
        <v>2</v>
      </c>
      <c r="J6" s="2"/>
      <c r="K6" s="2">
        <f t="shared" ref="K6:K16" si="1">AVERAGE(H6:J6)</f>
        <v>2.5</v>
      </c>
      <c r="L6" s="1"/>
      <c r="M6" s="2" t="s">
        <v>6</v>
      </c>
      <c r="N6" s="2">
        <v>3</v>
      </c>
      <c r="O6" s="2">
        <v>4</v>
      </c>
      <c r="P6" s="2">
        <v>3</v>
      </c>
      <c r="Q6" s="2">
        <f t="shared" ref="Q6:Q16" si="2">AVERAGE(N6:P6)</f>
        <v>3.3333333333333335</v>
      </c>
    </row>
    <row r="7" spans="1:17" x14ac:dyDescent="0.25">
      <c r="A7" s="2" t="s">
        <v>7</v>
      </c>
      <c r="B7" s="2">
        <v>4</v>
      </c>
      <c r="C7" s="3">
        <v>2</v>
      </c>
      <c r="D7" s="2">
        <v>3</v>
      </c>
      <c r="E7" s="2">
        <f t="shared" si="0"/>
        <v>3</v>
      </c>
      <c r="G7" s="2" t="s">
        <v>7</v>
      </c>
      <c r="H7" s="2">
        <v>3</v>
      </c>
      <c r="I7" s="2">
        <v>2</v>
      </c>
      <c r="J7" s="2">
        <v>3</v>
      </c>
      <c r="K7" s="2">
        <f t="shared" si="1"/>
        <v>2.6666666666666665</v>
      </c>
      <c r="L7" s="1"/>
      <c r="M7" s="2" t="s">
        <v>7</v>
      </c>
      <c r="N7" s="3">
        <v>2</v>
      </c>
      <c r="O7" s="2">
        <v>4</v>
      </c>
      <c r="P7" s="2">
        <v>3</v>
      </c>
      <c r="Q7" s="2">
        <f t="shared" si="2"/>
        <v>3</v>
      </c>
    </row>
    <row r="8" spans="1:17" x14ac:dyDescent="0.25">
      <c r="A8" s="2" t="s">
        <v>8</v>
      </c>
      <c r="B8" s="2">
        <v>2</v>
      </c>
      <c r="C8" s="2">
        <v>3</v>
      </c>
      <c r="D8" s="2">
        <v>3</v>
      </c>
      <c r="E8" s="2">
        <f t="shared" si="0"/>
        <v>2.6666666666666665</v>
      </c>
      <c r="G8" s="3" t="s">
        <v>8</v>
      </c>
      <c r="H8" s="2">
        <v>3</v>
      </c>
      <c r="I8" s="2">
        <v>2</v>
      </c>
      <c r="J8" s="2">
        <v>2</v>
      </c>
      <c r="K8" s="2">
        <f t="shared" si="1"/>
        <v>2.3333333333333335</v>
      </c>
      <c r="L8" s="1"/>
      <c r="M8" s="2" t="s">
        <v>8</v>
      </c>
      <c r="N8" s="2">
        <v>2</v>
      </c>
      <c r="O8" s="2">
        <v>2</v>
      </c>
      <c r="P8" s="2">
        <v>3</v>
      </c>
      <c r="Q8" s="2">
        <f t="shared" si="2"/>
        <v>2.3333333333333335</v>
      </c>
    </row>
    <row r="9" spans="1:17" x14ac:dyDescent="0.25">
      <c r="A9" s="2" t="s">
        <v>9</v>
      </c>
      <c r="B9" s="2">
        <v>2</v>
      </c>
      <c r="C9" s="2">
        <v>2</v>
      </c>
      <c r="D9" s="2">
        <v>2</v>
      </c>
      <c r="E9" s="2">
        <f t="shared" si="0"/>
        <v>2</v>
      </c>
      <c r="G9" s="2" t="s">
        <v>9</v>
      </c>
      <c r="H9" s="2">
        <v>2</v>
      </c>
      <c r="I9" s="2">
        <v>2</v>
      </c>
      <c r="J9" s="2">
        <v>2</v>
      </c>
      <c r="K9" s="2">
        <f t="shared" si="1"/>
        <v>2</v>
      </c>
      <c r="L9" s="1"/>
      <c r="M9" s="2" t="s">
        <v>9</v>
      </c>
      <c r="N9" s="2">
        <v>2</v>
      </c>
      <c r="O9" s="2">
        <v>3</v>
      </c>
      <c r="P9" s="2">
        <v>1</v>
      </c>
      <c r="Q9" s="2">
        <f t="shared" si="2"/>
        <v>2</v>
      </c>
    </row>
    <row r="10" spans="1:17" x14ac:dyDescent="0.25">
      <c r="A10" s="2" t="s">
        <v>10</v>
      </c>
      <c r="B10" s="2">
        <v>2</v>
      </c>
      <c r="C10" s="2">
        <v>2</v>
      </c>
      <c r="D10" s="2">
        <v>3</v>
      </c>
      <c r="E10" s="2">
        <f t="shared" si="0"/>
        <v>2.3333333333333335</v>
      </c>
      <c r="G10" s="2" t="s">
        <v>10</v>
      </c>
      <c r="H10" s="2">
        <v>2</v>
      </c>
      <c r="I10" s="2">
        <v>2</v>
      </c>
      <c r="J10" s="2">
        <v>2</v>
      </c>
      <c r="K10" s="2">
        <f t="shared" si="1"/>
        <v>2</v>
      </c>
      <c r="L10" s="1"/>
      <c r="M10" s="2" t="s">
        <v>10</v>
      </c>
      <c r="N10" s="2">
        <v>2</v>
      </c>
      <c r="O10" s="2">
        <v>2</v>
      </c>
      <c r="P10" s="2">
        <v>2</v>
      </c>
      <c r="Q10" s="2">
        <f t="shared" si="2"/>
        <v>2</v>
      </c>
    </row>
    <row r="11" spans="1:17" x14ac:dyDescent="0.25">
      <c r="A11" s="2" t="s">
        <v>11</v>
      </c>
      <c r="B11" s="2">
        <v>2</v>
      </c>
      <c r="C11" s="2">
        <v>2</v>
      </c>
      <c r="D11" s="2">
        <v>2</v>
      </c>
      <c r="E11" s="2">
        <f t="shared" si="0"/>
        <v>2</v>
      </c>
      <c r="G11" s="2" t="s">
        <v>11</v>
      </c>
      <c r="H11" s="2">
        <v>3</v>
      </c>
      <c r="I11" s="2">
        <v>3</v>
      </c>
      <c r="J11" s="2">
        <v>2</v>
      </c>
      <c r="K11" s="2">
        <f t="shared" si="1"/>
        <v>2.6666666666666665</v>
      </c>
      <c r="L11" s="1"/>
      <c r="M11" s="2" t="s">
        <v>11</v>
      </c>
      <c r="N11" s="2">
        <v>3</v>
      </c>
      <c r="O11" s="2">
        <v>2</v>
      </c>
      <c r="P11" s="2">
        <v>3</v>
      </c>
      <c r="Q11" s="2">
        <f t="shared" si="2"/>
        <v>2.6666666666666665</v>
      </c>
    </row>
    <row r="12" spans="1:17" x14ac:dyDescent="0.25">
      <c r="A12" s="2" t="s">
        <v>12</v>
      </c>
      <c r="B12" s="2">
        <v>2</v>
      </c>
      <c r="C12" s="2">
        <v>2</v>
      </c>
      <c r="D12" s="2">
        <v>2</v>
      </c>
      <c r="E12" s="2">
        <f t="shared" si="0"/>
        <v>2</v>
      </c>
      <c r="G12" s="2" t="s">
        <v>12</v>
      </c>
      <c r="H12" s="2">
        <v>3</v>
      </c>
      <c r="I12" s="2">
        <v>3</v>
      </c>
      <c r="J12" s="2">
        <v>3</v>
      </c>
      <c r="K12" s="2">
        <f t="shared" si="1"/>
        <v>3</v>
      </c>
      <c r="L12" s="1"/>
      <c r="M12" s="2" t="s">
        <v>12</v>
      </c>
      <c r="N12" s="2">
        <v>4</v>
      </c>
      <c r="O12" s="2">
        <v>2</v>
      </c>
      <c r="P12" s="2">
        <v>2</v>
      </c>
      <c r="Q12" s="2">
        <f t="shared" si="2"/>
        <v>2.6666666666666665</v>
      </c>
    </row>
    <row r="13" spans="1:17" x14ac:dyDescent="0.25">
      <c r="A13" s="2" t="s">
        <v>13</v>
      </c>
      <c r="B13" s="2">
        <v>3</v>
      </c>
      <c r="C13" s="2">
        <v>2</v>
      </c>
      <c r="D13" s="2">
        <v>2</v>
      </c>
      <c r="E13" s="2">
        <f t="shared" si="0"/>
        <v>2.3333333333333335</v>
      </c>
      <c r="G13" s="2" t="s">
        <v>13</v>
      </c>
      <c r="H13" s="2">
        <v>2</v>
      </c>
      <c r="I13" s="2">
        <v>2</v>
      </c>
      <c r="J13" s="2">
        <v>3</v>
      </c>
      <c r="K13" s="2">
        <f t="shared" si="1"/>
        <v>2.3333333333333335</v>
      </c>
      <c r="L13" s="1"/>
      <c r="M13" s="2" t="s">
        <v>13</v>
      </c>
      <c r="N13" s="2">
        <v>3</v>
      </c>
      <c r="O13" s="2">
        <v>3</v>
      </c>
      <c r="P13" s="2">
        <v>1</v>
      </c>
      <c r="Q13" s="2">
        <f t="shared" si="2"/>
        <v>2.3333333333333335</v>
      </c>
    </row>
    <row r="14" spans="1:17" x14ac:dyDescent="0.25">
      <c r="A14" s="2" t="s">
        <v>14</v>
      </c>
      <c r="B14" s="2">
        <v>2</v>
      </c>
      <c r="C14" s="2">
        <v>3</v>
      </c>
      <c r="D14" s="2">
        <v>2</v>
      </c>
      <c r="E14" s="2">
        <f t="shared" si="0"/>
        <v>2.3333333333333335</v>
      </c>
      <c r="G14" s="2" t="s">
        <v>14</v>
      </c>
      <c r="H14" s="2">
        <v>2</v>
      </c>
      <c r="I14" s="2">
        <v>2</v>
      </c>
      <c r="J14" s="2">
        <v>2</v>
      </c>
      <c r="K14" s="2">
        <f t="shared" si="1"/>
        <v>2</v>
      </c>
      <c r="L14" s="1"/>
      <c r="M14" s="2" t="s">
        <v>14</v>
      </c>
      <c r="N14" s="2">
        <v>1</v>
      </c>
      <c r="O14" s="2">
        <v>1</v>
      </c>
      <c r="P14" s="2">
        <v>2</v>
      </c>
      <c r="Q14" s="2">
        <f t="shared" si="2"/>
        <v>1.3333333333333333</v>
      </c>
    </row>
    <row r="15" spans="1:17" x14ac:dyDescent="0.25">
      <c r="A15" s="2" t="s">
        <v>15</v>
      </c>
      <c r="B15" s="2">
        <v>3</v>
      </c>
      <c r="C15" s="2">
        <v>2</v>
      </c>
      <c r="D15" s="2">
        <v>2</v>
      </c>
      <c r="E15" s="2">
        <f t="shared" si="0"/>
        <v>2.3333333333333335</v>
      </c>
      <c r="G15" s="2" t="s">
        <v>15</v>
      </c>
      <c r="H15" s="2">
        <v>1</v>
      </c>
      <c r="I15" s="2">
        <v>2</v>
      </c>
      <c r="J15" s="2">
        <v>3</v>
      </c>
      <c r="K15" s="2">
        <f t="shared" si="1"/>
        <v>2</v>
      </c>
      <c r="L15" s="1"/>
      <c r="M15" s="2" t="s">
        <v>15</v>
      </c>
      <c r="N15" s="2">
        <v>1</v>
      </c>
      <c r="O15" s="2">
        <v>2</v>
      </c>
      <c r="P15" s="2">
        <v>1</v>
      </c>
      <c r="Q15" s="2">
        <f t="shared" si="2"/>
        <v>1.3333333333333333</v>
      </c>
    </row>
    <row r="16" spans="1:17" x14ac:dyDescent="0.25">
      <c r="A16" s="2" t="s">
        <v>16</v>
      </c>
      <c r="B16" s="2">
        <v>1</v>
      </c>
      <c r="C16" s="2">
        <v>1</v>
      </c>
      <c r="D16" s="2">
        <v>2</v>
      </c>
      <c r="E16" s="2">
        <f t="shared" si="0"/>
        <v>1.3333333333333333</v>
      </c>
      <c r="G16" s="2" t="s">
        <v>16</v>
      </c>
      <c r="H16" s="2">
        <v>2</v>
      </c>
      <c r="I16" s="2">
        <v>2</v>
      </c>
      <c r="J16" s="2">
        <v>2</v>
      </c>
      <c r="K16" s="2">
        <f t="shared" si="1"/>
        <v>2</v>
      </c>
      <c r="L16" s="1"/>
      <c r="M16" s="2" t="s">
        <v>16</v>
      </c>
      <c r="N16" s="2">
        <v>2</v>
      </c>
      <c r="O16" s="2">
        <v>3</v>
      </c>
      <c r="P16" s="2">
        <v>2</v>
      </c>
      <c r="Q16" s="2">
        <f t="shared" si="2"/>
        <v>2.3333333333333335</v>
      </c>
    </row>
    <row r="19" spans="1:15" x14ac:dyDescent="0.25">
      <c r="A19" s="40" t="s">
        <v>22</v>
      </c>
      <c r="B19" s="40"/>
      <c r="C19" s="40"/>
      <c r="D19" s="40"/>
      <c r="E19" s="40"/>
      <c r="H19" s="6" t="s">
        <v>23</v>
      </c>
    </row>
    <row r="20" spans="1:15" ht="15.75" x14ac:dyDescent="0.25">
      <c r="A20" s="41" t="s">
        <v>0</v>
      </c>
      <c r="B20" s="42" t="s">
        <v>24</v>
      </c>
      <c r="C20" s="42"/>
      <c r="D20" s="42"/>
      <c r="E20" s="43" t="s">
        <v>25</v>
      </c>
      <c r="F20" s="43" t="s">
        <v>26</v>
      </c>
      <c r="H20" s="2" t="s">
        <v>27</v>
      </c>
      <c r="I20" s="2">
        <v>4</v>
      </c>
    </row>
    <row r="21" spans="1:15" ht="15.75" x14ac:dyDescent="0.25">
      <c r="A21" s="41"/>
      <c r="B21" s="7" t="s">
        <v>28</v>
      </c>
      <c r="C21" s="7" t="s">
        <v>29</v>
      </c>
      <c r="D21" s="7" t="s">
        <v>30</v>
      </c>
      <c r="E21" s="44"/>
      <c r="F21" s="44"/>
      <c r="H21" s="2" t="s">
        <v>31</v>
      </c>
      <c r="I21" s="2">
        <v>3</v>
      </c>
    </row>
    <row r="22" spans="1:15" x14ac:dyDescent="0.25">
      <c r="A22" s="2" t="s">
        <v>5</v>
      </c>
      <c r="B22" s="8">
        <f>E5</f>
        <v>2.3333333333333335</v>
      </c>
      <c r="C22" s="8">
        <f>K5</f>
        <v>2.6666666666666665</v>
      </c>
      <c r="D22" s="8">
        <f>Q5</f>
        <v>2.3333333333333335</v>
      </c>
      <c r="E22" s="8">
        <f>SUM(B22:D22)</f>
        <v>7.3333333333333339</v>
      </c>
      <c r="F22" s="8">
        <f>AVERAGE(B22:D22)</f>
        <v>2.4444444444444446</v>
      </c>
      <c r="G22" s="9"/>
      <c r="H22" s="2" t="s">
        <v>32</v>
      </c>
      <c r="I22" s="2">
        <v>3</v>
      </c>
    </row>
    <row r="23" spans="1:15" x14ac:dyDescent="0.25">
      <c r="A23" s="2" t="s">
        <v>6</v>
      </c>
      <c r="B23" s="8">
        <f t="shared" ref="B23:B33" si="3">E6</f>
        <v>3.3333333333333335</v>
      </c>
      <c r="C23" s="8">
        <f t="shared" ref="C23:C33" si="4">K6</f>
        <v>2.5</v>
      </c>
      <c r="D23" s="8">
        <f t="shared" ref="D23:D33" si="5">Q6</f>
        <v>3.3333333333333335</v>
      </c>
      <c r="E23" s="8">
        <f t="shared" ref="E23:E33" si="6">SUM(B23:D23)</f>
        <v>9.1666666666666679</v>
      </c>
      <c r="F23" s="8">
        <f t="shared" ref="F23:F33" si="7">AVERAGE(B23:D23)</f>
        <v>3.0555555555555558</v>
      </c>
      <c r="H23" s="2" t="s">
        <v>33</v>
      </c>
      <c r="I23" s="2">
        <f>(E34^2)/(I20*I21*I22)</f>
        <v>195.22299382716062</v>
      </c>
    </row>
    <row r="24" spans="1:15" x14ac:dyDescent="0.25">
      <c r="A24" s="2" t="s">
        <v>7</v>
      </c>
      <c r="B24" s="8">
        <f t="shared" si="3"/>
        <v>3</v>
      </c>
      <c r="C24" s="8">
        <f t="shared" si="4"/>
        <v>2.6666666666666665</v>
      </c>
      <c r="D24" s="8">
        <f t="shared" si="5"/>
        <v>3</v>
      </c>
      <c r="E24" s="8">
        <f t="shared" si="6"/>
        <v>8.6666666666666661</v>
      </c>
      <c r="F24" s="8">
        <f t="shared" si="7"/>
        <v>2.8888888888888888</v>
      </c>
    </row>
    <row r="25" spans="1:15" x14ac:dyDescent="0.25">
      <c r="A25" s="2" t="s">
        <v>8</v>
      </c>
      <c r="B25" s="8">
        <f t="shared" si="3"/>
        <v>2.6666666666666665</v>
      </c>
      <c r="C25" s="8">
        <f t="shared" si="4"/>
        <v>2.3333333333333335</v>
      </c>
      <c r="D25" s="8">
        <f t="shared" si="5"/>
        <v>2.3333333333333335</v>
      </c>
      <c r="E25" s="8">
        <f t="shared" si="6"/>
        <v>7.3333333333333339</v>
      </c>
      <c r="F25" s="8">
        <f t="shared" si="7"/>
        <v>2.4444444444444446</v>
      </c>
      <c r="H25" t="s">
        <v>34</v>
      </c>
    </row>
    <row r="26" spans="1:15" ht="15.75" x14ac:dyDescent="0.25">
      <c r="A26" s="2" t="s">
        <v>9</v>
      </c>
      <c r="B26" s="8">
        <f t="shared" si="3"/>
        <v>2</v>
      </c>
      <c r="C26" s="8">
        <f t="shared" si="4"/>
        <v>2</v>
      </c>
      <c r="D26" s="8">
        <f t="shared" si="5"/>
        <v>2</v>
      </c>
      <c r="E26" s="8">
        <f t="shared" si="6"/>
        <v>6</v>
      </c>
      <c r="F26" s="8">
        <f t="shared" si="7"/>
        <v>2</v>
      </c>
      <c r="H26" s="7" t="s">
        <v>35</v>
      </c>
      <c r="I26" s="7" t="s">
        <v>36</v>
      </c>
      <c r="J26" s="7" t="s">
        <v>37</v>
      </c>
      <c r="K26" s="7" t="s">
        <v>38</v>
      </c>
      <c r="L26" s="7" t="s">
        <v>39</v>
      </c>
      <c r="M26" s="7"/>
      <c r="N26" s="7" t="s">
        <v>40</v>
      </c>
      <c r="O26" s="7" t="s">
        <v>41</v>
      </c>
    </row>
    <row r="27" spans="1:15" x14ac:dyDescent="0.25">
      <c r="A27" s="2" t="s">
        <v>10</v>
      </c>
      <c r="B27" s="8">
        <f t="shared" si="3"/>
        <v>2.3333333333333335</v>
      </c>
      <c r="C27" s="8">
        <f t="shared" si="4"/>
        <v>2</v>
      </c>
      <c r="D27" s="8">
        <f t="shared" si="5"/>
        <v>2</v>
      </c>
      <c r="E27" s="8">
        <f t="shared" si="6"/>
        <v>6.3333333333333339</v>
      </c>
      <c r="F27" s="8">
        <f t="shared" si="7"/>
        <v>2.1111111111111112</v>
      </c>
      <c r="H27" s="2" t="s">
        <v>42</v>
      </c>
      <c r="I27" s="2">
        <f>I22-1</f>
        <v>2</v>
      </c>
      <c r="J27" s="10">
        <f>SUMSQ(B34:D34)/(I20*I21)-I23</f>
        <v>1.0802469135654746E-2</v>
      </c>
      <c r="K27" s="10">
        <f t="shared" ref="K27:K32" si="8">J27/I27</f>
        <v>5.4012345678273732E-3</v>
      </c>
      <c r="L27" s="10">
        <f>K27/$K$32</f>
        <v>2.8893058160954208E-2</v>
      </c>
      <c r="M27" s="2" t="str">
        <f>IF(L27&lt;N27,"tn",IF(L27&lt;O27,"*","*"))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8">
        <f t="shared" si="3"/>
        <v>2</v>
      </c>
      <c r="C28" s="8">
        <f t="shared" si="4"/>
        <v>2.6666666666666665</v>
      </c>
      <c r="D28" s="11">
        <f t="shared" si="5"/>
        <v>2.6666666666666665</v>
      </c>
      <c r="E28" s="8">
        <f t="shared" si="6"/>
        <v>7.3333333333333321</v>
      </c>
      <c r="F28" s="8">
        <f t="shared" si="7"/>
        <v>2.4444444444444442</v>
      </c>
      <c r="H28" s="2" t="s">
        <v>43</v>
      </c>
      <c r="I28" s="2">
        <f>(I20*I21)-1</f>
        <v>11</v>
      </c>
      <c r="J28" s="10">
        <f>SUMSQ(E22:E33)/I22-I23</f>
        <v>5.0084876543208736</v>
      </c>
      <c r="K28" s="10">
        <f t="shared" si="8"/>
        <v>0.45531705948371576</v>
      </c>
      <c r="L28" s="10">
        <f t="shared" ref="L28:L31" si="9">K28/$K$32</f>
        <v>2.4356472795495341</v>
      </c>
      <c r="M28" s="2" t="str">
        <f t="shared" ref="M28:M31" si="10">IF(L28&lt;N28,"tn",IF(L28&lt;O28,"*","**"))</f>
        <v>*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8">
        <f t="shared" si="3"/>
        <v>2</v>
      </c>
      <c r="C29" s="8">
        <f t="shared" si="4"/>
        <v>3</v>
      </c>
      <c r="D29" s="8">
        <f t="shared" si="5"/>
        <v>2.6666666666666665</v>
      </c>
      <c r="E29" s="8">
        <f t="shared" si="6"/>
        <v>7.6666666666666661</v>
      </c>
      <c r="F29" s="8">
        <f t="shared" si="7"/>
        <v>2.5555555555555554</v>
      </c>
      <c r="H29" s="2" t="s">
        <v>44</v>
      </c>
      <c r="I29" s="2">
        <f>I20-1</f>
        <v>3</v>
      </c>
      <c r="J29" s="10">
        <f>SUMSQ(E40:E43)/(I22*I21)-I23</f>
        <v>4.0146604938270229</v>
      </c>
      <c r="K29" s="10">
        <f t="shared" si="8"/>
        <v>1.3382201646090077</v>
      </c>
      <c r="L29" s="10">
        <f t="shared" si="9"/>
        <v>7.1585991244521594</v>
      </c>
      <c r="M29" s="2" t="str">
        <f t="shared" si="10"/>
        <v>**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8">
        <f t="shared" si="3"/>
        <v>2.3333333333333335</v>
      </c>
      <c r="C30" s="8">
        <f t="shared" si="4"/>
        <v>2.3333333333333335</v>
      </c>
      <c r="D30" s="8">
        <f t="shared" si="5"/>
        <v>2.3333333333333335</v>
      </c>
      <c r="E30" s="8">
        <f t="shared" si="6"/>
        <v>7</v>
      </c>
      <c r="F30" s="8">
        <f t="shared" si="7"/>
        <v>2.3333333333333335</v>
      </c>
      <c r="H30" s="2" t="s">
        <v>45</v>
      </c>
      <c r="I30" s="2">
        <f>I21-1</f>
        <v>2</v>
      </c>
      <c r="J30" s="10">
        <f>SUMSQ(B44:D44)/(I22*I20)-I23</f>
        <v>3.8580246913483052E-2</v>
      </c>
      <c r="K30" s="10">
        <f t="shared" si="8"/>
        <v>1.9290123456741526E-2</v>
      </c>
      <c r="L30" s="10">
        <f t="shared" si="9"/>
        <v>0.10318949343313046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8">
        <f t="shared" si="3"/>
        <v>2.3333333333333335</v>
      </c>
      <c r="C31" s="8">
        <f t="shared" si="4"/>
        <v>2</v>
      </c>
      <c r="D31" s="8">
        <f t="shared" si="5"/>
        <v>1.3333333333333333</v>
      </c>
      <c r="E31" s="8">
        <f t="shared" si="6"/>
        <v>5.666666666666667</v>
      </c>
      <c r="F31" s="8">
        <f t="shared" si="7"/>
        <v>1.8888888888888891</v>
      </c>
      <c r="H31" s="2" t="s">
        <v>46</v>
      </c>
      <c r="I31" s="2">
        <f>I28-I29-I30</f>
        <v>6</v>
      </c>
      <c r="J31" s="10">
        <f>J28-J29-J30</f>
        <v>0.95524691358036762</v>
      </c>
      <c r="K31" s="10">
        <f t="shared" si="8"/>
        <v>0.15920781893006128</v>
      </c>
      <c r="L31" s="10">
        <f t="shared" si="9"/>
        <v>0.85165728580368993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2" t="s">
        <v>15</v>
      </c>
      <c r="B32" s="8">
        <f t="shared" si="3"/>
        <v>2.3333333333333335</v>
      </c>
      <c r="C32" s="8">
        <f t="shared" si="4"/>
        <v>2</v>
      </c>
      <c r="D32" s="8">
        <f t="shared" si="5"/>
        <v>1.3333333333333333</v>
      </c>
      <c r="E32" s="8">
        <f t="shared" si="6"/>
        <v>5.666666666666667</v>
      </c>
      <c r="F32" s="8">
        <f t="shared" si="7"/>
        <v>1.8888888888888891</v>
      </c>
      <c r="H32" s="2" t="s">
        <v>47</v>
      </c>
      <c r="I32" s="2">
        <f>I33-I27-I28</f>
        <v>22</v>
      </c>
      <c r="J32" s="10">
        <f>J33-J29-J27</f>
        <v>4.1126543209878719</v>
      </c>
      <c r="K32" s="10">
        <f t="shared" si="8"/>
        <v>0.18693883277217599</v>
      </c>
      <c r="L32" s="13"/>
      <c r="M32" s="14"/>
      <c r="N32" s="14"/>
      <c r="O32" s="14"/>
    </row>
    <row r="33" spans="1:16" x14ac:dyDescent="0.25">
      <c r="A33" s="12" t="s">
        <v>16</v>
      </c>
      <c r="B33" s="8">
        <f t="shared" si="3"/>
        <v>1.3333333333333333</v>
      </c>
      <c r="C33" s="8">
        <f t="shared" si="4"/>
        <v>2</v>
      </c>
      <c r="D33" s="8">
        <f t="shared" si="5"/>
        <v>2.3333333333333335</v>
      </c>
      <c r="E33" s="8">
        <f t="shared" si="6"/>
        <v>5.6666666666666661</v>
      </c>
      <c r="F33" s="8">
        <f t="shared" si="7"/>
        <v>1.8888888888888886</v>
      </c>
      <c r="H33" s="2" t="s">
        <v>48</v>
      </c>
      <c r="I33" s="2">
        <f>I20*I21*I22-1</f>
        <v>35</v>
      </c>
      <c r="J33" s="10">
        <f>SUMSQ(B22:D33)-I23</f>
        <v>8.1381172839505496</v>
      </c>
      <c r="K33" s="13"/>
      <c r="L33" s="13"/>
      <c r="M33" s="14"/>
      <c r="N33" s="14"/>
      <c r="O33" s="14"/>
    </row>
    <row r="34" spans="1:16" x14ac:dyDescent="0.25">
      <c r="A34" s="15" t="s">
        <v>49</v>
      </c>
      <c r="B34" s="8">
        <f>SUM(B22:B33)</f>
        <v>27.999999999999996</v>
      </c>
      <c r="C34" s="8">
        <f t="shared" ref="C34:F34" si="13">SUM(C22:C33)</f>
        <v>28.166666666666664</v>
      </c>
      <c r="D34" s="8">
        <f t="shared" si="13"/>
        <v>27.666666666666664</v>
      </c>
      <c r="E34" s="8">
        <f t="shared" si="13"/>
        <v>83.833333333333357</v>
      </c>
      <c r="F34" s="8">
        <f t="shared" si="13"/>
        <v>27.944444444444443</v>
      </c>
    </row>
    <row r="35" spans="1:16" x14ac:dyDescent="0.25">
      <c r="A35" s="12" t="s">
        <v>64</v>
      </c>
      <c r="B35" s="8">
        <f>AVERAGE(B22:B33)</f>
        <v>2.333333333333333</v>
      </c>
      <c r="C35" s="8">
        <f t="shared" ref="C35:F35" si="14">AVERAGE(C22:C33)</f>
        <v>2.3472222222222219</v>
      </c>
      <c r="D35" s="8">
        <f t="shared" si="14"/>
        <v>2.3055555555555554</v>
      </c>
      <c r="E35" s="8"/>
      <c r="F35" s="11">
        <f t="shared" si="14"/>
        <v>2.3287037037037037</v>
      </c>
      <c r="J35">
        <f>SQRT(K32/2)</f>
        <v>0.3057276833819404</v>
      </c>
    </row>
    <row r="37" spans="1:16" x14ac:dyDescent="0.25">
      <c r="A37" s="40" t="s">
        <v>50</v>
      </c>
      <c r="B37" s="40"/>
      <c r="C37" s="40"/>
      <c r="I37" s="16"/>
      <c r="J37" s="16"/>
      <c r="K37" s="16"/>
      <c r="L37" s="1"/>
      <c r="M37" s="16"/>
      <c r="N37" s="16"/>
      <c r="O37" s="16"/>
      <c r="P37" s="16"/>
    </row>
    <row r="38" spans="1:16" x14ac:dyDescent="0.25">
      <c r="A38" s="30" t="s">
        <v>44</v>
      </c>
      <c r="B38" s="32" t="s">
        <v>45</v>
      </c>
      <c r="C38" s="33"/>
      <c r="D38" s="34"/>
      <c r="E38" s="45" t="s">
        <v>49</v>
      </c>
      <c r="F38" s="46" t="s">
        <v>2</v>
      </c>
      <c r="I38" s="17"/>
      <c r="J38" s="16"/>
      <c r="K38" s="24"/>
      <c r="L38" s="1"/>
      <c r="M38" s="16"/>
      <c r="N38" s="16"/>
      <c r="O38" s="1"/>
      <c r="P38" s="16"/>
    </row>
    <row r="39" spans="1:16" x14ac:dyDescent="0.25">
      <c r="A39" s="31"/>
      <c r="B39" s="18" t="s">
        <v>51</v>
      </c>
      <c r="C39" s="18" t="s">
        <v>52</v>
      </c>
      <c r="D39" s="18" t="s">
        <v>53</v>
      </c>
      <c r="E39" s="45"/>
      <c r="F39" s="46"/>
      <c r="J39" s="1"/>
      <c r="K39" s="1"/>
      <c r="L39" s="1"/>
      <c r="M39" s="16"/>
      <c r="N39" s="16"/>
      <c r="O39" s="1"/>
      <c r="P39" s="16"/>
    </row>
    <row r="40" spans="1:16" x14ac:dyDescent="0.25">
      <c r="A40" s="19" t="s">
        <v>54</v>
      </c>
      <c r="B40" s="8">
        <f>E22</f>
        <v>7.3333333333333339</v>
      </c>
      <c r="C40" s="8">
        <f>E23</f>
        <v>9.1666666666666679</v>
      </c>
      <c r="D40" s="11">
        <f>E24</f>
        <v>8.6666666666666661</v>
      </c>
      <c r="E40" s="11">
        <f>SUM(B40:D40)</f>
        <v>25.166666666666664</v>
      </c>
      <c r="F40" s="8">
        <f>E40/9</f>
        <v>2.7962962962962958</v>
      </c>
      <c r="I40" s="12" t="s">
        <v>0</v>
      </c>
      <c r="J40" s="2" t="s">
        <v>55</v>
      </c>
      <c r="K40" s="2"/>
      <c r="M40" s="16"/>
      <c r="N40" s="16"/>
      <c r="O40" s="1"/>
      <c r="P40" s="16"/>
    </row>
    <row r="41" spans="1:16" x14ac:dyDescent="0.25">
      <c r="A41" s="19" t="s">
        <v>56</v>
      </c>
      <c r="B41" s="8">
        <f>E25</f>
        <v>7.3333333333333339</v>
      </c>
      <c r="C41" s="8">
        <f>E26</f>
        <v>6</v>
      </c>
      <c r="D41" s="8">
        <f>E27</f>
        <v>6.3333333333333339</v>
      </c>
      <c r="E41" s="8">
        <f t="shared" ref="E41:E43" si="15">SUM(B41:D41)</f>
        <v>19.666666666666668</v>
      </c>
      <c r="F41" s="8">
        <f t="shared" ref="F41:F43" si="16">E41/9</f>
        <v>2.1851851851851851</v>
      </c>
      <c r="I41" s="2" t="s">
        <v>54</v>
      </c>
      <c r="J41" s="20">
        <f>E40/9</f>
        <v>2.7962962962962958</v>
      </c>
      <c r="K41" s="2" t="s">
        <v>63</v>
      </c>
      <c r="M41" s="16"/>
      <c r="N41" s="16"/>
      <c r="O41" s="1"/>
      <c r="P41" s="16"/>
    </row>
    <row r="42" spans="1:16" x14ac:dyDescent="0.25">
      <c r="A42" s="19" t="s">
        <v>58</v>
      </c>
      <c r="B42" s="8">
        <f>E28</f>
        <v>7.3333333333333321</v>
      </c>
      <c r="C42" s="8">
        <f>E29</f>
        <v>7.6666666666666661</v>
      </c>
      <c r="D42" s="8">
        <f>E30</f>
        <v>7</v>
      </c>
      <c r="E42" s="8">
        <f t="shared" si="15"/>
        <v>22</v>
      </c>
      <c r="F42" s="8">
        <f t="shared" si="16"/>
        <v>2.4444444444444446</v>
      </c>
      <c r="I42" s="2" t="s">
        <v>56</v>
      </c>
      <c r="J42" s="20">
        <f t="shared" ref="J42:J44" si="17">E41/9</f>
        <v>2.1851851851851851</v>
      </c>
      <c r="K42" s="2" t="s">
        <v>57</v>
      </c>
      <c r="M42" s="16"/>
      <c r="N42" s="16"/>
      <c r="O42" s="1"/>
      <c r="P42" s="16"/>
    </row>
    <row r="43" spans="1:16" x14ac:dyDescent="0.25">
      <c r="A43" s="21" t="s">
        <v>59</v>
      </c>
      <c r="B43" s="8">
        <f>E31</f>
        <v>5.666666666666667</v>
      </c>
      <c r="C43" s="8">
        <f>E32</f>
        <v>5.666666666666667</v>
      </c>
      <c r="D43" s="8">
        <f>E33</f>
        <v>5.6666666666666661</v>
      </c>
      <c r="E43" s="8">
        <f t="shared" si="15"/>
        <v>17</v>
      </c>
      <c r="F43" s="8">
        <f t="shared" si="16"/>
        <v>1.8888888888888888</v>
      </c>
      <c r="I43" s="2" t="s">
        <v>58</v>
      </c>
      <c r="J43" s="20">
        <f t="shared" si="17"/>
        <v>2.4444444444444446</v>
      </c>
      <c r="K43" s="2" t="s">
        <v>57</v>
      </c>
      <c r="M43" s="16"/>
      <c r="N43" s="16"/>
      <c r="O43" s="1"/>
      <c r="P43" s="16"/>
    </row>
    <row r="44" spans="1:16" x14ac:dyDescent="0.25">
      <c r="A44" s="19" t="s">
        <v>49</v>
      </c>
      <c r="B44" s="8">
        <f>SUM(B40:B43)</f>
        <v>27.666666666666668</v>
      </c>
      <c r="C44" s="8">
        <f>SUM(C40:C43)</f>
        <v>28.500000000000004</v>
      </c>
      <c r="D44" s="8">
        <f>SUM(D40:D43)</f>
        <v>27.666666666666664</v>
      </c>
      <c r="E44" s="8">
        <f>SUM(E40:E43)</f>
        <v>83.833333333333329</v>
      </c>
      <c r="F44" s="2"/>
      <c r="I44" s="2" t="s">
        <v>59</v>
      </c>
      <c r="J44" s="20">
        <f t="shared" si="17"/>
        <v>1.8888888888888888</v>
      </c>
      <c r="K44" s="2" t="s">
        <v>60</v>
      </c>
      <c r="M44" s="23">
        <f>J45+J44</f>
        <v>2.6040913963220724</v>
      </c>
      <c r="N44" s="16"/>
      <c r="O44" s="1"/>
      <c r="P44" s="16"/>
    </row>
    <row r="45" spans="1:16" x14ac:dyDescent="0.25">
      <c r="A45" s="19" t="s">
        <v>2</v>
      </c>
      <c r="B45" s="8">
        <f>B44/12</f>
        <v>2.3055555555555558</v>
      </c>
      <c r="C45" s="8">
        <f t="shared" ref="C45:D45" si="18">C44/12</f>
        <v>2.3750000000000004</v>
      </c>
      <c r="D45" s="8">
        <f t="shared" si="18"/>
        <v>2.3055555555555554</v>
      </c>
      <c r="E45" s="2"/>
      <c r="F45" s="2"/>
      <c r="G45" t="s">
        <v>61</v>
      </c>
      <c r="H45" s="22">
        <v>4.9625000000000004</v>
      </c>
      <c r="I45" s="12" t="s">
        <v>62</v>
      </c>
      <c r="J45" s="20">
        <f>H45*(K32/9)^0.5</f>
        <v>0.71520250743318381</v>
      </c>
      <c r="K45" s="2"/>
      <c r="M45" s="23">
        <f>J45+J42</f>
        <v>2.9003876926183692</v>
      </c>
      <c r="N45" s="16"/>
      <c r="O45" s="1"/>
      <c r="P45" s="16"/>
    </row>
    <row r="46" spans="1:16" x14ac:dyDescent="0.25">
      <c r="I46" s="28"/>
      <c r="J46" s="1"/>
      <c r="K46" s="1"/>
      <c r="M46" s="16"/>
      <c r="N46" s="16"/>
      <c r="O46" s="1"/>
      <c r="P46" s="16"/>
    </row>
    <row r="47" spans="1:16" x14ac:dyDescent="0.25">
      <c r="I47" s="28"/>
      <c r="J47" s="1"/>
      <c r="K47" s="1"/>
      <c r="M47" s="16"/>
      <c r="N47" s="16"/>
      <c r="O47" s="1"/>
      <c r="P47" s="16"/>
    </row>
    <row r="48" spans="1:16" x14ac:dyDescent="0.25">
      <c r="I48" s="28"/>
      <c r="J48" s="1"/>
      <c r="K48" s="1"/>
      <c r="M48" s="16"/>
      <c r="N48" s="16"/>
      <c r="O48" s="1"/>
      <c r="P48" s="16"/>
    </row>
    <row r="49" spans="8:16" x14ac:dyDescent="0.25">
      <c r="H49" s="27"/>
      <c r="I49" s="28"/>
      <c r="J49" s="1"/>
      <c r="K49" s="1"/>
      <c r="M49" s="16"/>
      <c r="N49" s="16"/>
      <c r="O49" s="1"/>
      <c r="P49" s="16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31" workbookViewId="0">
      <selection activeCell="K48" sqref="K48"/>
    </sheetView>
  </sheetViews>
  <sheetFormatPr defaultRowHeight="15" x14ac:dyDescent="0.25"/>
  <sheetData>
    <row r="2" spans="1:17" x14ac:dyDescent="0.25">
      <c r="A2" t="s">
        <v>18</v>
      </c>
    </row>
    <row r="3" spans="1:17" x14ac:dyDescent="0.25">
      <c r="A3" s="30" t="s">
        <v>0</v>
      </c>
      <c r="B3" s="32" t="s">
        <v>1</v>
      </c>
      <c r="C3" s="33"/>
      <c r="D3" s="34"/>
      <c r="E3" s="30" t="s">
        <v>2</v>
      </c>
      <c r="G3" s="30" t="s">
        <v>0</v>
      </c>
      <c r="H3" s="32" t="s">
        <v>3</v>
      </c>
      <c r="I3" s="33"/>
      <c r="J3" s="34"/>
      <c r="K3" s="30" t="s">
        <v>2</v>
      </c>
      <c r="L3" s="1"/>
      <c r="M3" s="30" t="s">
        <v>0</v>
      </c>
      <c r="N3" s="32" t="s">
        <v>4</v>
      </c>
      <c r="O3" s="33"/>
      <c r="P3" s="34"/>
      <c r="Q3" s="30" t="s">
        <v>2</v>
      </c>
    </row>
    <row r="4" spans="1:17" x14ac:dyDescent="0.25">
      <c r="A4" s="31"/>
      <c r="B4" s="4">
        <v>1</v>
      </c>
      <c r="C4" s="4">
        <v>2</v>
      </c>
      <c r="D4" s="4">
        <v>3</v>
      </c>
      <c r="E4" s="31"/>
      <c r="G4" s="31"/>
      <c r="H4" s="4">
        <v>1</v>
      </c>
      <c r="I4" s="4">
        <v>2</v>
      </c>
      <c r="J4" s="4">
        <v>3</v>
      </c>
      <c r="K4" s="31"/>
      <c r="L4" s="1"/>
      <c r="M4" s="31"/>
      <c r="N4" s="4">
        <v>1</v>
      </c>
      <c r="O4" s="4">
        <v>2</v>
      </c>
      <c r="P4" s="4">
        <v>3</v>
      </c>
      <c r="Q4" s="31"/>
    </row>
    <row r="5" spans="1:17" x14ac:dyDescent="0.25">
      <c r="A5" s="2" t="s">
        <v>5</v>
      </c>
      <c r="B5" s="2">
        <v>3</v>
      </c>
      <c r="C5" s="2">
        <v>3</v>
      </c>
      <c r="D5" s="2"/>
      <c r="E5" s="2">
        <f>AVERAGE(B5:D5)</f>
        <v>3</v>
      </c>
      <c r="G5" s="2" t="s">
        <v>5</v>
      </c>
      <c r="H5" s="3">
        <v>4</v>
      </c>
      <c r="I5" s="2">
        <v>3</v>
      </c>
      <c r="J5" s="2"/>
      <c r="K5" s="2">
        <f>AVERAGE(H5:J5)</f>
        <v>3.5</v>
      </c>
      <c r="L5" s="1"/>
      <c r="M5" s="2" t="s">
        <v>5</v>
      </c>
      <c r="N5" s="3">
        <v>4</v>
      </c>
      <c r="O5" s="2">
        <v>3</v>
      </c>
      <c r="P5" s="2"/>
      <c r="Q5" s="2">
        <f>AVERAGE(N5:P5)</f>
        <v>3.5</v>
      </c>
    </row>
    <row r="6" spans="1:17" x14ac:dyDescent="0.25">
      <c r="A6" s="2" t="s">
        <v>6</v>
      </c>
      <c r="B6" s="2">
        <v>4</v>
      </c>
      <c r="C6" s="2">
        <v>3</v>
      </c>
      <c r="D6" s="2">
        <v>3</v>
      </c>
      <c r="E6" s="2">
        <f t="shared" ref="E6:E16" si="0">AVERAGE(B6:D6)</f>
        <v>3.3333333333333335</v>
      </c>
      <c r="G6" s="2" t="s">
        <v>6</v>
      </c>
      <c r="H6" s="2">
        <v>4</v>
      </c>
      <c r="I6" s="2">
        <v>4</v>
      </c>
      <c r="J6" s="2"/>
      <c r="K6" s="2">
        <f t="shared" ref="K6:K16" si="1">AVERAGE(H6:J6)</f>
        <v>4</v>
      </c>
      <c r="L6" s="1"/>
      <c r="M6" s="2" t="s">
        <v>6</v>
      </c>
      <c r="N6" s="2">
        <v>4</v>
      </c>
      <c r="O6" s="2">
        <v>4</v>
      </c>
      <c r="P6" s="2">
        <v>4</v>
      </c>
      <c r="Q6" s="2">
        <f t="shared" ref="Q6:Q16" si="2">AVERAGE(N6:P6)</f>
        <v>4</v>
      </c>
    </row>
    <row r="7" spans="1:17" x14ac:dyDescent="0.25">
      <c r="A7" s="2" t="s">
        <v>7</v>
      </c>
      <c r="B7" s="2">
        <v>3</v>
      </c>
      <c r="C7" s="2">
        <v>4</v>
      </c>
      <c r="D7" s="2"/>
      <c r="E7" s="2">
        <f t="shared" si="0"/>
        <v>3.5</v>
      </c>
      <c r="G7" s="2" t="s">
        <v>7</v>
      </c>
      <c r="H7" s="2"/>
      <c r="I7" s="2">
        <v>3</v>
      </c>
      <c r="J7" s="2">
        <v>4</v>
      </c>
      <c r="K7" s="2">
        <f t="shared" si="1"/>
        <v>3.5</v>
      </c>
      <c r="L7" s="1"/>
      <c r="M7" s="2" t="s">
        <v>7</v>
      </c>
      <c r="N7" s="3"/>
      <c r="O7" s="2">
        <v>4</v>
      </c>
      <c r="P7" s="2">
        <v>4</v>
      </c>
      <c r="Q7" s="2">
        <f t="shared" si="2"/>
        <v>4</v>
      </c>
    </row>
    <row r="8" spans="1:17" x14ac:dyDescent="0.25">
      <c r="A8" s="2" t="s">
        <v>8</v>
      </c>
      <c r="B8" s="2">
        <v>3</v>
      </c>
      <c r="C8" s="2">
        <v>3</v>
      </c>
      <c r="D8" s="2"/>
      <c r="E8" s="2">
        <f t="shared" si="0"/>
        <v>3</v>
      </c>
      <c r="G8" s="3" t="s">
        <v>8</v>
      </c>
      <c r="H8" s="2">
        <v>3</v>
      </c>
      <c r="I8" s="2">
        <v>3</v>
      </c>
      <c r="J8" s="2">
        <v>4</v>
      </c>
      <c r="K8" s="2">
        <f t="shared" si="1"/>
        <v>3.3333333333333335</v>
      </c>
      <c r="L8" s="1"/>
      <c r="M8" s="2" t="s">
        <v>8</v>
      </c>
      <c r="N8" s="2">
        <v>4</v>
      </c>
      <c r="O8" s="2">
        <v>4</v>
      </c>
      <c r="P8" s="2"/>
      <c r="Q8" s="2">
        <f t="shared" si="2"/>
        <v>4</v>
      </c>
    </row>
    <row r="9" spans="1:17" x14ac:dyDescent="0.25">
      <c r="A9" s="2" t="s">
        <v>9</v>
      </c>
      <c r="B9" s="2">
        <v>2</v>
      </c>
      <c r="C9" s="3">
        <v>2</v>
      </c>
      <c r="D9" s="2">
        <v>3</v>
      </c>
      <c r="E9" s="2">
        <f t="shared" si="0"/>
        <v>2.3333333333333335</v>
      </c>
      <c r="G9" s="2" t="s">
        <v>9</v>
      </c>
      <c r="H9" s="2">
        <v>2</v>
      </c>
      <c r="I9" s="2">
        <v>3</v>
      </c>
      <c r="J9" s="2">
        <v>3</v>
      </c>
      <c r="K9" s="2">
        <f t="shared" si="1"/>
        <v>2.6666666666666665</v>
      </c>
      <c r="L9" s="1"/>
      <c r="M9" s="2" t="s">
        <v>9</v>
      </c>
      <c r="N9" s="2">
        <v>2</v>
      </c>
      <c r="O9" s="2">
        <v>3</v>
      </c>
      <c r="P9" s="2">
        <v>2</v>
      </c>
      <c r="Q9" s="2">
        <f t="shared" si="2"/>
        <v>2.3333333333333335</v>
      </c>
    </row>
    <row r="10" spans="1:17" x14ac:dyDescent="0.25">
      <c r="A10" s="2" t="s">
        <v>10</v>
      </c>
      <c r="B10" s="2">
        <v>3</v>
      </c>
      <c r="C10" s="2">
        <v>3</v>
      </c>
      <c r="D10" s="2">
        <v>2</v>
      </c>
      <c r="E10" s="2">
        <f t="shared" si="0"/>
        <v>2.6666666666666665</v>
      </c>
      <c r="G10" s="2" t="s">
        <v>10</v>
      </c>
      <c r="H10" s="2">
        <v>3</v>
      </c>
      <c r="I10" s="2">
        <v>3</v>
      </c>
      <c r="J10" s="2"/>
      <c r="K10" s="2">
        <f t="shared" si="1"/>
        <v>3</v>
      </c>
      <c r="L10" s="1"/>
      <c r="M10" s="2" t="s">
        <v>10</v>
      </c>
      <c r="N10" s="2">
        <v>3</v>
      </c>
      <c r="O10" s="2">
        <v>3</v>
      </c>
      <c r="P10" s="2">
        <v>3</v>
      </c>
      <c r="Q10" s="2">
        <f t="shared" si="2"/>
        <v>3</v>
      </c>
    </row>
    <row r="11" spans="1:17" x14ac:dyDescent="0.25">
      <c r="A11" s="2" t="s">
        <v>11</v>
      </c>
      <c r="B11" s="2">
        <v>3</v>
      </c>
      <c r="C11" s="2">
        <v>3</v>
      </c>
      <c r="D11" s="2">
        <v>3</v>
      </c>
      <c r="E11" s="2">
        <f t="shared" si="0"/>
        <v>3</v>
      </c>
      <c r="G11" s="2" t="s">
        <v>11</v>
      </c>
      <c r="H11" s="2">
        <v>3</v>
      </c>
      <c r="I11" s="2">
        <v>3</v>
      </c>
      <c r="J11" s="2"/>
      <c r="K11" s="2">
        <f t="shared" si="1"/>
        <v>3</v>
      </c>
      <c r="L11" s="1"/>
      <c r="M11" s="2" t="s">
        <v>11</v>
      </c>
      <c r="N11" s="2">
        <v>4</v>
      </c>
      <c r="O11" s="2">
        <v>4</v>
      </c>
      <c r="P11" s="2">
        <v>3</v>
      </c>
      <c r="Q11" s="2">
        <f t="shared" si="2"/>
        <v>3.6666666666666665</v>
      </c>
    </row>
    <row r="12" spans="1:17" x14ac:dyDescent="0.25">
      <c r="A12" s="2" t="s">
        <v>12</v>
      </c>
      <c r="B12" s="2">
        <v>3</v>
      </c>
      <c r="C12" s="2">
        <v>3</v>
      </c>
      <c r="D12" s="2">
        <v>3</v>
      </c>
      <c r="E12" s="2">
        <f t="shared" si="0"/>
        <v>3</v>
      </c>
      <c r="G12" s="2" t="s">
        <v>12</v>
      </c>
      <c r="H12" s="2">
        <v>2</v>
      </c>
      <c r="I12" s="2">
        <v>3</v>
      </c>
      <c r="J12" s="2">
        <v>4</v>
      </c>
      <c r="K12" s="2">
        <f t="shared" si="1"/>
        <v>3</v>
      </c>
      <c r="L12" s="1"/>
      <c r="M12" s="2" t="s">
        <v>12</v>
      </c>
      <c r="N12" s="2">
        <v>3</v>
      </c>
      <c r="O12" s="2">
        <v>3</v>
      </c>
      <c r="P12" s="2">
        <v>3</v>
      </c>
      <c r="Q12" s="2">
        <f t="shared" si="2"/>
        <v>3</v>
      </c>
    </row>
    <row r="13" spans="1:17" x14ac:dyDescent="0.25">
      <c r="A13" s="2" t="s">
        <v>13</v>
      </c>
      <c r="B13" s="2">
        <v>3</v>
      </c>
      <c r="C13" s="2">
        <v>2</v>
      </c>
      <c r="D13" s="2">
        <v>3</v>
      </c>
      <c r="E13" s="2">
        <f t="shared" si="0"/>
        <v>2.6666666666666665</v>
      </c>
      <c r="G13" s="2" t="s">
        <v>13</v>
      </c>
      <c r="H13" s="2">
        <v>3</v>
      </c>
      <c r="I13" s="2">
        <v>3</v>
      </c>
      <c r="J13" s="2">
        <v>2</v>
      </c>
      <c r="K13" s="2">
        <f t="shared" si="1"/>
        <v>2.6666666666666665</v>
      </c>
      <c r="L13" s="1"/>
      <c r="M13" s="2" t="s">
        <v>13</v>
      </c>
      <c r="N13" s="2">
        <v>3</v>
      </c>
      <c r="O13" s="2">
        <v>3</v>
      </c>
      <c r="P13" s="2"/>
      <c r="Q13" s="2">
        <f t="shared" si="2"/>
        <v>3</v>
      </c>
    </row>
    <row r="14" spans="1:17" x14ac:dyDescent="0.25">
      <c r="A14" s="2" t="s">
        <v>14</v>
      </c>
      <c r="B14" s="2">
        <v>3</v>
      </c>
      <c r="C14" s="2">
        <v>3</v>
      </c>
      <c r="D14" s="2"/>
      <c r="E14" s="2">
        <f t="shared" si="0"/>
        <v>3</v>
      </c>
      <c r="G14" s="2" t="s">
        <v>14</v>
      </c>
      <c r="H14" s="2">
        <v>2</v>
      </c>
      <c r="I14" s="2">
        <v>3</v>
      </c>
      <c r="J14" s="2">
        <v>3</v>
      </c>
      <c r="K14" s="2">
        <f t="shared" si="1"/>
        <v>2.6666666666666665</v>
      </c>
      <c r="L14" s="1"/>
      <c r="M14" s="2" t="s">
        <v>14</v>
      </c>
      <c r="N14" s="2">
        <v>2</v>
      </c>
      <c r="O14" s="2">
        <v>3</v>
      </c>
      <c r="P14" s="2"/>
      <c r="Q14" s="2">
        <f t="shared" si="2"/>
        <v>2.5</v>
      </c>
    </row>
    <row r="15" spans="1:17" x14ac:dyDescent="0.25">
      <c r="A15" s="2" t="s">
        <v>15</v>
      </c>
      <c r="B15" s="2">
        <v>3</v>
      </c>
      <c r="C15" s="2">
        <v>3</v>
      </c>
      <c r="D15" s="2">
        <v>2</v>
      </c>
      <c r="E15" s="2">
        <f t="shared" si="0"/>
        <v>2.6666666666666665</v>
      </c>
      <c r="G15" s="2" t="s">
        <v>15</v>
      </c>
      <c r="H15" s="2">
        <v>2</v>
      </c>
      <c r="I15" s="2">
        <v>3</v>
      </c>
      <c r="J15" s="2"/>
      <c r="K15" s="2">
        <f t="shared" si="1"/>
        <v>2.5</v>
      </c>
      <c r="L15" s="1"/>
      <c r="M15" s="2" t="s">
        <v>15</v>
      </c>
      <c r="N15" s="2">
        <v>3</v>
      </c>
      <c r="O15" s="2">
        <v>3</v>
      </c>
      <c r="P15" s="2"/>
      <c r="Q15" s="2">
        <f t="shared" si="2"/>
        <v>3</v>
      </c>
    </row>
    <row r="16" spans="1:17" x14ac:dyDescent="0.25">
      <c r="A16" s="2" t="s">
        <v>16</v>
      </c>
      <c r="B16" s="2">
        <v>2</v>
      </c>
      <c r="C16" s="2">
        <v>3</v>
      </c>
      <c r="D16" s="2"/>
      <c r="E16" s="2">
        <f t="shared" si="0"/>
        <v>2.5</v>
      </c>
      <c r="G16" s="2" t="s">
        <v>16</v>
      </c>
      <c r="H16" s="2">
        <v>2</v>
      </c>
      <c r="I16" s="2">
        <v>3</v>
      </c>
      <c r="J16" s="2">
        <v>3</v>
      </c>
      <c r="K16" s="2">
        <f t="shared" si="1"/>
        <v>2.6666666666666665</v>
      </c>
      <c r="L16" s="1"/>
      <c r="M16" s="2" t="s">
        <v>16</v>
      </c>
      <c r="N16" s="2">
        <v>3</v>
      </c>
      <c r="O16" s="2">
        <v>4</v>
      </c>
      <c r="P16" s="2"/>
      <c r="Q16" s="2">
        <f t="shared" si="2"/>
        <v>3.5</v>
      </c>
    </row>
    <row r="19" spans="1:15" x14ac:dyDescent="0.25">
      <c r="A19" s="40" t="s">
        <v>22</v>
      </c>
      <c r="B19" s="40"/>
      <c r="C19" s="40"/>
      <c r="D19" s="40"/>
      <c r="E19" s="40"/>
      <c r="H19" s="6" t="s">
        <v>23</v>
      </c>
    </row>
    <row r="20" spans="1:15" ht="15.75" x14ac:dyDescent="0.25">
      <c r="A20" s="41" t="s">
        <v>0</v>
      </c>
      <c r="B20" s="42" t="s">
        <v>24</v>
      </c>
      <c r="C20" s="42"/>
      <c r="D20" s="42"/>
      <c r="E20" s="43" t="s">
        <v>25</v>
      </c>
      <c r="F20" s="43" t="s">
        <v>26</v>
      </c>
      <c r="H20" s="2" t="s">
        <v>27</v>
      </c>
      <c r="I20" s="2">
        <v>4</v>
      </c>
    </row>
    <row r="21" spans="1:15" ht="15.75" x14ac:dyDescent="0.25">
      <c r="A21" s="41"/>
      <c r="B21" s="7" t="s">
        <v>28</v>
      </c>
      <c r="C21" s="7" t="s">
        <v>29</v>
      </c>
      <c r="D21" s="7" t="s">
        <v>30</v>
      </c>
      <c r="E21" s="44"/>
      <c r="F21" s="44"/>
      <c r="H21" s="2" t="s">
        <v>31</v>
      </c>
      <c r="I21" s="2">
        <v>3</v>
      </c>
    </row>
    <row r="22" spans="1:15" x14ac:dyDescent="0.25">
      <c r="A22" s="2" t="s">
        <v>5</v>
      </c>
      <c r="B22" s="8">
        <f>E5</f>
        <v>3</v>
      </c>
      <c r="C22" s="8">
        <f>K5</f>
        <v>3.5</v>
      </c>
      <c r="D22" s="8">
        <f>Q5</f>
        <v>3.5</v>
      </c>
      <c r="E22" s="8">
        <f>SUM(B22:D22)</f>
        <v>10</v>
      </c>
      <c r="F22" s="8">
        <f>AVERAGE(B22:D22)</f>
        <v>3.3333333333333335</v>
      </c>
      <c r="G22" s="9"/>
      <c r="H22" s="2" t="s">
        <v>32</v>
      </c>
      <c r="I22" s="2">
        <v>3</v>
      </c>
    </row>
    <row r="23" spans="1:15" x14ac:dyDescent="0.25">
      <c r="A23" s="2" t="s">
        <v>6</v>
      </c>
      <c r="B23" s="8">
        <f t="shared" ref="B23:B33" si="3">E6</f>
        <v>3.3333333333333335</v>
      </c>
      <c r="C23" s="8">
        <f t="shared" ref="C23:C33" si="4">K6</f>
        <v>4</v>
      </c>
      <c r="D23" s="8">
        <f t="shared" ref="D23:D33" si="5">Q6</f>
        <v>4</v>
      </c>
      <c r="E23" s="8">
        <f t="shared" ref="E23:E33" si="6">SUM(B23:D23)</f>
        <v>11.333333333333334</v>
      </c>
      <c r="F23" s="8">
        <f t="shared" ref="F23:F33" si="7">AVERAGE(B23:D23)</f>
        <v>3.7777777777777781</v>
      </c>
      <c r="H23" s="2" t="s">
        <v>33</v>
      </c>
      <c r="I23" s="2">
        <f>(E34^2)/(I20*I21*I22)</f>
        <v>340.19753086419763</v>
      </c>
    </row>
    <row r="24" spans="1:15" x14ac:dyDescent="0.25">
      <c r="A24" s="2" t="s">
        <v>7</v>
      </c>
      <c r="B24" s="8">
        <f t="shared" si="3"/>
        <v>3.5</v>
      </c>
      <c r="C24" s="8">
        <f t="shared" si="4"/>
        <v>3.5</v>
      </c>
      <c r="D24" s="8">
        <f t="shared" si="5"/>
        <v>4</v>
      </c>
      <c r="E24" s="8">
        <f t="shared" si="6"/>
        <v>11</v>
      </c>
      <c r="F24" s="8">
        <f t="shared" si="7"/>
        <v>3.6666666666666665</v>
      </c>
    </row>
    <row r="25" spans="1:15" x14ac:dyDescent="0.25">
      <c r="A25" s="2" t="s">
        <v>8</v>
      </c>
      <c r="B25" s="8">
        <f t="shared" si="3"/>
        <v>3</v>
      </c>
      <c r="C25" s="8">
        <f t="shared" si="4"/>
        <v>3.3333333333333335</v>
      </c>
      <c r="D25" s="8">
        <f t="shared" si="5"/>
        <v>4</v>
      </c>
      <c r="E25" s="8">
        <f t="shared" si="6"/>
        <v>10.333333333333334</v>
      </c>
      <c r="F25" s="8">
        <f t="shared" si="7"/>
        <v>3.4444444444444446</v>
      </c>
      <c r="H25" t="s">
        <v>34</v>
      </c>
    </row>
    <row r="26" spans="1:15" ht="15.75" x14ac:dyDescent="0.25">
      <c r="A26" s="2" t="s">
        <v>9</v>
      </c>
      <c r="B26" s="8">
        <f t="shared" si="3"/>
        <v>2.3333333333333335</v>
      </c>
      <c r="C26" s="8">
        <f t="shared" si="4"/>
        <v>2.6666666666666665</v>
      </c>
      <c r="D26" s="8">
        <f t="shared" si="5"/>
        <v>2.3333333333333335</v>
      </c>
      <c r="E26" s="8">
        <f t="shared" si="6"/>
        <v>7.3333333333333339</v>
      </c>
      <c r="F26" s="8">
        <f t="shared" si="7"/>
        <v>2.4444444444444446</v>
      </c>
      <c r="H26" s="7" t="s">
        <v>35</v>
      </c>
      <c r="I26" s="7" t="s">
        <v>36</v>
      </c>
      <c r="J26" s="7" t="s">
        <v>37</v>
      </c>
      <c r="K26" s="7" t="s">
        <v>38</v>
      </c>
      <c r="L26" s="7" t="s">
        <v>39</v>
      </c>
      <c r="M26" s="7"/>
      <c r="N26" s="7" t="s">
        <v>40</v>
      </c>
      <c r="O26" s="7" t="s">
        <v>41</v>
      </c>
    </row>
    <row r="27" spans="1:15" x14ac:dyDescent="0.25">
      <c r="A27" s="2" t="s">
        <v>10</v>
      </c>
      <c r="B27" s="8">
        <f t="shared" si="3"/>
        <v>2.6666666666666665</v>
      </c>
      <c r="C27" s="8">
        <f t="shared" si="4"/>
        <v>3</v>
      </c>
      <c r="D27" s="8">
        <f t="shared" si="5"/>
        <v>3</v>
      </c>
      <c r="E27" s="8">
        <f t="shared" si="6"/>
        <v>8.6666666666666661</v>
      </c>
      <c r="F27" s="8">
        <f t="shared" si="7"/>
        <v>2.8888888888888888</v>
      </c>
      <c r="H27" s="2" t="s">
        <v>42</v>
      </c>
      <c r="I27" s="2">
        <f>I22-1</f>
        <v>2</v>
      </c>
      <c r="J27" s="10">
        <f>SUMSQ(B34:D34)/(I20*I21)-I23</f>
        <v>0.99228395061720676</v>
      </c>
      <c r="K27" s="10">
        <f t="shared" ref="K27:K32" si="8">J27/I27</f>
        <v>0.49614197530860338</v>
      </c>
      <c r="L27" s="10">
        <f>K27/$K$32</f>
        <v>2.9606529928837824</v>
      </c>
      <c r="M27" s="2" t="str">
        <f>IF(L27&lt;N27,"tn",IF(L27&lt;O27,"*","*"))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8">
        <f t="shared" si="3"/>
        <v>3</v>
      </c>
      <c r="C28" s="8">
        <f t="shared" si="4"/>
        <v>3</v>
      </c>
      <c r="D28" s="11">
        <f t="shared" si="5"/>
        <v>3.6666666666666665</v>
      </c>
      <c r="E28" s="8">
        <f t="shared" si="6"/>
        <v>9.6666666666666661</v>
      </c>
      <c r="F28" s="8">
        <f t="shared" si="7"/>
        <v>3.2222222222222219</v>
      </c>
      <c r="H28" s="2" t="s">
        <v>43</v>
      </c>
      <c r="I28" s="2">
        <f>(I20*I21)-1</f>
        <v>11</v>
      </c>
      <c r="J28" s="10">
        <f>SUMSQ(E22:E33)/I22-I23</f>
        <v>5.6358024691356832</v>
      </c>
      <c r="K28" s="10">
        <f t="shared" si="8"/>
        <v>0.51234567901233485</v>
      </c>
      <c r="L28" s="10">
        <f t="shared" ref="L28:L31" si="9">K28/$K$32</f>
        <v>3.0573461699454785</v>
      </c>
      <c r="M28" s="2" t="str">
        <f t="shared" ref="M28:M31" si="10">IF(L28&lt;N28,"tn",IF(L28&lt;O28,"*","**"))</f>
        <v>*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8">
        <f t="shared" si="3"/>
        <v>3</v>
      </c>
      <c r="C29" s="8">
        <f t="shared" si="4"/>
        <v>3</v>
      </c>
      <c r="D29" s="8">
        <f t="shared" si="5"/>
        <v>3</v>
      </c>
      <c r="E29" s="8">
        <f t="shared" si="6"/>
        <v>9</v>
      </c>
      <c r="F29" s="8">
        <f t="shared" si="7"/>
        <v>3</v>
      </c>
      <c r="H29" s="2" t="s">
        <v>44</v>
      </c>
      <c r="I29" s="2">
        <f>I20-1</f>
        <v>3</v>
      </c>
      <c r="J29" s="10">
        <f>SUMSQ(E40:E43)/(I22*I21)-I23</f>
        <v>3.456790123456642</v>
      </c>
      <c r="K29" s="10">
        <f t="shared" si="8"/>
        <v>1.1522633744855473</v>
      </c>
      <c r="L29" s="10">
        <f t="shared" si="9"/>
        <v>6.8759592577085575</v>
      </c>
      <c r="M29" s="2" t="str">
        <f t="shared" si="10"/>
        <v>**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8">
        <f t="shared" si="3"/>
        <v>2.6666666666666665</v>
      </c>
      <c r="C30" s="8">
        <f t="shared" si="4"/>
        <v>2.6666666666666665</v>
      </c>
      <c r="D30" s="8">
        <f t="shared" si="5"/>
        <v>3</v>
      </c>
      <c r="E30" s="8">
        <f t="shared" si="6"/>
        <v>8.3333333333333321</v>
      </c>
      <c r="F30" s="8">
        <f t="shared" si="7"/>
        <v>2.7777777777777772</v>
      </c>
      <c r="H30" s="2" t="s">
        <v>45</v>
      </c>
      <c r="I30" s="2">
        <f>I21-1</f>
        <v>2</v>
      </c>
      <c r="J30" s="10">
        <f>SUMSQ(B44:D44)/(I22*I20)-I23</f>
        <v>0.23302469135796855</v>
      </c>
      <c r="K30" s="10">
        <f t="shared" si="8"/>
        <v>0.11651234567898427</v>
      </c>
      <c r="L30" s="10">
        <f t="shared" si="9"/>
        <v>0.69526998744226776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8">
        <f t="shared" si="3"/>
        <v>3</v>
      </c>
      <c r="C31" s="8">
        <f t="shared" si="4"/>
        <v>2.6666666666666665</v>
      </c>
      <c r="D31" s="8">
        <f t="shared" si="5"/>
        <v>2.5</v>
      </c>
      <c r="E31" s="8">
        <f t="shared" si="6"/>
        <v>8.1666666666666661</v>
      </c>
      <c r="F31" s="8">
        <f t="shared" si="7"/>
        <v>2.7222222222222219</v>
      </c>
      <c r="H31" s="2" t="s">
        <v>46</v>
      </c>
      <c r="I31" s="2">
        <f>I28-I29-I30</f>
        <v>6</v>
      </c>
      <c r="J31" s="10">
        <f>J28-J29-J30</f>
        <v>1.9459876543210726</v>
      </c>
      <c r="K31" s="10">
        <f t="shared" si="8"/>
        <v>0.32433127572017878</v>
      </c>
      <c r="L31" s="10">
        <f t="shared" si="9"/>
        <v>1.9353983535650092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2" t="s">
        <v>15</v>
      </c>
      <c r="B32" s="8">
        <f t="shared" si="3"/>
        <v>2.6666666666666665</v>
      </c>
      <c r="C32" s="8">
        <f t="shared" si="4"/>
        <v>2.5</v>
      </c>
      <c r="D32" s="8">
        <f t="shared" si="5"/>
        <v>3</v>
      </c>
      <c r="E32" s="8">
        <f t="shared" si="6"/>
        <v>8.1666666666666661</v>
      </c>
      <c r="F32" s="8">
        <f t="shared" si="7"/>
        <v>2.7222222222222219</v>
      </c>
      <c r="H32" s="2" t="s">
        <v>47</v>
      </c>
      <c r="I32" s="2">
        <f>I33-I27-I28</f>
        <v>22</v>
      </c>
      <c r="J32" s="10">
        <f>J33-J29-J27</f>
        <v>3.6867283950617775</v>
      </c>
      <c r="K32" s="10">
        <f t="shared" si="8"/>
        <v>0.16757856341189897</v>
      </c>
      <c r="L32" s="13"/>
      <c r="M32" s="14"/>
      <c r="N32" s="14"/>
      <c r="O32" s="14"/>
    </row>
    <row r="33" spans="1:16" x14ac:dyDescent="0.25">
      <c r="A33" s="12" t="s">
        <v>16</v>
      </c>
      <c r="B33" s="8">
        <f t="shared" si="3"/>
        <v>2.5</v>
      </c>
      <c r="C33" s="8">
        <f t="shared" si="4"/>
        <v>2.6666666666666665</v>
      </c>
      <c r="D33" s="8">
        <f t="shared" si="5"/>
        <v>3.5</v>
      </c>
      <c r="E33" s="8">
        <f t="shared" si="6"/>
        <v>8.6666666666666661</v>
      </c>
      <c r="F33" s="8">
        <f t="shared" si="7"/>
        <v>2.8888888888888888</v>
      </c>
      <c r="H33" s="2" t="s">
        <v>48</v>
      </c>
      <c r="I33" s="2">
        <f>I20*I21*I22-1</f>
        <v>35</v>
      </c>
      <c r="J33" s="10">
        <f>SUMSQ(B22:D33)-I23</f>
        <v>8.1358024691356263</v>
      </c>
      <c r="K33" s="13"/>
      <c r="L33" s="13"/>
      <c r="M33" s="14"/>
      <c r="N33" s="14"/>
      <c r="O33" s="14"/>
    </row>
    <row r="34" spans="1:16" x14ac:dyDescent="0.25">
      <c r="A34" s="15" t="s">
        <v>49</v>
      </c>
      <c r="B34" s="8">
        <f>SUM(B22:B33)</f>
        <v>34.666666666666671</v>
      </c>
      <c r="C34" s="8">
        <f t="shared" ref="C34:F34" si="13">SUM(C22:C33)</f>
        <v>36.5</v>
      </c>
      <c r="D34" s="8">
        <f t="shared" si="13"/>
        <v>39.5</v>
      </c>
      <c r="E34" s="8">
        <f t="shared" si="13"/>
        <v>110.66666666666669</v>
      </c>
      <c r="F34" s="8">
        <f t="shared" si="13"/>
        <v>36.888888888888886</v>
      </c>
    </row>
    <row r="35" spans="1:16" x14ac:dyDescent="0.25">
      <c r="A35" s="12" t="s">
        <v>64</v>
      </c>
      <c r="B35" s="8">
        <f>AVERAGE(B22:B33)</f>
        <v>2.8888888888888893</v>
      </c>
      <c r="C35" s="8">
        <f t="shared" ref="C35:F35" si="14">AVERAGE(C22:C33)</f>
        <v>3.0416666666666665</v>
      </c>
      <c r="D35" s="8">
        <f t="shared" si="14"/>
        <v>3.2916666666666665</v>
      </c>
      <c r="E35" s="8"/>
      <c r="F35" s="11">
        <f t="shared" si="14"/>
        <v>3.074074074074074</v>
      </c>
      <c r="J35">
        <f>SQRT(K32/2)</f>
        <v>0.28946378306439219</v>
      </c>
    </row>
    <row r="37" spans="1:16" x14ac:dyDescent="0.25">
      <c r="A37" s="40" t="s">
        <v>50</v>
      </c>
      <c r="B37" s="40"/>
      <c r="C37" s="40"/>
      <c r="I37" s="16"/>
      <c r="J37" s="16"/>
      <c r="K37" s="16"/>
      <c r="L37" s="1"/>
      <c r="M37" s="16"/>
      <c r="N37" s="16"/>
      <c r="O37" s="16"/>
      <c r="P37" s="16"/>
    </row>
    <row r="38" spans="1:16" x14ac:dyDescent="0.25">
      <c r="A38" s="30" t="s">
        <v>44</v>
      </c>
      <c r="B38" s="32" t="s">
        <v>45</v>
      </c>
      <c r="C38" s="33"/>
      <c r="D38" s="34"/>
      <c r="E38" s="45" t="s">
        <v>49</v>
      </c>
      <c r="F38" s="46" t="s">
        <v>2</v>
      </c>
      <c r="I38" s="17"/>
      <c r="J38" s="16"/>
      <c r="K38" s="24"/>
      <c r="L38" s="1"/>
      <c r="M38" s="16"/>
      <c r="N38" s="16"/>
      <c r="O38" s="1"/>
      <c r="P38" s="16"/>
    </row>
    <row r="39" spans="1:16" x14ac:dyDescent="0.25">
      <c r="A39" s="31"/>
      <c r="B39" s="18" t="s">
        <v>51</v>
      </c>
      <c r="C39" s="18" t="s">
        <v>52</v>
      </c>
      <c r="D39" s="18" t="s">
        <v>53</v>
      </c>
      <c r="E39" s="45"/>
      <c r="F39" s="46"/>
      <c r="J39" s="1"/>
      <c r="K39" s="1"/>
      <c r="L39" s="1"/>
      <c r="M39" s="16"/>
      <c r="N39" s="16"/>
      <c r="O39" s="1"/>
      <c r="P39" s="16"/>
    </row>
    <row r="40" spans="1:16" x14ac:dyDescent="0.25">
      <c r="A40" s="19" t="s">
        <v>54</v>
      </c>
      <c r="B40" s="8">
        <f>E22</f>
        <v>10</v>
      </c>
      <c r="C40" s="8">
        <f>E23</f>
        <v>11.333333333333334</v>
      </c>
      <c r="D40" s="11">
        <f>E24</f>
        <v>11</v>
      </c>
      <c r="E40" s="11">
        <f>SUM(B40:D40)</f>
        <v>32.333333333333336</v>
      </c>
      <c r="F40" s="8">
        <f>E40/9</f>
        <v>3.592592592592593</v>
      </c>
      <c r="I40" s="12" t="s">
        <v>0</v>
      </c>
      <c r="J40" s="2" t="s">
        <v>55</v>
      </c>
      <c r="K40" s="2"/>
      <c r="M40" s="16"/>
      <c r="N40" s="16"/>
      <c r="O40" s="1"/>
      <c r="P40" s="16"/>
    </row>
    <row r="41" spans="1:16" x14ac:dyDescent="0.25">
      <c r="A41" s="19" t="s">
        <v>56</v>
      </c>
      <c r="B41" s="8">
        <f>E25</f>
        <v>10.333333333333334</v>
      </c>
      <c r="C41" s="8">
        <f>E26</f>
        <v>7.3333333333333339</v>
      </c>
      <c r="D41" s="8">
        <f>E27</f>
        <v>8.6666666666666661</v>
      </c>
      <c r="E41" s="8">
        <f t="shared" ref="E41:E43" si="15">SUM(B41:D41)</f>
        <v>26.333333333333336</v>
      </c>
      <c r="F41" s="8">
        <f t="shared" ref="F41:F43" si="16">E41/9</f>
        <v>2.925925925925926</v>
      </c>
      <c r="I41" s="2" t="s">
        <v>54</v>
      </c>
      <c r="J41" s="20">
        <f>E40/9</f>
        <v>3.592592592592593</v>
      </c>
      <c r="K41" s="2" t="s">
        <v>63</v>
      </c>
      <c r="M41" s="16"/>
      <c r="N41" s="16"/>
      <c r="O41" s="1"/>
      <c r="P41" s="16"/>
    </row>
    <row r="42" spans="1:16" x14ac:dyDescent="0.25">
      <c r="A42" s="19" t="s">
        <v>58</v>
      </c>
      <c r="B42" s="8">
        <f>E28</f>
        <v>9.6666666666666661</v>
      </c>
      <c r="C42" s="8">
        <f>E29</f>
        <v>9</v>
      </c>
      <c r="D42" s="8">
        <f>E30</f>
        <v>8.3333333333333321</v>
      </c>
      <c r="E42" s="8">
        <f t="shared" si="15"/>
        <v>26.999999999999996</v>
      </c>
      <c r="F42" s="8">
        <f t="shared" si="16"/>
        <v>2.9999999999999996</v>
      </c>
      <c r="I42" s="2" t="s">
        <v>56</v>
      </c>
      <c r="J42" s="20">
        <f t="shared" ref="J42:J44" si="17">E41/9</f>
        <v>2.925925925925926</v>
      </c>
      <c r="K42" s="2" t="s">
        <v>57</v>
      </c>
      <c r="M42" s="16"/>
      <c r="N42" s="16"/>
      <c r="O42" s="1"/>
      <c r="P42" s="16"/>
    </row>
    <row r="43" spans="1:16" x14ac:dyDescent="0.25">
      <c r="A43" s="21" t="s">
        <v>59</v>
      </c>
      <c r="B43" s="8">
        <f>E31</f>
        <v>8.1666666666666661</v>
      </c>
      <c r="C43" s="8">
        <f>E32</f>
        <v>8.1666666666666661</v>
      </c>
      <c r="D43" s="8">
        <f>E33</f>
        <v>8.6666666666666661</v>
      </c>
      <c r="E43" s="8">
        <f t="shared" si="15"/>
        <v>25</v>
      </c>
      <c r="F43" s="8">
        <f t="shared" si="16"/>
        <v>2.7777777777777777</v>
      </c>
      <c r="I43" s="2" t="s">
        <v>58</v>
      </c>
      <c r="J43" s="20">
        <f t="shared" si="17"/>
        <v>2.9999999999999996</v>
      </c>
      <c r="K43" s="2" t="s">
        <v>57</v>
      </c>
      <c r="M43" s="16"/>
      <c r="N43" s="16"/>
      <c r="O43" s="1"/>
      <c r="P43" s="16"/>
    </row>
    <row r="44" spans="1:16" x14ac:dyDescent="0.25">
      <c r="A44" s="19" t="s">
        <v>49</v>
      </c>
      <c r="B44" s="8">
        <f>SUM(B40:B43)</f>
        <v>38.166666666666664</v>
      </c>
      <c r="C44" s="8">
        <f>SUM(C40:C43)</f>
        <v>35.833333333333336</v>
      </c>
      <c r="D44" s="8">
        <f>SUM(D40:D43)</f>
        <v>36.666666666666664</v>
      </c>
      <c r="E44" s="8">
        <f>SUM(E40:E43)</f>
        <v>110.66666666666667</v>
      </c>
      <c r="F44" s="2"/>
      <c r="I44" s="2" t="s">
        <v>59</v>
      </c>
      <c r="J44" s="20">
        <f t="shared" si="17"/>
        <v>2.7777777777777777</v>
      </c>
      <c r="K44" s="2" t="s">
        <v>60</v>
      </c>
      <c r="M44" s="23">
        <f>J45+J44</f>
        <v>3.4549334123891038</v>
      </c>
      <c r="N44" s="16"/>
      <c r="O44" s="1"/>
      <c r="P44" s="16"/>
    </row>
    <row r="45" spans="1:16" x14ac:dyDescent="0.25">
      <c r="A45" s="19" t="s">
        <v>2</v>
      </c>
      <c r="B45" s="8">
        <f>B44/12</f>
        <v>3.1805555555555554</v>
      </c>
      <c r="C45" s="8">
        <f t="shared" ref="C45:D45" si="18">C44/12</f>
        <v>2.9861111111111112</v>
      </c>
      <c r="D45" s="8">
        <f t="shared" si="18"/>
        <v>3.0555555555555554</v>
      </c>
      <c r="E45" s="2"/>
      <c r="F45" s="2"/>
      <c r="G45" t="s">
        <v>61</v>
      </c>
      <c r="H45" s="22">
        <v>4.9625000000000004</v>
      </c>
      <c r="I45" s="12" t="s">
        <v>62</v>
      </c>
      <c r="J45" s="20">
        <f>H45*(K32/9)^0.5</f>
        <v>0.67715563461132611</v>
      </c>
      <c r="K45" s="2"/>
      <c r="M45" s="23">
        <f>J45+J42</f>
        <v>3.6030815605372521</v>
      </c>
      <c r="N45" s="16"/>
      <c r="O45" s="1"/>
      <c r="P45" s="16"/>
    </row>
    <row r="46" spans="1:16" x14ac:dyDescent="0.25">
      <c r="I46" s="28"/>
      <c r="J46" s="1"/>
      <c r="K46" s="1"/>
      <c r="M46" s="16"/>
      <c r="N46" s="16"/>
      <c r="O46" s="1"/>
      <c r="P46" s="16"/>
    </row>
    <row r="47" spans="1:16" x14ac:dyDescent="0.25">
      <c r="I47" s="28"/>
      <c r="J47" s="1"/>
      <c r="K47" s="1"/>
      <c r="M47" s="16"/>
      <c r="N47" s="16"/>
      <c r="O47" s="1"/>
      <c r="P47" s="16"/>
    </row>
    <row r="48" spans="1:16" x14ac:dyDescent="0.25">
      <c r="I48" s="28"/>
      <c r="J48" s="1"/>
      <c r="K48" s="1"/>
      <c r="M48" s="16"/>
      <c r="N48" s="16"/>
      <c r="O48" s="1"/>
      <c r="P48" s="16"/>
    </row>
    <row r="49" spans="8:16" x14ac:dyDescent="0.25">
      <c r="H49" s="27"/>
      <c r="I49" s="28"/>
      <c r="J49" s="1"/>
      <c r="K49" s="1"/>
      <c r="M49" s="16"/>
      <c r="N49" s="16"/>
      <c r="O49" s="1"/>
      <c r="P49" s="16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31" workbookViewId="0">
      <selection activeCell="O41" sqref="O41"/>
    </sheetView>
  </sheetViews>
  <sheetFormatPr defaultRowHeight="15" x14ac:dyDescent="0.25"/>
  <sheetData>
    <row r="2" spans="1:17" x14ac:dyDescent="0.25">
      <c r="A2" t="s">
        <v>19</v>
      </c>
    </row>
    <row r="3" spans="1:17" x14ac:dyDescent="0.25">
      <c r="A3" s="30" t="s">
        <v>0</v>
      </c>
      <c r="B3" s="32" t="s">
        <v>1</v>
      </c>
      <c r="C3" s="33"/>
      <c r="D3" s="34"/>
      <c r="E3" s="30" t="s">
        <v>2</v>
      </c>
      <c r="G3" s="30" t="s">
        <v>0</v>
      </c>
      <c r="H3" s="32" t="s">
        <v>3</v>
      </c>
      <c r="I3" s="33"/>
      <c r="J3" s="34"/>
      <c r="K3" s="30" t="s">
        <v>2</v>
      </c>
      <c r="L3" s="1"/>
      <c r="M3" s="30" t="s">
        <v>0</v>
      </c>
      <c r="N3" s="32" t="s">
        <v>4</v>
      </c>
      <c r="O3" s="33"/>
      <c r="P3" s="34"/>
      <c r="Q3" s="30" t="s">
        <v>2</v>
      </c>
    </row>
    <row r="4" spans="1:17" x14ac:dyDescent="0.25">
      <c r="A4" s="31"/>
      <c r="B4" s="5">
        <v>1</v>
      </c>
      <c r="C4" s="4">
        <v>2</v>
      </c>
      <c r="D4" s="4">
        <v>3</v>
      </c>
      <c r="E4" s="31"/>
      <c r="G4" s="31"/>
      <c r="H4" s="4">
        <v>1</v>
      </c>
      <c r="I4" s="4">
        <v>2</v>
      </c>
      <c r="J4" s="4">
        <v>3</v>
      </c>
      <c r="K4" s="31"/>
      <c r="L4" s="1"/>
      <c r="M4" s="31"/>
      <c r="N4" s="4">
        <v>1</v>
      </c>
      <c r="O4" s="4">
        <v>2</v>
      </c>
      <c r="P4" s="4">
        <v>3</v>
      </c>
      <c r="Q4" s="31"/>
    </row>
    <row r="5" spans="1:17" x14ac:dyDescent="0.25">
      <c r="A5" s="2" t="s">
        <v>5</v>
      </c>
      <c r="B5" s="2">
        <v>5</v>
      </c>
      <c r="C5" s="2">
        <v>3</v>
      </c>
      <c r="D5" s="2"/>
      <c r="E5" s="2">
        <f>AVERAGE(B5:D5)</f>
        <v>4</v>
      </c>
      <c r="G5" s="2" t="s">
        <v>5</v>
      </c>
      <c r="H5" s="3">
        <v>5</v>
      </c>
      <c r="I5" s="2">
        <v>5</v>
      </c>
      <c r="J5" s="2"/>
      <c r="K5" s="2">
        <f>AVERAGE(H5:J5)</f>
        <v>5</v>
      </c>
      <c r="L5" s="1"/>
      <c r="M5" s="2" t="s">
        <v>5</v>
      </c>
      <c r="N5" s="3">
        <v>4</v>
      </c>
      <c r="O5" s="2">
        <v>4</v>
      </c>
      <c r="P5" s="2"/>
      <c r="Q5" s="2">
        <f>AVERAGE(N5:P5)</f>
        <v>4</v>
      </c>
    </row>
    <row r="6" spans="1:17" x14ac:dyDescent="0.25">
      <c r="A6" s="2" t="s">
        <v>6</v>
      </c>
      <c r="B6" s="2">
        <v>5</v>
      </c>
      <c r="C6" s="2">
        <v>3</v>
      </c>
      <c r="D6" s="2"/>
      <c r="E6" s="2">
        <f t="shared" ref="E6:E16" si="0">AVERAGE(B6:D6)</f>
        <v>4</v>
      </c>
      <c r="G6" s="2" t="s">
        <v>6</v>
      </c>
      <c r="H6" s="2">
        <v>5</v>
      </c>
      <c r="I6" s="2">
        <v>5</v>
      </c>
      <c r="J6" s="2"/>
      <c r="K6" s="2">
        <f t="shared" ref="K6:K16" si="1">AVERAGE(H6:J6)</f>
        <v>5</v>
      </c>
      <c r="L6" s="1"/>
      <c r="M6" s="2" t="s">
        <v>6</v>
      </c>
      <c r="N6" s="2">
        <v>4</v>
      </c>
      <c r="O6" s="2">
        <v>5</v>
      </c>
      <c r="P6" s="2">
        <v>5</v>
      </c>
      <c r="Q6" s="2">
        <f t="shared" ref="Q6:Q16" si="2">AVERAGE(N6:P6)</f>
        <v>4.666666666666667</v>
      </c>
    </row>
    <row r="7" spans="1:17" x14ac:dyDescent="0.25">
      <c r="A7" s="2" t="s">
        <v>7</v>
      </c>
      <c r="B7" s="2">
        <v>4</v>
      </c>
      <c r="C7" s="2">
        <v>4</v>
      </c>
      <c r="D7" s="2">
        <v>5</v>
      </c>
      <c r="E7" s="2">
        <f t="shared" si="0"/>
        <v>4.333333333333333</v>
      </c>
      <c r="G7" s="2" t="s">
        <v>7</v>
      </c>
      <c r="H7" s="2">
        <v>5</v>
      </c>
      <c r="I7" s="2">
        <v>5</v>
      </c>
      <c r="J7" s="2">
        <v>4</v>
      </c>
      <c r="K7" s="2">
        <f t="shared" si="1"/>
        <v>4.666666666666667</v>
      </c>
      <c r="L7" s="1"/>
      <c r="M7" s="2" t="s">
        <v>7</v>
      </c>
      <c r="N7" s="3">
        <v>3</v>
      </c>
      <c r="O7" s="2">
        <v>5</v>
      </c>
      <c r="P7" s="2">
        <v>3</v>
      </c>
      <c r="Q7" s="2">
        <f t="shared" si="2"/>
        <v>3.6666666666666665</v>
      </c>
    </row>
    <row r="8" spans="1:17" x14ac:dyDescent="0.25">
      <c r="A8" s="2" t="s">
        <v>8</v>
      </c>
      <c r="B8" s="2">
        <v>3</v>
      </c>
      <c r="C8" s="2">
        <v>4</v>
      </c>
      <c r="D8" s="2"/>
      <c r="E8" s="2">
        <f t="shared" si="0"/>
        <v>3.5</v>
      </c>
      <c r="G8" s="3" t="s">
        <v>8</v>
      </c>
      <c r="H8" s="2">
        <v>5</v>
      </c>
      <c r="I8" s="2">
        <v>4</v>
      </c>
      <c r="J8" s="2">
        <v>5</v>
      </c>
      <c r="K8" s="2">
        <f t="shared" si="1"/>
        <v>4.666666666666667</v>
      </c>
      <c r="L8" s="1"/>
      <c r="M8" s="2" t="s">
        <v>8</v>
      </c>
      <c r="N8" s="2">
        <v>4</v>
      </c>
      <c r="O8" s="2">
        <v>5</v>
      </c>
      <c r="P8" s="2"/>
      <c r="Q8" s="2">
        <f t="shared" si="2"/>
        <v>4.5</v>
      </c>
    </row>
    <row r="9" spans="1:17" x14ac:dyDescent="0.25">
      <c r="A9" s="2" t="s">
        <v>9</v>
      </c>
      <c r="B9" s="2">
        <v>4</v>
      </c>
      <c r="C9" s="2">
        <v>3</v>
      </c>
      <c r="D9" s="2"/>
      <c r="E9" s="2">
        <f t="shared" si="0"/>
        <v>3.5</v>
      </c>
      <c r="G9" s="2" t="s">
        <v>9</v>
      </c>
      <c r="H9" s="2">
        <v>4</v>
      </c>
      <c r="I9" s="2">
        <v>4</v>
      </c>
      <c r="J9" s="2"/>
      <c r="K9" s="2">
        <f t="shared" si="1"/>
        <v>4</v>
      </c>
      <c r="L9" s="1"/>
      <c r="M9" s="2" t="s">
        <v>9</v>
      </c>
      <c r="N9" s="2">
        <v>3</v>
      </c>
      <c r="O9" s="2">
        <v>3</v>
      </c>
      <c r="P9" s="2">
        <v>3</v>
      </c>
      <c r="Q9" s="2">
        <f t="shared" si="2"/>
        <v>3</v>
      </c>
    </row>
    <row r="10" spans="1:17" x14ac:dyDescent="0.25">
      <c r="A10" s="2" t="s">
        <v>10</v>
      </c>
      <c r="B10" s="2">
        <v>3</v>
      </c>
      <c r="C10" s="2">
        <v>4</v>
      </c>
      <c r="D10" s="2">
        <v>3</v>
      </c>
      <c r="E10" s="2">
        <f t="shared" si="0"/>
        <v>3.3333333333333335</v>
      </c>
      <c r="G10" s="2" t="s">
        <v>10</v>
      </c>
      <c r="H10" s="2">
        <v>3</v>
      </c>
      <c r="I10" s="2">
        <v>4</v>
      </c>
      <c r="J10" s="2"/>
      <c r="K10" s="2">
        <f t="shared" si="1"/>
        <v>3.5</v>
      </c>
      <c r="L10" s="1"/>
      <c r="M10" s="2" t="s">
        <v>10</v>
      </c>
      <c r="N10" s="2">
        <v>3</v>
      </c>
      <c r="O10" s="2">
        <v>3</v>
      </c>
      <c r="P10" s="2">
        <v>4</v>
      </c>
      <c r="Q10" s="2">
        <f t="shared" si="2"/>
        <v>3.3333333333333335</v>
      </c>
    </row>
    <row r="11" spans="1:17" x14ac:dyDescent="0.25">
      <c r="A11" s="2" t="s">
        <v>11</v>
      </c>
      <c r="B11" s="2">
        <v>4</v>
      </c>
      <c r="C11" s="2">
        <v>4</v>
      </c>
      <c r="D11" s="2"/>
      <c r="E11" s="2">
        <f t="shared" si="0"/>
        <v>4</v>
      </c>
      <c r="G11" s="2" t="s">
        <v>11</v>
      </c>
      <c r="H11" s="2">
        <v>3</v>
      </c>
      <c r="I11" s="2">
        <v>4</v>
      </c>
      <c r="J11" s="2">
        <v>3</v>
      </c>
      <c r="K11" s="2">
        <f t="shared" si="1"/>
        <v>3.3333333333333335</v>
      </c>
      <c r="L11" s="1"/>
      <c r="M11" s="2" t="s">
        <v>11</v>
      </c>
      <c r="N11" s="2">
        <v>4</v>
      </c>
      <c r="O11" s="2">
        <v>4</v>
      </c>
      <c r="P11" s="2">
        <v>3</v>
      </c>
      <c r="Q11" s="2">
        <f t="shared" si="2"/>
        <v>3.6666666666666665</v>
      </c>
    </row>
    <row r="12" spans="1:17" x14ac:dyDescent="0.25">
      <c r="A12" s="2" t="s">
        <v>12</v>
      </c>
      <c r="B12" s="2">
        <v>4</v>
      </c>
      <c r="C12" s="2">
        <v>3</v>
      </c>
      <c r="D12" s="2">
        <v>2</v>
      </c>
      <c r="E12" s="2">
        <f t="shared" si="0"/>
        <v>3</v>
      </c>
      <c r="G12" s="2" t="s">
        <v>12</v>
      </c>
      <c r="H12" s="2">
        <v>3</v>
      </c>
      <c r="I12" s="2">
        <v>4</v>
      </c>
      <c r="J12" s="2">
        <v>4</v>
      </c>
      <c r="K12" s="2">
        <f t="shared" si="1"/>
        <v>3.6666666666666665</v>
      </c>
      <c r="L12" s="1"/>
      <c r="M12" s="2" t="s">
        <v>12</v>
      </c>
      <c r="N12" s="2">
        <v>4</v>
      </c>
      <c r="O12" s="2">
        <v>4</v>
      </c>
      <c r="P12" s="2">
        <v>4</v>
      </c>
      <c r="Q12" s="2">
        <f t="shared" si="2"/>
        <v>4</v>
      </c>
    </row>
    <row r="13" spans="1:17" x14ac:dyDescent="0.25">
      <c r="A13" s="2" t="s">
        <v>13</v>
      </c>
      <c r="B13" s="2">
        <v>3</v>
      </c>
      <c r="C13" s="2">
        <v>4</v>
      </c>
      <c r="D13" s="2"/>
      <c r="E13" s="2">
        <f t="shared" si="0"/>
        <v>3.5</v>
      </c>
      <c r="G13" s="2" t="s">
        <v>13</v>
      </c>
      <c r="H13" s="2">
        <v>4</v>
      </c>
      <c r="I13" s="2">
        <v>4</v>
      </c>
      <c r="J13" s="2">
        <v>4</v>
      </c>
      <c r="K13" s="2">
        <f t="shared" si="1"/>
        <v>4</v>
      </c>
      <c r="L13" s="1"/>
      <c r="M13" s="2" t="s">
        <v>13</v>
      </c>
      <c r="N13" s="2">
        <v>3</v>
      </c>
      <c r="O13" s="2">
        <v>3</v>
      </c>
      <c r="P13" s="2"/>
      <c r="Q13" s="2">
        <f t="shared" si="2"/>
        <v>3</v>
      </c>
    </row>
    <row r="14" spans="1:17" x14ac:dyDescent="0.25">
      <c r="A14" s="2" t="s">
        <v>14</v>
      </c>
      <c r="B14" s="2">
        <v>4</v>
      </c>
      <c r="C14" s="2">
        <v>3</v>
      </c>
      <c r="D14" s="2"/>
      <c r="E14" s="2">
        <f t="shared" si="0"/>
        <v>3.5</v>
      </c>
      <c r="G14" s="2" t="s">
        <v>14</v>
      </c>
      <c r="H14" s="2">
        <v>4</v>
      </c>
      <c r="I14" s="2">
        <v>3</v>
      </c>
      <c r="J14" s="2">
        <v>4</v>
      </c>
      <c r="K14" s="2">
        <f t="shared" si="1"/>
        <v>3.6666666666666665</v>
      </c>
      <c r="L14" s="1"/>
      <c r="M14" s="2" t="s">
        <v>14</v>
      </c>
      <c r="N14" s="2">
        <v>3</v>
      </c>
      <c r="O14" s="2">
        <v>3</v>
      </c>
      <c r="P14" s="2"/>
      <c r="Q14" s="2">
        <f t="shared" si="2"/>
        <v>3</v>
      </c>
    </row>
    <row r="15" spans="1:17" x14ac:dyDescent="0.25">
      <c r="A15" s="2" t="s">
        <v>15</v>
      </c>
      <c r="B15" s="2">
        <v>4</v>
      </c>
      <c r="C15" s="2">
        <v>4</v>
      </c>
      <c r="D15" s="2"/>
      <c r="E15" s="2">
        <f t="shared" si="0"/>
        <v>4</v>
      </c>
      <c r="G15" s="2" t="s">
        <v>15</v>
      </c>
      <c r="H15" s="2">
        <v>3</v>
      </c>
      <c r="I15" s="2">
        <v>3</v>
      </c>
      <c r="J15" s="2">
        <v>3</v>
      </c>
      <c r="K15" s="2">
        <f t="shared" si="1"/>
        <v>3</v>
      </c>
      <c r="L15" s="1"/>
      <c r="M15" s="2" t="s">
        <v>15</v>
      </c>
      <c r="N15" s="2">
        <v>3</v>
      </c>
      <c r="O15" s="2">
        <v>3</v>
      </c>
      <c r="P15" s="2"/>
      <c r="Q15" s="2">
        <f t="shared" si="2"/>
        <v>3</v>
      </c>
    </row>
    <row r="16" spans="1:17" x14ac:dyDescent="0.25">
      <c r="A16" s="2" t="s">
        <v>16</v>
      </c>
      <c r="B16" s="2">
        <v>3</v>
      </c>
      <c r="C16" s="2">
        <v>3</v>
      </c>
      <c r="D16" s="2">
        <v>3</v>
      </c>
      <c r="E16" s="2">
        <f t="shared" si="0"/>
        <v>3</v>
      </c>
      <c r="G16" s="2" t="s">
        <v>16</v>
      </c>
      <c r="H16" s="2">
        <v>3</v>
      </c>
      <c r="I16" s="2">
        <v>4</v>
      </c>
      <c r="J16" s="2"/>
      <c r="K16" s="2">
        <f t="shared" si="1"/>
        <v>3.5</v>
      </c>
      <c r="L16" s="1"/>
      <c r="M16" s="2" t="s">
        <v>16</v>
      </c>
      <c r="N16" s="2">
        <v>3</v>
      </c>
      <c r="O16" s="2">
        <v>4</v>
      </c>
      <c r="P16" s="2"/>
      <c r="Q16" s="2">
        <f t="shared" si="2"/>
        <v>3.5</v>
      </c>
    </row>
    <row r="19" spans="1:15" x14ac:dyDescent="0.25">
      <c r="A19" s="40" t="s">
        <v>22</v>
      </c>
      <c r="B19" s="40"/>
      <c r="C19" s="40"/>
      <c r="D19" s="40"/>
      <c r="E19" s="40"/>
      <c r="H19" s="6" t="s">
        <v>23</v>
      </c>
    </row>
    <row r="20" spans="1:15" ht="15.75" x14ac:dyDescent="0.25">
      <c r="A20" s="41" t="s">
        <v>0</v>
      </c>
      <c r="B20" s="42" t="s">
        <v>24</v>
      </c>
      <c r="C20" s="42"/>
      <c r="D20" s="42"/>
      <c r="E20" s="43" t="s">
        <v>25</v>
      </c>
      <c r="F20" s="43" t="s">
        <v>26</v>
      </c>
      <c r="H20" s="2" t="s">
        <v>27</v>
      </c>
      <c r="I20" s="2">
        <v>4</v>
      </c>
    </row>
    <row r="21" spans="1:15" ht="15.75" x14ac:dyDescent="0.25">
      <c r="A21" s="41"/>
      <c r="B21" s="7" t="s">
        <v>28</v>
      </c>
      <c r="C21" s="7" t="s">
        <v>29</v>
      </c>
      <c r="D21" s="7" t="s">
        <v>30</v>
      </c>
      <c r="E21" s="44"/>
      <c r="F21" s="44"/>
      <c r="H21" s="2" t="s">
        <v>31</v>
      </c>
      <c r="I21" s="2">
        <v>3</v>
      </c>
    </row>
    <row r="22" spans="1:15" x14ac:dyDescent="0.25">
      <c r="A22" s="2" t="s">
        <v>5</v>
      </c>
      <c r="B22" s="8">
        <f>E5</f>
        <v>4</v>
      </c>
      <c r="C22" s="8">
        <f>K5</f>
        <v>5</v>
      </c>
      <c r="D22" s="8">
        <f>Q5</f>
        <v>4</v>
      </c>
      <c r="E22" s="8">
        <f>SUM(B22:D22)</f>
        <v>13</v>
      </c>
      <c r="F22" s="8">
        <f>AVERAGE(B22:D22)</f>
        <v>4.333333333333333</v>
      </c>
      <c r="G22" s="9"/>
      <c r="H22" s="2" t="s">
        <v>32</v>
      </c>
      <c r="I22" s="2">
        <v>3</v>
      </c>
    </row>
    <row r="23" spans="1:15" x14ac:dyDescent="0.25">
      <c r="A23" s="2" t="s">
        <v>6</v>
      </c>
      <c r="B23" s="8">
        <f t="shared" ref="B23:B33" si="3">E6</f>
        <v>4</v>
      </c>
      <c r="C23" s="8">
        <f t="shared" ref="C23:C33" si="4">K6</f>
        <v>5</v>
      </c>
      <c r="D23" s="8">
        <f t="shared" ref="D23:D33" si="5">Q6</f>
        <v>4.666666666666667</v>
      </c>
      <c r="E23" s="8">
        <f t="shared" ref="E23:E33" si="6">SUM(B23:D23)</f>
        <v>13.666666666666668</v>
      </c>
      <c r="F23" s="8">
        <f t="shared" ref="F23:F33" si="7">AVERAGE(B23:D23)</f>
        <v>4.5555555555555562</v>
      </c>
      <c r="H23" s="2" t="s">
        <v>33</v>
      </c>
      <c r="I23" s="2">
        <f>(E34^2)/(I20*I21*I22)</f>
        <v>506.25</v>
      </c>
    </row>
    <row r="24" spans="1:15" x14ac:dyDescent="0.25">
      <c r="A24" s="2" t="s">
        <v>7</v>
      </c>
      <c r="B24" s="8">
        <f t="shared" si="3"/>
        <v>4.333333333333333</v>
      </c>
      <c r="C24" s="8">
        <f t="shared" si="4"/>
        <v>4.666666666666667</v>
      </c>
      <c r="D24" s="8">
        <f t="shared" si="5"/>
        <v>3.6666666666666665</v>
      </c>
      <c r="E24" s="8">
        <f t="shared" si="6"/>
        <v>12.666666666666666</v>
      </c>
      <c r="F24" s="8">
        <f t="shared" si="7"/>
        <v>4.2222222222222223</v>
      </c>
    </row>
    <row r="25" spans="1:15" x14ac:dyDescent="0.25">
      <c r="A25" s="2" t="s">
        <v>8</v>
      </c>
      <c r="B25" s="8">
        <f t="shared" si="3"/>
        <v>3.5</v>
      </c>
      <c r="C25" s="8">
        <f t="shared" si="4"/>
        <v>4.666666666666667</v>
      </c>
      <c r="D25" s="8">
        <f t="shared" si="5"/>
        <v>4.5</v>
      </c>
      <c r="E25" s="8">
        <f t="shared" si="6"/>
        <v>12.666666666666668</v>
      </c>
      <c r="F25" s="8">
        <f t="shared" si="7"/>
        <v>4.2222222222222223</v>
      </c>
      <c r="H25" t="s">
        <v>34</v>
      </c>
    </row>
    <row r="26" spans="1:15" ht="15.75" x14ac:dyDescent="0.25">
      <c r="A26" s="2" t="s">
        <v>9</v>
      </c>
      <c r="B26" s="8">
        <f t="shared" si="3"/>
        <v>3.5</v>
      </c>
      <c r="C26" s="8">
        <f t="shared" si="4"/>
        <v>4</v>
      </c>
      <c r="D26" s="8">
        <f t="shared" si="5"/>
        <v>3</v>
      </c>
      <c r="E26" s="8">
        <f t="shared" si="6"/>
        <v>10.5</v>
      </c>
      <c r="F26" s="8">
        <f t="shared" si="7"/>
        <v>3.5</v>
      </c>
      <c r="H26" s="7" t="s">
        <v>35</v>
      </c>
      <c r="I26" s="7" t="s">
        <v>36</v>
      </c>
      <c r="J26" s="7" t="s">
        <v>37</v>
      </c>
      <c r="K26" s="7" t="s">
        <v>38</v>
      </c>
      <c r="L26" s="7" t="s">
        <v>39</v>
      </c>
      <c r="M26" s="7"/>
      <c r="N26" s="7" t="s">
        <v>40</v>
      </c>
      <c r="O26" s="7" t="s">
        <v>41</v>
      </c>
    </row>
    <row r="27" spans="1:15" x14ac:dyDescent="0.25">
      <c r="A27" s="2" t="s">
        <v>10</v>
      </c>
      <c r="B27" s="8">
        <f t="shared" si="3"/>
        <v>3.3333333333333335</v>
      </c>
      <c r="C27" s="8">
        <f t="shared" si="4"/>
        <v>3.5</v>
      </c>
      <c r="D27" s="8">
        <f t="shared" si="5"/>
        <v>3.3333333333333335</v>
      </c>
      <c r="E27" s="8">
        <f t="shared" si="6"/>
        <v>10.166666666666668</v>
      </c>
      <c r="F27" s="8">
        <f t="shared" si="7"/>
        <v>3.3888888888888893</v>
      </c>
      <c r="H27" s="2" t="s">
        <v>42</v>
      </c>
      <c r="I27" s="2">
        <f>I22-1</f>
        <v>2</v>
      </c>
      <c r="J27" s="10">
        <f>SUMSQ(B34:D34)/(I20*I21)-I23</f>
        <v>1.1296296296296191</v>
      </c>
      <c r="K27" s="10">
        <f t="shared" ref="K27:K32" si="8">J27/I27</f>
        <v>0.56481481481480955</v>
      </c>
      <c r="L27" s="10">
        <f>K27/$K$32</f>
        <v>2.1975982532751073</v>
      </c>
      <c r="M27" s="2" t="str">
        <f>IF(L27&lt;N27,"tn",IF(L27&lt;O27,"*","*"))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8">
        <f t="shared" si="3"/>
        <v>4</v>
      </c>
      <c r="C28" s="8">
        <f t="shared" si="4"/>
        <v>3.3333333333333335</v>
      </c>
      <c r="D28" s="11">
        <f t="shared" si="5"/>
        <v>3.6666666666666665</v>
      </c>
      <c r="E28" s="8">
        <f t="shared" si="6"/>
        <v>11</v>
      </c>
      <c r="F28" s="8">
        <f t="shared" si="7"/>
        <v>3.6666666666666665</v>
      </c>
      <c r="H28" s="2" t="s">
        <v>43</v>
      </c>
      <c r="I28" s="2">
        <f>(I20*I21)-1</f>
        <v>11</v>
      </c>
      <c r="J28" s="10">
        <f>SUMSQ(E22:E33)/I22-I23</f>
        <v>6.6388888888889142</v>
      </c>
      <c r="K28" s="10">
        <f t="shared" si="8"/>
        <v>0.60353535353535581</v>
      </c>
      <c r="L28" s="10">
        <f t="shared" ref="L28:L31" si="9">K28/$K$32</f>
        <v>2.3482532751091991</v>
      </c>
      <c r="M28" s="2" t="str">
        <f t="shared" ref="M28:M31" si="10">IF(L28&lt;N28,"tn",IF(L28&lt;O28,"*","**"))</f>
        <v>*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8">
        <f t="shared" si="3"/>
        <v>3</v>
      </c>
      <c r="C29" s="8">
        <f t="shared" si="4"/>
        <v>3.6666666666666665</v>
      </c>
      <c r="D29" s="8">
        <f t="shared" si="5"/>
        <v>4</v>
      </c>
      <c r="E29" s="8">
        <f t="shared" si="6"/>
        <v>10.666666666666666</v>
      </c>
      <c r="F29" s="8">
        <f t="shared" si="7"/>
        <v>3.5555555555555554</v>
      </c>
      <c r="H29" s="2" t="s">
        <v>44</v>
      </c>
      <c r="I29" s="2">
        <f>I20-1</f>
        <v>3</v>
      </c>
      <c r="J29" s="10">
        <f>SUMSQ(E40:E43)/(I22*I21)-I23</f>
        <v>5.1882716049382793</v>
      </c>
      <c r="K29" s="10">
        <f t="shared" si="8"/>
        <v>1.7294238683127598</v>
      </c>
      <c r="L29" s="10">
        <f t="shared" si="9"/>
        <v>6.7288937409025413</v>
      </c>
      <c r="M29" s="2" t="str">
        <f t="shared" si="10"/>
        <v>**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8">
        <f t="shared" si="3"/>
        <v>3.5</v>
      </c>
      <c r="C30" s="8">
        <f t="shared" si="4"/>
        <v>4</v>
      </c>
      <c r="D30" s="8">
        <f t="shared" si="5"/>
        <v>3</v>
      </c>
      <c r="E30" s="8">
        <f t="shared" si="6"/>
        <v>10.5</v>
      </c>
      <c r="F30" s="8">
        <f t="shared" si="7"/>
        <v>3.5</v>
      </c>
      <c r="H30" s="2" t="s">
        <v>45</v>
      </c>
      <c r="I30" s="2">
        <f>I21-1</f>
        <v>2</v>
      </c>
      <c r="J30" s="10">
        <f>SUMSQ(B44:D44)/(I22*I20)-I23</f>
        <v>0.513888888888971</v>
      </c>
      <c r="K30" s="10">
        <f t="shared" si="8"/>
        <v>0.2569444444444855</v>
      </c>
      <c r="L30" s="10">
        <f t="shared" si="9"/>
        <v>0.99972707423597607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8">
        <f t="shared" si="3"/>
        <v>3.5</v>
      </c>
      <c r="C31" s="8">
        <f t="shared" si="4"/>
        <v>3.6666666666666665</v>
      </c>
      <c r="D31" s="8">
        <f t="shared" si="5"/>
        <v>3</v>
      </c>
      <c r="E31" s="8">
        <f t="shared" si="6"/>
        <v>10.166666666666666</v>
      </c>
      <c r="F31" s="8">
        <f t="shared" si="7"/>
        <v>3.3888888888888888</v>
      </c>
      <c r="H31" s="2" t="s">
        <v>46</v>
      </c>
      <c r="I31" s="2">
        <f>I28-I29-I30</f>
        <v>6</v>
      </c>
      <c r="J31" s="10">
        <f>J28-J29-J30</f>
        <v>0.93672839506166383</v>
      </c>
      <c r="K31" s="10">
        <f t="shared" si="8"/>
        <v>0.15612139917694398</v>
      </c>
      <c r="L31" s="10">
        <f t="shared" si="9"/>
        <v>0.60744177583693559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2" t="s">
        <v>15</v>
      </c>
      <c r="B32" s="8">
        <f t="shared" si="3"/>
        <v>4</v>
      </c>
      <c r="C32" s="8">
        <f t="shared" si="4"/>
        <v>3</v>
      </c>
      <c r="D32" s="8">
        <f t="shared" si="5"/>
        <v>3</v>
      </c>
      <c r="E32" s="8">
        <f t="shared" si="6"/>
        <v>10</v>
      </c>
      <c r="F32" s="8">
        <f t="shared" si="7"/>
        <v>3.3333333333333335</v>
      </c>
      <c r="H32" s="2" t="s">
        <v>47</v>
      </c>
      <c r="I32" s="2">
        <f>I33-I27-I28</f>
        <v>22</v>
      </c>
      <c r="J32" s="10">
        <f>J33-J29-J27</f>
        <v>5.6543209876542733</v>
      </c>
      <c r="K32" s="10">
        <f t="shared" si="8"/>
        <v>0.25701459034792151</v>
      </c>
      <c r="L32" s="13"/>
      <c r="M32" s="14"/>
      <c r="N32" s="14"/>
      <c r="O32" s="14"/>
    </row>
    <row r="33" spans="1:16" x14ac:dyDescent="0.25">
      <c r="A33" s="12" t="s">
        <v>16</v>
      </c>
      <c r="B33" s="8">
        <f t="shared" si="3"/>
        <v>3</v>
      </c>
      <c r="C33" s="8">
        <f t="shared" si="4"/>
        <v>3.5</v>
      </c>
      <c r="D33" s="8">
        <f t="shared" si="5"/>
        <v>3.5</v>
      </c>
      <c r="E33" s="8">
        <f t="shared" si="6"/>
        <v>10</v>
      </c>
      <c r="F33" s="8">
        <f t="shared" si="7"/>
        <v>3.3333333333333335</v>
      </c>
      <c r="H33" s="2" t="s">
        <v>48</v>
      </c>
      <c r="I33" s="2">
        <f>I20*I21*I22-1</f>
        <v>35</v>
      </c>
      <c r="J33" s="10">
        <f>SUMSQ(B22:D33)-I23</f>
        <v>11.972222222222172</v>
      </c>
      <c r="K33" s="13"/>
      <c r="L33" s="13"/>
      <c r="M33" s="14"/>
      <c r="N33" s="14"/>
      <c r="O33" s="14"/>
    </row>
    <row r="34" spans="1:16" x14ac:dyDescent="0.25">
      <c r="A34" s="15" t="s">
        <v>49</v>
      </c>
      <c r="B34" s="8">
        <f>SUM(B22:B33)</f>
        <v>43.666666666666664</v>
      </c>
      <c r="C34" s="8">
        <f t="shared" ref="C34:F34" si="13">SUM(C22:C33)</f>
        <v>48</v>
      </c>
      <c r="D34" s="8">
        <f t="shared" si="13"/>
        <v>43.333333333333336</v>
      </c>
      <c r="E34" s="8">
        <f t="shared" si="13"/>
        <v>135</v>
      </c>
      <c r="F34" s="8">
        <f t="shared" si="13"/>
        <v>45</v>
      </c>
    </row>
    <row r="35" spans="1:16" x14ac:dyDescent="0.25">
      <c r="A35" s="12" t="s">
        <v>64</v>
      </c>
      <c r="B35" s="8">
        <f>AVERAGE(B22:B33)</f>
        <v>3.6388888888888888</v>
      </c>
      <c r="C35" s="8">
        <f t="shared" ref="C35:F35" si="14">AVERAGE(C22:C33)</f>
        <v>4</v>
      </c>
      <c r="D35" s="8">
        <f t="shared" si="14"/>
        <v>3.6111111111111112</v>
      </c>
      <c r="E35" s="8"/>
      <c r="F35" s="11">
        <f t="shared" si="14"/>
        <v>3.75</v>
      </c>
      <c r="J35">
        <f>SQRT(K32/2)</f>
        <v>0.35847914189525831</v>
      </c>
    </row>
    <row r="37" spans="1:16" x14ac:dyDescent="0.25">
      <c r="A37" s="40" t="s">
        <v>50</v>
      </c>
      <c r="B37" s="40"/>
      <c r="C37" s="40"/>
      <c r="I37" s="16"/>
      <c r="J37" s="16"/>
      <c r="K37" s="16"/>
      <c r="L37" s="1"/>
      <c r="M37" s="16"/>
      <c r="N37" s="16"/>
      <c r="O37" s="16"/>
      <c r="P37" s="16"/>
    </row>
    <row r="38" spans="1:16" x14ac:dyDescent="0.25">
      <c r="A38" s="30" t="s">
        <v>44</v>
      </c>
      <c r="B38" s="32" t="s">
        <v>45</v>
      </c>
      <c r="C38" s="33"/>
      <c r="D38" s="34"/>
      <c r="E38" s="45" t="s">
        <v>49</v>
      </c>
      <c r="F38" s="46" t="s">
        <v>2</v>
      </c>
      <c r="I38" s="17"/>
      <c r="J38" s="16"/>
      <c r="K38" s="24"/>
      <c r="L38" s="1"/>
      <c r="M38" s="16"/>
      <c r="N38" s="16"/>
      <c r="O38" s="1"/>
      <c r="P38" s="16"/>
    </row>
    <row r="39" spans="1:16" x14ac:dyDescent="0.25">
      <c r="A39" s="31"/>
      <c r="B39" s="18" t="s">
        <v>51</v>
      </c>
      <c r="C39" s="18" t="s">
        <v>52</v>
      </c>
      <c r="D39" s="18" t="s">
        <v>53</v>
      </c>
      <c r="E39" s="45"/>
      <c r="F39" s="46"/>
      <c r="J39" s="1"/>
      <c r="K39" s="1"/>
      <c r="L39" s="1"/>
      <c r="M39" s="16"/>
      <c r="N39" s="16"/>
      <c r="O39" s="1"/>
      <c r="P39" s="16"/>
    </row>
    <row r="40" spans="1:16" x14ac:dyDescent="0.25">
      <c r="A40" s="19" t="s">
        <v>54</v>
      </c>
      <c r="B40" s="8">
        <f>E22</f>
        <v>13</v>
      </c>
      <c r="C40" s="8">
        <f>E23</f>
        <v>13.666666666666668</v>
      </c>
      <c r="D40" s="11">
        <f>E24</f>
        <v>12.666666666666666</v>
      </c>
      <c r="E40" s="11">
        <f>SUM(B40:D40)</f>
        <v>39.333333333333336</v>
      </c>
      <c r="F40" s="8">
        <f>E40/9</f>
        <v>4.3703703703703702</v>
      </c>
      <c r="I40" s="12" t="s">
        <v>0</v>
      </c>
      <c r="J40" s="2" t="s">
        <v>55</v>
      </c>
      <c r="K40" s="2"/>
      <c r="M40" s="16"/>
      <c r="N40" s="16"/>
      <c r="O40" s="1"/>
      <c r="P40" s="16"/>
    </row>
    <row r="41" spans="1:16" x14ac:dyDescent="0.25">
      <c r="A41" s="19" t="s">
        <v>56</v>
      </c>
      <c r="B41" s="8">
        <f>E25</f>
        <v>12.666666666666668</v>
      </c>
      <c r="C41" s="8">
        <f>E26</f>
        <v>10.5</v>
      </c>
      <c r="D41" s="8">
        <f>E27</f>
        <v>10.166666666666668</v>
      </c>
      <c r="E41" s="8">
        <f t="shared" ref="E41:E43" si="15">SUM(B41:D41)</f>
        <v>33.333333333333336</v>
      </c>
      <c r="F41" s="8">
        <f t="shared" ref="F41:F43" si="16">E41/9</f>
        <v>3.7037037037037042</v>
      </c>
      <c r="I41" s="2" t="s">
        <v>54</v>
      </c>
      <c r="J41" s="20">
        <f>E40/9</f>
        <v>4.3703703703703702</v>
      </c>
      <c r="K41" s="2" t="s">
        <v>63</v>
      </c>
      <c r="M41" s="16"/>
      <c r="N41" s="16"/>
      <c r="O41" s="1"/>
      <c r="P41" s="16"/>
    </row>
    <row r="42" spans="1:16" x14ac:dyDescent="0.25">
      <c r="A42" s="19" t="s">
        <v>58</v>
      </c>
      <c r="B42" s="8">
        <f>E28</f>
        <v>11</v>
      </c>
      <c r="C42" s="8">
        <f>E29</f>
        <v>10.666666666666666</v>
      </c>
      <c r="D42" s="8">
        <f>E30</f>
        <v>10.5</v>
      </c>
      <c r="E42" s="8">
        <f t="shared" si="15"/>
        <v>32.166666666666664</v>
      </c>
      <c r="F42" s="8">
        <f t="shared" si="16"/>
        <v>3.574074074074074</v>
      </c>
      <c r="I42" s="2" t="s">
        <v>56</v>
      </c>
      <c r="J42" s="20">
        <f t="shared" ref="J42:J44" si="17">E41/9</f>
        <v>3.7037037037037042</v>
      </c>
      <c r="K42" s="2" t="s">
        <v>57</v>
      </c>
      <c r="M42" s="23">
        <f>J45+J44</f>
        <v>4.1904582165417228</v>
      </c>
      <c r="N42" s="16"/>
      <c r="O42" s="1"/>
      <c r="P42" s="16"/>
    </row>
    <row r="43" spans="1:16" x14ac:dyDescent="0.25">
      <c r="A43" s="21" t="s">
        <v>59</v>
      </c>
      <c r="B43" s="8">
        <f>E31</f>
        <v>10.166666666666666</v>
      </c>
      <c r="C43" s="8">
        <f>E32</f>
        <v>10</v>
      </c>
      <c r="D43" s="8">
        <f>E33</f>
        <v>10</v>
      </c>
      <c r="E43" s="8">
        <f t="shared" si="15"/>
        <v>30.166666666666664</v>
      </c>
      <c r="F43" s="8">
        <f t="shared" si="16"/>
        <v>3.3518518518518516</v>
      </c>
      <c r="I43" s="2" t="s">
        <v>58</v>
      </c>
      <c r="J43" s="20">
        <f t="shared" si="17"/>
        <v>3.574074074074074</v>
      </c>
      <c r="K43" s="2" t="s">
        <v>57</v>
      </c>
      <c r="M43" s="23">
        <f>J45+J43</f>
        <v>4.4126804387639451</v>
      </c>
      <c r="N43" s="16"/>
      <c r="O43" s="1"/>
      <c r="P43" s="16"/>
    </row>
    <row r="44" spans="1:16" x14ac:dyDescent="0.25">
      <c r="A44" s="19" t="s">
        <v>49</v>
      </c>
      <c r="B44" s="8">
        <f>SUM(B40:B43)</f>
        <v>46.833333333333336</v>
      </c>
      <c r="C44" s="8">
        <f>SUM(C40:C43)</f>
        <v>44.833333333333336</v>
      </c>
      <c r="D44" s="8">
        <f>SUM(D40:D43)</f>
        <v>43.333333333333336</v>
      </c>
      <c r="E44" s="8">
        <f>SUM(E40:E43)</f>
        <v>135</v>
      </c>
      <c r="F44" s="2"/>
      <c r="I44" s="2" t="s">
        <v>59</v>
      </c>
      <c r="J44" s="20">
        <f t="shared" si="17"/>
        <v>3.3518518518518516</v>
      </c>
      <c r="K44" s="2" t="s">
        <v>60</v>
      </c>
      <c r="N44" s="16"/>
      <c r="O44" s="1"/>
      <c r="P44" s="16"/>
    </row>
    <row r="45" spans="1:16" x14ac:dyDescent="0.25">
      <c r="A45" s="19" t="s">
        <v>2</v>
      </c>
      <c r="B45" s="8">
        <f>B44/12</f>
        <v>3.9027777777777781</v>
      </c>
      <c r="C45" s="8">
        <f t="shared" ref="C45:D45" si="18">C44/12</f>
        <v>3.7361111111111112</v>
      </c>
      <c r="D45" s="8">
        <f t="shared" si="18"/>
        <v>3.6111111111111112</v>
      </c>
      <c r="E45" s="2"/>
      <c r="F45" s="2"/>
      <c r="G45" t="s">
        <v>61</v>
      </c>
      <c r="H45" s="22">
        <v>4.9625000000000004</v>
      </c>
      <c r="I45" s="12" t="s">
        <v>62</v>
      </c>
      <c r="J45" s="20">
        <f>H45*(K32/9)^0.5</f>
        <v>0.83860636468987082</v>
      </c>
      <c r="K45" s="2"/>
      <c r="N45" s="16"/>
      <c r="O45" s="1"/>
      <c r="P45" s="16"/>
    </row>
    <row r="46" spans="1:16" x14ac:dyDescent="0.25">
      <c r="I46" s="28"/>
      <c r="J46" s="1"/>
      <c r="K46" s="1"/>
      <c r="M46" s="16"/>
      <c r="N46" s="16"/>
      <c r="O46" s="1"/>
      <c r="P46" s="16"/>
    </row>
    <row r="47" spans="1:16" x14ac:dyDescent="0.25">
      <c r="I47" s="28"/>
      <c r="J47" s="1"/>
      <c r="K47" s="1"/>
      <c r="M47" s="16"/>
      <c r="N47" s="16"/>
      <c r="O47" s="1"/>
      <c r="P47" s="16"/>
    </row>
    <row r="48" spans="1:16" x14ac:dyDescent="0.25">
      <c r="I48" s="28"/>
      <c r="J48" s="1"/>
      <c r="K48" s="1"/>
      <c r="M48" s="16"/>
      <c r="N48" s="16"/>
      <c r="O48" s="1"/>
      <c r="P48" s="16"/>
    </row>
    <row r="49" spans="8:16" x14ac:dyDescent="0.25">
      <c r="H49" s="27"/>
      <c r="I49" s="28"/>
      <c r="J49" s="1"/>
      <c r="K49" s="1"/>
      <c r="M49" s="16"/>
      <c r="N49" s="16"/>
      <c r="O49" s="1"/>
      <c r="P49" s="16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31" workbookViewId="0">
      <selection activeCell="N48" sqref="N48"/>
    </sheetView>
  </sheetViews>
  <sheetFormatPr defaultRowHeight="15" x14ac:dyDescent="0.25"/>
  <sheetData>
    <row r="2" spans="1:17" x14ac:dyDescent="0.25">
      <c r="A2" t="s">
        <v>20</v>
      </c>
    </row>
    <row r="3" spans="1:17" x14ac:dyDescent="0.25">
      <c r="A3" s="30" t="s">
        <v>0</v>
      </c>
      <c r="B3" s="32" t="s">
        <v>1</v>
      </c>
      <c r="C3" s="33"/>
      <c r="D3" s="34"/>
      <c r="E3" s="30" t="s">
        <v>2</v>
      </c>
      <c r="G3" s="30" t="s">
        <v>0</v>
      </c>
      <c r="H3" s="32" t="s">
        <v>3</v>
      </c>
      <c r="I3" s="33"/>
      <c r="J3" s="34"/>
      <c r="K3" s="30" t="s">
        <v>2</v>
      </c>
      <c r="L3" s="1"/>
      <c r="M3" s="30" t="s">
        <v>0</v>
      </c>
      <c r="N3" s="32" t="s">
        <v>4</v>
      </c>
      <c r="O3" s="33"/>
      <c r="P3" s="34"/>
      <c r="Q3" s="30" t="s">
        <v>2</v>
      </c>
    </row>
    <row r="4" spans="1:17" x14ac:dyDescent="0.25">
      <c r="A4" s="31"/>
      <c r="B4" s="4">
        <v>1</v>
      </c>
      <c r="C4" s="4">
        <v>2</v>
      </c>
      <c r="D4" s="4">
        <v>3</v>
      </c>
      <c r="E4" s="31"/>
      <c r="G4" s="31"/>
      <c r="H4" s="4">
        <v>1</v>
      </c>
      <c r="I4" s="4">
        <v>2</v>
      </c>
      <c r="J4" s="4">
        <v>3</v>
      </c>
      <c r="K4" s="31"/>
      <c r="L4" s="1"/>
      <c r="M4" s="31"/>
      <c r="N4" s="4">
        <v>1</v>
      </c>
      <c r="O4" s="4">
        <v>2</v>
      </c>
      <c r="P4" s="4">
        <v>3</v>
      </c>
      <c r="Q4" s="31"/>
    </row>
    <row r="5" spans="1:17" x14ac:dyDescent="0.25">
      <c r="A5" s="2" t="s">
        <v>5</v>
      </c>
      <c r="B5" s="2">
        <v>5</v>
      </c>
      <c r="C5" s="2">
        <v>4</v>
      </c>
      <c r="D5" s="2"/>
      <c r="E5" s="3">
        <f>AVERAGE(B5:D5)</f>
        <v>4.5</v>
      </c>
      <c r="G5" s="2" t="s">
        <v>5</v>
      </c>
      <c r="H5" s="3">
        <v>5</v>
      </c>
      <c r="I5" s="2">
        <v>5</v>
      </c>
      <c r="J5" s="2">
        <v>5</v>
      </c>
      <c r="K5" s="2">
        <f>AVERAGE(H5:J5)</f>
        <v>5</v>
      </c>
      <c r="L5" s="1"/>
      <c r="M5" s="2" t="s">
        <v>5</v>
      </c>
      <c r="N5" s="3">
        <v>5</v>
      </c>
      <c r="O5" s="2">
        <v>6</v>
      </c>
      <c r="P5" s="2"/>
      <c r="Q5" s="2">
        <f>AVERAGE(N5:P5)</f>
        <v>5.5</v>
      </c>
    </row>
    <row r="6" spans="1:17" x14ac:dyDescent="0.25">
      <c r="A6" s="2" t="s">
        <v>6</v>
      </c>
      <c r="B6" s="2">
        <v>5</v>
      </c>
      <c r="C6" s="2">
        <v>4</v>
      </c>
      <c r="D6" s="2"/>
      <c r="E6" s="2">
        <f t="shared" ref="E6:E16" si="0">AVERAGE(B6:D6)</f>
        <v>4.5</v>
      </c>
      <c r="G6" s="2" t="s">
        <v>6</v>
      </c>
      <c r="H6" s="2">
        <v>7</v>
      </c>
      <c r="I6" s="2">
        <v>6</v>
      </c>
      <c r="J6" s="2"/>
      <c r="K6" s="2">
        <f t="shared" ref="K6:K16" si="1">AVERAGE(H6:J6)</f>
        <v>6.5</v>
      </c>
      <c r="L6" s="1"/>
      <c r="M6" s="2" t="s">
        <v>6</v>
      </c>
      <c r="N6" s="2">
        <v>5</v>
      </c>
      <c r="O6" s="2"/>
      <c r="P6" s="2">
        <v>5</v>
      </c>
      <c r="Q6" s="2">
        <f t="shared" ref="Q6:Q16" si="2">AVERAGE(N6:P6)</f>
        <v>5</v>
      </c>
    </row>
    <row r="7" spans="1:17" x14ac:dyDescent="0.25">
      <c r="A7" s="2" t="s">
        <v>7</v>
      </c>
      <c r="B7" s="2">
        <v>6</v>
      </c>
      <c r="C7" s="2">
        <v>5</v>
      </c>
      <c r="D7" s="2"/>
      <c r="E7" s="2">
        <f t="shared" si="0"/>
        <v>5.5</v>
      </c>
      <c r="G7" s="2" t="s">
        <v>7</v>
      </c>
      <c r="H7" s="2">
        <v>5</v>
      </c>
      <c r="I7" s="2">
        <v>5</v>
      </c>
      <c r="J7" s="2"/>
      <c r="K7" s="2">
        <f t="shared" si="1"/>
        <v>5</v>
      </c>
      <c r="L7" s="1"/>
      <c r="M7" s="2" t="s">
        <v>7</v>
      </c>
      <c r="N7" s="3">
        <v>4</v>
      </c>
      <c r="O7" s="2">
        <v>4</v>
      </c>
      <c r="P7" s="2">
        <v>4</v>
      </c>
      <c r="Q7" s="2">
        <f t="shared" si="2"/>
        <v>4</v>
      </c>
    </row>
    <row r="8" spans="1:17" x14ac:dyDescent="0.25">
      <c r="A8" s="2" t="s">
        <v>8</v>
      </c>
      <c r="B8" s="2">
        <v>4</v>
      </c>
      <c r="C8" s="2">
        <v>3</v>
      </c>
      <c r="D8" s="2"/>
      <c r="E8" s="2">
        <f t="shared" si="0"/>
        <v>3.5</v>
      </c>
      <c r="G8" s="3" t="s">
        <v>8</v>
      </c>
      <c r="H8" s="2">
        <v>5</v>
      </c>
      <c r="I8" s="2">
        <v>4</v>
      </c>
      <c r="J8" s="2">
        <v>3</v>
      </c>
      <c r="K8" s="2">
        <f t="shared" si="1"/>
        <v>4</v>
      </c>
      <c r="L8" s="1"/>
      <c r="M8" s="2" t="s">
        <v>8</v>
      </c>
      <c r="N8" s="2">
        <v>4</v>
      </c>
      <c r="O8" s="2">
        <v>4</v>
      </c>
      <c r="P8" s="2">
        <v>3</v>
      </c>
      <c r="Q8" s="2">
        <f t="shared" si="2"/>
        <v>3.6666666666666665</v>
      </c>
    </row>
    <row r="9" spans="1:17" x14ac:dyDescent="0.25">
      <c r="A9" s="2" t="s">
        <v>9</v>
      </c>
      <c r="B9" s="2">
        <v>4</v>
      </c>
      <c r="C9" s="2">
        <v>5</v>
      </c>
      <c r="D9" s="2">
        <v>4</v>
      </c>
      <c r="E9" s="2">
        <f t="shared" si="0"/>
        <v>4.333333333333333</v>
      </c>
      <c r="G9" s="2" t="s">
        <v>9</v>
      </c>
      <c r="H9" s="2">
        <v>5</v>
      </c>
      <c r="I9" s="2">
        <v>4</v>
      </c>
      <c r="J9" s="2">
        <v>5</v>
      </c>
      <c r="K9" s="2">
        <f t="shared" si="1"/>
        <v>4.666666666666667</v>
      </c>
      <c r="L9" s="1"/>
      <c r="M9" s="2" t="s">
        <v>9</v>
      </c>
      <c r="N9" s="2">
        <v>4</v>
      </c>
      <c r="O9" s="2">
        <v>4</v>
      </c>
      <c r="P9" s="2">
        <v>4</v>
      </c>
      <c r="Q9" s="2">
        <f t="shared" si="2"/>
        <v>4</v>
      </c>
    </row>
    <row r="10" spans="1:17" x14ac:dyDescent="0.25">
      <c r="A10" s="2" t="s">
        <v>10</v>
      </c>
      <c r="B10" s="2">
        <v>3</v>
      </c>
      <c r="C10" s="2">
        <v>4</v>
      </c>
      <c r="D10" s="2">
        <v>3</v>
      </c>
      <c r="E10" s="2">
        <f t="shared" si="0"/>
        <v>3.3333333333333335</v>
      </c>
      <c r="G10" s="2" t="s">
        <v>10</v>
      </c>
      <c r="H10" s="2">
        <v>2</v>
      </c>
      <c r="I10" s="2">
        <v>3</v>
      </c>
      <c r="J10" s="2">
        <v>3</v>
      </c>
      <c r="K10" s="2">
        <f t="shared" si="1"/>
        <v>2.6666666666666665</v>
      </c>
      <c r="L10" s="1"/>
      <c r="M10" s="2" t="s">
        <v>10</v>
      </c>
      <c r="N10" s="2">
        <v>3</v>
      </c>
      <c r="O10" s="2">
        <v>3</v>
      </c>
      <c r="P10" s="2">
        <v>4</v>
      </c>
      <c r="Q10" s="2">
        <f t="shared" si="2"/>
        <v>3.3333333333333335</v>
      </c>
    </row>
    <row r="11" spans="1:17" x14ac:dyDescent="0.25">
      <c r="A11" s="2" t="s">
        <v>11</v>
      </c>
      <c r="B11" s="2">
        <v>4</v>
      </c>
      <c r="C11" s="2">
        <v>4</v>
      </c>
      <c r="D11" s="2">
        <v>3</v>
      </c>
      <c r="E11" s="2">
        <f t="shared" si="0"/>
        <v>3.6666666666666665</v>
      </c>
      <c r="G11" s="2" t="s">
        <v>11</v>
      </c>
      <c r="H11" s="2">
        <v>4</v>
      </c>
      <c r="I11" s="2">
        <v>4</v>
      </c>
      <c r="J11" s="2">
        <v>3</v>
      </c>
      <c r="K11" s="2">
        <f t="shared" si="1"/>
        <v>3.6666666666666665</v>
      </c>
      <c r="L11" s="1"/>
      <c r="M11" s="2" t="s">
        <v>11</v>
      </c>
      <c r="N11" s="2">
        <v>5</v>
      </c>
      <c r="O11" s="2">
        <v>4</v>
      </c>
      <c r="P11" s="2">
        <v>3</v>
      </c>
      <c r="Q11" s="2">
        <f t="shared" si="2"/>
        <v>4</v>
      </c>
    </row>
    <row r="12" spans="1:17" x14ac:dyDescent="0.25">
      <c r="A12" s="2" t="s">
        <v>12</v>
      </c>
      <c r="B12" s="2">
        <v>3</v>
      </c>
      <c r="C12" s="2">
        <v>3</v>
      </c>
      <c r="D12" s="2">
        <v>1</v>
      </c>
      <c r="E12" s="2">
        <f t="shared" si="0"/>
        <v>2.3333333333333335</v>
      </c>
      <c r="G12" s="2" t="s">
        <v>12</v>
      </c>
      <c r="H12" s="2">
        <v>5</v>
      </c>
      <c r="I12" s="2">
        <v>3</v>
      </c>
      <c r="J12" s="2">
        <v>4</v>
      </c>
      <c r="K12" s="2">
        <f t="shared" si="1"/>
        <v>4</v>
      </c>
      <c r="L12" s="1"/>
      <c r="M12" s="2" t="s">
        <v>12</v>
      </c>
      <c r="N12" s="2">
        <v>4</v>
      </c>
      <c r="O12" s="2">
        <v>5</v>
      </c>
      <c r="P12" s="2">
        <v>4</v>
      </c>
      <c r="Q12" s="2">
        <f t="shared" si="2"/>
        <v>4.333333333333333</v>
      </c>
    </row>
    <row r="13" spans="1:17" x14ac:dyDescent="0.25">
      <c r="A13" s="2" t="s">
        <v>13</v>
      </c>
      <c r="B13" s="2">
        <v>3</v>
      </c>
      <c r="C13" s="2">
        <v>4</v>
      </c>
      <c r="D13" s="2">
        <v>3</v>
      </c>
      <c r="E13" s="2">
        <f t="shared" si="0"/>
        <v>3.3333333333333335</v>
      </c>
      <c r="G13" s="2" t="s">
        <v>13</v>
      </c>
      <c r="H13" s="2">
        <v>2</v>
      </c>
      <c r="I13" s="2">
        <v>3</v>
      </c>
      <c r="J13" s="2">
        <v>3</v>
      </c>
      <c r="K13" s="2">
        <f t="shared" si="1"/>
        <v>2.6666666666666665</v>
      </c>
      <c r="L13" s="1"/>
      <c r="M13" s="2" t="s">
        <v>13</v>
      </c>
      <c r="N13" s="2">
        <v>4</v>
      </c>
      <c r="O13" s="2">
        <v>4</v>
      </c>
      <c r="P13" s="2"/>
      <c r="Q13" s="2">
        <f t="shared" si="2"/>
        <v>4</v>
      </c>
    </row>
    <row r="14" spans="1:17" x14ac:dyDescent="0.25">
      <c r="A14" s="2" t="s">
        <v>14</v>
      </c>
      <c r="B14" s="2">
        <v>5</v>
      </c>
      <c r="C14" s="2">
        <v>4</v>
      </c>
      <c r="D14" s="2">
        <v>3</v>
      </c>
      <c r="E14" s="2">
        <f t="shared" si="0"/>
        <v>4</v>
      </c>
      <c r="G14" s="2" t="s">
        <v>14</v>
      </c>
      <c r="H14" s="2">
        <v>5</v>
      </c>
      <c r="I14" s="2">
        <v>3</v>
      </c>
      <c r="J14" s="2">
        <v>2</v>
      </c>
      <c r="K14" s="2">
        <f t="shared" si="1"/>
        <v>3.3333333333333335</v>
      </c>
      <c r="L14" s="1"/>
      <c r="M14" s="2" t="s">
        <v>14</v>
      </c>
      <c r="N14" s="2">
        <v>3</v>
      </c>
      <c r="O14" s="2">
        <v>3</v>
      </c>
      <c r="P14" s="2">
        <v>2</v>
      </c>
      <c r="Q14" s="2">
        <f t="shared" si="2"/>
        <v>2.6666666666666665</v>
      </c>
    </row>
    <row r="15" spans="1:17" x14ac:dyDescent="0.25">
      <c r="A15" s="2" t="s">
        <v>15</v>
      </c>
      <c r="B15" s="2">
        <v>5</v>
      </c>
      <c r="C15" s="2">
        <v>5</v>
      </c>
      <c r="D15" s="2">
        <v>3</v>
      </c>
      <c r="E15" s="2">
        <f t="shared" si="0"/>
        <v>4.333333333333333</v>
      </c>
      <c r="G15" s="2" t="s">
        <v>15</v>
      </c>
      <c r="H15" s="2">
        <v>3</v>
      </c>
      <c r="I15" s="2">
        <v>4</v>
      </c>
      <c r="J15" s="2">
        <v>3</v>
      </c>
      <c r="K15" s="2">
        <f t="shared" si="1"/>
        <v>3.3333333333333335</v>
      </c>
      <c r="L15" s="1"/>
      <c r="M15" s="2" t="s">
        <v>15</v>
      </c>
      <c r="N15" s="2">
        <v>3</v>
      </c>
      <c r="O15" s="2">
        <v>3</v>
      </c>
      <c r="P15" s="2">
        <v>3</v>
      </c>
      <c r="Q15" s="2">
        <f t="shared" si="2"/>
        <v>3</v>
      </c>
    </row>
    <row r="16" spans="1:17" x14ac:dyDescent="0.25">
      <c r="A16" s="2" t="s">
        <v>16</v>
      </c>
      <c r="B16" s="2">
        <v>3</v>
      </c>
      <c r="C16" s="2">
        <v>4</v>
      </c>
      <c r="D16" s="2">
        <v>3</v>
      </c>
      <c r="E16" s="2">
        <f t="shared" si="0"/>
        <v>3.3333333333333335</v>
      </c>
      <c r="G16" s="2" t="s">
        <v>16</v>
      </c>
      <c r="H16" s="2">
        <v>3</v>
      </c>
      <c r="I16" s="2">
        <v>4</v>
      </c>
      <c r="J16" s="2">
        <v>5</v>
      </c>
      <c r="K16" s="2">
        <f t="shared" si="1"/>
        <v>4</v>
      </c>
      <c r="L16" s="1"/>
      <c r="M16" s="2" t="s">
        <v>16</v>
      </c>
      <c r="N16" s="2">
        <v>3</v>
      </c>
      <c r="O16" s="2">
        <v>4</v>
      </c>
      <c r="P16" s="2">
        <v>4</v>
      </c>
      <c r="Q16" s="2">
        <f t="shared" si="2"/>
        <v>3.6666666666666665</v>
      </c>
    </row>
    <row r="19" spans="1:15" x14ac:dyDescent="0.25">
      <c r="A19" s="40" t="s">
        <v>22</v>
      </c>
      <c r="B19" s="40"/>
      <c r="C19" s="40"/>
      <c r="D19" s="40"/>
      <c r="E19" s="40"/>
      <c r="H19" s="6" t="s">
        <v>23</v>
      </c>
    </row>
    <row r="20" spans="1:15" ht="15.75" x14ac:dyDescent="0.25">
      <c r="A20" s="41" t="s">
        <v>0</v>
      </c>
      <c r="B20" s="42" t="s">
        <v>24</v>
      </c>
      <c r="C20" s="42"/>
      <c r="D20" s="42"/>
      <c r="E20" s="43" t="s">
        <v>25</v>
      </c>
      <c r="F20" s="43" t="s">
        <v>26</v>
      </c>
      <c r="H20" s="2" t="s">
        <v>27</v>
      </c>
      <c r="I20" s="2">
        <v>4</v>
      </c>
    </row>
    <row r="21" spans="1:15" ht="15.75" x14ac:dyDescent="0.25">
      <c r="A21" s="41"/>
      <c r="B21" s="7" t="s">
        <v>28</v>
      </c>
      <c r="C21" s="7" t="s">
        <v>29</v>
      </c>
      <c r="D21" s="7" t="s">
        <v>30</v>
      </c>
      <c r="E21" s="44"/>
      <c r="F21" s="44"/>
      <c r="H21" s="2" t="s">
        <v>31</v>
      </c>
      <c r="I21" s="2">
        <v>3</v>
      </c>
    </row>
    <row r="22" spans="1:15" x14ac:dyDescent="0.25">
      <c r="A22" s="2" t="s">
        <v>5</v>
      </c>
      <c r="B22" s="8">
        <f>E5</f>
        <v>4.5</v>
      </c>
      <c r="C22" s="8">
        <f>K5</f>
        <v>5</v>
      </c>
      <c r="D22" s="8">
        <f>Q5</f>
        <v>5.5</v>
      </c>
      <c r="E22" s="8">
        <f>SUM(B22:D22)</f>
        <v>15</v>
      </c>
      <c r="F22" s="8">
        <f>AVERAGE(B22:D22)</f>
        <v>5</v>
      </c>
      <c r="G22" s="9"/>
      <c r="H22" s="2" t="s">
        <v>32</v>
      </c>
      <c r="I22" s="2">
        <v>3</v>
      </c>
    </row>
    <row r="23" spans="1:15" x14ac:dyDescent="0.25">
      <c r="A23" s="2" t="s">
        <v>6</v>
      </c>
      <c r="B23" s="8">
        <f t="shared" ref="B23:B33" si="3">E6</f>
        <v>4.5</v>
      </c>
      <c r="C23" s="8">
        <f t="shared" ref="C23:C33" si="4">K6</f>
        <v>6.5</v>
      </c>
      <c r="D23" s="8">
        <f t="shared" ref="D23:D33" si="5">Q6</f>
        <v>5</v>
      </c>
      <c r="E23" s="8">
        <f t="shared" ref="E23:E33" si="6">SUM(B23:D23)</f>
        <v>16</v>
      </c>
      <c r="F23" s="8">
        <f t="shared" ref="F23:F33" si="7">AVERAGE(B23:D23)</f>
        <v>5.333333333333333</v>
      </c>
      <c r="H23" s="2" t="s">
        <v>33</v>
      </c>
      <c r="I23" s="2">
        <f>(E34^2)/(I20*I21*I22)</f>
        <v>565.38271604938257</v>
      </c>
    </row>
    <row r="24" spans="1:15" x14ac:dyDescent="0.25">
      <c r="A24" s="2" t="s">
        <v>7</v>
      </c>
      <c r="B24" s="8">
        <f t="shared" si="3"/>
        <v>5.5</v>
      </c>
      <c r="C24" s="8">
        <f t="shared" si="4"/>
        <v>5</v>
      </c>
      <c r="D24" s="8">
        <f t="shared" si="5"/>
        <v>4</v>
      </c>
      <c r="E24" s="8">
        <f t="shared" si="6"/>
        <v>14.5</v>
      </c>
      <c r="F24" s="8">
        <f t="shared" si="7"/>
        <v>4.833333333333333</v>
      </c>
    </row>
    <row r="25" spans="1:15" x14ac:dyDescent="0.25">
      <c r="A25" s="2" t="s">
        <v>8</v>
      </c>
      <c r="B25" s="8">
        <f t="shared" si="3"/>
        <v>3.5</v>
      </c>
      <c r="C25" s="8">
        <f t="shared" si="4"/>
        <v>4</v>
      </c>
      <c r="D25" s="8">
        <f t="shared" si="5"/>
        <v>3.6666666666666665</v>
      </c>
      <c r="E25" s="8">
        <f t="shared" si="6"/>
        <v>11.166666666666666</v>
      </c>
      <c r="F25" s="8">
        <f t="shared" si="7"/>
        <v>3.7222222222222219</v>
      </c>
      <c r="H25" t="s">
        <v>34</v>
      </c>
    </row>
    <row r="26" spans="1:15" ht="15.75" x14ac:dyDescent="0.25">
      <c r="A26" s="2" t="s">
        <v>9</v>
      </c>
      <c r="B26" s="8">
        <f t="shared" si="3"/>
        <v>4.333333333333333</v>
      </c>
      <c r="C26" s="8">
        <f t="shared" si="4"/>
        <v>4.666666666666667</v>
      </c>
      <c r="D26" s="8">
        <f t="shared" si="5"/>
        <v>4</v>
      </c>
      <c r="E26" s="8">
        <f t="shared" si="6"/>
        <v>13</v>
      </c>
      <c r="F26" s="8">
        <f t="shared" si="7"/>
        <v>4.333333333333333</v>
      </c>
      <c r="H26" s="7" t="s">
        <v>35</v>
      </c>
      <c r="I26" s="7" t="s">
        <v>36</v>
      </c>
      <c r="J26" s="7" t="s">
        <v>37</v>
      </c>
      <c r="K26" s="7" t="s">
        <v>38</v>
      </c>
      <c r="L26" s="7" t="s">
        <v>39</v>
      </c>
      <c r="M26" s="7"/>
      <c r="N26" s="7" t="s">
        <v>40</v>
      </c>
      <c r="O26" s="7" t="s">
        <v>41</v>
      </c>
    </row>
    <row r="27" spans="1:15" x14ac:dyDescent="0.25">
      <c r="A27" s="2" t="s">
        <v>10</v>
      </c>
      <c r="B27" s="8">
        <f t="shared" si="3"/>
        <v>3.3333333333333335</v>
      </c>
      <c r="C27" s="8">
        <f t="shared" si="4"/>
        <v>2.6666666666666665</v>
      </c>
      <c r="D27" s="8">
        <f t="shared" si="5"/>
        <v>3.3333333333333335</v>
      </c>
      <c r="E27" s="8">
        <f t="shared" si="6"/>
        <v>9.3333333333333339</v>
      </c>
      <c r="F27" s="8">
        <f t="shared" si="7"/>
        <v>3.1111111111111112</v>
      </c>
      <c r="H27" s="2" t="s">
        <v>42</v>
      </c>
      <c r="I27" s="2">
        <f>I22-1</f>
        <v>2</v>
      </c>
      <c r="J27" s="10">
        <f>SUMSQ(B34:D34)/(I20*I21)-I23</f>
        <v>0.21450617283971951</v>
      </c>
      <c r="K27" s="10">
        <f t="shared" ref="K27:K32" si="8">J27/I27</f>
        <v>0.10725308641985976</v>
      </c>
      <c r="L27" s="10">
        <f>K27/$K$32</f>
        <v>0.18580629481122307</v>
      </c>
      <c r="M27" s="2" t="str">
        <f>IF(L27&lt;N27,"tn",IF(L27&lt;O27,"*","*"))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8">
        <f t="shared" si="3"/>
        <v>3.6666666666666665</v>
      </c>
      <c r="C28" s="8">
        <f t="shared" si="4"/>
        <v>3.6666666666666665</v>
      </c>
      <c r="D28" s="11">
        <f t="shared" si="5"/>
        <v>4</v>
      </c>
      <c r="E28" s="8">
        <f t="shared" si="6"/>
        <v>11.333333333333332</v>
      </c>
      <c r="F28" s="8">
        <f t="shared" si="7"/>
        <v>3.7777777777777772</v>
      </c>
      <c r="H28" s="2" t="s">
        <v>43</v>
      </c>
      <c r="I28" s="2">
        <f>(I20*I21)-1</f>
        <v>11</v>
      </c>
      <c r="J28" s="10">
        <f>SUMSQ(E22:E33)/I22-I23</f>
        <v>17.635802469136024</v>
      </c>
      <c r="K28" s="10">
        <f t="shared" si="8"/>
        <v>1.6032547699214568</v>
      </c>
      <c r="L28" s="10">
        <f t="shared" ref="L28:L31" si="9">K28/$K$32</f>
        <v>2.7774942277312911</v>
      </c>
      <c r="M28" s="2" t="str">
        <f t="shared" ref="M28:M31" si="10">IF(L28&lt;N28,"tn",IF(L28&lt;O28,"*","**"))</f>
        <v>*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8">
        <f t="shared" si="3"/>
        <v>2.3333333333333335</v>
      </c>
      <c r="C29" s="8">
        <f t="shared" si="4"/>
        <v>4</v>
      </c>
      <c r="D29" s="8">
        <f t="shared" si="5"/>
        <v>4.333333333333333</v>
      </c>
      <c r="E29" s="8">
        <f t="shared" si="6"/>
        <v>10.666666666666668</v>
      </c>
      <c r="F29" s="8">
        <f t="shared" si="7"/>
        <v>3.5555555555555558</v>
      </c>
      <c r="H29" s="2" t="s">
        <v>44</v>
      </c>
      <c r="I29" s="2">
        <f>I20-1</f>
        <v>3</v>
      </c>
      <c r="J29" s="10">
        <f>SUMSQ(E40:E43)/(I22*I21)-I23</f>
        <v>14.53703703703718</v>
      </c>
      <c r="K29" s="10">
        <f t="shared" si="8"/>
        <v>4.8456790123457267</v>
      </c>
      <c r="L29" s="10">
        <f t="shared" si="9"/>
        <v>8.3947016648441135</v>
      </c>
      <c r="M29" s="2" t="str">
        <f t="shared" si="10"/>
        <v>**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8">
        <f t="shared" si="3"/>
        <v>3.3333333333333335</v>
      </c>
      <c r="C30" s="8">
        <f t="shared" si="4"/>
        <v>2.6666666666666665</v>
      </c>
      <c r="D30" s="8">
        <f t="shared" si="5"/>
        <v>4</v>
      </c>
      <c r="E30" s="8">
        <f t="shared" si="6"/>
        <v>10</v>
      </c>
      <c r="F30" s="8">
        <f t="shared" si="7"/>
        <v>3.3333333333333335</v>
      </c>
      <c r="H30" s="2" t="s">
        <v>45</v>
      </c>
      <c r="I30" s="2">
        <f>I21-1</f>
        <v>2</v>
      </c>
      <c r="J30" s="10">
        <f>SUMSQ(B44:D44)/(I22*I20)-I23</f>
        <v>1.2608024691360242</v>
      </c>
      <c r="K30" s="10">
        <f t="shared" si="8"/>
        <v>0.63040123456801211</v>
      </c>
      <c r="L30" s="10">
        <f t="shared" si="9"/>
        <v>1.0921132579902515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8">
        <f t="shared" si="3"/>
        <v>4</v>
      </c>
      <c r="C31" s="8">
        <f t="shared" si="4"/>
        <v>3.3333333333333335</v>
      </c>
      <c r="D31" s="8">
        <f t="shared" si="5"/>
        <v>2.6666666666666665</v>
      </c>
      <c r="E31" s="8">
        <f t="shared" si="6"/>
        <v>10</v>
      </c>
      <c r="F31" s="8">
        <f t="shared" si="7"/>
        <v>3.3333333333333335</v>
      </c>
      <c r="H31" s="2" t="s">
        <v>46</v>
      </c>
      <c r="I31" s="2">
        <f>I28-I29-I30</f>
        <v>6</v>
      </c>
      <c r="J31" s="10">
        <f>J28-J29-J30</f>
        <v>1.8379629629628198</v>
      </c>
      <c r="K31" s="10">
        <f t="shared" si="8"/>
        <v>0.30632716049380332</v>
      </c>
      <c r="L31" s="10">
        <f t="shared" si="9"/>
        <v>0.53068416575522626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2" t="s">
        <v>15</v>
      </c>
      <c r="B32" s="8">
        <f t="shared" si="3"/>
        <v>4.333333333333333</v>
      </c>
      <c r="C32" s="8">
        <f t="shared" si="4"/>
        <v>3.3333333333333335</v>
      </c>
      <c r="D32" s="8">
        <f t="shared" si="5"/>
        <v>3</v>
      </c>
      <c r="E32" s="8">
        <f t="shared" si="6"/>
        <v>10.666666666666666</v>
      </c>
      <c r="F32" s="8">
        <f t="shared" si="7"/>
        <v>3.5555555555555554</v>
      </c>
      <c r="H32" s="2" t="s">
        <v>47</v>
      </c>
      <c r="I32" s="2">
        <f>I33-I27-I28</f>
        <v>22</v>
      </c>
      <c r="J32" s="10">
        <f>J33-J29-J27</f>
        <v>12.699074074073792</v>
      </c>
      <c r="K32" s="10">
        <f t="shared" si="8"/>
        <v>0.57723063973062694</v>
      </c>
      <c r="L32" s="13"/>
      <c r="M32" s="14"/>
      <c r="N32" s="14"/>
      <c r="O32" s="14"/>
    </row>
    <row r="33" spans="1:16" x14ac:dyDescent="0.25">
      <c r="A33" s="12" t="s">
        <v>16</v>
      </c>
      <c r="B33" s="8">
        <f t="shared" si="3"/>
        <v>3.3333333333333335</v>
      </c>
      <c r="C33" s="8">
        <f t="shared" si="4"/>
        <v>4</v>
      </c>
      <c r="D33" s="8">
        <f t="shared" si="5"/>
        <v>3.6666666666666665</v>
      </c>
      <c r="E33" s="8">
        <f t="shared" si="6"/>
        <v>11</v>
      </c>
      <c r="F33" s="8">
        <f t="shared" si="7"/>
        <v>3.6666666666666665</v>
      </c>
      <c r="H33" s="2" t="s">
        <v>48</v>
      </c>
      <c r="I33" s="2">
        <f>I20*I21*I22-1</f>
        <v>35</v>
      </c>
      <c r="J33" s="10">
        <f>SUMSQ(B22:D33)-I23</f>
        <v>27.450617283950692</v>
      </c>
      <c r="K33" s="13"/>
      <c r="L33" s="13"/>
      <c r="M33" s="14"/>
      <c r="N33" s="14"/>
      <c r="O33" s="14"/>
    </row>
    <row r="34" spans="1:16" x14ac:dyDescent="0.25">
      <c r="A34" s="15" t="s">
        <v>49</v>
      </c>
      <c r="B34" s="8">
        <f>SUM(B22:B33)</f>
        <v>46.666666666666671</v>
      </c>
      <c r="C34" s="8">
        <f t="shared" ref="C34:F34" si="13">SUM(C22:C33)</f>
        <v>48.833333333333336</v>
      </c>
      <c r="D34" s="8">
        <f t="shared" si="13"/>
        <v>47.166666666666664</v>
      </c>
      <c r="E34" s="8">
        <f t="shared" si="13"/>
        <v>142.66666666666666</v>
      </c>
      <c r="F34" s="8">
        <f t="shared" si="13"/>
        <v>47.555555555555557</v>
      </c>
    </row>
    <row r="35" spans="1:16" x14ac:dyDescent="0.25">
      <c r="A35" s="12" t="s">
        <v>64</v>
      </c>
      <c r="B35" s="8">
        <f>AVERAGE(B22:B33)</f>
        <v>3.8888888888888893</v>
      </c>
      <c r="C35" s="8">
        <f t="shared" ref="C35:F35" si="14">AVERAGE(C22:C33)</f>
        <v>4.0694444444444446</v>
      </c>
      <c r="D35" s="8">
        <f t="shared" si="14"/>
        <v>3.9305555555555554</v>
      </c>
      <c r="E35" s="8"/>
      <c r="F35" s="11">
        <f t="shared" si="14"/>
        <v>3.9629629629629632</v>
      </c>
      <c r="J35">
        <f>SQRT(K32/2)</f>
        <v>0.53722929915010542</v>
      </c>
    </row>
    <row r="37" spans="1:16" x14ac:dyDescent="0.25">
      <c r="A37" s="40" t="s">
        <v>50</v>
      </c>
      <c r="B37" s="40"/>
      <c r="C37" s="40"/>
      <c r="I37" s="16"/>
      <c r="J37" s="16"/>
      <c r="K37" s="16"/>
      <c r="L37" s="1"/>
      <c r="M37" s="16"/>
      <c r="N37" s="16"/>
      <c r="O37" s="16"/>
      <c r="P37" s="16"/>
    </row>
    <row r="38" spans="1:16" x14ac:dyDescent="0.25">
      <c r="A38" s="30" t="s">
        <v>44</v>
      </c>
      <c r="B38" s="32" t="s">
        <v>45</v>
      </c>
      <c r="C38" s="33"/>
      <c r="D38" s="34"/>
      <c r="E38" s="45" t="s">
        <v>49</v>
      </c>
      <c r="F38" s="46" t="s">
        <v>2</v>
      </c>
      <c r="I38" s="17"/>
      <c r="J38" s="16"/>
      <c r="K38" s="24"/>
      <c r="L38" s="1"/>
      <c r="M38" s="16"/>
      <c r="N38" s="16"/>
      <c r="O38" s="1"/>
      <c r="P38" s="16"/>
    </row>
    <row r="39" spans="1:16" x14ac:dyDescent="0.25">
      <c r="A39" s="31"/>
      <c r="B39" s="18" t="s">
        <v>51</v>
      </c>
      <c r="C39" s="18" t="s">
        <v>52</v>
      </c>
      <c r="D39" s="18" t="s">
        <v>53</v>
      </c>
      <c r="E39" s="45"/>
      <c r="F39" s="46"/>
      <c r="J39" s="1"/>
      <c r="K39" s="1"/>
      <c r="L39" s="1"/>
      <c r="M39" s="16"/>
      <c r="N39" s="16"/>
      <c r="O39" s="1"/>
      <c r="P39" s="16"/>
    </row>
    <row r="40" spans="1:16" x14ac:dyDescent="0.25">
      <c r="A40" s="19" t="s">
        <v>54</v>
      </c>
      <c r="B40" s="8">
        <f>E22</f>
        <v>15</v>
      </c>
      <c r="C40" s="8">
        <f>E23</f>
        <v>16</v>
      </c>
      <c r="D40" s="11">
        <f>E24</f>
        <v>14.5</v>
      </c>
      <c r="E40" s="11">
        <f>SUM(B40:D40)</f>
        <v>45.5</v>
      </c>
      <c r="F40" s="8">
        <f>E40/9</f>
        <v>5.0555555555555554</v>
      </c>
      <c r="I40" s="12" t="s">
        <v>0</v>
      </c>
      <c r="J40" s="2" t="s">
        <v>55</v>
      </c>
      <c r="K40" s="2"/>
      <c r="M40" s="16"/>
      <c r="N40" s="16"/>
      <c r="O40" s="1"/>
      <c r="P40" s="16"/>
    </row>
    <row r="41" spans="1:16" x14ac:dyDescent="0.25">
      <c r="A41" s="19" t="s">
        <v>56</v>
      </c>
      <c r="B41" s="8">
        <f>E25</f>
        <v>11.166666666666666</v>
      </c>
      <c r="C41" s="8">
        <f>E26</f>
        <v>13</v>
      </c>
      <c r="D41" s="8">
        <f>E27</f>
        <v>9.3333333333333339</v>
      </c>
      <c r="E41" s="8">
        <f t="shared" ref="E41:E43" si="15">SUM(B41:D41)</f>
        <v>33.5</v>
      </c>
      <c r="F41" s="8">
        <f t="shared" ref="F41:F43" si="16">E41/9</f>
        <v>3.7222222222222223</v>
      </c>
      <c r="I41" s="2" t="s">
        <v>54</v>
      </c>
      <c r="J41" s="20">
        <f>E40/9</f>
        <v>5.0555555555555554</v>
      </c>
      <c r="K41" s="2" t="s">
        <v>63</v>
      </c>
      <c r="M41" s="16"/>
      <c r="N41" s="16"/>
      <c r="O41" s="1"/>
      <c r="P41" s="16"/>
    </row>
    <row r="42" spans="1:16" x14ac:dyDescent="0.25">
      <c r="A42" s="19" t="s">
        <v>58</v>
      </c>
      <c r="B42" s="8">
        <f>E28</f>
        <v>11.333333333333332</v>
      </c>
      <c r="C42" s="8">
        <f>E29</f>
        <v>10.666666666666668</v>
      </c>
      <c r="D42" s="8">
        <f>E30</f>
        <v>10</v>
      </c>
      <c r="E42" s="8">
        <f t="shared" si="15"/>
        <v>32</v>
      </c>
      <c r="F42" s="8">
        <f t="shared" si="16"/>
        <v>3.5555555555555554</v>
      </c>
      <c r="I42" s="2" t="s">
        <v>56</v>
      </c>
      <c r="J42" s="20">
        <f t="shared" ref="J42:J44" si="17">E41/9</f>
        <v>3.7222222222222223</v>
      </c>
      <c r="K42" s="2" t="s">
        <v>60</v>
      </c>
      <c r="M42" s="23">
        <f>J45+J44</f>
        <v>4.7752831581102759</v>
      </c>
      <c r="N42" s="16"/>
      <c r="O42" s="1"/>
      <c r="P42" s="16"/>
    </row>
    <row r="43" spans="1:16" x14ac:dyDescent="0.25">
      <c r="A43" s="21" t="s">
        <v>59</v>
      </c>
      <c r="B43" s="8">
        <f>E31</f>
        <v>10</v>
      </c>
      <c r="C43" s="8">
        <f>E32</f>
        <v>10.666666666666666</v>
      </c>
      <c r="D43" s="8">
        <f>E33</f>
        <v>11</v>
      </c>
      <c r="E43" s="8">
        <f t="shared" si="15"/>
        <v>31.666666666666664</v>
      </c>
      <c r="F43" s="8">
        <f t="shared" si="16"/>
        <v>3.5185185185185182</v>
      </c>
      <c r="I43" s="2" t="s">
        <v>58</v>
      </c>
      <c r="J43" s="20">
        <f t="shared" si="17"/>
        <v>3.5555555555555554</v>
      </c>
      <c r="K43" s="2" t="s">
        <v>60</v>
      </c>
      <c r="M43" s="23">
        <f>J45+J43</f>
        <v>4.8123201951473131</v>
      </c>
      <c r="N43" s="16"/>
      <c r="O43" s="1"/>
      <c r="P43" s="16"/>
    </row>
    <row r="44" spans="1:16" x14ac:dyDescent="0.25">
      <c r="A44" s="19" t="s">
        <v>49</v>
      </c>
      <c r="B44" s="8">
        <f>SUM(B40:B43)</f>
        <v>47.5</v>
      </c>
      <c r="C44" s="8">
        <f>SUM(C40:C43)</f>
        <v>50.333333333333336</v>
      </c>
      <c r="D44" s="8">
        <f>SUM(D40:D43)</f>
        <v>44.833333333333336</v>
      </c>
      <c r="E44" s="8">
        <f>SUM(E40:E43)</f>
        <v>142.66666666666666</v>
      </c>
      <c r="F44" s="2"/>
      <c r="I44" s="2" t="s">
        <v>59</v>
      </c>
      <c r="J44" s="20">
        <f t="shared" si="17"/>
        <v>3.5185185185185182</v>
      </c>
      <c r="K44" s="2" t="s">
        <v>60</v>
      </c>
      <c r="M44" s="25">
        <f>J42+J45</f>
        <v>4.9789868618139801</v>
      </c>
      <c r="N44" s="16"/>
      <c r="O44" s="1"/>
      <c r="P44" s="16"/>
    </row>
    <row r="45" spans="1:16" x14ac:dyDescent="0.25">
      <c r="A45" s="19" t="s">
        <v>2</v>
      </c>
      <c r="B45" s="8">
        <f>B44/12</f>
        <v>3.9583333333333335</v>
      </c>
      <c r="C45" s="8">
        <f t="shared" ref="C45:D45" si="18">C44/12</f>
        <v>4.1944444444444446</v>
      </c>
      <c r="D45" s="8">
        <f t="shared" si="18"/>
        <v>3.7361111111111112</v>
      </c>
      <c r="E45" s="2"/>
      <c r="F45" s="2"/>
      <c r="G45" t="s">
        <v>61</v>
      </c>
      <c r="H45" s="22">
        <v>4.9625000000000004</v>
      </c>
      <c r="I45" s="12" t="s">
        <v>62</v>
      </c>
      <c r="J45" s="20">
        <f>H45*(K32/9)^0.5</f>
        <v>1.2567646395917578</v>
      </c>
      <c r="K45" s="2"/>
      <c r="M45" s="23">
        <f>J45+J41</f>
        <v>6.3123201951473131</v>
      </c>
      <c r="N45" s="16"/>
      <c r="O45" s="1"/>
      <c r="P45" s="16"/>
    </row>
    <row r="46" spans="1:16" x14ac:dyDescent="0.25">
      <c r="I46" s="28"/>
      <c r="J46" s="1"/>
      <c r="K46" s="1"/>
      <c r="N46" s="16"/>
      <c r="O46" s="1"/>
      <c r="P46" s="16"/>
    </row>
    <row r="47" spans="1:16" x14ac:dyDescent="0.25">
      <c r="I47" s="28"/>
      <c r="J47" s="1"/>
      <c r="K47" s="1"/>
      <c r="M47" s="16"/>
      <c r="N47" s="16"/>
      <c r="O47" s="1"/>
      <c r="P47" s="16"/>
    </row>
    <row r="48" spans="1:16" x14ac:dyDescent="0.25">
      <c r="I48" s="28"/>
      <c r="J48" s="1"/>
      <c r="K48" s="1"/>
      <c r="M48" s="16"/>
      <c r="N48" s="16"/>
      <c r="O48" s="1"/>
      <c r="P48" s="16"/>
    </row>
    <row r="49" spans="8:16" x14ac:dyDescent="0.25">
      <c r="H49" s="27"/>
      <c r="I49" s="28"/>
      <c r="J49" s="1"/>
      <c r="K49" s="1"/>
      <c r="M49" s="16"/>
      <c r="N49" s="16"/>
      <c r="O49" s="1"/>
      <c r="P49" s="16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19" workbookViewId="0">
      <selection activeCell="I34" sqref="I34"/>
    </sheetView>
  </sheetViews>
  <sheetFormatPr defaultRowHeight="15" x14ac:dyDescent="0.25"/>
  <sheetData>
    <row r="2" spans="1:17" x14ac:dyDescent="0.25">
      <c r="A2" t="s">
        <v>21</v>
      </c>
    </row>
    <row r="3" spans="1:17" x14ac:dyDescent="0.25">
      <c r="A3" s="30" t="s">
        <v>0</v>
      </c>
      <c r="B3" s="32" t="s">
        <v>1</v>
      </c>
      <c r="C3" s="33"/>
      <c r="D3" s="34"/>
      <c r="E3" s="30" t="s">
        <v>2</v>
      </c>
      <c r="G3" s="30" t="s">
        <v>0</v>
      </c>
      <c r="H3" s="32" t="s">
        <v>3</v>
      </c>
      <c r="I3" s="33"/>
      <c r="J3" s="34"/>
      <c r="K3" s="30" t="s">
        <v>2</v>
      </c>
      <c r="L3" s="1"/>
      <c r="M3" s="30" t="s">
        <v>0</v>
      </c>
      <c r="N3" s="32" t="s">
        <v>4</v>
      </c>
      <c r="O3" s="33"/>
      <c r="P3" s="34"/>
      <c r="Q3" s="30" t="s">
        <v>2</v>
      </c>
    </row>
    <row r="4" spans="1:17" x14ac:dyDescent="0.25">
      <c r="A4" s="31"/>
      <c r="B4" s="4">
        <v>1</v>
      </c>
      <c r="C4" s="4">
        <v>2</v>
      </c>
      <c r="D4" s="4">
        <v>3</v>
      </c>
      <c r="E4" s="31"/>
      <c r="G4" s="31"/>
      <c r="H4" s="4">
        <v>1</v>
      </c>
      <c r="I4" s="4">
        <v>2</v>
      </c>
      <c r="J4" s="4">
        <v>3</v>
      </c>
      <c r="K4" s="31"/>
      <c r="L4" s="1"/>
      <c r="M4" s="31"/>
      <c r="N4" s="4">
        <v>1</v>
      </c>
      <c r="O4" s="4">
        <v>2</v>
      </c>
      <c r="P4" s="4">
        <v>3</v>
      </c>
      <c r="Q4" s="31"/>
    </row>
    <row r="5" spans="1:17" x14ac:dyDescent="0.25">
      <c r="A5" s="2" t="s">
        <v>5</v>
      </c>
      <c r="B5" s="2">
        <v>4</v>
      </c>
      <c r="C5" s="2">
        <v>3</v>
      </c>
      <c r="D5" s="2"/>
      <c r="E5" s="2">
        <f>AVERAGE(B5:D5)</f>
        <v>3.5</v>
      </c>
      <c r="G5" s="2" t="s">
        <v>5</v>
      </c>
      <c r="H5" s="3">
        <v>4</v>
      </c>
      <c r="I5" s="2">
        <v>5</v>
      </c>
      <c r="J5" s="2"/>
      <c r="K5" s="2">
        <f>AVERAGE(H5:J5)</f>
        <v>4.5</v>
      </c>
      <c r="L5" s="1"/>
      <c r="M5" s="2" t="s">
        <v>5</v>
      </c>
      <c r="N5" s="3">
        <v>5</v>
      </c>
      <c r="O5" s="2">
        <v>5</v>
      </c>
      <c r="P5" s="2"/>
      <c r="Q5" s="2">
        <f>AVERAGE(N5:P5)</f>
        <v>5</v>
      </c>
    </row>
    <row r="6" spans="1:17" x14ac:dyDescent="0.25">
      <c r="A6" s="2" t="s">
        <v>6</v>
      </c>
      <c r="B6" s="2">
        <v>4</v>
      </c>
      <c r="C6" s="2">
        <v>3</v>
      </c>
      <c r="D6" s="2"/>
      <c r="E6" s="2">
        <f t="shared" ref="E6:E16" si="0">AVERAGE(B6:D6)</f>
        <v>3.5</v>
      </c>
      <c r="G6" s="2" t="s">
        <v>6</v>
      </c>
      <c r="H6" s="2">
        <v>6</v>
      </c>
      <c r="I6" s="2">
        <v>8</v>
      </c>
      <c r="J6" s="2"/>
      <c r="K6" s="2">
        <f t="shared" ref="K6:K16" si="1">AVERAGE(H6:J6)</f>
        <v>7</v>
      </c>
      <c r="L6" s="1"/>
      <c r="M6" s="2" t="s">
        <v>6</v>
      </c>
      <c r="N6" s="2">
        <v>4</v>
      </c>
      <c r="O6" s="2">
        <v>5</v>
      </c>
      <c r="P6" s="2">
        <v>6</v>
      </c>
      <c r="Q6" s="2">
        <f t="shared" ref="Q6:Q16" si="2">AVERAGE(N6:P6)</f>
        <v>5</v>
      </c>
    </row>
    <row r="7" spans="1:17" x14ac:dyDescent="0.25">
      <c r="A7" s="2" t="s">
        <v>7</v>
      </c>
      <c r="B7" s="2">
        <v>5</v>
      </c>
      <c r="C7" s="2">
        <v>5</v>
      </c>
      <c r="D7" s="2"/>
      <c r="E7" s="2">
        <f t="shared" si="0"/>
        <v>5</v>
      </c>
      <c r="G7" s="2" t="s">
        <v>7</v>
      </c>
      <c r="H7" s="2">
        <v>4</v>
      </c>
      <c r="I7" s="2">
        <v>5</v>
      </c>
      <c r="J7" s="2">
        <v>5</v>
      </c>
      <c r="K7" s="2">
        <f t="shared" si="1"/>
        <v>4.666666666666667</v>
      </c>
      <c r="L7" s="1"/>
      <c r="M7" s="2" t="s">
        <v>7</v>
      </c>
      <c r="N7" s="3">
        <v>3</v>
      </c>
      <c r="O7" s="2">
        <v>7</v>
      </c>
      <c r="P7" s="2">
        <v>6</v>
      </c>
      <c r="Q7" s="2">
        <f t="shared" si="2"/>
        <v>5.333333333333333</v>
      </c>
    </row>
    <row r="8" spans="1:17" x14ac:dyDescent="0.25">
      <c r="A8" s="2" t="s">
        <v>8</v>
      </c>
      <c r="B8" s="2">
        <v>5</v>
      </c>
      <c r="C8" s="2">
        <v>4</v>
      </c>
      <c r="D8" s="2"/>
      <c r="E8" s="2">
        <f t="shared" si="0"/>
        <v>4.5</v>
      </c>
      <c r="G8" s="3" t="s">
        <v>8</v>
      </c>
      <c r="H8" s="2">
        <v>6</v>
      </c>
      <c r="I8" s="2">
        <v>7</v>
      </c>
      <c r="J8" s="2">
        <v>6</v>
      </c>
      <c r="K8" s="2">
        <f t="shared" si="1"/>
        <v>6.333333333333333</v>
      </c>
      <c r="L8" s="1"/>
      <c r="M8" s="2" t="s">
        <v>8</v>
      </c>
      <c r="N8" s="2">
        <v>7</v>
      </c>
      <c r="O8" s="2">
        <v>3</v>
      </c>
      <c r="P8" s="2"/>
      <c r="Q8" s="2">
        <f t="shared" si="2"/>
        <v>5</v>
      </c>
    </row>
    <row r="9" spans="1:17" x14ac:dyDescent="0.25">
      <c r="A9" s="2" t="s">
        <v>9</v>
      </c>
      <c r="B9" s="2">
        <v>6</v>
      </c>
      <c r="C9" s="2">
        <v>5</v>
      </c>
      <c r="D9" s="2"/>
      <c r="E9" s="2">
        <f t="shared" si="0"/>
        <v>5.5</v>
      </c>
      <c r="G9" s="2" t="s">
        <v>9</v>
      </c>
      <c r="H9" s="2">
        <v>5</v>
      </c>
      <c r="I9" s="2">
        <v>4</v>
      </c>
      <c r="J9" s="2"/>
      <c r="K9" s="2">
        <f t="shared" si="1"/>
        <v>4.5</v>
      </c>
      <c r="L9" s="1"/>
      <c r="M9" s="2" t="s">
        <v>9</v>
      </c>
      <c r="N9" s="2">
        <v>5</v>
      </c>
      <c r="O9" s="2">
        <v>5</v>
      </c>
      <c r="P9" s="2"/>
      <c r="Q9" s="2">
        <f t="shared" si="2"/>
        <v>5</v>
      </c>
    </row>
    <row r="10" spans="1:17" x14ac:dyDescent="0.25">
      <c r="A10" s="2" t="s">
        <v>10</v>
      </c>
      <c r="B10" s="2">
        <v>6</v>
      </c>
      <c r="C10" s="2">
        <v>5</v>
      </c>
      <c r="D10" s="2">
        <v>5</v>
      </c>
      <c r="E10" s="2">
        <f t="shared" si="0"/>
        <v>5.333333333333333</v>
      </c>
      <c r="G10" s="2" t="s">
        <v>10</v>
      </c>
      <c r="H10" s="2">
        <v>5</v>
      </c>
      <c r="I10" s="2">
        <v>4</v>
      </c>
      <c r="J10" s="2"/>
      <c r="K10" s="2">
        <f t="shared" si="1"/>
        <v>4.5</v>
      </c>
      <c r="L10" s="1"/>
      <c r="M10" s="2" t="s">
        <v>10</v>
      </c>
      <c r="N10" s="2">
        <v>5</v>
      </c>
      <c r="O10" s="2">
        <v>5</v>
      </c>
      <c r="P10" s="2"/>
      <c r="Q10" s="2">
        <f t="shared" si="2"/>
        <v>5</v>
      </c>
    </row>
    <row r="11" spans="1:17" x14ac:dyDescent="0.25">
      <c r="A11" s="2" t="s">
        <v>11</v>
      </c>
      <c r="B11" s="2">
        <v>5</v>
      </c>
      <c r="C11" s="2">
        <v>6</v>
      </c>
      <c r="D11" s="2"/>
      <c r="E11" s="2">
        <f t="shared" si="0"/>
        <v>5.5</v>
      </c>
      <c r="G11" s="2" t="s">
        <v>11</v>
      </c>
      <c r="H11" s="2">
        <v>5</v>
      </c>
      <c r="I11" s="2">
        <v>3</v>
      </c>
      <c r="J11" s="2"/>
      <c r="K11" s="2">
        <f t="shared" si="1"/>
        <v>4</v>
      </c>
      <c r="L11" s="1"/>
      <c r="M11" s="2" t="s">
        <v>11</v>
      </c>
      <c r="N11" s="2">
        <v>5</v>
      </c>
      <c r="O11" s="2">
        <v>4</v>
      </c>
      <c r="P11" s="2">
        <v>5</v>
      </c>
      <c r="Q11" s="2">
        <f t="shared" si="2"/>
        <v>4.666666666666667</v>
      </c>
    </row>
    <row r="12" spans="1:17" x14ac:dyDescent="0.25">
      <c r="A12" s="2" t="s">
        <v>12</v>
      </c>
      <c r="B12" s="2">
        <v>5</v>
      </c>
      <c r="C12" s="2">
        <v>4</v>
      </c>
      <c r="D12" s="2">
        <v>2</v>
      </c>
      <c r="E12" s="2">
        <f t="shared" si="0"/>
        <v>3.6666666666666665</v>
      </c>
      <c r="G12" s="2" t="s">
        <v>12</v>
      </c>
      <c r="H12" s="2">
        <v>4</v>
      </c>
      <c r="I12" s="2">
        <v>3</v>
      </c>
      <c r="J12" s="2"/>
      <c r="K12" s="2">
        <f t="shared" si="1"/>
        <v>3.5</v>
      </c>
      <c r="L12" s="1"/>
      <c r="M12" s="2" t="s">
        <v>12</v>
      </c>
      <c r="N12" s="2">
        <v>6</v>
      </c>
      <c r="O12" s="2">
        <v>3</v>
      </c>
      <c r="P12" s="2"/>
      <c r="Q12" s="2">
        <f t="shared" si="2"/>
        <v>4.5</v>
      </c>
    </row>
    <row r="13" spans="1:17" x14ac:dyDescent="0.25">
      <c r="A13" s="2" t="s">
        <v>13</v>
      </c>
      <c r="B13" s="2">
        <v>5</v>
      </c>
      <c r="C13" s="2">
        <v>5</v>
      </c>
      <c r="D13" s="2"/>
      <c r="E13" s="2">
        <f t="shared" si="0"/>
        <v>5</v>
      </c>
      <c r="G13" s="2" t="s">
        <v>13</v>
      </c>
      <c r="H13" s="2">
        <v>4</v>
      </c>
      <c r="I13" s="2">
        <v>4</v>
      </c>
      <c r="J13" s="2"/>
      <c r="K13" s="2">
        <f t="shared" si="1"/>
        <v>4</v>
      </c>
      <c r="L13" s="1"/>
      <c r="M13" s="2" t="s">
        <v>13</v>
      </c>
      <c r="N13" s="2">
        <v>5</v>
      </c>
      <c r="O13" s="2">
        <v>4</v>
      </c>
      <c r="P13" s="2"/>
      <c r="Q13" s="2">
        <f t="shared" si="2"/>
        <v>4.5</v>
      </c>
    </row>
    <row r="14" spans="1:17" x14ac:dyDescent="0.25">
      <c r="A14" s="2" t="s">
        <v>14</v>
      </c>
      <c r="B14" s="2">
        <v>5</v>
      </c>
      <c r="C14" s="2">
        <v>5</v>
      </c>
      <c r="D14" s="2"/>
      <c r="E14" s="2">
        <f t="shared" si="0"/>
        <v>5</v>
      </c>
      <c r="G14" s="2" t="s">
        <v>14</v>
      </c>
      <c r="H14" s="2">
        <v>4</v>
      </c>
      <c r="I14" s="2">
        <v>4</v>
      </c>
      <c r="J14" s="2">
        <v>3</v>
      </c>
      <c r="K14" s="2">
        <f t="shared" si="1"/>
        <v>3.6666666666666665</v>
      </c>
      <c r="L14" s="1"/>
      <c r="M14" s="2" t="s">
        <v>14</v>
      </c>
      <c r="N14" s="2">
        <v>5</v>
      </c>
      <c r="O14" s="2">
        <v>3</v>
      </c>
      <c r="P14" s="2"/>
      <c r="Q14" s="2">
        <f t="shared" si="2"/>
        <v>4</v>
      </c>
    </row>
    <row r="15" spans="1:17" x14ac:dyDescent="0.25">
      <c r="A15" s="2" t="s">
        <v>15</v>
      </c>
      <c r="B15" s="2">
        <v>5</v>
      </c>
      <c r="C15" s="2">
        <v>5</v>
      </c>
      <c r="D15" s="2">
        <v>6</v>
      </c>
      <c r="E15" s="2">
        <f t="shared" si="0"/>
        <v>5.333333333333333</v>
      </c>
      <c r="G15" s="2" t="s">
        <v>15</v>
      </c>
      <c r="H15" s="2">
        <v>5</v>
      </c>
      <c r="I15" s="2">
        <v>3</v>
      </c>
      <c r="J15" s="2"/>
      <c r="K15" s="2">
        <f t="shared" si="1"/>
        <v>4</v>
      </c>
      <c r="L15" s="1"/>
      <c r="M15" s="2" t="s">
        <v>15</v>
      </c>
      <c r="N15" s="2">
        <v>3</v>
      </c>
      <c r="O15" s="2">
        <v>4</v>
      </c>
      <c r="P15" s="2">
        <v>3</v>
      </c>
      <c r="Q15" s="2">
        <f t="shared" si="2"/>
        <v>3.3333333333333335</v>
      </c>
    </row>
    <row r="16" spans="1:17" x14ac:dyDescent="0.25">
      <c r="A16" s="2" t="s">
        <v>16</v>
      </c>
      <c r="B16" s="2">
        <v>4</v>
      </c>
      <c r="C16" s="2">
        <v>5</v>
      </c>
      <c r="D16" s="2"/>
      <c r="E16" s="2">
        <f t="shared" si="0"/>
        <v>4.5</v>
      </c>
      <c r="G16" s="2" t="s">
        <v>16</v>
      </c>
      <c r="H16" s="2">
        <v>6</v>
      </c>
      <c r="I16" s="2">
        <v>6</v>
      </c>
      <c r="J16" s="2"/>
      <c r="K16" s="2">
        <f t="shared" si="1"/>
        <v>6</v>
      </c>
      <c r="L16" s="1"/>
      <c r="M16" s="2" t="s">
        <v>16</v>
      </c>
      <c r="N16" s="2">
        <v>3</v>
      </c>
      <c r="O16" s="2">
        <v>3</v>
      </c>
      <c r="P16" s="2"/>
      <c r="Q16" s="2">
        <f t="shared" si="2"/>
        <v>3</v>
      </c>
    </row>
    <row r="19" spans="1:15" x14ac:dyDescent="0.25">
      <c r="A19" s="40" t="s">
        <v>22</v>
      </c>
      <c r="B19" s="40"/>
      <c r="C19" s="40"/>
      <c r="D19" s="40"/>
      <c r="E19" s="40"/>
      <c r="H19" s="6" t="s">
        <v>23</v>
      </c>
    </row>
    <row r="20" spans="1:15" ht="15.75" x14ac:dyDescent="0.25">
      <c r="A20" s="41" t="s">
        <v>0</v>
      </c>
      <c r="B20" s="42" t="s">
        <v>24</v>
      </c>
      <c r="C20" s="42"/>
      <c r="D20" s="42"/>
      <c r="E20" s="43" t="s">
        <v>25</v>
      </c>
      <c r="F20" s="43" t="s">
        <v>26</v>
      </c>
      <c r="H20" s="2" t="s">
        <v>27</v>
      </c>
      <c r="I20" s="2">
        <v>4</v>
      </c>
    </row>
    <row r="21" spans="1:15" ht="15.75" x14ac:dyDescent="0.25">
      <c r="A21" s="41"/>
      <c r="B21" s="7" t="s">
        <v>28</v>
      </c>
      <c r="C21" s="7" t="s">
        <v>29</v>
      </c>
      <c r="D21" s="7" t="s">
        <v>30</v>
      </c>
      <c r="E21" s="44"/>
      <c r="F21" s="44"/>
      <c r="H21" s="2" t="s">
        <v>31</v>
      </c>
      <c r="I21" s="2">
        <v>3</v>
      </c>
    </row>
    <row r="22" spans="1:15" x14ac:dyDescent="0.25">
      <c r="A22" s="2" t="s">
        <v>5</v>
      </c>
      <c r="B22" s="8">
        <f>E5</f>
        <v>3.5</v>
      </c>
      <c r="C22" s="8">
        <f>K5</f>
        <v>4.5</v>
      </c>
      <c r="D22" s="8">
        <f>Q5</f>
        <v>5</v>
      </c>
      <c r="E22" s="8">
        <f>SUM(B22:D22)</f>
        <v>13</v>
      </c>
      <c r="F22" s="8">
        <f>AVERAGE(B22:D22)</f>
        <v>4.333333333333333</v>
      </c>
      <c r="G22" s="9"/>
      <c r="H22" s="2" t="s">
        <v>32</v>
      </c>
      <c r="I22" s="2">
        <v>3</v>
      </c>
    </row>
    <row r="23" spans="1:15" x14ac:dyDescent="0.25">
      <c r="A23" s="2" t="s">
        <v>6</v>
      </c>
      <c r="B23" s="8">
        <f t="shared" ref="B23:B33" si="3">E6</f>
        <v>3.5</v>
      </c>
      <c r="C23" s="8">
        <f t="shared" ref="C23:C33" si="4">K6</f>
        <v>7</v>
      </c>
      <c r="D23" s="8">
        <f t="shared" ref="D23:D33" si="5">Q6</f>
        <v>5</v>
      </c>
      <c r="E23" s="8">
        <f t="shared" ref="E23:E33" si="6">SUM(B23:D23)</f>
        <v>15.5</v>
      </c>
      <c r="F23" s="8">
        <f t="shared" ref="F23:F33" si="7">AVERAGE(B23:D23)</f>
        <v>5.166666666666667</v>
      </c>
      <c r="H23" s="2" t="s">
        <v>33</v>
      </c>
      <c r="I23" s="2">
        <f>(E34^2)/(I20*I21*I22)</f>
        <v>777.79012345678996</v>
      </c>
    </row>
    <row r="24" spans="1:15" x14ac:dyDescent="0.25">
      <c r="A24" s="2" t="s">
        <v>7</v>
      </c>
      <c r="B24" s="8">
        <f t="shared" si="3"/>
        <v>5</v>
      </c>
      <c r="C24" s="8">
        <f t="shared" si="4"/>
        <v>4.666666666666667</v>
      </c>
      <c r="D24" s="8">
        <f t="shared" si="5"/>
        <v>5.333333333333333</v>
      </c>
      <c r="E24" s="8">
        <f t="shared" si="6"/>
        <v>15</v>
      </c>
      <c r="F24" s="8">
        <f t="shared" si="7"/>
        <v>5</v>
      </c>
    </row>
    <row r="25" spans="1:15" x14ac:dyDescent="0.25">
      <c r="A25" s="2" t="s">
        <v>8</v>
      </c>
      <c r="B25" s="8">
        <f t="shared" si="3"/>
        <v>4.5</v>
      </c>
      <c r="C25" s="8">
        <f t="shared" si="4"/>
        <v>6.333333333333333</v>
      </c>
      <c r="D25" s="8">
        <f t="shared" si="5"/>
        <v>5</v>
      </c>
      <c r="E25" s="8">
        <f t="shared" si="6"/>
        <v>15.833333333333332</v>
      </c>
      <c r="F25" s="8">
        <f t="shared" si="7"/>
        <v>5.2777777777777777</v>
      </c>
      <c r="H25" t="s">
        <v>34</v>
      </c>
    </row>
    <row r="26" spans="1:15" ht="15.75" x14ac:dyDescent="0.25">
      <c r="A26" s="2" t="s">
        <v>9</v>
      </c>
      <c r="B26" s="8">
        <f t="shared" si="3"/>
        <v>5.5</v>
      </c>
      <c r="C26" s="8">
        <f t="shared" si="4"/>
        <v>4.5</v>
      </c>
      <c r="D26" s="8">
        <f t="shared" si="5"/>
        <v>5</v>
      </c>
      <c r="E26" s="8">
        <f t="shared" si="6"/>
        <v>15</v>
      </c>
      <c r="F26" s="8">
        <f t="shared" si="7"/>
        <v>5</v>
      </c>
      <c r="H26" s="7" t="s">
        <v>35</v>
      </c>
      <c r="I26" s="7" t="s">
        <v>36</v>
      </c>
      <c r="J26" s="7" t="s">
        <v>37</v>
      </c>
      <c r="K26" s="7" t="s">
        <v>38</v>
      </c>
      <c r="L26" s="7" t="s">
        <v>39</v>
      </c>
      <c r="M26" s="7"/>
      <c r="N26" s="7" t="s">
        <v>40</v>
      </c>
      <c r="O26" s="7" t="s">
        <v>41</v>
      </c>
    </row>
    <row r="27" spans="1:15" x14ac:dyDescent="0.25">
      <c r="A27" s="2" t="s">
        <v>10</v>
      </c>
      <c r="B27" s="8">
        <f t="shared" si="3"/>
        <v>5.333333333333333</v>
      </c>
      <c r="C27" s="8">
        <f t="shared" si="4"/>
        <v>4.5</v>
      </c>
      <c r="D27" s="8">
        <f t="shared" si="5"/>
        <v>5</v>
      </c>
      <c r="E27" s="8">
        <f t="shared" si="6"/>
        <v>14.833333333333332</v>
      </c>
      <c r="F27" s="8">
        <f t="shared" si="7"/>
        <v>4.9444444444444438</v>
      </c>
      <c r="H27" s="2" t="s">
        <v>42</v>
      </c>
      <c r="I27" s="2">
        <f>I22-1</f>
        <v>2</v>
      </c>
      <c r="J27" s="10">
        <f>SUMSQ(B34:D34)/(I20*I21)-I23</f>
        <v>0.26543209876558649</v>
      </c>
      <c r="K27" s="10">
        <f t="shared" ref="K27:K32" si="8">J27/I27</f>
        <v>0.13271604938279324</v>
      </c>
      <c r="L27" s="10">
        <f>K27/$K$32</f>
        <v>0.13087991145552771</v>
      </c>
      <c r="M27" s="2" t="str">
        <f>IF(L27&lt;N27,"tn",IF(L27&lt;O27,"*","*"))</f>
        <v>tn</v>
      </c>
      <c r="N27" s="2">
        <f>FINV(5%,$I27,$I$32)</f>
        <v>3.4433567793667246</v>
      </c>
      <c r="O27" s="2">
        <f>FINV(1%,$I27,$I$32)</f>
        <v>5.7190219124822725</v>
      </c>
    </row>
    <row r="28" spans="1:15" x14ac:dyDescent="0.25">
      <c r="A28" s="2" t="s">
        <v>11</v>
      </c>
      <c r="B28" s="8">
        <f t="shared" si="3"/>
        <v>5.5</v>
      </c>
      <c r="C28" s="8">
        <f t="shared" si="4"/>
        <v>4</v>
      </c>
      <c r="D28" s="11">
        <f t="shared" si="5"/>
        <v>4.666666666666667</v>
      </c>
      <c r="E28" s="8">
        <f t="shared" si="6"/>
        <v>14.166666666666668</v>
      </c>
      <c r="F28" s="8">
        <f t="shared" si="7"/>
        <v>4.7222222222222223</v>
      </c>
      <c r="H28" s="2" t="s">
        <v>43</v>
      </c>
      <c r="I28" s="2">
        <f>(I20*I21)-1</f>
        <v>11</v>
      </c>
      <c r="J28" s="10">
        <f>SUMSQ(E22:E33)/I22-I23</f>
        <v>6.2654320987655865</v>
      </c>
      <c r="K28" s="10">
        <f t="shared" si="8"/>
        <v>0.56958473625141692</v>
      </c>
      <c r="L28" s="10">
        <f t="shared" ref="L28:L31" si="9">K28/$K$32</f>
        <v>0.56170448256780814</v>
      </c>
      <c r="M28" s="2" t="str">
        <f t="shared" ref="M28:M31" si="10">IF(L28&lt;N28,"tn",IF(L28&lt;O28,"*","**"))</f>
        <v>tn</v>
      </c>
      <c r="N28" s="2">
        <f t="shared" ref="N28:N31" si="11">FINV(5%,$I28,$I$32)</f>
        <v>2.2585183566229916</v>
      </c>
      <c r="O28" s="2">
        <f t="shared" ref="O28:O31" si="12">FINV(1%,$I28,$I$32)</f>
        <v>3.1837421959607717</v>
      </c>
    </row>
    <row r="29" spans="1:15" x14ac:dyDescent="0.25">
      <c r="A29" s="2" t="s">
        <v>12</v>
      </c>
      <c r="B29" s="8">
        <f t="shared" si="3"/>
        <v>3.6666666666666665</v>
      </c>
      <c r="C29" s="8">
        <f t="shared" si="4"/>
        <v>3.5</v>
      </c>
      <c r="D29" s="8">
        <f t="shared" si="5"/>
        <v>4.5</v>
      </c>
      <c r="E29" s="8">
        <f t="shared" si="6"/>
        <v>11.666666666666666</v>
      </c>
      <c r="F29" s="8">
        <f t="shared" si="7"/>
        <v>3.8888888888888888</v>
      </c>
      <c r="H29" s="2" t="s">
        <v>44</v>
      </c>
      <c r="I29" s="2">
        <f>I20-1</f>
        <v>3</v>
      </c>
      <c r="J29" s="10">
        <f>SUMSQ(E40:E43)/(I22*I21)-I23</f>
        <v>3.6358024691359105</v>
      </c>
      <c r="K29" s="10">
        <f t="shared" si="8"/>
        <v>1.2119341563786368</v>
      </c>
      <c r="L29" s="10">
        <f t="shared" si="9"/>
        <v>1.1951669433684229</v>
      </c>
      <c r="M29" s="2" t="str">
        <f t="shared" si="10"/>
        <v>tn</v>
      </c>
      <c r="N29" s="2">
        <f t="shared" si="11"/>
        <v>3.0491249886524128</v>
      </c>
      <c r="O29" s="2">
        <f t="shared" si="12"/>
        <v>4.8166057778160596</v>
      </c>
    </row>
    <row r="30" spans="1:15" x14ac:dyDescent="0.25">
      <c r="A30" s="2" t="s">
        <v>13</v>
      </c>
      <c r="B30" s="8">
        <f t="shared" si="3"/>
        <v>5</v>
      </c>
      <c r="C30" s="8">
        <f t="shared" si="4"/>
        <v>4</v>
      </c>
      <c r="D30" s="8">
        <f t="shared" si="5"/>
        <v>4.5</v>
      </c>
      <c r="E30" s="8">
        <f t="shared" si="6"/>
        <v>13.5</v>
      </c>
      <c r="F30" s="8">
        <f t="shared" si="7"/>
        <v>4.5</v>
      </c>
      <c r="H30" s="2" t="s">
        <v>45</v>
      </c>
      <c r="I30" s="2">
        <f>I21-1</f>
        <v>2</v>
      </c>
      <c r="J30" s="10">
        <f>SUMSQ(B44:D44)/(I22*I20)-I23</f>
        <v>0.16820987654318742</v>
      </c>
      <c r="K30" s="10">
        <f t="shared" si="8"/>
        <v>8.410493827159371E-2</v>
      </c>
      <c r="L30" s="10">
        <f t="shared" si="9"/>
        <v>8.2941339236292544E-2</v>
      </c>
      <c r="M30" s="2" t="str">
        <f t="shared" si="10"/>
        <v>tn</v>
      </c>
      <c r="N30" s="2">
        <f t="shared" si="11"/>
        <v>3.4433567793667246</v>
      </c>
      <c r="O30" s="2">
        <f t="shared" si="12"/>
        <v>5.7190219124822725</v>
      </c>
    </row>
    <row r="31" spans="1:15" x14ac:dyDescent="0.25">
      <c r="A31" s="2" t="s">
        <v>14</v>
      </c>
      <c r="B31" s="8">
        <f t="shared" si="3"/>
        <v>5</v>
      </c>
      <c r="C31" s="8">
        <f t="shared" si="4"/>
        <v>3.6666666666666665</v>
      </c>
      <c r="D31" s="8">
        <f t="shared" si="5"/>
        <v>4</v>
      </c>
      <c r="E31" s="8">
        <f t="shared" si="6"/>
        <v>12.666666666666666</v>
      </c>
      <c r="F31" s="8">
        <f t="shared" si="7"/>
        <v>4.2222222222222223</v>
      </c>
      <c r="H31" s="2" t="s">
        <v>46</v>
      </c>
      <c r="I31" s="2">
        <f>I28-I29-I30</f>
        <v>6</v>
      </c>
      <c r="J31" s="10">
        <f>J28-J29-J30</f>
        <v>2.4614197530864885</v>
      </c>
      <c r="K31" s="10">
        <f t="shared" si="8"/>
        <v>0.41023662551441475</v>
      </c>
      <c r="L31" s="10">
        <f t="shared" si="9"/>
        <v>0.40456096661133933</v>
      </c>
      <c r="M31" s="2" t="str">
        <f t="shared" si="10"/>
        <v>tn</v>
      </c>
      <c r="N31" s="2">
        <f t="shared" si="11"/>
        <v>2.5490614138436585</v>
      </c>
      <c r="O31" s="2">
        <f t="shared" si="12"/>
        <v>3.7583014350037565</v>
      </c>
    </row>
    <row r="32" spans="1:15" x14ac:dyDescent="0.25">
      <c r="A32" s="12" t="s">
        <v>15</v>
      </c>
      <c r="B32" s="8">
        <f t="shared" si="3"/>
        <v>5.333333333333333</v>
      </c>
      <c r="C32" s="8">
        <f t="shared" si="4"/>
        <v>4</v>
      </c>
      <c r="D32" s="8">
        <f t="shared" si="5"/>
        <v>3.3333333333333335</v>
      </c>
      <c r="E32" s="8">
        <f t="shared" si="6"/>
        <v>12.666666666666666</v>
      </c>
      <c r="F32" s="8">
        <f t="shared" si="7"/>
        <v>4.2222222222222223</v>
      </c>
      <c r="H32" s="2" t="s">
        <v>47</v>
      </c>
      <c r="I32" s="2">
        <f>I33-I27-I28</f>
        <v>22</v>
      </c>
      <c r="J32" s="10">
        <f>J33-J29-J27</f>
        <v>22.308641975308547</v>
      </c>
      <c r="K32" s="10">
        <f t="shared" si="8"/>
        <v>1.014029180695843</v>
      </c>
      <c r="L32" s="13"/>
      <c r="M32" s="14"/>
      <c r="N32" s="14"/>
      <c r="O32" s="14"/>
    </row>
    <row r="33" spans="1:16" x14ac:dyDescent="0.25">
      <c r="A33" s="12" t="s">
        <v>16</v>
      </c>
      <c r="B33" s="8">
        <f t="shared" si="3"/>
        <v>4.5</v>
      </c>
      <c r="C33" s="8">
        <f t="shared" si="4"/>
        <v>6</v>
      </c>
      <c r="D33" s="8">
        <f t="shared" si="5"/>
        <v>3</v>
      </c>
      <c r="E33" s="8">
        <f t="shared" si="6"/>
        <v>13.5</v>
      </c>
      <c r="F33" s="8">
        <f t="shared" si="7"/>
        <v>4.5</v>
      </c>
      <c r="H33" s="2" t="s">
        <v>48</v>
      </c>
      <c r="I33" s="2">
        <f>I20*I21*I22-1</f>
        <v>35</v>
      </c>
      <c r="J33" s="10">
        <f>SUMSQ(B22:D33)-I23</f>
        <v>26.209876543210044</v>
      </c>
      <c r="K33" s="13"/>
      <c r="L33" s="13"/>
      <c r="M33" s="14"/>
      <c r="N33" s="14"/>
      <c r="O33" s="14"/>
    </row>
    <row r="34" spans="1:16" x14ac:dyDescent="0.25">
      <c r="A34" s="15" t="s">
        <v>49</v>
      </c>
      <c r="B34" s="8">
        <f>SUM(B22:B33)</f>
        <v>56.333333333333329</v>
      </c>
      <c r="C34" s="8">
        <f t="shared" ref="C34:F34" si="13">SUM(C22:C33)</f>
        <v>56.666666666666664</v>
      </c>
      <c r="D34" s="8">
        <f t="shared" si="13"/>
        <v>54.333333333333336</v>
      </c>
      <c r="E34" s="8">
        <f t="shared" si="13"/>
        <v>167.33333333333331</v>
      </c>
      <c r="F34" s="8">
        <f t="shared" si="13"/>
        <v>55.777777777777771</v>
      </c>
    </row>
    <row r="35" spans="1:16" x14ac:dyDescent="0.25">
      <c r="A35" s="12" t="s">
        <v>64</v>
      </c>
      <c r="B35" s="8">
        <f>AVERAGE(B22:B33)</f>
        <v>4.6944444444444438</v>
      </c>
      <c r="C35" s="8">
        <f t="shared" ref="C35:F35" si="14">AVERAGE(C22:C33)</f>
        <v>4.7222222222222223</v>
      </c>
      <c r="D35" s="8">
        <f t="shared" si="14"/>
        <v>4.5277777777777777</v>
      </c>
      <c r="E35" s="8"/>
      <c r="F35" s="11">
        <f t="shared" si="14"/>
        <v>4.6481481481481479</v>
      </c>
      <c r="J35">
        <f>SQRT(K32/2)</f>
        <v>0.71204957014797887</v>
      </c>
    </row>
    <row r="37" spans="1:16" x14ac:dyDescent="0.25">
      <c r="A37" s="40" t="s">
        <v>50</v>
      </c>
      <c r="B37" s="40"/>
      <c r="C37" s="40"/>
      <c r="I37" s="16"/>
      <c r="J37" s="16"/>
      <c r="K37" s="16"/>
      <c r="L37" s="1"/>
      <c r="M37" s="16"/>
      <c r="N37" s="16"/>
      <c r="O37" s="16"/>
      <c r="P37" s="16"/>
    </row>
    <row r="38" spans="1:16" x14ac:dyDescent="0.25">
      <c r="A38" s="30" t="s">
        <v>44</v>
      </c>
      <c r="B38" s="32" t="s">
        <v>45</v>
      </c>
      <c r="C38" s="33"/>
      <c r="D38" s="34"/>
      <c r="E38" s="45" t="s">
        <v>49</v>
      </c>
      <c r="F38" s="46" t="s">
        <v>2</v>
      </c>
      <c r="I38" s="17"/>
      <c r="J38" s="16"/>
      <c r="K38" s="24"/>
      <c r="L38" s="1"/>
      <c r="M38" s="16"/>
      <c r="N38" s="16"/>
      <c r="O38" s="1"/>
      <c r="P38" s="16"/>
    </row>
    <row r="39" spans="1:16" x14ac:dyDescent="0.25">
      <c r="A39" s="31"/>
      <c r="B39" s="18" t="s">
        <v>51</v>
      </c>
      <c r="C39" s="18" t="s">
        <v>52</v>
      </c>
      <c r="D39" s="18" t="s">
        <v>53</v>
      </c>
      <c r="E39" s="45"/>
      <c r="F39" s="46"/>
      <c r="J39" s="1"/>
      <c r="K39" s="1"/>
      <c r="L39" s="1"/>
      <c r="M39" s="16"/>
      <c r="N39" s="16"/>
      <c r="O39" s="1"/>
      <c r="P39" s="16"/>
    </row>
    <row r="40" spans="1:16" x14ac:dyDescent="0.25">
      <c r="A40" s="19" t="s">
        <v>54</v>
      </c>
      <c r="B40" s="8">
        <f>E22</f>
        <v>13</v>
      </c>
      <c r="C40" s="8">
        <f>E23</f>
        <v>15.5</v>
      </c>
      <c r="D40" s="11">
        <f>E24</f>
        <v>15</v>
      </c>
      <c r="E40" s="11">
        <f>SUM(B40:D40)</f>
        <v>43.5</v>
      </c>
      <c r="F40" s="8">
        <f>E40/9</f>
        <v>4.833333333333333</v>
      </c>
      <c r="I40" s="28"/>
      <c r="J40" s="1"/>
      <c r="K40" s="1"/>
      <c r="M40" s="16"/>
      <c r="N40" s="16"/>
      <c r="O40" s="1"/>
      <c r="P40" s="16"/>
    </row>
    <row r="41" spans="1:16" x14ac:dyDescent="0.25">
      <c r="A41" s="19" t="s">
        <v>56</v>
      </c>
      <c r="B41" s="8">
        <f>E25</f>
        <v>15.833333333333332</v>
      </c>
      <c r="C41" s="8">
        <f>E26</f>
        <v>15</v>
      </c>
      <c r="D41" s="8">
        <f>E27</f>
        <v>14.833333333333332</v>
      </c>
      <c r="E41" s="8">
        <f t="shared" ref="E41:E43" si="15">SUM(B41:D41)</f>
        <v>45.666666666666664</v>
      </c>
      <c r="F41" s="8">
        <f t="shared" ref="F41:F43" si="16">E41/9</f>
        <v>5.0740740740740735</v>
      </c>
      <c r="I41" s="1"/>
      <c r="J41" s="29"/>
      <c r="K41" s="1"/>
      <c r="N41" s="16"/>
      <c r="O41" s="1"/>
      <c r="P41" s="16"/>
    </row>
    <row r="42" spans="1:16" x14ac:dyDescent="0.25">
      <c r="A42" s="19" t="s">
        <v>58</v>
      </c>
      <c r="B42" s="8">
        <f>E28</f>
        <v>14.166666666666668</v>
      </c>
      <c r="C42" s="8">
        <f>E29</f>
        <v>11.666666666666666</v>
      </c>
      <c r="D42" s="8">
        <f>E30</f>
        <v>13.5</v>
      </c>
      <c r="E42" s="8">
        <f t="shared" si="15"/>
        <v>39.333333333333336</v>
      </c>
      <c r="F42" s="8">
        <f t="shared" si="16"/>
        <v>4.3703703703703702</v>
      </c>
      <c r="I42" s="1"/>
      <c r="J42" s="29"/>
      <c r="K42" s="1"/>
      <c r="M42" s="23"/>
      <c r="N42" s="16"/>
      <c r="O42" s="1"/>
      <c r="P42" s="16"/>
    </row>
    <row r="43" spans="1:16" x14ac:dyDescent="0.25">
      <c r="A43" s="21" t="s">
        <v>59</v>
      </c>
      <c r="B43" s="8">
        <f>E31</f>
        <v>12.666666666666666</v>
      </c>
      <c r="C43" s="8">
        <f>E32</f>
        <v>12.666666666666666</v>
      </c>
      <c r="D43" s="8">
        <f>E33</f>
        <v>13.5</v>
      </c>
      <c r="E43" s="8">
        <f t="shared" si="15"/>
        <v>38.833333333333329</v>
      </c>
      <c r="F43" s="8">
        <f t="shared" si="16"/>
        <v>4.314814814814814</v>
      </c>
      <c r="I43" s="1"/>
      <c r="J43" s="29"/>
      <c r="K43" s="1"/>
      <c r="M43" s="25"/>
      <c r="N43" s="16"/>
      <c r="O43" s="1"/>
      <c r="P43" s="16"/>
    </row>
    <row r="44" spans="1:16" x14ac:dyDescent="0.25">
      <c r="A44" s="19" t="s">
        <v>49</v>
      </c>
      <c r="B44" s="8">
        <f>SUM(B40:B43)</f>
        <v>55.666666666666664</v>
      </c>
      <c r="C44" s="8">
        <f>SUM(C40:C43)</f>
        <v>54.833333333333329</v>
      </c>
      <c r="D44" s="8">
        <f>SUM(D40:D43)</f>
        <v>56.833333333333329</v>
      </c>
      <c r="E44" s="8">
        <f>SUM(E40:E43)</f>
        <v>167.33333333333331</v>
      </c>
      <c r="F44" s="2"/>
      <c r="I44" s="1"/>
      <c r="J44" s="29"/>
      <c r="K44" s="1"/>
      <c r="N44" s="16"/>
      <c r="O44" s="1"/>
      <c r="P44" s="16"/>
    </row>
    <row r="45" spans="1:16" x14ac:dyDescent="0.25">
      <c r="A45" s="19" t="s">
        <v>2</v>
      </c>
      <c r="B45" s="8">
        <f>B44/12</f>
        <v>4.6388888888888884</v>
      </c>
      <c r="C45" s="8">
        <f t="shared" ref="C45:D45" si="17">C44/12</f>
        <v>4.5694444444444438</v>
      </c>
      <c r="D45" s="8">
        <f t="shared" si="17"/>
        <v>4.7361111111111107</v>
      </c>
      <c r="E45" s="2"/>
      <c r="F45" s="2"/>
      <c r="H45" s="26"/>
      <c r="I45" s="28"/>
      <c r="J45" s="29"/>
      <c r="K45" s="1"/>
      <c r="N45" s="16"/>
      <c r="O45" s="1"/>
      <c r="P45" s="16"/>
    </row>
    <row r="46" spans="1:16" x14ac:dyDescent="0.25">
      <c r="I46" s="28"/>
      <c r="J46" s="1"/>
      <c r="K46" s="1"/>
      <c r="N46" s="16"/>
      <c r="O46" s="1"/>
      <c r="P46" s="16"/>
    </row>
    <row r="47" spans="1:16" x14ac:dyDescent="0.25">
      <c r="I47" s="28"/>
      <c r="J47" s="1"/>
      <c r="K47" s="1"/>
      <c r="M47" s="16"/>
      <c r="N47" s="16"/>
      <c r="O47" s="1"/>
      <c r="P47" s="16"/>
    </row>
    <row r="48" spans="1:16" x14ac:dyDescent="0.25">
      <c r="I48" s="28"/>
      <c r="J48" s="1"/>
      <c r="K48" s="1"/>
      <c r="M48" s="16"/>
      <c r="N48" s="16"/>
      <c r="O48" s="1"/>
      <c r="P48" s="16"/>
    </row>
    <row r="49" spans="8:16" x14ac:dyDescent="0.25">
      <c r="H49" s="27"/>
      <c r="I49" s="28"/>
      <c r="J49" s="1"/>
      <c r="K49" s="1"/>
      <c r="M49" s="16"/>
      <c r="N49" s="16"/>
      <c r="O49" s="1"/>
      <c r="P49" s="16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2022-01-05T15:57:45Z</dcterms:created>
  <dcterms:modified xsi:type="dcterms:W3CDTF">2023-03-11T15:43:15Z</dcterms:modified>
</cp:coreProperties>
</file>