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4" i="1" l="1"/>
  <c r="M73" i="1"/>
  <c r="F67" i="1" l="1"/>
  <c r="C68" i="1"/>
  <c r="D68" i="1"/>
  <c r="F68" i="1"/>
  <c r="B68" i="1"/>
  <c r="B38" i="1" l="1"/>
  <c r="C38" i="1"/>
  <c r="E38" i="1"/>
  <c r="B55" i="1"/>
  <c r="H38" i="1"/>
  <c r="I38" i="1"/>
  <c r="K38" i="1"/>
  <c r="C55" i="1"/>
  <c r="N38" i="1"/>
  <c r="O38" i="1"/>
  <c r="Q38" i="1"/>
  <c r="D55" i="1"/>
  <c r="B39" i="1"/>
  <c r="C39" i="1"/>
  <c r="E39" i="1"/>
  <c r="B56" i="1"/>
  <c r="H39" i="1"/>
  <c r="I39" i="1"/>
  <c r="K39" i="1"/>
  <c r="C56" i="1"/>
  <c r="N39" i="1"/>
  <c r="O39" i="1"/>
  <c r="P39" i="1"/>
  <c r="Q39" i="1"/>
  <c r="D56" i="1"/>
  <c r="B40" i="1"/>
  <c r="C40" i="1"/>
  <c r="E40" i="1"/>
  <c r="B57" i="1"/>
  <c r="I40" i="1"/>
  <c r="J40" i="1"/>
  <c r="K40" i="1"/>
  <c r="C57" i="1"/>
  <c r="N40" i="1"/>
  <c r="O40" i="1"/>
  <c r="Q40" i="1"/>
  <c r="D57" i="1"/>
  <c r="C41" i="1"/>
  <c r="E41" i="1"/>
  <c r="B58" i="1"/>
  <c r="H41" i="1"/>
  <c r="I41" i="1"/>
  <c r="J41" i="1"/>
  <c r="K41" i="1"/>
  <c r="C58" i="1"/>
  <c r="N41" i="1"/>
  <c r="O41" i="1"/>
  <c r="Q41" i="1"/>
  <c r="D58" i="1"/>
  <c r="B42" i="1"/>
  <c r="C42" i="1"/>
  <c r="E42" i="1"/>
  <c r="B59" i="1"/>
  <c r="H42" i="1"/>
  <c r="I42" i="1"/>
  <c r="K42" i="1"/>
  <c r="C59" i="1"/>
  <c r="N42" i="1"/>
  <c r="O42" i="1"/>
  <c r="Q42" i="1"/>
  <c r="D59" i="1"/>
  <c r="B43" i="1"/>
  <c r="C43" i="1"/>
  <c r="D43" i="1"/>
  <c r="E43" i="1"/>
  <c r="B60" i="1"/>
  <c r="H43" i="1"/>
  <c r="I43" i="1"/>
  <c r="K43" i="1"/>
  <c r="C60" i="1"/>
  <c r="N43" i="1"/>
  <c r="O43" i="1"/>
  <c r="Q43" i="1"/>
  <c r="D60" i="1"/>
  <c r="B44" i="1"/>
  <c r="C44" i="1"/>
  <c r="E44" i="1"/>
  <c r="B61" i="1"/>
  <c r="H44" i="1"/>
  <c r="I44" i="1"/>
  <c r="K44" i="1"/>
  <c r="C61" i="1"/>
  <c r="P44" i="1"/>
  <c r="Q44" i="1"/>
  <c r="D61" i="1"/>
  <c r="B45" i="1"/>
  <c r="C45" i="1"/>
  <c r="E45" i="1"/>
  <c r="B62" i="1"/>
  <c r="H45" i="1"/>
  <c r="I45" i="1"/>
  <c r="K45" i="1"/>
  <c r="C62" i="1"/>
  <c r="N45" i="1"/>
  <c r="P45" i="1"/>
  <c r="Q45" i="1"/>
  <c r="D62" i="1"/>
  <c r="B46" i="1"/>
  <c r="C46" i="1"/>
  <c r="E46" i="1"/>
  <c r="B63" i="1"/>
  <c r="H46" i="1"/>
  <c r="I46" i="1"/>
  <c r="K46" i="1"/>
  <c r="C63" i="1"/>
  <c r="N46" i="1"/>
  <c r="O46" i="1"/>
  <c r="Q46" i="1"/>
  <c r="D63" i="1"/>
  <c r="B47" i="1"/>
  <c r="C47" i="1"/>
  <c r="E47" i="1"/>
  <c r="B64" i="1"/>
  <c r="H47" i="1"/>
  <c r="I47" i="1"/>
  <c r="K47" i="1"/>
  <c r="C64" i="1"/>
  <c r="N47" i="1"/>
  <c r="O47" i="1"/>
  <c r="Q47" i="1"/>
  <c r="D64" i="1"/>
  <c r="B48" i="1"/>
  <c r="C48" i="1"/>
  <c r="E48" i="1"/>
  <c r="B65" i="1"/>
  <c r="H48" i="1"/>
  <c r="I48" i="1"/>
  <c r="K48" i="1"/>
  <c r="C65" i="1"/>
  <c r="N48" i="1"/>
  <c r="O48" i="1"/>
  <c r="Q48" i="1"/>
  <c r="D65" i="1"/>
  <c r="B49" i="1"/>
  <c r="C49" i="1"/>
  <c r="D49" i="1"/>
  <c r="E49" i="1"/>
  <c r="B66" i="1"/>
  <c r="H49" i="1"/>
  <c r="I49" i="1"/>
  <c r="K49" i="1"/>
  <c r="C66" i="1"/>
  <c r="N49" i="1"/>
  <c r="O49" i="1"/>
  <c r="Q49" i="1"/>
  <c r="D66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I57" i="1"/>
  <c r="J67" i="1"/>
  <c r="B72" i="1"/>
  <c r="C72" i="1"/>
  <c r="D72" i="1"/>
  <c r="E72" i="1"/>
  <c r="B73" i="1"/>
  <c r="C73" i="1"/>
  <c r="D73" i="1"/>
  <c r="E73" i="1"/>
  <c r="B74" i="1"/>
  <c r="C74" i="1"/>
  <c r="D74" i="1"/>
  <c r="E74" i="1"/>
  <c r="B75" i="1"/>
  <c r="C75" i="1"/>
  <c r="D75" i="1"/>
  <c r="E75" i="1"/>
  <c r="J63" i="1"/>
  <c r="B67" i="1"/>
  <c r="C67" i="1"/>
  <c r="D67" i="1"/>
  <c r="J61" i="1"/>
  <c r="J66" i="1"/>
  <c r="I67" i="1"/>
  <c r="I61" i="1"/>
  <c r="I62" i="1"/>
  <c r="I66" i="1"/>
  <c r="K66" i="1"/>
  <c r="J77" i="1"/>
  <c r="J74" i="1"/>
  <c r="J76" i="1"/>
  <c r="D76" i="1"/>
  <c r="J73" i="1"/>
  <c r="I63" i="1"/>
  <c r="I64" i="1"/>
  <c r="I65" i="1"/>
  <c r="O65" i="1"/>
  <c r="O62" i="1"/>
  <c r="O63" i="1"/>
  <c r="O64" i="1"/>
  <c r="O61" i="1"/>
  <c r="N65" i="1"/>
  <c r="N64" i="1"/>
  <c r="N63" i="1"/>
  <c r="N62" i="1"/>
  <c r="N61" i="1"/>
  <c r="D77" i="1"/>
  <c r="F75" i="1"/>
  <c r="F72" i="1"/>
  <c r="F56" i="1"/>
  <c r="F57" i="1"/>
  <c r="F59" i="1"/>
  <c r="F60" i="1"/>
  <c r="F63" i="1"/>
  <c r="F64" i="1"/>
  <c r="F65" i="1"/>
  <c r="F66" i="1"/>
  <c r="F55" i="1"/>
  <c r="E5" i="1"/>
  <c r="F62" i="1"/>
  <c r="C76" i="1"/>
  <c r="F61" i="1"/>
  <c r="F58" i="1"/>
  <c r="Q32" i="1"/>
  <c r="K32" i="1"/>
  <c r="E32" i="1"/>
  <c r="Q31" i="1"/>
  <c r="K31" i="1"/>
  <c r="E31" i="1"/>
  <c r="Q30" i="1"/>
  <c r="K30" i="1"/>
  <c r="E30" i="1"/>
  <c r="Q29" i="1"/>
  <c r="K29" i="1"/>
  <c r="E29" i="1"/>
  <c r="Q28" i="1"/>
  <c r="K28" i="1"/>
  <c r="E28" i="1"/>
  <c r="Q27" i="1"/>
  <c r="K27" i="1"/>
  <c r="E27" i="1"/>
  <c r="Q26" i="1"/>
  <c r="K26" i="1"/>
  <c r="E26" i="1"/>
  <c r="Q25" i="1"/>
  <c r="K25" i="1"/>
  <c r="E25" i="1"/>
  <c r="Q24" i="1"/>
  <c r="K24" i="1"/>
  <c r="E24" i="1"/>
  <c r="Q23" i="1"/>
  <c r="K23" i="1"/>
  <c r="E23" i="1"/>
  <c r="Q22" i="1"/>
  <c r="K22" i="1"/>
  <c r="E22" i="1"/>
  <c r="Q21" i="1"/>
  <c r="K21" i="1"/>
  <c r="E21" i="1"/>
  <c r="C77" i="1"/>
  <c r="J75" i="1"/>
  <c r="F74" i="1"/>
  <c r="Q16" i="1"/>
  <c r="K16" i="1"/>
  <c r="E16" i="1"/>
  <c r="Q15" i="1"/>
  <c r="K15" i="1"/>
  <c r="E15" i="1"/>
  <c r="Q14" i="1"/>
  <c r="K14" i="1"/>
  <c r="E14" i="1"/>
  <c r="Q13" i="1"/>
  <c r="K13" i="1"/>
  <c r="E13" i="1"/>
  <c r="Q12" i="1"/>
  <c r="K12" i="1"/>
  <c r="E12" i="1"/>
  <c r="Q11" i="1"/>
  <c r="K11" i="1"/>
  <c r="E11" i="1"/>
  <c r="Q10" i="1"/>
  <c r="K10" i="1"/>
  <c r="E10" i="1"/>
  <c r="Q9" i="1"/>
  <c r="K9" i="1"/>
  <c r="E9" i="1"/>
  <c r="Q8" i="1"/>
  <c r="K8" i="1"/>
  <c r="E8" i="1"/>
  <c r="Q7" i="1"/>
  <c r="K7" i="1"/>
  <c r="E7" i="1"/>
  <c r="Q6" i="1"/>
  <c r="K6" i="1"/>
  <c r="E6" i="1"/>
  <c r="Q5" i="1"/>
  <c r="K5" i="1"/>
  <c r="B76" i="1"/>
  <c r="J64" i="1"/>
  <c r="K64" i="1"/>
  <c r="J62" i="1"/>
  <c r="K63" i="1"/>
  <c r="K61" i="1"/>
  <c r="B77" i="1"/>
  <c r="K62" i="1"/>
  <c r="J65" i="1"/>
  <c r="K65" i="1"/>
  <c r="L61" i="1"/>
  <c r="M61" i="1"/>
  <c r="E76" i="1"/>
  <c r="F73" i="1"/>
  <c r="L64" i="1"/>
  <c r="M64" i="1"/>
  <c r="L65" i="1"/>
  <c r="M65" i="1"/>
  <c r="L62" i="1"/>
  <c r="M62" i="1"/>
  <c r="L63" i="1"/>
  <c r="M63" i="1"/>
</calcChain>
</file>

<file path=xl/sharedStrings.xml><?xml version="1.0" encoding="utf-8"?>
<sst xmlns="http://schemas.openxmlformats.org/spreadsheetml/2006/main" count="208" uniqueCount="62">
  <si>
    <t>Pengamatan Berat Ekonomis Selada Hijau Umur 40 HST</t>
  </si>
  <si>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</si>
  <si>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</si>
  <si>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</si>
  <si>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</si>
  <si>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</si>
  <si>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</si>
  <si>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</si>
  <si>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</si>
  <si>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</si>
  <si>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</si>
  <si>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</si>
  <si>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</si>
  <si>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</si>
  <si>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</si>
  <si>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</si>
  <si>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</si>
  <si>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</si>
  <si>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Pengamatan Berat Basah Selada Hijau Umur 40 HST</t>
  </si>
  <si>
    <t>Perhitungan Indeks Panen Selada Hijau Umur 40 HST</t>
  </si>
  <si>
    <t>Indeks panen = berat ekonomis/berat keseluruhan</t>
  </si>
  <si>
    <t>Rata-rata Indeks Panen Selada Hijau Umur 40 HST</t>
  </si>
  <si>
    <t>Ulangan</t>
  </si>
  <si>
    <t>Jumlah</t>
  </si>
  <si>
    <t>I</t>
  </si>
  <si>
    <t>II</t>
  </si>
  <si>
    <t>III</t>
  </si>
  <si>
    <t>Tabel Dua Arah</t>
  </si>
  <si>
    <t>M</t>
  </si>
  <si>
    <t>M1</t>
  </si>
  <si>
    <t>M2</t>
  </si>
  <si>
    <t>M3</t>
  </si>
  <si>
    <t>M4</t>
  </si>
  <si>
    <t>K</t>
  </si>
  <si>
    <t>K1</t>
  </si>
  <si>
    <t>K2</t>
  </si>
  <si>
    <t>K3</t>
  </si>
  <si>
    <t>Total</t>
  </si>
  <si>
    <t>Tabel Anova RAK Faktorial</t>
  </si>
  <si>
    <t>m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</si>
  <si>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</si>
  <si>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</si>
  <si>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</si>
  <si>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</si>
  <si>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</si>
  <si>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</si>
  <si>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</si>
  <si>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</si>
  <si>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</si>
  <si>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</si>
  <si>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</si>
  <si>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</si>
  <si>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MK</t>
  </si>
  <si>
    <t>Galat</t>
  </si>
  <si>
    <t>Rerata</t>
  </si>
  <si>
    <t>Notasi</t>
  </si>
  <si>
    <t>BNJ</t>
  </si>
  <si>
    <t>sd(4;22)</t>
  </si>
  <si>
    <t>a</t>
  </si>
  <si>
    <t>ab</t>
  </si>
  <si>
    <t>b</t>
  </si>
  <si>
    <t>Rataan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</si>
</sst>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1" fillId="0" borderId="0" xfId="0" applyFont="1"/>
    <xf numFmtId="0" fontId="0" fillId="2" borderId="6" xfId="0" applyFill="1" applyBorder="1" applyAlignment="1">
      <alignment horizontal="center" vertical="center"/>
    </xf>
    <xf numFmtId="0" fontId="1" fillId="0" borderId="6" xfId="0" applyFont="1" applyFill="1" applyBorder="1"/>
    <xf numFmtId="0" fontId="0" fillId="3" borderId="6" xfId="0" applyFill="1" applyBorder="1"/>
    <xf numFmtId="0" fontId="0" fillId="4" borderId="0" xfId="0" applyFill="1"/>
    <xf numFmtId="2" fontId="0" fillId="0" borderId="6" xfId="0" applyNumberFormat="1" applyBorder="1"/>
    <xf numFmtId="2" fontId="0" fillId="0" borderId="0" xfId="0" applyNumberFormat="1"/>
    <xf numFmtId="0" fontId="0" fillId="0" borderId="6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82"/>
  <sheetViews>
    <sheetView tabSelected="1" topLeftCell="A59" zoomScaleNormal="100" workbookViewId="0">
      <selection activeCell="M77" sqref="M77"/>
    </sheetView>
  </sheetViews>
  <sheetFormatPr defaultRowHeight="15" x14ac:dyDescent="0.25"/>
  <cols>
    <col min="8" max="8" width="9.85546875" customWidth="1"/>
  </cols>
  <sheetData>
    <row r="2" spans="1:17" x14ac:dyDescent="0.25">
      <c r="A2" t="s">
        <v>0</v>
      </c>
    </row>
    <row r="3" spans="1:17" x14ac:dyDescent="0.25">
      <c r="A3" s="16" t="s">
        <v>1</v>
      </c>
      <c r="B3" s="18" t="s">
        <v>2</v>
      </c>
      <c r="C3" s="19"/>
      <c r="D3" s="20"/>
      <c r="E3" s="16" t="s">
        <v>3</v>
      </c>
      <c r="G3" s="16" t="s">
        <v>1</v>
      </c>
      <c r="H3" s="13" t="s">
        <v>4</v>
      </c>
      <c r="I3" s="14"/>
      <c r="J3" s="15"/>
      <c r="K3" s="16" t="s">
        <v>3</v>
      </c>
      <c r="L3" s="1"/>
      <c r="M3" s="16" t="s">
        <v>1</v>
      </c>
      <c r="N3" s="13" t="s">
        <v>5</v>
      </c>
      <c r="O3" s="14"/>
      <c r="P3" s="15"/>
      <c r="Q3" s="16" t="s">
        <v>3</v>
      </c>
    </row>
    <row r="4" spans="1:17" x14ac:dyDescent="0.25">
      <c r="A4" s="17"/>
      <c r="B4" s="2">
        <v>1</v>
      </c>
      <c r="C4" s="2">
        <v>2</v>
      </c>
      <c r="D4" s="2">
        <v>3</v>
      </c>
      <c r="E4" s="17"/>
      <c r="G4" s="17"/>
      <c r="H4" s="2">
        <v>1</v>
      </c>
      <c r="I4" s="2">
        <v>2</v>
      </c>
      <c r="J4" s="2">
        <v>3</v>
      </c>
      <c r="K4" s="17"/>
      <c r="L4" s="1"/>
      <c r="M4" s="17"/>
      <c r="N4" s="2">
        <v>1</v>
      </c>
      <c r="O4" s="2">
        <v>2</v>
      </c>
      <c r="P4" s="2">
        <v>3</v>
      </c>
      <c r="Q4" s="17"/>
    </row>
    <row r="5" spans="1:17" x14ac:dyDescent="0.25">
      <c r="A5" s="3" t="s">
        <v>6</v>
      </c>
      <c r="B5" s="3">
        <v>12</v>
      </c>
      <c r="C5" s="3">
        <v>3.1</v>
      </c>
      <c r="D5" s="4"/>
      <c r="E5" s="3">
        <f>AVERAGE(B5:D5)</f>
        <v>7.55</v>
      </c>
      <c r="G5" s="3" t="s">
        <v>6</v>
      </c>
      <c r="H5" s="4">
        <v>24</v>
      </c>
      <c r="I5" s="3">
        <v>17.8</v>
      </c>
      <c r="J5" s="3"/>
      <c r="K5" s="3">
        <f>AVERAGE(H5:J5)</f>
        <v>20.9</v>
      </c>
      <c r="L5" s="1"/>
      <c r="M5" s="3" t="s">
        <v>6</v>
      </c>
      <c r="N5" s="4">
        <v>27.2</v>
      </c>
      <c r="O5" s="3">
        <v>18</v>
      </c>
      <c r="P5" s="3"/>
      <c r="Q5" s="3">
        <f>AVERAGE(N5:P5)</f>
        <v>22.6</v>
      </c>
    </row>
    <row r="6" spans="1:17" x14ac:dyDescent="0.25">
      <c r="A6" s="3" t="s">
        <v>7</v>
      </c>
      <c r="B6" s="3">
        <v>4.3</v>
      </c>
      <c r="C6" s="3">
        <v>2.5</v>
      </c>
      <c r="D6" s="3"/>
      <c r="E6" s="3">
        <f t="shared" ref="E6:E16" si="0">AVERAGE(B6:D6)</f>
        <v>3.4</v>
      </c>
      <c r="G6" s="3" t="s">
        <v>7</v>
      </c>
      <c r="H6" s="3">
        <v>34.299999999999997</v>
      </c>
      <c r="I6" s="3">
        <v>22</v>
      </c>
      <c r="J6" s="3"/>
      <c r="K6" s="3">
        <f t="shared" ref="K6:K16" si="1">AVERAGE(H6:J6)</f>
        <v>28.15</v>
      </c>
      <c r="L6" s="1"/>
      <c r="M6" s="3" t="s">
        <v>7</v>
      </c>
      <c r="N6" s="3">
        <v>29</v>
      </c>
      <c r="O6" s="3">
        <v>20.100000000000001</v>
      </c>
      <c r="P6" s="3">
        <v>26.4</v>
      </c>
      <c r="Q6" s="3">
        <f t="shared" ref="Q6:Q16" si="2">AVERAGE(N6:P6)</f>
        <v>25.166666666666668</v>
      </c>
    </row>
    <row r="7" spans="1:17" x14ac:dyDescent="0.25">
      <c r="A7" s="3" t="s">
        <v>8</v>
      </c>
      <c r="B7" s="3">
        <v>17.2</v>
      </c>
      <c r="C7" s="4">
        <v>19.100000000000001</v>
      </c>
      <c r="D7" s="3"/>
      <c r="E7" s="3">
        <f t="shared" si="0"/>
        <v>18.149999999999999</v>
      </c>
      <c r="G7" s="3" t="s">
        <v>8</v>
      </c>
      <c r="H7" s="3">
        <v>15.5</v>
      </c>
      <c r="I7" s="3">
        <v>20</v>
      </c>
      <c r="J7" s="3">
        <v>12.8</v>
      </c>
      <c r="K7" s="3">
        <f t="shared" si="1"/>
        <v>16.099999999999998</v>
      </c>
      <c r="L7" s="1"/>
      <c r="M7" s="3" t="s">
        <v>8</v>
      </c>
      <c r="N7" s="4">
        <v>31</v>
      </c>
      <c r="O7" s="3">
        <v>12.8</v>
      </c>
      <c r="P7" s="3"/>
      <c r="Q7" s="3">
        <f t="shared" si="2"/>
        <v>21.9</v>
      </c>
    </row>
    <row r="8" spans="1:17" x14ac:dyDescent="0.25">
      <c r="A8" s="3" t="s">
        <v>9</v>
      </c>
      <c r="B8" s="3">
        <v>18.5</v>
      </c>
      <c r="C8" s="3">
        <v>2.7</v>
      </c>
      <c r="D8" s="3"/>
      <c r="E8" s="3">
        <f t="shared" si="0"/>
        <v>10.6</v>
      </c>
      <c r="G8" s="4" t="s">
        <v>9</v>
      </c>
      <c r="H8" s="3">
        <v>20</v>
      </c>
      <c r="I8" s="3">
        <v>19.100000000000001</v>
      </c>
      <c r="J8" s="3">
        <v>30</v>
      </c>
      <c r="K8" s="3">
        <f t="shared" si="1"/>
        <v>23.033333333333331</v>
      </c>
      <c r="L8" s="1"/>
      <c r="M8" s="3" t="s">
        <v>9</v>
      </c>
      <c r="N8" s="3">
        <v>23</v>
      </c>
      <c r="O8" s="3">
        <v>3.8</v>
      </c>
      <c r="P8" s="3"/>
      <c r="Q8" s="3">
        <f t="shared" si="2"/>
        <v>13.4</v>
      </c>
    </row>
    <row r="9" spans="1:17" x14ac:dyDescent="0.25">
      <c r="A9" s="3" t="s">
        <v>10</v>
      </c>
      <c r="B9" s="3">
        <v>3.3</v>
      </c>
      <c r="C9" s="3">
        <v>3.1</v>
      </c>
      <c r="D9" s="3"/>
      <c r="E9" s="3">
        <f t="shared" si="0"/>
        <v>3.2</v>
      </c>
      <c r="G9" s="3" t="s">
        <v>10</v>
      </c>
      <c r="H9" s="3">
        <v>9.3000000000000007</v>
      </c>
      <c r="I9" s="3">
        <v>7.4</v>
      </c>
      <c r="J9" s="3"/>
      <c r="K9" s="3">
        <f t="shared" si="1"/>
        <v>8.3500000000000014</v>
      </c>
      <c r="L9" s="1"/>
      <c r="M9" s="3" t="s">
        <v>10</v>
      </c>
      <c r="N9" s="3">
        <v>2.5</v>
      </c>
      <c r="O9" s="3">
        <v>2</v>
      </c>
      <c r="P9" s="3"/>
      <c r="Q9" s="3">
        <f t="shared" si="2"/>
        <v>2.25</v>
      </c>
    </row>
    <row r="10" spans="1:17" x14ac:dyDescent="0.25">
      <c r="A10" s="3" t="s">
        <v>11</v>
      </c>
      <c r="B10" s="3">
        <v>6.5</v>
      </c>
      <c r="C10" s="3">
        <v>9.1999999999999993</v>
      </c>
      <c r="D10" s="3">
        <v>7</v>
      </c>
      <c r="E10" s="3">
        <f t="shared" si="0"/>
        <v>7.5666666666666664</v>
      </c>
      <c r="G10" s="3" t="s">
        <v>11</v>
      </c>
      <c r="H10" s="3">
        <v>2</v>
      </c>
      <c r="I10" s="3">
        <v>1.8</v>
      </c>
      <c r="J10" s="3"/>
      <c r="K10" s="3">
        <f t="shared" si="1"/>
        <v>1.9</v>
      </c>
      <c r="L10" s="1"/>
      <c r="M10" s="3" t="s">
        <v>11</v>
      </c>
      <c r="N10" s="3">
        <v>20</v>
      </c>
      <c r="O10" s="3">
        <v>4.7</v>
      </c>
      <c r="P10" s="3"/>
      <c r="Q10" s="3">
        <f t="shared" si="2"/>
        <v>12.35</v>
      </c>
    </row>
    <row r="11" spans="1:17" x14ac:dyDescent="0.25">
      <c r="A11" s="3" t="s">
        <v>12</v>
      </c>
      <c r="B11" s="3">
        <v>7.2</v>
      </c>
      <c r="C11" s="3">
        <v>6.6</v>
      </c>
      <c r="D11" s="3"/>
      <c r="E11" s="3">
        <f t="shared" si="0"/>
        <v>6.9</v>
      </c>
      <c r="G11" s="3" t="s">
        <v>12</v>
      </c>
      <c r="H11" s="3">
        <v>4</v>
      </c>
      <c r="I11" s="3">
        <v>2.8</v>
      </c>
      <c r="J11" s="3"/>
      <c r="K11" s="3">
        <f t="shared" si="1"/>
        <v>3.4</v>
      </c>
      <c r="L11" s="1"/>
      <c r="M11" s="3" t="s">
        <v>12</v>
      </c>
      <c r="N11" s="3">
        <v>6.8</v>
      </c>
      <c r="O11" s="3">
        <v>13.7</v>
      </c>
      <c r="P11" s="3">
        <v>22</v>
      </c>
      <c r="Q11" s="3">
        <f t="shared" si="2"/>
        <v>14.166666666666666</v>
      </c>
    </row>
    <row r="12" spans="1:17" x14ac:dyDescent="0.25">
      <c r="A12" s="3" t="s">
        <v>13</v>
      </c>
      <c r="B12" s="3">
        <v>5.2</v>
      </c>
      <c r="C12" s="3">
        <v>3.8</v>
      </c>
      <c r="D12" s="3"/>
      <c r="E12" s="3">
        <f t="shared" si="0"/>
        <v>4.5</v>
      </c>
      <c r="G12" s="3" t="s">
        <v>13</v>
      </c>
      <c r="H12" s="3">
        <v>7</v>
      </c>
      <c r="I12" s="3">
        <v>4.5999999999999996</v>
      </c>
      <c r="J12" s="3"/>
      <c r="K12" s="3">
        <f t="shared" si="1"/>
        <v>5.8</v>
      </c>
      <c r="L12" s="1"/>
      <c r="M12" s="3" t="s">
        <v>13</v>
      </c>
      <c r="N12" s="3">
        <v>19</v>
      </c>
      <c r="O12" s="3">
        <v>9.8000000000000007</v>
      </c>
      <c r="P12" s="3">
        <v>9.4</v>
      </c>
      <c r="Q12" s="3">
        <f t="shared" si="2"/>
        <v>12.733333333333334</v>
      </c>
    </row>
    <row r="13" spans="1:17" x14ac:dyDescent="0.25">
      <c r="A13" s="3" t="s">
        <v>14</v>
      </c>
      <c r="B13" s="3">
        <v>8</v>
      </c>
      <c r="C13" s="3">
        <v>7.7</v>
      </c>
      <c r="D13" s="3"/>
      <c r="E13" s="3">
        <f t="shared" si="0"/>
        <v>7.85</v>
      </c>
      <c r="G13" s="3" t="s">
        <v>14</v>
      </c>
      <c r="H13" s="3">
        <v>8.1</v>
      </c>
      <c r="I13" s="3">
        <v>4.2</v>
      </c>
      <c r="J13" s="3"/>
      <c r="K13" s="3">
        <f t="shared" si="1"/>
        <v>6.15</v>
      </c>
      <c r="L13" s="1"/>
      <c r="M13" s="3" t="s">
        <v>14</v>
      </c>
      <c r="N13" s="3">
        <v>2</v>
      </c>
      <c r="O13" s="3">
        <v>2.4</v>
      </c>
      <c r="P13" s="3"/>
      <c r="Q13" s="3">
        <f t="shared" si="2"/>
        <v>2.2000000000000002</v>
      </c>
    </row>
    <row r="14" spans="1:17" x14ac:dyDescent="0.25">
      <c r="A14" s="3" t="s">
        <v>15</v>
      </c>
      <c r="B14" s="3">
        <v>3</v>
      </c>
      <c r="C14" s="3">
        <v>2.5</v>
      </c>
      <c r="D14" s="3"/>
      <c r="E14" s="3">
        <f t="shared" si="0"/>
        <v>2.75</v>
      </c>
      <c r="G14" s="3" t="s">
        <v>15</v>
      </c>
      <c r="H14" s="3">
        <v>4</v>
      </c>
      <c r="I14" s="3">
        <v>3</v>
      </c>
      <c r="J14" s="3"/>
      <c r="K14" s="3">
        <f t="shared" si="1"/>
        <v>3.5</v>
      </c>
      <c r="L14" s="1"/>
      <c r="M14" s="3" t="s">
        <v>15</v>
      </c>
      <c r="N14" s="3">
        <v>2</v>
      </c>
      <c r="O14" s="3">
        <v>2.6</v>
      </c>
      <c r="P14" s="3"/>
      <c r="Q14" s="3">
        <f t="shared" si="2"/>
        <v>2.2999999999999998</v>
      </c>
    </row>
    <row r="15" spans="1:17" x14ac:dyDescent="0.25">
      <c r="A15" s="3" t="s">
        <v>16</v>
      </c>
      <c r="B15" s="3">
        <v>3.5</v>
      </c>
      <c r="C15" s="3">
        <v>2</v>
      </c>
      <c r="D15" s="3"/>
      <c r="E15" s="3">
        <f t="shared" si="0"/>
        <v>2.75</v>
      </c>
      <c r="G15" s="3" t="s">
        <v>16</v>
      </c>
      <c r="H15" s="3">
        <v>2.5</v>
      </c>
      <c r="I15" s="3">
        <v>2</v>
      </c>
      <c r="J15" s="3"/>
      <c r="K15" s="3">
        <f t="shared" si="1"/>
        <v>2.25</v>
      </c>
      <c r="L15" s="1"/>
      <c r="M15" s="3" t="s">
        <v>16</v>
      </c>
      <c r="N15" s="3">
        <v>2.5</v>
      </c>
      <c r="O15" s="3">
        <v>3</v>
      </c>
      <c r="P15" s="3"/>
      <c r="Q15" s="3">
        <f t="shared" si="2"/>
        <v>2.75</v>
      </c>
    </row>
    <row r="16" spans="1:17" x14ac:dyDescent="0.25">
      <c r="A16" s="3" t="s">
        <v>17</v>
      </c>
      <c r="B16" s="3">
        <v>2.1</v>
      </c>
      <c r="C16" s="3">
        <v>3.1</v>
      </c>
      <c r="D16" s="3">
        <v>2</v>
      </c>
      <c r="E16" s="3">
        <f t="shared" si="0"/>
        <v>2.4</v>
      </c>
      <c r="G16" s="3" t="s">
        <v>17</v>
      </c>
      <c r="H16" s="3">
        <v>2.5</v>
      </c>
      <c r="I16" s="3">
        <v>7</v>
      </c>
      <c r="J16" s="3"/>
      <c r="K16" s="3">
        <f t="shared" si="1"/>
        <v>4.75</v>
      </c>
      <c r="L16" s="1"/>
      <c r="M16" s="3" t="s">
        <v>17</v>
      </c>
      <c r="N16" s="3">
        <v>2.9</v>
      </c>
      <c r="O16" s="3">
        <v>2.1</v>
      </c>
      <c r="P16" s="3"/>
      <c r="Q16" s="3">
        <f t="shared" si="2"/>
        <v>2.5</v>
      </c>
    </row>
    <row r="18" spans="1:17" x14ac:dyDescent="0.25">
      <c r="A18" t="s">
        <v>18</v>
      </c>
    </row>
    <row r="19" spans="1:17" x14ac:dyDescent="0.25">
      <c r="A19" s="16" t="s">
        <v>1</v>
      </c>
      <c r="B19" s="18" t="s">
        <v>2</v>
      </c>
      <c r="C19" s="19"/>
      <c r="D19" s="20"/>
      <c r="E19" s="16" t="s">
        <v>3</v>
      </c>
      <c r="G19" s="16" t="s">
        <v>1</v>
      </c>
      <c r="H19" s="13" t="s">
        <v>4</v>
      </c>
      <c r="I19" s="14"/>
      <c r="J19" s="15"/>
      <c r="K19" s="16" t="s">
        <v>3</v>
      </c>
      <c r="L19" s="1"/>
      <c r="M19" s="16" t="s">
        <v>1</v>
      </c>
      <c r="N19" s="13" t="s">
        <v>5</v>
      </c>
      <c r="O19" s="14"/>
      <c r="P19" s="15"/>
      <c r="Q19" s="16" t="s">
        <v>3</v>
      </c>
    </row>
    <row r="20" spans="1:17" x14ac:dyDescent="0.25">
      <c r="A20" s="17"/>
      <c r="B20" s="2">
        <v>1</v>
      </c>
      <c r="C20" s="2">
        <v>2</v>
      </c>
      <c r="D20" s="2">
        <v>3</v>
      </c>
      <c r="E20" s="17"/>
      <c r="G20" s="17"/>
      <c r="H20" s="2">
        <v>1</v>
      </c>
      <c r="I20" s="2">
        <v>2</v>
      </c>
      <c r="J20" s="2">
        <v>3</v>
      </c>
      <c r="K20" s="17"/>
      <c r="L20" s="1"/>
      <c r="M20" s="17"/>
      <c r="N20" s="2">
        <v>1</v>
      </c>
      <c r="O20" s="2">
        <v>2</v>
      </c>
      <c r="P20" s="2">
        <v>3</v>
      </c>
      <c r="Q20" s="17"/>
    </row>
    <row r="21" spans="1:17" x14ac:dyDescent="0.25">
      <c r="A21" s="3" t="s">
        <v>6</v>
      </c>
      <c r="B21" s="3">
        <v>13.5</v>
      </c>
      <c r="C21" s="3">
        <v>4.7</v>
      </c>
      <c r="D21" s="3"/>
      <c r="E21" s="3">
        <f>AVERAGE(B21:D21)</f>
        <v>9.1</v>
      </c>
      <c r="G21" s="3" t="s">
        <v>6</v>
      </c>
      <c r="H21" s="4">
        <v>26.2</v>
      </c>
      <c r="I21" s="3">
        <v>18</v>
      </c>
      <c r="J21" s="3"/>
      <c r="K21" s="3">
        <f>AVERAGE(H21:J21)</f>
        <v>22.1</v>
      </c>
      <c r="L21" s="1"/>
      <c r="M21" s="3" t="s">
        <v>6</v>
      </c>
      <c r="N21" s="4">
        <v>28</v>
      </c>
      <c r="O21" s="3">
        <v>20.2</v>
      </c>
      <c r="P21" s="3"/>
      <c r="Q21" s="3">
        <f>AVERAGE(N21:P21)</f>
        <v>24.1</v>
      </c>
    </row>
    <row r="22" spans="1:17" x14ac:dyDescent="0.25">
      <c r="A22" s="3" t="s">
        <v>7</v>
      </c>
      <c r="B22" s="3">
        <v>5.5</v>
      </c>
      <c r="C22" s="3">
        <v>3.3</v>
      </c>
      <c r="D22" s="3"/>
      <c r="E22" s="3">
        <f t="shared" ref="E22:E32" si="3">AVERAGE(B22:D22)</f>
        <v>4.4000000000000004</v>
      </c>
      <c r="G22" s="3" t="s">
        <v>7</v>
      </c>
      <c r="H22" s="3">
        <v>36</v>
      </c>
      <c r="I22" s="3">
        <v>24.5</v>
      </c>
      <c r="J22" s="3"/>
      <c r="K22" s="3">
        <f t="shared" ref="K22:K32" si="4">AVERAGE(H22:J22)</f>
        <v>30.25</v>
      </c>
      <c r="L22" s="1"/>
      <c r="M22" s="3" t="s">
        <v>7</v>
      </c>
      <c r="N22" s="3">
        <v>31</v>
      </c>
      <c r="O22" s="3">
        <v>22.8</v>
      </c>
      <c r="P22" s="3">
        <v>27</v>
      </c>
      <c r="Q22" s="3">
        <f t="shared" ref="Q22:Q32" si="5">AVERAGE(N22:P22)</f>
        <v>26.933333333333334</v>
      </c>
    </row>
    <row r="23" spans="1:17" x14ac:dyDescent="0.25">
      <c r="A23" s="3" t="s">
        <v>8</v>
      </c>
      <c r="B23" s="3">
        <v>18.899999999999999</v>
      </c>
      <c r="C23" s="4">
        <v>20.100000000000001</v>
      </c>
      <c r="D23" s="3"/>
      <c r="E23" s="3">
        <f t="shared" si="3"/>
        <v>19.5</v>
      </c>
      <c r="G23" s="3" t="s">
        <v>8</v>
      </c>
      <c r="H23" s="3"/>
      <c r="I23" s="3">
        <v>22.1</v>
      </c>
      <c r="J23" s="3">
        <v>13.9</v>
      </c>
      <c r="K23" s="3">
        <f t="shared" si="4"/>
        <v>18</v>
      </c>
      <c r="L23" s="1"/>
      <c r="M23" s="3" t="s">
        <v>8</v>
      </c>
      <c r="N23" s="4">
        <v>33</v>
      </c>
      <c r="O23" s="3">
        <v>14.7</v>
      </c>
      <c r="P23" s="3"/>
      <c r="Q23" s="3">
        <f t="shared" si="5"/>
        <v>23.85</v>
      </c>
    </row>
    <row r="24" spans="1:17" x14ac:dyDescent="0.25">
      <c r="A24" s="3" t="s">
        <v>9</v>
      </c>
      <c r="B24" s="3">
        <v>9.4</v>
      </c>
      <c r="C24" s="3">
        <v>3.8</v>
      </c>
      <c r="D24" s="3"/>
      <c r="E24" s="3">
        <f t="shared" si="3"/>
        <v>6.6</v>
      </c>
      <c r="G24" s="4" t="s">
        <v>9</v>
      </c>
      <c r="H24" s="3">
        <v>22.3</v>
      </c>
      <c r="I24" s="3">
        <v>21.8</v>
      </c>
      <c r="J24" s="3">
        <v>32</v>
      </c>
      <c r="K24" s="3">
        <f t="shared" si="4"/>
        <v>25.366666666666664</v>
      </c>
      <c r="L24" s="1"/>
      <c r="M24" s="3" t="s">
        <v>9</v>
      </c>
      <c r="N24" s="3">
        <v>25</v>
      </c>
      <c r="O24" s="3">
        <v>4.5</v>
      </c>
      <c r="P24" s="3"/>
      <c r="Q24" s="3">
        <f t="shared" si="5"/>
        <v>14.75</v>
      </c>
    </row>
    <row r="25" spans="1:17" x14ac:dyDescent="0.25">
      <c r="A25" s="3" t="s">
        <v>10</v>
      </c>
      <c r="B25" s="3">
        <v>4.7</v>
      </c>
      <c r="C25" s="3">
        <v>3.4</v>
      </c>
      <c r="D25" s="3"/>
      <c r="E25" s="3">
        <f t="shared" si="3"/>
        <v>4.05</v>
      </c>
      <c r="G25" s="3" t="s">
        <v>10</v>
      </c>
      <c r="H25" s="3">
        <v>10.1</v>
      </c>
      <c r="I25" s="3">
        <v>8.3000000000000007</v>
      </c>
      <c r="J25" s="3"/>
      <c r="K25" s="3">
        <f t="shared" si="4"/>
        <v>9.1999999999999993</v>
      </c>
      <c r="L25" s="1"/>
      <c r="M25" s="3" t="s">
        <v>10</v>
      </c>
      <c r="N25" s="3">
        <v>3.9</v>
      </c>
      <c r="O25" s="3">
        <v>3.5</v>
      </c>
      <c r="P25" s="3"/>
      <c r="Q25" s="3">
        <f t="shared" si="5"/>
        <v>3.7</v>
      </c>
    </row>
    <row r="26" spans="1:17" x14ac:dyDescent="0.25">
      <c r="A26" s="3" t="s">
        <v>11</v>
      </c>
      <c r="B26" s="3">
        <v>8.1</v>
      </c>
      <c r="C26" s="3">
        <v>10.5</v>
      </c>
      <c r="D26" s="3">
        <v>8.3000000000000007</v>
      </c>
      <c r="E26" s="3">
        <f t="shared" si="3"/>
        <v>8.9666666666666668</v>
      </c>
      <c r="G26" s="3" t="s">
        <v>11</v>
      </c>
      <c r="H26" s="3">
        <v>3.5</v>
      </c>
      <c r="I26" s="3">
        <v>2.8</v>
      </c>
      <c r="J26" s="3"/>
      <c r="K26" s="3">
        <f t="shared" si="4"/>
        <v>3.15</v>
      </c>
      <c r="L26" s="1"/>
      <c r="M26" s="3" t="s">
        <v>11</v>
      </c>
      <c r="N26" s="3">
        <v>22</v>
      </c>
      <c r="O26" s="3">
        <v>5.7</v>
      </c>
      <c r="P26" s="3"/>
      <c r="Q26" s="3">
        <f t="shared" si="5"/>
        <v>13.85</v>
      </c>
    </row>
    <row r="27" spans="1:17" x14ac:dyDescent="0.25">
      <c r="A27" s="3" t="s">
        <v>12</v>
      </c>
      <c r="B27" s="3">
        <v>8.8000000000000007</v>
      </c>
      <c r="C27" s="3">
        <v>7.2</v>
      </c>
      <c r="D27" s="3"/>
      <c r="E27" s="3">
        <f t="shared" si="3"/>
        <v>8</v>
      </c>
      <c r="G27" s="3" t="s">
        <v>12</v>
      </c>
      <c r="H27" s="3">
        <v>5.4</v>
      </c>
      <c r="I27" s="3">
        <v>3.9</v>
      </c>
      <c r="J27" s="3"/>
      <c r="K27" s="3">
        <f t="shared" si="4"/>
        <v>4.6500000000000004</v>
      </c>
      <c r="L27" s="1"/>
      <c r="M27" s="3" t="s">
        <v>12</v>
      </c>
      <c r="N27" s="3">
        <v>7</v>
      </c>
      <c r="O27" s="3">
        <v>5.9</v>
      </c>
      <c r="P27" s="3">
        <v>24</v>
      </c>
      <c r="Q27" s="3">
        <f t="shared" si="5"/>
        <v>12.299999999999999</v>
      </c>
    </row>
    <row r="28" spans="1:17" x14ac:dyDescent="0.25">
      <c r="A28" s="3" t="s">
        <v>13</v>
      </c>
      <c r="B28" s="3">
        <v>6.8</v>
      </c>
      <c r="C28" s="3">
        <v>4</v>
      </c>
      <c r="D28" s="3"/>
      <c r="E28" s="3">
        <f t="shared" si="3"/>
        <v>5.4</v>
      </c>
      <c r="G28" s="3" t="s">
        <v>13</v>
      </c>
      <c r="H28" s="3">
        <v>8.3000000000000007</v>
      </c>
      <c r="I28" s="3">
        <v>5.4</v>
      </c>
      <c r="J28" s="3"/>
      <c r="K28" s="3">
        <f t="shared" si="4"/>
        <v>6.8500000000000005</v>
      </c>
      <c r="L28" s="1"/>
      <c r="M28" s="3" t="s">
        <v>13</v>
      </c>
      <c r="N28" s="3">
        <v>21</v>
      </c>
      <c r="O28" s="3">
        <v>10.1</v>
      </c>
      <c r="P28" s="3">
        <v>10</v>
      </c>
      <c r="Q28" s="3">
        <f t="shared" si="5"/>
        <v>13.700000000000001</v>
      </c>
    </row>
    <row r="29" spans="1:17" x14ac:dyDescent="0.25">
      <c r="A29" s="3" t="s">
        <v>14</v>
      </c>
      <c r="B29" s="3">
        <v>9.3000000000000007</v>
      </c>
      <c r="C29" s="3">
        <v>8.1999999999999993</v>
      </c>
      <c r="D29" s="3"/>
      <c r="E29" s="3">
        <f t="shared" si="3"/>
        <v>8.75</v>
      </c>
      <c r="G29" s="3" t="s">
        <v>14</v>
      </c>
      <c r="H29" s="3">
        <v>10.6</v>
      </c>
      <c r="I29" s="3">
        <v>5.9</v>
      </c>
      <c r="J29" s="3"/>
      <c r="K29" s="3">
        <f t="shared" si="4"/>
        <v>8.25</v>
      </c>
      <c r="L29" s="1"/>
      <c r="M29" s="3" t="s">
        <v>14</v>
      </c>
      <c r="N29" s="3">
        <v>3.8</v>
      </c>
      <c r="O29" s="3">
        <v>3.2</v>
      </c>
      <c r="P29" s="3"/>
      <c r="Q29" s="3">
        <f t="shared" si="5"/>
        <v>3.5</v>
      </c>
    </row>
    <row r="30" spans="1:17" x14ac:dyDescent="0.25">
      <c r="A30" s="3" t="s">
        <v>15</v>
      </c>
      <c r="B30" s="3">
        <v>4.7</v>
      </c>
      <c r="C30" s="3">
        <v>3.2</v>
      </c>
      <c r="D30" s="3"/>
      <c r="E30" s="3">
        <f t="shared" si="3"/>
        <v>3.95</v>
      </c>
      <c r="G30" s="3" t="s">
        <v>15</v>
      </c>
      <c r="H30" s="3">
        <v>5</v>
      </c>
      <c r="I30" s="3">
        <v>3.9</v>
      </c>
      <c r="J30" s="3"/>
      <c r="K30" s="3">
        <f t="shared" si="4"/>
        <v>4.45</v>
      </c>
      <c r="L30" s="1"/>
      <c r="M30" s="3" t="s">
        <v>15</v>
      </c>
      <c r="N30" s="3">
        <v>3.7</v>
      </c>
      <c r="O30" s="3">
        <v>3.9</v>
      </c>
      <c r="P30" s="3"/>
      <c r="Q30" s="3">
        <f t="shared" si="5"/>
        <v>3.8</v>
      </c>
    </row>
    <row r="31" spans="1:17" x14ac:dyDescent="0.25">
      <c r="A31" s="3" t="s">
        <v>16</v>
      </c>
      <c r="B31" s="3">
        <v>4.8</v>
      </c>
      <c r="C31" s="3">
        <v>3.5</v>
      </c>
      <c r="D31" s="3"/>
      <c r="E31" s="3">
        <f t="shared" si="3"/>
        <v>4.1500000000000004</v>
      </c>
      <c r="G31" s="3" t="s">
        <v>16</v>
      </c>
      <c r="H31" s="3">
        <v>3.8</v>
      </c>
      <c r="I31" s="3">
        <v>3.7</v>
      </c>
      <c r="J31" s="3"/>
      <c r="K31" s="3">
        <f t="shared" si="4"/>
        <v>3.75</v>
      </c>
      <c r="L31" s="1"/>
      <c r="M31" s="3" t="s">
        <v>16</v>
      </c>
      <c r="N31" s="3">
        <v>3</v>
      </c>
      <c r="O31" s="3">
        <v>9.1999999999999993</v>
      </c>
      <c r="P31" s="3"/>
      <c r="Q31" s="3">
        <f t="shared" si="5"/>
        <v>6.1</v>
      </c>
    </row>
    <row r="32" spans="1:17" x14ac:dyDescent="0.25">
      <c r="A32" s="3" t="s">
        <v>17</v>
      </c>
      <c r="B32" s="3">
        <v>3</v>
      </c>
      <c r="C32" s="3">
        <v>4.7</v>
      </c>
      <c r="D32" s="3">
        <v>3.2</v>
      </c>
      <c r="E32" s="3">
        <f t="shared" si="3"/>
        <v>3.6333333333333333</v>
      </c>
      <c r="G32" s="3" t="s">
        <v>17</v>
      </c>
      <c r="H32" s="3">
        <v>14</v>
      </c>
      <c r="I32" s="3">
        <v>8.5</v>
      </c>
      <c r="J32" s="3"/>
      <c r="K32" s="3">
        <f t="shared" si="4"/>
        <v>11.25</v>
      </c>
      <c r="L32" s="1"/>
      <c r="M32" s="3" t="s">
        <v>17</v>
      </c>
      <c r="N32" s="3">
        <v>3.8</v>
      </c>
      <c r="O32" s="3">
        <v>3.5</v>
      </c>
      <c r="P32" s="3"/>
      <c r="Q32" s="3">
        <f t="shared" si="5"/>
        <v>3.65</v>
      </c>
    </row>
    <row r="34" spans="1:17" x14ac:dyDescent="0.25">
      <c r="A34" s="5" t="s">
        <v>19</v>
      </c>
    </row>
    <row r="35" spans="1:17" x14ac:dyDescent="0.25">
      <c r="A35" t="s">
        <v>20</v>
      </c>
    </row>
    <row r="36" spans="1:17" x14ac:dyDescent="0.25">
      <c r="A36" s="16" t="s">
        <v>1</v>
      </c>
      <c r="B36" s="13" t="s">
        <v>2</v>
      </c>
      <c r="C36" s="14"/>
      <c r="D36" s="15"/>
      <c r="E36" s="21" t="s">
        <v>3</v>
      </c>
      <c r="G36" s="16" t="s">
        <v>1</v>
      </c>
      <c r="H36" s="13" t="s">
        <v>2</v>
      </c>
      <c r="I36" s="14"/>
      <c r="J36" s="15"/>
      <c r="K36" s="21" t="s">
        <v>3</v>
      </c>
      <c r="M36" s="16" t="s">
        <v>1</v>
      </c>
      <c r="N36" s="13" t="s">
        <v>2</v>
      </c>
      <c r="O36" s="14"/>
      <c r="P36" s="15"/>
      <c r="Q36" s="16" t="s">
        <v>3</v>
      </c>
    </row>
    <row r="37" spans="1:17" x14ac:dyDescent="0.25">
      <c r="A37" s="17"/>
      <c r="B37" s="2">
        <v>1</v>
      </c>
      <c r="C37" s="2">
        <v>2</v>
      </c>
      <c r="D37" s="2">
        <v>3</v>
      </c>
      <c r="E37" s="22"/>
      <c r="G37" s="17"/>
      <c r="H37" s="2">
        <v>1</v>
      </c>
      <c r="I37" s="2">
        <v>2</v>
      </c>
      <c r="J37" s="2">
        <v>3</v>
      </c>
      <c r="K37" s="22"/>
      <c r="M37" s="17"/>
      <c r="N37" s="2">
        <v>1</v>
      </c>
      <c r="O37" s="2">
        <v>2</v>
      </c>
      <c r="P37" s="2">
        <v>3</v>
      </c>
      <c r="Q37" s="17"/>
    </row>
    <row r="38" spans="1:17" x14ac:dyDescent="0.25">
      <c r="A38" s="3" t="s">
        <v>6</v>
      </c>
      <c r="B38" s="10">
        <f>B5/B21</f>
        <v>0.88888888888888884</v>
      </c>
      <c r="C38" s="10">
        <f t="shared" ref="C38" si="6">C5/C21</f>
        <v>0.65957446808510634</v>
      </c>
      <c r="D38" s="10"/>
      <c r="E38" s="10">
        <f>AVERAGE(B38:D38)</f>
        <v>0.77423167848699759</v>
      </c>
      <c r="F38" s="11"/>
      <c r="G38" s="10" t="s">
        <v>6</v>
      </c>
      <c r="H38" s="10">
        <f>H5/H21</f>
        <v>0.91603053435114501</v>
      </c>
      <c r="I38" s="10">
        <f t="shared" ref="I38" si="7">I5/I21</f>
        <v>0.98888888888888893</v>
      </c>
      <c r="J38" s="10"/>
      <c r="K38" s="10">
        <f t="shared" ref="K38:K40" si="8">AVERAGE(H38:J38)</f>
        <v>0.95245971162001697</v>
      </c>
      <c r="L38" s="11"/>
      <c r="M38" s="10" t="s">
        <v>6</v>
      </c>
      <c r="N38" s="10">
        <f>N5/N21</f>
        <v>0.97142857142857142</v>
      </c>
      <c r="O38" s="10">
        <f t="shared" ref="O38" si="9">O5/O21</f>
        <v>0.8910891089108911</v>
      </c>
      <c r="P38" s="10"/>
      <c r="Q38" s="10">
        <f>AVERAGE(N38:P38)</f>
        <v>0.93125884016973126</v>
      </c>
    </row>
    <row r="39" spans="1:17" x14ac:dyDescent="0.25">
      <c r="A39" s="3" t="s">
        <v>7</v>
      </c>
      <c r="B39" s="10">
        <f t="shared" ref="B39:D49" si="10">B6/B22</f>
        <v>0.78181818181818175</v>
      </c>
      <c r="C39" s="10">
        <f t="shared" si="10"/>
        <v>0.75757575757575757</v>
      </c>
      <c r="D39" s="10"/>
      <c r="E39" s="10">
        <f t="shared" ref="E39:E42" si="11">AVERAGE(B39:D39)</f>
        <v>0.76969696969696966</v>
      </c>
      <c r="F39" s="11"/>
      <c r="G39" s="10" t="s">
        <v>7</v>
      </c>
      <c r="H39" s="10">
        <f t="shared" ref="H39:J49" si="12">H6/H22</f>
        <v>0.95277777777777772</v>
      </c>
      <c r="I39" s="10">
        <f t="shared" si="12"/>
        <v>0.89795918367346939</v>
      </c>
      <c r="J39" s="10"/>
      <c r="K39" s="10">
        <f>AVERAGE(H39:J39)</f>
        <v>0.9253684807256235</v>
      </c>
      <c r="L39" s="11"/>
      <c r="M39" s="10" t="s">
        <v>7</v>
      </c>
      <c r="N39" s="10">
        <f t="shared" ref="N39:P49" si="13">N6/N22</f>
        <v>0.93548387096774188</v>
      </c>
      <c r="O39" s="10">
        <f t="shared" si="13"/>
        <v>0.88157894736842113</v>
      </c>
      <c r="P39" s="10">
        <f t="shared" si="13"/>
        <v>0.97777777777777775</v>
      </c>
      <c r="Q39" s="10">
        <f>AVERAGE(N39:P39)</f>
        <v>0.93161353203798025</v>
      </c>
    </row>
    <row r="40" spans="1:17" x14ac:dyDescent="0.25">
      <c r="A40" s="3" t="s">
        <v>8</v>
      </c>
      <c r="B40" s="10">
        <f t="shared" si="10"/>
        <v>0.91005291005291011</v>
      </c>
      <c r="C40" s="10">
        <f t="shared" si="10"/>
        <v>0.95024875621890548</v>
      </c>
      <c r="D40" s="10"/>
      <c r="E40" s="10">
        <f t="shared" si="11"/>
        <v>0.93015083313590785</v>
      </c>
      <c r="F40" s="11"/>
      <c r="G40" s="10" t="s">
        <v>8</v>
      </c>
      <c r="H40" s="10"/>
      <c r="I40" s="10">
        <f t="shared" si="12"/>
        <v>0.90497737556561075</v>
      </c>
      <c r="J40" s="10">
        <f t="shared" si="12"/>
        <v>0.92086330935251803</v>
      </c>
      <c r="K40" s="10">
        <f t="shared" si="8"/>
        <v>0.91292034245906439</v>
      </c>
      <c r="L40" s="11"/>
      <c r="M40" s="10" t="s">
        <v>8</v>
      </c>
      <c r="N40" s="10">
        <f t="shared" si="13"/>
        <v>0.93939393939393945</v>
      </c>
      <c r="O40" s="10">
        <f t="shared" si="13"/>
        <v>0.87074829931972797</v>
      </c>
      <c r="P40" s="10"/>
      <c r="Q40" s="10">
        <f t="shared" ref="Q40:Q49" si="14">AVERAGE(N40:P40)</f>
        <v>0.90507111935683371</v>
      </c>
    </row>
    <row r="41" spans="1:17" x14ac:dyDescent="0.25">
      <c r="A41" s="3" t="s">
        <v>9</v>
      </c>
      <c r="B41" s="10"/>
      <c r="C41" s="10">
        <f t="shared" si="10"/>
        <v>0.71052631578947378</v>
      </c>
      <c r="D41" s="10"/>
      <c r="E41" s="10">
        <f t="shared" si="11"/>
        <v>0.71052631578947378</v>
      </c>
      <c r="F41" s="11"/>
      <c r="G41" s="10" t="s">
        <v>9</v>
      </c>
      <c r="H41" s="10">
        <f t="shared" si="12"/>
        <v>0.89686098654708513</v>
      </c>
      <c r="I41" s="10">
        <f t="shared" si="12"/>
        <v>0.87614678899082576</v>
      </c>
      <c r="J41" s="10">
        <f t="shared" si="12"/>
        <v>0.9375</v>
      </c>
      <c r="K41" s="10">
        <f>AVERAGE(H41:J41)</f>
        <v>0.90350259184597037</v>
      </c>
      <c r="L41" s="11"/>
      <c r="M41" s="10" t="s">
        <v>9</v>
      </c>
      <c r="N41" s="10">
        <f t="shared" si="13"/>
        <v>0.92</v>
      </c>
      <c r="O41" s="10">
        <f t="shared" si="13"/>
        <v>0.84444444444444444</v>
      </c>
      <c r="P41" s="10"/>
      <c r="Q41" s="10">
        <f t="shared" si="14"/>
        <v>0.88222222222222224</v>
      </c>
    </row>
    <row r="42" spans="1:17" x14ac:dyDescent="0.25">
      <c r="A42" s="3" t="s">
        <v>10</v>
      </c>
      <c r="B42" s="10">
        <f t="shared" si="10"/>
        <v>0.70212765957446799</v>
      </c>
      <c r="C42" s="10">
        <f t="shared" si="10"/>
        <v>0.91176470588235303</v>
      </c>
      <c r="D42" s="10"/>
      <c r="E42" s="10">
        <f t="shared" si="11"/>
        <v>0.80694618272841057</v>
      </c>
      <c r="F42" s="11"/>
      <c r="G42" s="10" t="s">
        <v>10</v>
      </c>
      <c r="H42" s="10">
        <f t="shared" si="12"/>
        <v>0.92079207920792094</v>
      </c>
      <c r="I42" s="10">
        <f t="shared" si="12"/>
        <v>0.89156626506024095</v>
      </c>
      <c r="J42" s="10"/>
      <c r="K42" s="10">
        <f t="shared" ref="K42:K49" si="15">AVERAGE(H42:J42)</f>
        <v>0.90617917213408095</v>
      </c>
      <c r="L42" s="11"/>
      <c r="M42" s="10" t="s">
        <v>10</v>
      </c>
      <c r="N42" s="10">
        <f t="shared" si="13"/>
        <v>0.64102564102564108</v>
      </c>
      <c r="O42" s="10">
        <f t="shared" si="13"/>
        <v>0.5714285714285714</v>
      </c>
      <c r="P42" s="10"/>
      <c r="Q42" s="10">
        <f t="shared" si="14"/>
        <v>0.60622710622710629</v>
      </c>
    </row>
    <row r="43" spans="1:17" x14ac:dyDescent="0.25">
      <c r="A43" s="3" t="s">
        <v>11</v>
      </c>
      <c r="B43" s="10">
        <f t="shared" si="10"/>
        <v>0.80246913580246915</v>
      </c>
      <c r="C43" s="10">
        <f t="shared" si="10"/>
        <v>0.87619047619047608</v>
      </c>
      <c r="D43" s="10">
        <f t="shared" si="10"/>
        <v>0.84337349397590355</v>
      </c>
      <c r="E43" s="10">
        <f>AVERAGE(B43:D43)</f>
        <v>0.84067770198961622</v>
      </c>
      <c r="F43" s="11"/>
      <c r="G43" s="10" t="s">
        <v>11</v>
      </c>
      <c r="H43" s="10">
        <f t="shared" si="12"/>
        <v>0.5714285714285714</v>
      </c>
      <c r="I43" s="10">
        <f t="shared" si="12"/>
        <v>0.6428571428571429</v>
      </c>
      <c r="J43" s="10"/>
      <c r="K43" s="10">
        <f t="shared" si="15"/>
        <v>0.60714285714285721</v>
      </c>
      <c r="L43" s="11"/>
      <c r="M43" s="10" t="s">
        <v>11</v>
      </c>
      <c r="N43" s="10">
        <f t="shared" si="13"/>
        <v>0.90909090909090906</v>
      </c>
      <c r="O43" s="10">
        <f t="shared" si="13"/>
        <v>0.82456140350877194</v>
      </c>
      <c r="P43" s="10"/>
      <c r="Q43" s="10">
        <f t="shared" si="14"/>
        <v>0.8668261562998405</v>
      </c>
    </row>
    <row r="44" spans="1:17" x14ac:dyDescent="0.25">
      <c r="A44" s="3" t="s">
        <v>12</v>
      </c>
      <c r="B44" s="10">
        <f t="shared" si="10"/>
        <v>0.81818181818181812</v>
      </c>
      <c r="C44" s="10">
        <f t="shared" si="10"/>
        <v>0.91666666666666663</v>
      </c>
      <c r="D44" s="10"/>
      <c r="E44" s="10">
        <f t="shared" ref="E44:E49" si="16">AVERAGE(B44:D44)</f>
        <v>0.86742424242424243</v>
      </c>
      <c r="F44" s="11"/>
      <c r="G44" s="10" t="s">
        <v>12</v>
      </c>
      <c r="H44" s="10">
        <f t="shared" si="12"/>
        <v>0.7407407407407407</v>
      </c>
      <c r="I44" s="10">
        <f t="shared" si="12"/>
        <v>0.71794871794871795</v>
      </c>
      <c r="J44" s="10"/>
      <c r="K44" s="10">
        <f t="shared" si="15"/>
        <v>0.72934472934472927</v>
      </c>
      <c r="L44" s="11"/>
      <c r="M44" s="10" t="s">
        <v>12</v>
      </c>
      <c r="N44" s="10"/>
      <c r="O44" s="10"/>
      <c r="P44" s="10">
        <f t="shared" si="13"/>
        <v>0.91666666666666663</v>
      </c>
      <c r="Q44" s="10">
        <f t="shared" si="14"/>
        <v>0.91666666666666663</v>
      </c>
    </row>
    <row r="45" spans="1:17" x14ac:dyDescent="0.25">
      <c r="A45" s="3" t="s">
        <v>13</v>
      </c>
      <c r="B45" s="10">
        <f t="shared" si="10"/>
        <v>0.76470588235294124</v>
      </c>
      <c r="C45" s="10">
        <f t="shared" si="10"/>
        <v>0.95</v>
      </c>
      <c r="D45" s="10"/>
      <c r="E45" s="10">
        <f t="shared" si="16"/>
        <v>0.85735294117647065</v>
      </c>
      <c r="F45" s="11"/>
      <c r="G45" s="10" t="s">
        <v>13</v>
      </c>
      <c r="H45" s="10">
        <f t="shared" si="12"/>
        <v>0.84337349397590355</v>
      </c>
      <c r="I45" s="10">
        <f t="shared" si="12"/>
        <v>0.85185185185185175</v>
      </c>
      <c r="J45" s="10"/>
      <c r="K45" s="10">
        <f t="shared" si="15"/>
        <v>0.84761267291387765</v>
      </c>
      <c r="L45" s="11"/>
      <c r="M45" s="10" t="s">
        <v>13</v>
      </c>
      <c r="N45" s="10">
        <f t="shared" si="13"/>
        <v>0.90476190476190477</v>
      </c>
      <c r="O45" s="10"/>
      <c r="P45" s="10">
        <f t="shared" si="13"/>
        <v>0.94000000000000006</v>
      </c>
      <c r="Q45" s="10">
        <f t="shared" si="14"/>
        <v>0.92238095238095241</v>
      </c>
    </row>
    <row r="46" spans="1:17" x14ac:dyDescent="0.25">
      <c r="A46" s="3" t="s">
        <v>14</v>
      </c>
      <c r="B46" s="10">
        <f t="shared" si="10"/>
        <v>0.86021505376344076</v>
      </c>
      <c r="C46" s="10">
        <f t="shared" si="10"/>
        <v>0.9390243902439025</v>
      </c>
      <c r="D46" s="10"/>
      <c r="E46" s="10">
        <f t="shared" si="16"/>
        <v>0.89961972200367168</v>
      </c>
      <c r="F46" s="11"/>
      <c r="G46" s="10" t="s">
        <v>14</v>
      </c>
      <c r="H46" s="10">
        <f t="shared" si="12"/>
        <v>0.76415094339622636</v>
      </c>
      <c r="I46" s="10">
        <f t="shared" si="12"/>
        <v>0.71186440677966101</v>
      </c>
      <c r="J46" s="10"/>
      <c r="K46" s="10">
        <f t="shared" si="15"/>
        <v>0.73800767508794363</v>
      </c>
      <c r="L46" s="11"/>
      <c r="M46" s="10" t="s">
        <v>14</v>
      </c>
      <c r="N46" s="10">
        <f t="shared" si="13"/>
        <v>0.52631578947368418</v>
      </c>
      <c r="O46" s="10">
        <f t="shared" si="13"/>
        <v>0.74999999999999989</v>
      </c>
      <c r="P46" s="10"/>
      <c r="Q46" s="10">
        <f t="shared" si="14"/>
        <v>0.63815789473684204</v>
      </c>
    </row>
    <row r="47" spans="1:17" x14ac:dyDescent="0.25">
      <c r="A47" s="3" t="s">
        <v>15</v>
      </c>
      <c r="B47" s="10">
        <f t="shared" si="10"/>
        <v>0.63829787234042545</v>
      </c>
      <c r="C47" s="10">
        <f t="shared" si="10"/>
        <v>0.78125</v>
      </c>
      <c r="D47" s="10"/>
      <c r="E47" s="10">
        <f t="shared" si="16"/>
        <v>0.70977393617021267</v>
      </c>
      <c r="F47" s="11"/>
      <c r="G47" s="10" t="s">
        <v>15</v>
      </c>
      <c r="H47" s="10">
        <f t="shared" si="12"/>
        <v>0.8</v>
      </c>
      <c r="I47" s="10">
        <f t="shared" si="12"/>
        <v>0.76923076923076927</v>
      </c>
      <c r="J47" s="10"/>
      <c r="K47" s="10">
        <f t="shared" si="15"/>
        <v>0.78461538461538471</v>
      </c>
      <c r="L47" s="11"/>
      <c r="M47" s="10" t="s">
        <v>15</v>
      </c>
      <c r="N47" s="10">
        <f t="shared" si="13"/>
        <v>0.54054054054054046</v>
      </c>
      <c r="O47" s="10">
        <f t="shared" si="13"/>
        <v>0.66666666666666674</v>
      </c>
      <c r="P47" s="10"/>
      <c r="Q47" s="10">
        <f t="shared" si="14"/>
        <v>0.60360360360360366</v>
      </c>
    </row>
    <row r="48" spans="1:17" x14ac:dyDescent="0.25">
      <c r="A48" s="3" t="s">
        <v>16</v>
      </c>
      <c r="B48" s="10">
        <f t="shared" si="10"/>
        <v>0.72916666666666674</v>
      </c>
      <c r="C48" s="10">
        <f t="shared" si="10"/>
        <v>0.5714285714285714</v>
      </c>
      <c r="D48" s="10"/>
      <c r="E48" s="10">
        <f t="shared" si="16"/>
        <v>0.65029761904761907</v>
      </c>
      <c r="F48" s="11"/>
      <c r="G48" s="10" t="s">
        <v>16</v>
      </c>
      <c r="H48" s="10">
        <f t="shared" si="12"/>
        <v>0.65789473684210531</v>
      </c>
      <c r="I48" s="10">
        <f t="shared" si="12"/>
        <v>0.54054054054054046</v>
      </c>
      <c r="J48" s="10"/>
      <c r="K48" s="10">
        <f t="shared" si="15"/>
        <v>0.59921763869132283</v>
      </c>
      <c r="L48" s="11"/>
      <c r="M48" s="10" t="s">
        <v>16</v>
      </c>
      <c r="N48" s="10">
        <f t="shared" si="13"/>
        <v>0.83333333333333337</v>
      </c>
      <c r="O48" s="10">
        <f t="shared" si="13"/>
        <v>0.32608695652173914</v>
      </c>
      <c r="P48" s="10"/>
      <c r="Q48" s="10">
        <f t="shared" si="14"/>
        <v>0.57971014492753625</v>
      </c>
    </row>
    <row r="49" spans="1:17" x14ac:dyDescent="0.25">
      <c r="A49" s="3" t="s">
        <v>17</v>
      </c>
      <c r="B49" s="10">
        <f t="shared" si="10"/>
        <v>0.70000000000000007</v>
      </c>
      <c r="C49" s="10">
        <f t="shared" si="10"/>
        <v>0.65957446808510634</v>
      </c>
      <c r="D49" s="10">
        <f t="shared" si="10"/>
        <v>0.625</v>
      </c>
      <c r="E49" s="10">
        <f t="shared" si="16"/>
        <v>0.66152482269503554</v>
      </c>
      <c r="F49" s="11"/>
      <c r="G49" s="10" t="s">
        <v>17</v>
      </c>
      <c r="H49" s="10">
        <f t="shared" si="12"/>
        <v>0.17857142857142858</v>
      </c>
      <c r="I49" s="10">
        <f t="shared" si="12"/>
        <v>0.82352941176470584</v>
      </c>
      <c r="J49" s="10"/>
      <c r="K49" s="10">
        <f t="shared" si="15"/>
        <v>0.50105042016806722</v>
      </c>
      <c r="L49" s="11"/>
      <c r="M49" s="10" t="s">
        <v>17</v>
      </c>
      <c r="N49" s="10">
        <f t="shared" si="13"/>
        <v>0.76315789473684215</v>
      </c>
      <c r="O49" s="10">
        <f t="shared" si="13"/>
        <v>0.6</v>
      </c>
      <c r="P49" s="10"/>
      <c r="Q49" s="10">
        <f t="shared" si="14"/>
        <v>0.68157894736842106</v>
      </c>
    </row>
    <row r="52" spans="1:17" x14ac:dyDescent="0.25">
      <c r="A52" t="s">
        <v>21</v>
      </c>
    </row>
    <row r="53" spans="1:17" x14ac:dyDescent="0.25">
      <c r="A53" s="16" t="s">
        <v>1</v>
      </c>
      <c r="B53" s="13" t="s">
        <v>22</v>
      </c>
      <c r="C53" s="14"/>
      <c r="D53" s="15"/>
      <c r="E53" s="16" t="s">
        <v>23</v>
      </c>
      <c r="F53" s="16" t="s">
        <v>3</v>
      </c>
      <c r="H53" s="5" t="s">
        <v>38</v>
      </c>
    </row>
    <row r="54" spans="1:17" x14ac:dyDescent="0.25">
      <c r="A54" s="17"/>
      <c r="B54" s="6" t="s">
        <v>24</v>
      </c>
      <c r="C54" s="6" t="s">
        <v>25</v>
      </c>
      <c r="D54" s="6" t="s">
        <v>26</v>
      </c>
      <c r="E54" s="17"/>
      <c r="F54" s="17"/>
      <c r="H54" s="3" t="s">
        <v>39</v>
      </c>
      <c r="I54" s="3">
        <v>4</v>
      </c>
    </row>
    <row r="55" spans="1:17" x14ac:dyDescent="0.25">
      <c r="A55" s="3" t="s">
        <v>6</v>
      </c>
      <c r="B55" s="3">
        <f>E38</f>
        <v>0.77423167848699759</v>
      </c>
      <c r="C55" s="3">
        <f>K38</f>
        <v>0.95245971162001697</v>
      </c>
      <c r="D55" s="3">
        <f>Q38</f>
        <v>0.93125884016973126</v>
      </c>
      <c r="E55" s="3">
        <f>SUM(B55:D55)</f>
        <v>2.6579502302767457</v>
      </c>
      <c r="F55" s="3">
        <f>AVERAGE(B55:D55)</f>
        <v>0.88598341009224857</v>
      </c>
      <c r="H55" s="3" t="s">
        <v>40</v>
      </c>
      <c r="I55" s="3">
        <v>3</v>
      </c>
    </row>
    <row r="56" spans="1:17" x14ac:dyDescent="0.25">
      <c r="A56" s="3" t="s">
        <v>7</v>
      </c>
      <c r="B56" s="3">
        <f t="shared" ref="B56:B65" si="17">E39</f>
        <v>0.76969696969696966</v>
      </c>
      <c r="C56" s="3">
        <f t="shared" ref="C56:C66" si="18">K39</f>
        <v>0.9253684807256235</v>
      </c>
      <c r="D56" s="3">
        <f t="shared" ref="D56:D66" si="19">Q39</f>
        <v>0.93161353203798025</v>
      </c>
      <c r="E56" s="3">
        <f t="shared" ref="E56:E66" si="20">SUM(B56:D56)</f>
        <v>2.6266789824605734</v>
      </c>
      <c r="F56" s="3">
        <f t="shared" ref="F56:F66" si="21">AVERAGE(B56:D56)</f>
        <v>0.8755596608201911</v>
      </c>
      <c r="H56" s="3" t="s">
        <v>41</v>
      </c>
      <c r="I56" s="3">
        <v>3</v>
      </c>
    </row>
    <row r="57" spans="1:17" x14ac:dyDescent="0.25">
      <c r="A57" s="3" t="s">
        <v>8</v>
      </c>
      <c r="B57" s="3">
        <f t="shared" si="17"/>
        <v>0.93015083313590785</v>
      </c>
      <c r="C57" s="3">
        <f t="shared" si="18"/>
        <v>0.91292034245906439</v>
      </c>
      <c r="D57" s="3">
        <f t="shared" si="19"/>
        <v>0.90507111935683371</v>
      </c>
      <c r="E57" s="3">
        <f t="shared" si="20"/>
        <v>2.7481422949518057</v>
      </c>
      <c r="F57" s="3">
        <f t="shared" si="21"/>
        <v>0.91604743165060187</v>
      </c>
      <c r="H57" s="3" t="s">
        <v>42</v>
      </c>
      <c r="I57" s="3">
        <f>(E67^2)/(I54*I55*I56)</f>
        <v>22.32713990494139</v>
      </c>
    </row>
    <row r="58" spans="1:17" x14ac:dyDescent="0.25">
      <c r="A58" s="3" t="s">
        <v>9</v>
      </c>
      <c r="B58" s="3">
        <f t="shared" si="17"/>
        <v>0.71052631578947378</v>
      </c>
      <c r="C58" s="3">
        <f t="shared" si="18"/>
        <v>0.90350259184597037</v>
      </c>
      <c r="D58" s="3">
        <f t="shared" si="19"/>
        <v>0.88222222222222224</v>
      </c>
      <c r="E58" s="3">
        <f t="shared" si="20"/>
        <v>2.4962511298576664</v>
      </c>
      <c r="F58" s="3">
        <f t="shared" si="21"/>
        <v>0.83208370995255543</v>
      </c>
    </row>
    <row r="59" spans="1:17" x14ac:dyDescent="0.25">
      <c r="A59" s="3" t="s">
        <v>10</v>
      </c>
      <c r="B59" s="3">
        <f t="shared" si="17"/>
        <v>0.80694618272841057</v>
      </c>
      <c r="C59" s="3">
        <f t="shared" si="18"/>
        <v>0.90617917213408095</v>
      </c>
      <c r="D59" s="3">
        <f t="shared" si="19"/>
        <v>0.60622710622710629</v>
      </c>
      <c r="E59" s="3">
        <f t="shared" si="20"/>
        <v>2.3193524610895979</v>
      </c>
      <c r="F59" s="3">
        <f t="shared" si="21"/>
        <v>0.77311748702986594</v>
      </c>
      <c r="H59" t="s">
        <v>43</v>
      </c>
    </row>
    <row r="60" spans="1:17" x14ac:dyDescent="0.25">
      <c r="A60" s="3" t="s">
        <v>11</v>
      </c>
      <c r="B60" s="3">
        <f t="shared" si="17"/>
        <v>0.84067770198961622</v>
      </c>
      <c r="C60" s="3">
        <f t="shared" si="18"/>
        <v>0.60714285714285721</v>
      </c>
      <c r="D60" s="3">
        <f t="shared" si="19"/>
        <v>0.8668261562998405</v>
      </c>
      <c r="E60" s="3">
        <f t="shared" si="20"/>
        <v>2.314646715432314</v>
      </c>
      <c r="F60" s="3">
        <f t="shared" si="21"/>
        <v>0.77154890514410468</v>
      </c>
      <c r="H60" s="2" t="s">
        <v>44</v>
      </c>
      <c r="I60" s="2" t="s">
        <v>45</v>
      </c>
      <c r="J60" s="2" t="s">
        <v>46</v>
      </c>
      <c r="K60" s="2" t="s">
        <v>47</v>
      </c>
      <c r="L60" s="2" t="s">
        <v>48</v>
      </c>
      <c r="M60" s="2"/>
      <c r="N60" s="2" t="s">
        <v>49</v>
      </c>
      <c r="O60" s="2" t="s">
        <v>50</v>
      </c>
    </row>
    <row r="61" spans="1:17" x14ac:dyDescent="0.25">
      <c r="A61" s="3" t="s">
        <v>12</v>
      </c>
      <c r="B61" s="3">
        <f t="shared" si="17"/>
        <v>0.86742424242424243</v>
      </c>
      <c r="C61" s="3">
        <f t="shared" si="18"/>
        <v>0.72934472934472927</v>
      </c>
      <c r="D61" s="3">
        <f t="shared" si="19"/>
        <v>0.91666666666666663</v>
      </c>
      <c r="E61" s="3">
        <f t="shared" si="20"/>
        <v>2.5134356384356384</v>
      </c>
      <c r="F61" s="3">
        <f t="shared" si="21"/>
        <v>0.83781187947854618</v>
      </c>
      <c r="H61" s="3" t="s">
        <v>51</v>
      </c>
      <c r="I61" s="3">
        <f>I56-1</f>
        <v>2</v>
      </c>
      <c r="J61" s="3">
        <f>SUMSQ(B67:D67)/(I54*I55)-I57</f>
        <v>2.3697976662617748E-4</v>
      </c>
      <c r="K61" s="3">
        <f t="shared" ref="K61:K66" si="22">J61/I61</f>
        <v>1.1848988331308874E-4</v>
      </c>
      <c r="L61" s="3">
        <f>K61/$K$66</f>
        <v>9.0487658198607195E-3</v>
      </c>
      <c r="M61" s="3" t="str">
        <f>IF(L61&lt;N61,"tn",IF(L61&lt;O61,"*","**"))</f>
        <v>tn</v>
      </c>
      <c r="N61" s="3">
        <f>FINV(5%,$I61,$I$66)</f>
        <v>3.4433567793667246</v>
      </c>
      <c r="O61" s="3">
        <f>FINV(1%,$I61,$I$66)</f>
        <v>5.7190219124822725</v>
      </c>
    </row>
    <row r="62" spans="1:17" x14ac:dyDescent="0.25">
      <c r="A62" s="3" t="s">
        <v>13</v>
      </c>
      <c r="B62" s="3">
        <f t="shared" si="17"/>
        <v>0.85735294117647065</v>
      </c>
      <c r="C62" s="3">
        <f t="shared" si="18"/>
        <v>0.84761267291387765</v>
      </c>
      <c r="D62" s="3">
        <f t="shared" si="19"/>
        <v>0.92238095238095241</v>
      </c>
      <c r="E62" s="3">
        <f t="shared" si="20"/>
        <v>2.6273465664713007</v>
      </c>
      <c r="F62" s="3">
        <f t="shared" si="21"/>
        <v>0.87578218882376691</v>
      </c>
      <c r="H62" s="3" t="s">
        <v>1</v>
      </c>
      <c r="I62" s="3">
        <f>(I54*I55)-1</f>
        <v>11</v>
      </c>
      <c r="J62" s="3">
        <f>SUMSQ(E55:E66)/I56-I57</f>
        <v>0.35043838888413248</v>
      </c>
      <c r="K62" s="3">
        <f t="shared" si="22"/>
        <v>3.1858035353102949E-2</v>
      </c>
      <c r="L62" s="3">
        <f>K62/$K$66</f>
        <v>2.4329157336525844</v>
      </c>
      <c r="M62" s="3" t="str">
        <f t="shared" ref="M62:M65" si="23">IF(L62&lt;N62,"tn",IF(L62&lt;O62,"*","**"))</f>
        <v>*</v>
      </c>
      <c r="N62" s="3">
        <f>FINV(5%,$I62,$I$66)</f>
        <v>2.2585183566229916</v>
      </c>
      <c r="O62" s="3">
        <f t="shared" ref="O62:O64" si="24">FINV(1%,$I62,$I$66)</f>
        <v>3.1837421959607717</v>
      </c>
    </row>
    <row r="63" spans="1:17" x14ac:dyDescent="0.25">
      <c r="A63" s="3" t="s">
        <v>14</v>
      </c>
      <c r="B63" s="3">
        <f t="shared" si="17"/>
        <v>0.89961972200367168</v>
      </c>
      <c r="C63" s="3">
        <f t="shared" si="18"/>
        <v>0.73800767508794363</v>
      </c>
      <c r="D63" s="3">
        <f t="shared" si="19"/>
        <v>0.63815789473684204</v>
      </c>
      <c r="E63" s="3">
        <f t="shared" si="20"/>
        <v>2.2757852918284573</v>
      </c>
      <c r="F63" s="3">
        <f t="shared" si="21"/>
        <v>0.75859509727615249</v>
      </c>
      <c r="H63" s="3" t="s">
        <v>28</v>
      </c>
      <c r="I63" s="3">
        <f>I54-1</f>
        <v>3</v>
      </c>
      <c r="J63" s="3">
        <f>SUMSQ(E72:E75)/(I56*I55)-I57</f>
        <v>0.30398250542508265</v>
      </c>
      <c r="K63" s="3">
        <f t="shared" si="22"/>
        <v>0.10132750180836088</v>
      </c>
      <c r="L63" s="3">
        <f>K63/$K$66</f>
        <v>7.7381191485576295</v>
      </c>
      <c r="M63" s="3" t="str">
        <f t="shared" si="23"/>
        <v>**</v>
      </c>
      <c r="N63" s="3">
        <f>FINV(5%,$I63,$I$66)</f>
        <v>3.0491249886524128</v>
      </c>
      <c r="O63" s="3">
        <f t="shared" si="24"/>
        <v>4.8166057778160596</v>
      </c>
    </row>
    <row r="64" spans="1:17" x14ac:dyDescent="0.25">
      <c r="A64" s="3" t="s">
        <v>15</v>
      </c>
      <c r="B64" s="3">
        <f t="shared" si="17"/>
        <v>0.70977393617021267</v>
      </c>
      <c r="C64" s="3">
        <f t="shared" si="18"/>
        <v>0.78461538461538471</v>
      </c>
      <c r="D64" s="3">
        <f t="shared" si="19"/>
        <v>0.60360360360360366</v>
      </c>
      <c r="E64" s="3">
        <f t="shared" si="20"/>
        <v>2.0979929243892013</v>
      </c>
      <c r="F64" s="3">
        <f t="shared" si="21"/>
        <v>0.69933097479640038</v>
      </c>
      <c r="H64" s="3" t="s">
        <v>33</v>
      </c>
      <c r="I64" s="3">
        <f>I55-1</f>
        <v>2</v>
      </c>
      <c r="J64" s="3">
        <f>SUMSQ(B76:D76)/(I56*I54)-I57</f>
        <v>1.4441869594680412E-2</v>
      </c>
      <c r="K64" s="3">
        <f t="shared" si="22"/>
        <v>7.220934797340206E-3</v>
      </c>
      <c r="L64" s="3">
        <f>K64/$K$66</f>
        <v>0.55144410775529251</v>
      </c>
      <c r="M64" s="3" t="str">
        <f t="shared" si="23"/>
        <v>tn</v>
      </c>
      <c r="N64" s="3">
        <f>FINV(5%,$I64,$I$66)</f>
        <v>3.4433567793667246</v>
      </c>
      <c r="O64" s="3">
        <f t="shared" si="24"/>
        <v>5.7190219124822725</v>
      </c>
    </row>
    <row r="65" spans="1:15" x14ac:dyDescent="0.25">
      <c r="A65" s="3" t="s">
        <v>16</v>
      </c>
      <c r="B65" s="3">
        <f t="shared" si="17"/>
        <v>0.65029761904761907</v>
      </c>
      <c r="C65" s="3">
        <f t="shared" si="18"/>
        <v>0.59921763869132283</v>
      </c>
      <c r="D65" s="3">
        <f t="shared" si="19"/>
        <v>0.57971014492753625</v>
      </c>
      <c r="E65" s="3">
        <f t="shared" si="20"/>
        <v>1.829225402666478</v>
      </c>
      <c r="F65" s="3">
        <f t="shared" si="21"/>
        <v>0.60974180088882601</v>
      </c>
      <c r="H65" s="3" t="s">
        <v>52</v>
      </c>
      <c r="I65" s="3">
        <f>I62-I63-I64</f>
        <v>6</v>
      </c>
      <c r="J65" s="3">
        <f>J62-J63-J64</f>
        <v>3.2014013864369417E-2</v>
      </c>
      <c r="K65" s="3">
        <f t="shared" si="22"/>
        <v>5.3356689773949029E-3</v>
      </c>
      <c r="L65" s="3">
        <f>K65/$K$66</f>
        <v>0.40747123483249231</v>
      </c>
      <c r="M65" s="3" t="str">
        <f t="shared" si="23"/>
        <v>tn</v>
      </c>
      <c r="N65" s="3">
        <f>FINV(5%,$I65,$I$66)</f>
        <v>2.5490614138436585</v>
      </c>
      <c r="O65" s="3">
        <f>FINV(1%,$I65,$I$66)</f>
        <v>3.7583014350037565</v>
      </c>
    </row>
    <row r="66" spans="1:15" x14ac:dyDescent="0.25">
      <c r="A66" s="3" t="s">
        <v>17</v>
      </c>
      <c r="B66" s="3">
        <f>E49</f>
        <v>0.66152482269503554</v>
      </c>
      <c r="C66" s="3">
        <f t="shared" si="18"/>
        <v>0.50105042016806722</v>
      </c>
      <c r="D66" s="3">
        <f t="shared" si="19"/>
        <v>0.68157894736842106</v>
      </c>
      <c r="E66" s="3">
        <f t="shared" si="20"/>
        <v>1.8441541902315239</v>
      </c>
      <c r="F66" s="3">
        <f t="shared" si="21"/>
        <v>0.61471806341050794</v>
      </c>
      <c r="H66" s="3" t="s">
        <v>53</v>
      </c>
      <c r="I66" s="3">
        <f>I67-I61-I62</f>
        <v>22</v>
      </c>
      <c r="J66" s="3">
        <f>J67-J63-J61</f>
        <v>0.28808099190349878</v>
      </c>
      <c r="K66" s="3">
        <f t="shared" si="22"/>
        <v>1.3094590541068126E-2</v>
      </c>
      <c r="L66" s="8"/>
      <c r="M66" s="8"/>
      <c r="N66" s="8"/>
      <c r="O66" s="8"/>
    </row>
    <row r="67" spans="1:15" x14ac:dyDescent="0.25">
      <c r="A67" s="7" t="s">
        <v>37</v>
      </c>
      <c r="B67" s="3">
        <f>SUM(B55:B66)</f>
        <v>9.4782229653446262</v>
      </c>
      <c r="C67" s="3">
        <f t="shared" ref="C67:F67" si="25">SUM(C55:C66)</f>
        <v>9.4074216767489389</v>
      </c>
      <c r="D67" s="3">
        <f t="shared" si="25"/>
        <v>9.465317185997737</v>
      </c>
      <c r="E67" s="3">
        <f t="shared" si="25"/>
        <v>28.3509618280913</v>
      </c>
      <c r="F67" s="3">
        <f t="shared" si="25"/>
        <v>9.4503206093637697</v>
      </c>
      <c r="H67" s="3" t="s">
        <v>37</v>
      </c>
      <c r="I67" s="3">
        <f>I54*I55*I56-1</f>
        <v>35</v>
      </c>
      <c r="J67" s="3">
        <f>SUMSQ(B55:D66)-I57</f>
        <v>0.59230047709520761</v>
      </c>
      <c r="K67" s="8"/>
      <c r="L67" s="8"/>
      <c r="M67" s="8"/>
      <c r="N67" s="8"/>
      <c r="O67" s="8"/>
    </row>
    <row r="68" spans="1:15" x14ac:dyDescent="0.25">
      <c r="A68" s="12" t="s">
        <v>61</v>
      </c>
      <c r="B68" s="12">
        <f>AVERAGE(B55:B66)</f>
        <v>0.78985191377871888</v>
      </c>
      <c r="C68" s="12">
        <f t="shared" ref="C68:F68" si="26">AVERAGE(C55:C66)</f>
        <v>0.78395180639574491</v>
      </c>
      <c r="D68" s="12">
        <f t="shared" si="26"/>
        <v>0.78877643216647808</v>
      </c>
      <c r="E68" s="12"/>
      <c r="F68" s="12">
        <f t="shared" si="26"/>
        <v>0.78752671744698077</v>
      </c>
    </row>
    <row r="69" spans="1:15" x14ac:dyDescent="0.25">
      <c r="A69" t="s">
        <v>27</v>
      </c>
    </row>
    <row r="70" spans="1:15" x14ac:dyDescent="0.25">
      <c r="A70" s="23" t="s">
        <v>28</v>
      </c>
      <c r="B70" s="24" t="s">
        <v>33</v>
      </c>
      <c r="C70" s="24"/>
      <c r="D70" s="24"/>
      <c r="E70" s="23" t="s">
        <v>37</v>
      </c>
      <c r="F70" s="23" t="s">
        <v>3</v>
      </c>
    </row>
    <row r="71" spans="1:15" x14ac:dyDescent="0.25">
      <c r="A71" s="23"/>
      <c r="B71" s="6" t="s">
        <v>34</v>
      </c>
      <c r="C71" s="6" t="s">
        <v>35</v>
      </c>
      <c r="D71" s="6" t="s">
        <v>36</v>
      </c>
      <c r="E71" s="23"/>
      <c r="F71" s="23"/>
    </row>
    <row r="72" spans="1:15" x14ac:dyDescent="0.25">
      <c r="A72" s="2" t="s">
        <v>29</v>
      </c>
      <c r="B72" s="3">
        <f>E55</f>
        <v>2.6579502302767457</v>
      </c>
      <c r="C72" s="3">
        <f>E56</f>
        <v>2.6266789824605734</v>
      </c>
      <c r="D72" s="3">
        <f>E57</f>
        <v>2.7481422949518057</v>
      </c>
      <c r="E72" s="3">
        <f t="shared" ref="E72:E75" si="27">SUM(B72:D72)</f>
        <v>8.0327715076891248</v>
      </c>
      <c r="F72" s="3">
        <f>E72/9</f>
        <v>0.89253016752101388</v>
      </c>
      <c r="I72" s="3" t="s">
        <v>1</v>
      </c>
      <c r="J72" s="3" t="s">
        <v>54</v>
      </c>
      <c r="K72" s="3" t="s">
        <v>55</v>
      </c>
    </row>
    <row r="73" spans="1:15" x14ac:dyDescent="0.25">
      <c r="A73" s="2" t="s">
        <v>30</v>
      </c>
      <c r="B73" s="3">
        <f>E58</f>
        <v>2.4962511298576664</v>
      </c>
      <c r="C73" s="3">
        <f>E59</f>
        <v>2.3193524610895979</v>
      </c>
      <c r="D73" s="3">
        <f>E60</f>
        <v>2.314646715432314</v>
      </c>
      <c r="E73" s="3">
        <f t="shared" si="27"/>
        <v>7.1302503063795779</v>
      </c>
      <c r="F73" s="3">
        <f t="shared" ref="F73:F75" si="28">E73/9</f>
        <v>0.79225003404217531</v>
      </c>
      <c r="I73" s="3" t="s">
        <v>29</v>
      </c>
      <c r="J73" s="3">
        <f>E72/9</f>
        <v>0.89253016752101388</v>
      </c>
      <c r="K73" s="3" t="s">
        <v>60</v>
      </c>
      <c r="M73">
        <f>J77+J76</f>
        <v>0.83055254748038621</v>
      </c>
    </row>
    <row r="74" spans="1:15" x14ac:dyDescent="0.25">
      <c r="A74" s="2" t="s">
        <v>31</v>
      </c>
      <c r="B74" s="3">
        <f>E61</f>
        <v>2.5134356384356384</v>
      </c>
      <c r="C74" s="3">
        <f>E62</f>
        <v>2.6273465664713007</v>
      </c>
      <c r="D74" s="3">
        <f>E63</f>
        <v>2.2757852918284573</v>
      </c>
      <c r="E74" s="3">
        <f t="shared" si="27"/>
        <v>7.4165674967353965</v>
      </c>
      <c r="F74" s="3">
        <f>E74/9</f>
        <v>0.82406305519282186</v>
      </c>
      <c r="I74" s="3" t="s">
        <v>30</v>
      </c>
      <c r="J74" s="3">
        <f>E73/9</f>
        <v>0.79225003404217531</v>
      </c>
      <c r="K74" s="3" t="s">
        <v>59</v>
      </c>
      <c r="M74">
        <f>J77+J74</f>
        <v>0.98153896849065014</v>
      </c>
    </row>
    <row r="75" spans="1:15" x14ac:dyDescent="0.25">
      <c r="A75" s="2" t="s">
        <v>32</v>
      </c>
      <c r="B75" s="3">
        <f>E64</f>
        <v>2.0979929243892013</v>
      </c>
      <c r="C75" s="3">
        <f>E65</f>
        <v>1.829225402666478</v>
      </c>
      <c r="D75" s="3">
        <f>E66</f>
        <v>1.8441541902315239</v>
      </c>
      <c r="E75" s="3">
        <f t="shared" si="27"/>
        <v>5.7713725172872028</v>
      </c>
      <c r="F75" s="3">
        <f t="shared" si="28"/>
        <v>0.64126361303191137</v>
      </c>
      <c r="I75" s="3" t="s">
        <v>31</v>
      </c>
      <c r="J75" s="3">
        <f t="shared" ref="J75" si="29">E74/9</f>
        <v>0.82406305519282186</v>
      </c>
      <c r="K75" s="3" t="s">
        <v>59</v>
      </c>
    </row>
    <row r="76" spans="1:15" x14ac:dyDescent="0.25">
      <c r="A76" s="2" t="s">
        <v>37</v>
      </c>
      <c r="B76" s="3">
        <f>SUM(B72:B75)</f>
        <v>9.7656299229592509</v>
      </c>
      <c r="C76" s="3">
        <f t="shared" ref="C76:D76" si="30">SUM(C72:C75)</f>
        <v>9.4026034126879487</v>
      </c>
      <c r="D76" s="3">
        <f t="shared" si="30"/>
        <v>9.1827284924441006</v>
      </c>
      <c r="E76" s="3">
        <f>E72+E73+E74+E75</f>
        <v>28.3509618280913</v>
      </c>
      <c r="F76" s="3"/>
      <c r="I76" s="3" t="s">
        <v>32</v>
      </c>
      <c r="J76" s="3">
        <f>E75/9</f>
        <v>0.64126361303191137</v>
      </c>
      <c r="K76" s="3" t="s">
        <v>58</v>
      </c>
    </row>
    <row r="77" spans="1:15" x14ac:dyDescent="0.25">
      <c r="A77" s="2" t="s">
        <v>3</v>
      </c>
      <c r="B77" s="3">
        <f>B76/12</f>
        <v>0.81380249357993761</v>
      </c>
      <c r="C77" s="3">
        <f t="shared" ref="C77:D77" si="31">C76/12</f>
        <v>0.78355028439066243</v>
      </c>
      <c r="D77" s="3">
        <f t="shared" si="31"/>
        <v>0.76522737437034172</v>
      </c>
      <c r="E77" s="3"/>
      <c r="F77" s="3"/>
      <c r="G77" t="s">
        <v>57</v>
      </c>
      <c r="H77" s="9">
        <v>4.9625000000000004</v>
      </c>
      <c r="I77" s="3" t="s">
        <v>56</v>
      </c>
      <c r="J77" s="3">
        <f>H77*(K66/9)^0.5</f>
        <v>0.1892889344484748</v>
      </c>
      <c r="K77" s="3"/>
    </row>
    <row r="78" spans="1:15" x14ac:dyDescent="0.25">
      <c r="I78" s="1"/>
      <c r="J78" s="1"/>
      <c r="K78" s="1"/>
    </row>
    <row r="79" spans="1:15" x14ac:dyDescent="0.25">
      <c r="I79" s="1"/>
      <c r="J79" s="1"/>
      <c r="K79" s="1"/>
    </row>
    <row r="80" spans="1:15" x14ac:dyDescent="0.25">
      <c r="I80" s="1"/>
      <c r="J80" s="1"/>
      <c r="K80" s="1"/>
    </row>
    <row r="81" spans="8:11" x14ac:dyDescent="0.25">
      <c r="H81" s="25"/>
      <c r="I81" s="1"/>
      <c r="J81" s="1"/>
      <c r="K81" s="1"/>
    </row>
    <row r="82" spans="8:11" x14ac:dyDescent="0.25">
      <c r="I82" s="1"/>
      <c r="J82" s="1"/>
      <c r="K82" s="1"/>
    </row>
  </sheetData>
  <mergeCells count="35">
    <mergeCell ref="A53:A54"/>
    <mergeCell ref="A70:A71"/>
    <mergeCell ref="B70:D70"/>
    <mergeCell ref="E70:E71"/>
    <mergeCell ref="F70:F71"/>
    <mergeCell ref="N36:P36"/>
    <mergeCell ref="Q36:Q37"/>
    <mergeCell ref="B53:D53"/>
    <mergeCell ref="E53:E54"/>
    <mergeCell ref="F53:F54"/>
    <mergeCell ref="E36:E37"/>
    <mergeCell ref="B36:D36"/>
    <mergeCell ref="A36:A37"/>
    <mergeCell ref="G36:G37"/>
    <mergeCell ref="H36:J36"/>
    <mergeCell ref="K19:K20"/>
    <mergeCell ref="M19:M20"/>
    <mergeCell ref="K36:K37"/>
    <mergeCell ref="M36:M37"/>
    <mergeCell ref="K3:K4"/>
    <mergeCell ref="A19:A20"/>
    <mergeCell ref="B19:D19"/>
    <mergeCell ref="E19:E20"/>
    <mergeCell ref="G19:G20"/>
    <mergeCell ref="H19:J19"/>
    <mergeCell ref="A3:A4"/>
    <mergeCell ref="B3:D3"/>
    <mergeCell ref="E3:E4"/>
    <mergeCell ref="G3:G4"/>
    <mergeCell ref="H3:J3"/>
    <mergeCell ref="N19:P19"/>
    <mergeCell ref="Q19:Q20"/>
    <mergeCell ref="M3:M4"/>
    <mergeCell ref="N3:P3"/>
    <mergeCell ref="Q3:Q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2023-02-03T14:01:51Z</dcterms:created>
  <dcterms:modified xsi:type="dcterms:W3CDTF">2023-03-11T15:51:17Z</dcterms:modified>
</cp:coreProperties>
</file>