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bila\Documents\penelitian\Data Excel\"/>
    </mc:Choice>
  </mc:AlternateContent>
  <xr:revisionPtr revIDLastSave="0" documentId="13_ncr:1_{64FB6967-C52C-4FE2-8FDA-F5B7E4947527}" xr6:coauthVersionLast="45" xr6:coauthVersionMax="45" xr10:uidLastSave="{00000000-0000-0000-0000-000000000000}"/>
  <bookViews>
    <workbookView xWindow="-120" yWindow="-120" windowWidth="20730" windowHeight="11160" activeTab="3" xr2:uid="{AF9A1D32-F661-4182-A8AC-2BB1DC5BF2A1}"/>
  </bookViews>
  <sheets>
    <sheet name="Kuisioner Pre Video" sheetId="2" r:id="rId1"/>
    <sheet name="Kuisioner Post Video" sheetId="4" r:id="rId2"/>
    <sheet name="Kuisioner Pre Booklet" sheetId="3" r:id="rId3"/>
    <sheet name="Kuisioner Post Booklet" sheetId="5" r:id="rId4"/>
  </sheets>
  <definedNames>
    <definedName name="ExternalData_1" localSheetId="0" hidden="1">'Kuisioner Pre Video'!$A$2:$CC$33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Q6" i="4" l="1"/>
  <c r="BQ7" i="4"/>
  <c r="BQ8" i="4"/>
  <c r="BQ9" i="4"/>
  <c r="BQ10" i="4"/>
  <c r="BQ11" i="4"/>
  <c r="BQ12" i="4"/>
  <c r="BQ13" i="4"/>
  <c r="BQ14" i="4"/>
  <c r="BQ15" i="4"/>
  <c r="BQ16" i="4"/>
  <c r="BQ17" i="4"/>
  <c r="BQ18" i="4"/>
  <c r="BQ19" i="4"/>
  <c r="BQ20" i="4"/>
  <c r="BQ21" i="4"/>
  <c r="BQ22" i="4"/>
  <c r="BQ23" i="4"/>
  <c r="BQ24" i="4"/>
  <c r="BQ25" i="4"/>
  <c r="BQ26" i="4"/>
  <c r="BQ27" i="4"/>
  <c r="BQ28" i="4"/>
  <c r="BQ29" i="4"/>
  <c r="BQ30" i="4"/>
  <c r="BQ31" i="4"/>
  <c r="BQ32" i="4"/>
  <c r="BQ4" i="4"/>
  <c r="BQ5" i="4"/>
  <c r="BQ3" i="4"/>
  <c r="CF4" i="2"/>
  <c r="BA34" i="2" l="1"/>
  <c r="BC34" i="2"/>
  <c r="BC35" i="2" s="1"/>
  <c r="BE34" i="2"/>
  <c r="BE35" i="2" s="1"/>
  <c r="BG34" i="2"/>
  <c r="BG35" i="2" s="1"/>
  <c r="BI34" i="2"/>
  <c r="BI35" i="2" s="1"/>
  <c r="BK34" i="2"/>
  <c r="BK35" i="2" s="1"/>
  <c r="BM34" i="2"/>
  <c r="BM35" i="2" s="1"/>
  <c r="BO34" i="2"/>
  <c r="BO35" i="2" s="1"/>
  <c r="BQ34" i="2"/>
  <c r="BQ35" i="2" s="1"/>
  <c r="BS34" i="2"/>
  <c r="BS35" i="2" s="1"/>
  <c r="BU34" i="2"/>
  <c r="BU35" i="2" s="1"/>
  <c r="BW34" i="2"/>
  <c r="BW35" i="2" s="1"/>
  <c r="BY34" i="2"/>
  <c r="CB34" i="2"/>
  <c r="CC34" i="2"/>
  <c r="AY34" i="2"/>
  <c r="AY35" i="2" s="1"/>
  <c r="CF3" i="2"/>
  <c r="AU3" i="2"/>
  <c r="AW3" i="2" s="1"/>
  <c r="AV3" i="2" l="1"/>
  <c r="BZ34" i="2"/>
  <c r="BA35" i="2"/>
  <c r="CD30" i="2"/>
  <c r="CD31" i="2"/>
  <c r="CD32" i="2"/>
  <c r="CD33" i="2"/>
  <c r="CE33" i="2" s="1"/>
  <c r="CD29" i="2"/>
  <c r="CD28" i="2"/>
  <c r="CE28" i="2" l="1"/>
  <c r="CF28" i="2"/>
  <c r="CF33" i="2"/>
  <c r="CE31" i="2"/>
  <c r="CF31" i="2"/>
  <c r="CE29" i="2"/>
  <c r="CF29" i="2"/>
  <c r="CE32" i="2"/>
  <c r="CF32" i="2"/>
  <c r="CE30" i="2"/>
  <c r="CF30" i="2"/>
  <c r="S34" i="2"/>
  <c r="S35" i="2" s="1"/>
  <c r="S36" i="2" s="1"/>
  <c r="U34" i="2"/>
  <c r="U35" i="2" s="1"/>
  <c r="U36" i="2" s="1"/>
  <c r="W34" i="2"/>
  <c r="W35" i="2" s="1"/>
  <c r="W36" i="2" s="1"/>
  <c r="Y34" i="2"/>
  <c r="Y35" i="2" s="1"/>
  <c r="Y36" i="2" s="1"/>
  <c r="AA34" i="2"/>
  <c r="AA35" i="2" s="1"/>
  <c r="AA36" i="2" s="1"/>
  <c r="AC34" i="2"/>
  <c r="AC35" i="2" s="1"/>
  <c r="AC36" i="2" s="1"/>
  <c r="AE34" i="2"/>
  <c r="AE35" i="2" s="1"/>
  <c r="AE36" i="2" s="1"/>
  <c r="AG34" i="2"/>
  <c r="AG35" i="2" s="1"/>
  <c r="AG36" i="2" s="1"/>
  <c r="AI34" i="2"/>
  <c r="AI35" i="2" s="1"/>
  <c r="AI36" i="2" s="1"/>
  <c r="AK34" i="2"/>
  <c r="AK35" i="2" s="1"/>
  <c r="AK36" i="2" s="1"/>
  <c r="AM34" i="2"/>
  <c r="AM35" i="2" s="1"/>
  <c r="AM36" i="2" s="1"/>
  <c r="AO34" i="2"/>
  <c r="AO35" i="2" s="1"/>
  <c r="AO36" i="2" s="1"/>
  <c r="AQ34" i="2"/>
  <c r="AQ35" i="2" s="1"/>
  <c r="AQ36" i="2" s="1"/>
  <c r="AS34" i="2"/>
  <c r="AS35" i="2" s="1"/>
  <c r="AS36" i="2" s="1"/>
  <c r="Q34" i="2"/>
  <c r="Q35" i="2" s="1"/>
  <c r="Q36" i="2" s="1"/>
  <c r="AT33" i="2"/>
  <c r="AU33" i="2" s="1"/>
  <c r="AV33" i="2" s="1"/>
  <c r="AT32" i="2"/>
  <c r="AU32" i="2" s="1"/>
  <c r="AT29" i="2"/>
  <c r="AU29" i="2" s="1"/>
  <c r="AT30" i="2"/>
  <c r="AU30" i="2" s="1"/>
  <c r="AT31" i="2"/>
  <c r="AU31" i="2" s="1"/>
  <c r="AT28" i="2"/>
  <c r="AU28" i="2" s="1"/>
  <c r="AV31" i="2" l="1"/>
  <c r="AW31" i="2"/>
  <c r="AV29" i="2"/>
  <c r="AW29" i="2"/>
  <c r="AW33" i="2"/>
  <c r="AV28" i="2"/>
  <c r="AW28" i="2"/>
  <c r="AV30" i="2"/>
  <c r="AW30" i="2"/>
  <c r="AV32" i="2"/>
  <c r="AW32" i="2"/>
  <c r="CE4" i="2" l="1"/>
  <c r="CD5" i="2"/>
  <c r="CD6" i="2"/>
  <c r="CD7" i="2"/>
  <c r="CD8" i="2"/>
  <c r="CD9" i="2"/>
  <c r="CD11" i="2"/>
  <c r="CD12" i="2"/>
  <c r="CD13" i="2"/>
  <c r="CD14" i="2"/>
  <c r="CD15" i="2"/>
  <c r="CD17" i="2"/>
  <c r="CD18" i="2"/>
  <c r="CD19" i="2"/>
  <c r="CD20" i="2"/>
  <c r="CD21" i="2"/>
  <c r="CD22" i="2"/>
  <c r="CD23" i="2"/>
  <c r="CD24" i="2"/>
  <c r="CD25" i="2"/>
  <c r="CD26" i="2"/>
  <c r="CD27" i="2"/>
  <c r="CE26" i="2" l="1"/>
  <c r="CF26" i="2"/>
  <c r="CE24" i="2"/>
  <c r="CF24" i="2"/>
  <c r="CE22" i="2"/>
  <c r="CF22" i="2"/>
  <c r="CE20" i="2"/>
  <c r="CF20" i="2"/>
  <c r="CE18" i="2"/>
  <c r="CF18" i="2"/>
  <c r="CE16" i="2"/>
  <c r="CF16" i="2"/>
  <c r="CE14" i="2"/>
  <c r="CF14" i="2"/>
  <c r="CE12" i="2"/>
  <c r="CF12" i="2"/>
  <c r="CE10" i="2"/>
  <c r="CF10" i="2"/>
  <c r="CE8" i="2"/>
  <c r="CF8" i="2"/>
  <c r="CE6" i="2"/>
  <c r="CF6" i="2"/>
  <c r="CE27" i="2"/>
  <c r="CF27" i="2"/>
  <c r="CE25" i="2"/>
  <c r="CF25" i="2"/>
  <c r="CE23" i="2"/>
  <c r="CF23" i="2"/>
  <c r="CE21" i="2"/>
  <c r="CF21" i="2"/>
  <c r="CE19" i="2"/>
  <c r="CF19" i="2"/>
  <c r="CE17" i="2"/>
  <c r="CF17" i="2"/>
  <c r="CE15" i="2"/>
  <c r="CF15" i="2"/>
  <c r="CE13" i="2"/>
  <c r="CF13" i="2"/>
  <c r="CE11" i="2"/>
  <c r="CF11" i="2"/>
  <c r="CE9" i="2"/>
  <c r="CF9" i="2"/>
  <c r="CE7" i="2"/>
  <c r="CF7" i="2"/>
  <c r="CE5" i="2"/>
  <c r="CF5" i="2"/>
  <c r="CE3" i="2"/>
  <c r="AU5" i="2"/>
  <c r="AT6" i="2"/>
  <c r="AU6" i="2" s="1"/>
  <c r="AT7" i="2"/>
  <c r="AU7" i="2" s="1"/>
  <c r="AT8" i="2"/>
  <c r="AU8" i="2" s="1"/>
  <c r="AT9" i="2"/>
  <c r="AU9" i="2" s="1"/>
  <c r="AT10" i="2"/>
  <c r="AU10" i="2" s="1"/>
  <c r="AT11" i="2"/>
  <c r="AU11" i="2" s="1"/>
  <c r="AT12" i="2"/>
  <c r="AU12" i="2" s="1"/>
  <c r="AT13" i="2"/>
  <c r="AU13" i="2" s="1"/>
  <c r="AT14" i="2"/>
  <c r="AU14" i="2" s="1"/>
  <c r="AT15" i="2"/>
  <c r="AU15" i="2" s="1"/>
  <c r="AT16" i="2"/>
  <c r="AU16" i="2" s="1"/>
  <c r="AT17" i="2"/>
  <c r="AU17" i="2" s="1"/>
  <c r="AT18" i="2"/>
  <c r="AU18" i="2" s="1"/>
  <c r="AT19" i="2"/>
  <c r="AU19" i="2" s="1"/>
  <c r="AU20" i="2"/>
  <c r="AT21" i="2"/>
  <c r="AU21" i="2" s="1"/>
  <c r="AT22" i="2"/>
  <c r="AU22" i="2" s="1"/>
  <c r="AT23" i="2"/>
  <c r="AU23" i="2" s="1"/>
  <c r="AT24" i="2"/>
  <c r="AU24" i="2" s="1"/>
  <c r="AT25" i="2"/>
  <c r="AU25" i="2" s="1"/>
  <c r="AT26" i="2"/>
  <c r="AU26" i="2" s="1"/>
  <c r="AT27" i="2"/>
  <c r="AU27" i="2" s="1"/>
  <c r="AT4" i="2"/>
  <c r="AU4" i="2" s="1"/>
  <c r="AV4" i="2" l="1"/>
  <c r="AW4" i="2"/>
  <c r="AV26" i="2"/>
  <c r="AW26" i="2"/>
  <c r="AV24" i="2"/>
  <c r="AW24" i="2"/>
  <c r="AV22" i="2"/>
  <c r="AW22" i="2"/>
  <c r="AV20" i="2"/>
  <c r="AW20" i="2"/>
  <c r="AV18" i="2"/>
  <c r="AW18" i="2"/>
  <c r="AV16" i="2"/>
  <c r="AW16" i="2"/>
  <c r="AV14" i="2"/>
  <c r="AW14" i="2"/>
  <c r="AV12" i="2"/>
  <c r="AW12" i="2"/>
  <c r="AV10" i="2"/>
  <c r="AW10" i="2"/>
  <c r="AV8" i="2"/>
  <c r="AW8" i="2"/>
  <c r="AV6" i="2"/>
  <c r="AW6" i="2"/>
  <c r="AV27" i="2"/>
  <c r="AW27" i="2"/>
  <c r="AV25" i="2"/>
  <c r="AW25" i="2"/>
  <c r="AV23" i="2"/>
  <c r="AW23" i="2"/>
  <c r="AV21" i="2"/>
  <c r="AW21" i="2"/>
  <c r="AV19" i="2"/>
  <c r="AW19" i="2"/>
  <c r="AV17" i="2"/>
  <c r="AW17" i="2"/>
  <c r="AV15" i="2"/>
  <c r="AW15" i="2"/>
  <c r="AV13" i="2"/>
  <c r="AW13" i="2"/>
  <c r="AV11" i="2"/>
  <c r="AW11" i="2"/>
  <c r="AV9" i="2"/>
  <c r="AW9" i="2"/>
  <c r="AV7" i="2"/>
  <c r="AW7" i="2"/>
  <c r="AV5" i="2"/>
  <c r="AW5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6B5F2CE-052E-4444-910D-65B85DA84EF7}" keepAlive="1" name="Query - Table 0" description="Connection to the 'Table 0' query in the workbook." type="5" refreshedVersion="6" background="1" saveData="1">
    <dbPr connection="Provider=Microsoft.Mashup.OleDb.1;Data Source=$Workbook$;Location=Table 0;Extended Properties=&quot;&quot;" command="SELECT * FROM [Table 0]"/>
  </connection>
</connections>
</file>

<file path=xl/sharedStrings.xml><?xml version="1.0" encoding="utf-8"?>
<sst xmlns="http://schemas.openxmlformats.org/spreadsheetml/2006/main" count="4743" uniqueCount="187">
  <si>
    <t>Umur</t>
  </si>
  <si>
    <t>Usia Awal Menstruasi</t>
  </si>
  <si>
    <t>Siklus menstruasi teratur</t>
  </si>
  <si>
    <t>Pernah mengalami nyeri haid</t>
  </si>
  <si>
    <t>Aktivitas terganggu karena nyeri haid</t>
  </si>
  <si>
    <t>Pernah mendengar tentang akupresur</t>
  </si>
  <si>
    <t>Ya</t>
  </si>
  <si>
    <t>Pernah mencoba akupresur</t>
  </si>
  <si>
    <t>1. Akupresur merupakan metode pengobatan totok jari atau tusuk jari yang ditusukan ketitik-titik tertentu pada tubuh</t>
  </si>
  <si>
    <t>2. Dismenore merupakan nyeri pada bagian bawah perut yang terjadi saat wanita mengalami menstruasi</t>
  </si>
  <si>
    <t>3. Penanganan nyeri haid dilakukan dengan obat-obatan dan terapi komplementer (tradisional) salah satunya akupresur</t>
  </si>
  <si>
    <t>4. Akupresur bermanfaat untuk mengurangi bermacam-macam sakit</t>
  </si>
  <si>
    <t>5. Akupresur bermanfaat untuk mengatasi nyeri haid.</t>
  </si>
  <si>
    <t>6. Akupresur dapat dilakukan oleh diri sendiri atau dibantu orang lain</t>
  </si>
  <si>
    <t>7. Akupresur dapat dilakukan dimana saja dan kapan saja</t>
  </si>
  <si>
    <t>8. Efek samping dari metode pengobatan akupresur sangat minimal</t>
  </si>
  <si>
    <t>9. Iritasi mukosa lambung terjadi jika mengkonsumsi obat-obatan secara terus menerus</t>
  </si>
  <si>
    <t>10. Akupresur dilakukan selama 3-5 menit</t>
  </si>
  <si>
    <t>11. Akupresur dilakukan sebanyak 30 kali tekanan</t>
  </si>
  <si>
    <t>12. Akupresur dapat dilakukan pada titik yang terletak diantara ibu jari dan telunjuk LI 4 atau Hegu</t>
  </si>
  <si>
    <t>13. Akupresur dapat dilakukan pada bagian atas kaki diantara pertemuan tulang ibu jari dan jari kedua pada kaki LR 3 atau tai chong</t>
  </si>
  <si>
    <t>14. Akupresur dapat dilakukan pada titik 4 jari diatas mata kaki SP 6 atau Sanyinjiao</t>
  </si>
  <si>
    <t>15. Akupresur tidak dapat dilakukan pada titik tertentu</t>
  </si>
  <si>
    <t>1. Akupresur dapat menjadi pengganti obat pereda nyeri haid</t>
  </si>
  <si>
    <t>2. Akupresur dapat mengurangi nyeri haid</t>
  </si>
  <si>
    <t>3. Akupresur tidak dapat digunakan untuk mengurangi bermacam-macam sakit dan nyeri</t>
  </si>
  <si>
    <t>4. Terapi akupresur tidak dapat dilakukan dengan cara memijat titik akupuntur dengan menggunakan jari</t>
  </si>
  <si>
    <t>5. Gerakan menekan pada akupresur dapat mengurangi nyeri haid</t>
  </si>
  <si>
    <t>6. Akupresur dapat dilakukan sebanyak 30 kali hitungan</t>
  </si>
  <si>
    <t>7. Akupresur dapat menggunakan minyak seperti zaitun untuk memperlancar pemijatan</t>
  </si>
  <si>
    <t>8. Akupresur memiliki kelebihan mudah dipelajari</t>
  </si>
  <si>
    <t>9. Akupresur tidak dapat dilakukan dimana saja</t>
  </si>
  <si>
    <t>10. Efek samping dari metode pengobatan akupresur sangat minimal</t>
  </si>
  <si>
    <t>11. Efek samping obat-obatan jika dikonsumsi dalam jangka panjang berbahaya bagi tubuh</t>
  </si>
  <si>
    <t>12. Titik yang terletak diantara ibu jari dan telunjuk merupakan salah satu titik akupresur</t>
  </si>
  <si>
    <t>13. Pemijatan dapat dilakukan pada orang yang memiliki bendungan kelenjar getah bening dan kulit yang terkelupas</t>
  </si>
  <si>
    <t>14. Apakah anda tertarik untuk mempraktekan akupresur?</t>
  </si>
  <si>
    <t>Alasan</t>
  </si>
  <si>
    <t>15. Apakah anda mempunyai rencana untuk mempraktekan akupresur sebagai pengganti obat-obatan untuk mengurangi nyeri haid?</t>
  </si>
  <si>
    <t>Alasan_1</t>
  </si>
  <si>
    <t>tidak tauuuu maaff</t>
  </si>
  <si>
    <t>belum pernah merasakan</t>
  </si>
  <si>
    <t>Belum mengerti tentang akupresur</t>
  </si>
  <si>
    <t>Sebelum nya tidak pernah melakukan nya</t>
  </si>
  <si>
    <t>masih belum paham apa itu akupresure</t>
  </si>
  <si>
    <t>masih tidak paham apa itu akupresur</t>
  </si>
  <si>
    <t>karena saya tiap hari meminum jamu dan tidak melakukan akupresur</t>
  </si>
  <si>
    <t>yaa karena saya meminum jamu</t>
  </si>
  <si>
    <t>karena tidak tertarik ,dan membayangkan saja sudah terasa sakit jika dipijat pijat dibagian tertentu tertentu</t>
  </si>
  <si>
    <t>lebih baik menggunakan cara meredakan nyeri dengan tradisional, ibu saya mengatakan sering sering bergerak agar menstruasi lancar dan mengonsumsi obat herbal yang kita tanam seperti daun sirsak</t>
  </si>
  <si>
    <t>3. Instagram</t>
  </si>
  <si>
    <t>Karena saya tidak perna mencoba dan mengetahui nya tentang akupresur</t>
  </si>
  <si>
    <t>Karena belum mengetahui dan bermanfaat apa tidak</t>
  </si>
  <si>
    <t>Karena nyeri menstruasi saya dapai diatasi dengan meminum jamu</t>
  </si>
  <si>
    <t>Karena obat"an bisa diganti dengan jamu yg menggunakan bahan alami</t>
  </si>
  <si>
    <t>X1P1</t>
  </si>
  <si>
    <t>X1P2</t>
  </si>
  <si>
    <t>X1P3</t>
  </si>
  <si>
    <t>X1P4</t>
  </si>
  <si>
    <t>X1P5</t>
  </si>
  <si>
    <t>X1P6</t>
  </si>
  <si>
    <t>X1P7</t>
  </si>
  <si>
    <t>X1P8</t>
  </si>
  <si>
    <t>X1P9</t>
  </si>
  <si>
    <t>X1P10</t>
  </si>
  <si>
    <t>X1P11</t>
  </si>
  <si>
    <t>X1P12</t>
  </si>
  <si>
    <t>X1P13</t>
  </si>
  <si>
    <t>X1P14</t>
  </si>
  <si>
    <t>X1P15</t>
  </si>
  <si>
    <t>Column1</t>
  </si>
  <si>
    <t>Total X1</t>
  </si>
  <si>
    <t>X2P1</t>
  </si>
  <si>
    <t>X2P2</t>
  </si>
  <si>
    <t>X2P3</t>
  </si>
  <si>
    <t>X2P4</t>
  </si>
  <si>
    <t>X2P5</t>
  </si>
  <si>
    <t>X2P6</t>
  </si>
  <si>
    <t>X2P7</t>
  </si>
  <si>
    <t>X2P8</t>
  </si>
  <si>
    <t>X2P9</t>
  </si>
  <si>
    <t>X2P10</t>
  </si>
  <si>
    <t>X2P11</t>
  </si>
  <si>
    <t>X2P12</t>
  </si>
  <si>
    <t>X2P13</t>
  </si>
  <si>
    <t>X2P14</t>
  </si>
  <si>
    <t>X2P15</t>
  </si>
  <si>
    <t>Total X2</t>
  </si>
  <si>
    <t>Alasan_2</t>
  </si>
  <si>
    <t>Column2</t>
  </si>
  <si>
    <t>Column12</t>
  </si>
  <si>
    <t>Column13</t>
  </si>
  <si>
    <t xml:space="preserve">rata-rata </t>
  </si>
  <si>
    <t>Column3</t>
  </si>
  <si>
    <t>Column4</t>
  </si>
  <si>
    <t>Umur2</t>
  </si>
  <si>
    <t>Usia Awal Menstruasi2</t>
  </si>
  <si>
    <t>Siklus Menstruasi Teratur2</t>
  </si>
  <si>
    <t>Tidak</t>
  </si>
  <si>
    <t>Pernah Mengalami Nyeri Haid</t>
  </si>
  <si>
    <t>Pernah mengalami nyeri haid2</t>
  </si>
  <si>
    <t>Aktivitas terganggu karena nyeri haid2</t>
  </si>
  <si>
    <t>Pernah Mendengar Tentang Akupresur</t>
  </si>
  <si>
    <t>Pernah mendengar tentang akupresur2</t>
  </si>
  <si>
    <t>Pernah Mencoba Akupresur</t>
  </si>
  <si>
    <t>Pernah mencoba akupresur2</t>
  </si>
  <si>
    <t>1.</t>
  </si>
  <si>
    <t>2</t>
  </si>
  <si>
    <t>3</t>
  </si>
  <si>
    <t>4</t>
  </si>
  <si>
    <t>5</t>
  </si>
  <si>
    <t>6</t>
  </si>
  <si>
    <t>7</t>
  </si>
  <si>
    <t>8</t>
  </si>
  <si>
    <t>9.</t>
  </si>
  <si>
    <t>10</t>
  </si>
  <si>
    <t>11.</t>
  </si>
  <si>
    <t>12</t>
  </si>
  <si>
    <t>13</t>
  </si>
  <si>
    <t>14</t>
  </si>
  <si>
    <t>15.</t>
  </si>
  <si>
    <t>1.2</t>
  </si>
  <si>
    <t>1</t>
  </si>
  <si>
    <t>Sangat Setuju</t>
  </si>
  <si>
    <t xml:space="preserve"> Setuju</t>
  </si>
  <si>
    <t xml:space="preserve"> Tidak Setuju</t>
  </si>
  <si>
    <t>2.</t>
  </si>
  <si>
    <t>Setuju</t>
  </si>
  <si>
    <t>Tidak Setuju</t>
  </si>
  <si>
    <t>3.</t>
  </si>
  <si>
    <t>Sangat Tidak Setuju</t>
  </si>
  <si>
    <t>4.</t>
  </si>
  <si>
    <t>5.</t>
  </si>
  <si>
    <t>6.</t>
  </si>
  <si>
    <t>7.</t>
  </si>
  <si>
    <t>8.</t>
  </si>
  <si>
    <t>9.2</t>
  </si>
  <si>
    <t>10.</t>
  </si>
  <si>
    <t>11.2</t>
  </si>
  <si>
    <t>12.</t>
  </si>
  <si>
    <t>13.</t>
  </si>
  <si>
    <t>15</t>
  </si>
  <si>
    <t>Alasan_3</t>
  </si>
  <si>
    <t>Alasan_4</t>
  </si>
  <si>
    <t>rata-rata = 47,7</t>
  </si>
  <si>
    <t>kode</t>
  </si>
  <si>
    <t>Baik</t>
  </si>
  <si>
    <t>Negatif</t>
  </si>
  <si>
    <t>2. Google</t>
  </si>
  <si>
    <t>Karna saat hanya melakukan kompres dgn air hangat</t>
  </si>
  <si>
    <t>Positif</t>
  </si>
  <si>
    <t>1. Youtube</t>
  </si>
  <si>
    <t>14.</t>
  </si>
  <si>
    <t>Kurang</t>
  </si>
  <si>
    <t>karena belum pernah nyoba dan gtw akupresur itu apa</t>
  </si>
  <si>
    <t>Karena blm tau apa itu akupresur</t>
  </si>
  <si>
    <t>0</t>
  </si>
  <si>
    <t>Karena saya tidak tau tentang akupresur dan baru mengetahui kata akupresur</t>
  </si>
  <si>
    <t>Karena tidak tau caranya dan sepertinya itu menyakitkan</t>
  </si>
  <si>
    <t>Karena tidak tahu</t>
  </si>
  <si>
    <t>tidak tahu</t>
  </si>
  <si>
    <t>Karena tidak tau</t>
  </si>
  <si>
    <t>gatauu kak</t>
  </si>
  <si>
    <t>karena saya tidak tahu</t>
  </si>
  <si>
    <t>karena tidak bisa</t>
  </si>
  <si>
    <t>Cukup</t>
  </si>
  <si>
    <t>Tidak pernah mencoba dan tidak pernah tau</t>
  </si>
  <si>
    <t>Jarang merasakan nyeri</t>
  </si>
  <si>
    <t>-</t>
  </si>
  <si>
    <t>Tidak pernah tau</t>
  </si>
  <si>
    <t>rata-rata =AVERAGE(</t>
  </si>
  <si>
    <t>XIP1</t>
  </si>
  <si>
    <t>XIP2</t>
  </si>
  <si>
    <t>XIP3</t>
  </si>
  <si>
    <t>XIP4</t>
  </si>
  <si>
    <t>XIP5</t>
  </si>
  <si>
    <t>XIP6</t>
  </si>
  <si>
    <t>XIP7</t>
  </si>
  <si>
    <t>XIP8</t>
  </si>
  <si>
    <t>XIP9</t>
  </si>
  <si>
    <t>XIP10</t>
  </si>
  <si>
    <t>XIP11</t>
  </si>
  <si>
    <t>XIP12</t>
  </si>
  <si>
    <t>XIP13</t>
  </si>
  <si>
    <t>XIP14</t>
  </si>
  <si>
    <t>XIP15</t>
  </si>
  <si>
    <t>karena saya ketika merasa nyeri atau sakit terbiasa dengan meminum obat untuk pereda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</si>
</sst>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NumberFormat="1"/>
    <xf numFmtId="0" fontId="0" fillId="2" borderId="0" xfId="0" applyNumberFormat="1" applyFill="1"/>
    <xf numFmtId="0" fontId="0" fillId="3" borderId="0" xfId="0" applyFill="1"/>
    <xf numFmtId="0" fontId="0" fillId="0" borderId="0" xfId="0" applyFill="1"/>
    <xf numFmtId="0" fontId="0" fillId="0" borderId="0" xfId="0" applyNumberFormat="1" applyFill="1"/>
    <xf numFmtId="0" fontId="0" fillId="0" borderId="0" xfId="0"/>
    <xf numFmtId="0" fontId="0" fillId="0" borderId="0" xfId="0" applyNumberFormat="1"/>
    <xf numFmtId="0" fontId="0" fillId="2" borderId="0" xfId="0" applyNumberFormat="1" applyFill="1"/>
    <xf numFmtId="9" fontId="0" fillId="2" borderId="0" xfId="1" applyFont="1" applyFill="1"/>
    <xf numFmtId="9" fontId="0" fillId="0" borderId="0" xfId="1" applyFont="1"/>
    <xf numFmtId="0" fontId="3" fillId="3" borderId="0" xfId="0" applyFon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3" fillId="7" borderId="0" xfId="0" applyFont="1" applyFill="1"/>
    <xf numFmtId="0" fontId="0" fillId="0" borderId="0" xfId="0"/>
    <xf numFmtId="0" fontId="0" fillId="0" borderId="0" xfId="0" applyNumberFormat="1"/>
    <xf numFmtId="0" fontId="0" fillId="2" borderId="0" xfId="0" applyNumberFormat="1" applyFill="1"/>
    <xf numFmtId="9" fontId="0" fillId="2" borderId="0" xfId="1" applyFont="1" applyFill="1"/>
    <xf numFmtId="9" fontId="0" fillId="0" borderId="0" xfId="1" applyFont="1"/>
    <xf numFmtId="0" fontId="4" fillId="4" borderId="0" xfId="0" applyFont="1" applyFill="1"/>
    <xf numFmtId="0" fontId="4" fillId="5" borderId="0" xfId="0" applyFont="1" applyFill="1"/>
    <xf numFmtId="0" fontId="0" fillId="0" borderId="0" xfId="0" applyFill="1"/>
    <xf numFmtId="0" fontId="0" fillId="0" borderId="0" xfId="0" applyNumberFormat="1" applyFill="1"/>
    <xf numFmtId="9" fontId="0" fillId="0" borderId="0" xfId="1" applyFont="1" applyFill="1"/>
    <xf numFmtId="0" fontId="0" fillId="0" borderId="0" xfId="0" applyFill="1"/>
    <xf numFmtId="0" fontId="0" fillId="0" borderId="0" xfId="0" applyNumberFormat="1" applyFill="1"/>
    <xf numFmtId="9" fontId="0" fillId="0" borderId="0" xfId="1" applyFont="1" applyFill="1"/>
    <xf numFmtId="0" fontId="0" fillId="0" borderId="0" xfId="0" applyFill="1"/>
    <xf numFmtId="0" fontId="0" fillId="0" borderId="0" xfId="0" applyNumberFormat="1" applyFill="1"/>
    <xf numFmtId="9" fontId="0" fillId="0" borderId="0" xfId="1" applyFont="1" applyFill="1"/>
    <xf numFmtId="0" fontId="0" fillId="0" borderId="0" xfId="0" applyFill="1"/>
    <xf numFmtId="0" fontId="0" fillId="0" borderId="0" xfId="0" applyNumberFormat="1" applyFill="1"/>
    <xf numFmtId="9" fontId="0" fillId="0" borderId="0" xfId="1" applyFont="1" applyFill="1"/>
    <xf numFmtId="0" fontId="0" fillId="0" borderId="0" xfId="0"/>
    <xf numFmtId="0" fontId="0" fillId="0" borderId="0" xfId="0" applyNumberFormat="1"/>
    <xf numFmtId="0" fontId="0" fillId="2" borderId="0" xfId="0" applyNumberFormat="1" applyFill="1"/>
    <xf numFmtId="0" fontId="0" fillId="0" borderId="0" xfId="0"/>
    <xf numFmtId="0" fontId="0" fillId="0" borderId="0" xfId="0" applyNumberFormat="1"/>
    <xf numFmtId="0" fontId="0" fillId="2" borderId="0" xfId="0" applyNumberFormat="1" applyFill="1"/>
    <xf numFmtId="0" fontId="0" fillId="0" borderId="0" xfId="0" applyFill="1"/>
    <xf numFmtId="0" fontId="0" fillId="0" borderId="0" xfId="0" applyNumberFormat="1"/>
    <xf numFmtId="0" fontId="0" fillId="0" borderId="0" xfId="0" applyNumberFormat="1" applyFill="1"/>
    <xf numFmtId="9" fontId="0" fillId="0" borderId="0" xfId="1" applyFont="1" applyFill="1"/>
    <xf numFmtId="0" fontId="0" fillId="0" borderId="0" xfId="0" applyNumberFormat="1"/>
    <xf numFmtId="0" fontId="0" fillId="0" borderId="0" xfId="0" applyNumberFormat="1" applyFill="1"/>
    <xf numFmtId="9" fontId="0" fillId="0" borderId="0" xfId="1" applyFont="1" applyFill="1"/>
    <xf numFmtId="0" fontId="0" fillId="0" borderId="0" xfId="0" applyNumberFormat="1"/>
    <xf numFmtId="0" fontId="0" fillId="0" borderId="0" xfId="0" applyNumberFormat="1" applyFill="1"/>
    <xf numFmtId="9" fontId="0" fillId="0" borderId="0" xfId="1" applyFont="1" applyFill="1"/>
    <xf numFmtId="0" fontId="0" fillId="0" borderId="0" xfId="0" applyNumberFormat="1"/>
    <xf numFmtId="0" fontId="0" fillId="0" borderId="0" xfId="0" applyNumberFormat="1" applyFill="1"/>
    <xf numFmtId="9" fontId="0" fillId="0" borderId="0" xfId="1" applyFont="1" applyFill="1"/>
    <xf numFmtId="0" fontId="0" fillId="0" borderId="0" xfId="0" applyNumberFormat="1"/>
    <xf numFmtId="0" fontId="0" fillId="0" borderId="0" xfId="0" applyNumberFormat="1" applyFill="1"/>
    <xf numFmtId="9" fontId="0" fillId="0" borderId="0" xfId="1" applyFont="1" applyFill="1"/>
    <xf numFmtId="0" fontId="0" fillId="0" borderId="0" xfId="0"/>
    <xf numFmtId="0" fontId="0" fillId="0" borderId="0" xfId="0" applyNumberFormat="1"/>
    <xf numFmtId="0" fontId="0" fillId="0" borderId="0" xfId="0" applyNumberFormat="1" applyFill="1"/>
    <xf numFmtId="9" fontId="0" fillId="0" borderId="0" xfId="1" applyFont="1" applyFill="1"/>
  </cellXfs>
  <cellStyles count="2">
    <cellStyle name="Normal" xfId="0" builtinId="0"/>
    <cellStyle name="Percent" xfId="1" builtinId="5"/>
  </cellStyles>
  <dxfs count="15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  <fill>
        <patternFill patternType="solid">
          <fgColor indexed="64"/>
          <bgColor rgb="FFFFFF00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D21D55C-B314-4918-B803-5929EC07D549}" autoFormatId="16" applyNumberFormats="0" applyBorderFormats="0" applyFontFormats="0" applyPatternFormats="0" applyAlignmentFormats="0" applyWidthHeightFormats="0">
  <queryTableRefresh nextId="85" unboundColumnsRight="3">
    <queryTableFields count="84">
      <queryTableField id="1" name="Umur" tableColumnId="1"/>
      <queryTableField id="48" dataBound="0" tableColumnId="48"/>
      <queryTableField id="49" dataBound="0" tableColumnId="49"/>
      <queryTableField id="2" name="Usia Awal Menstruasi" tableColumnId="2"/>
      <queryTableField id="3" name="Siklus menstruasi teratur" tableColumnId="3"/>
      <queryTableField id="50" dataBound="0" tableColumnId="50"/>
      <queryTableField id="51" dataBound="0" tableColumnId="51"/>
      <queryTableField id="4" name="Pernah mengalami nyeri haid" tableColumnId="4"/>
      <queryTableField id="5" name="Aktivitas terganggu karena nyeri haid" tableColumnId="5"/>
      <queryTableField id="52" dataBound="0" tableColumnId="52"/>
      <queryTableField id="53" dataBound="0" tableColumnId="53"/>
      <queryTableField id="6" name="Pernah mendengar tentang akupresur" tableColumnId="6"/>
      <queryTableField id="7" name="Ya" tableColumnId="7"/>
      <queryTableField id="54" dataBound="0" tableColumnId="54"/>
      <queryTableField id="8" name="Pernah mencoba akupresur" tableColumnId="8"/>
      <queryTableField id="55" dataBound="0" tableColumnId="61"/>
      <queryTableField id="9" name="1. Akupresur merupakan metode pengobatan totok jari atau tusuk jari yang ditusukan ketitik-titik tertentu pada tubuh" tableColumnId="9"/>
      <queryTableField id="56" dataBound="0" tableColumnId="62"/>
      <queryTableField id="10" name="2. Dismenore merupakan nyeri pada bagian bawah perut yang terjadi saat wanita mengalami menstruasi" tableColumnId="10"/>
      <queryTableField id="57" dataBound="0" tableColumnId="63"/>
      <queryTableField id="11" name="3. Penanganan nyeri haid dilakukan dengan obat-obatan dan terapi komplementer (tradisional) salah satunya akupresur" tableColumnId="11"/>
      <queryTableField id="58" dataBound="0" tableColumnId="64"/>
      <queryTableField id="12" name="4. Akupresur bermanfaat untuk mengurangi bermacam-macam sakit" tableColumnId="12"/>
      <queryTableField id="59" dataBound="0" tableColumnId="65"/>
      <queryTableField id="13" name="5. Akupresur bermanfaat untuk mengatasi nyeri haid." tableColumnId="13"/>
      <queryTableField id="60" dataBound="0" tableColumnId="66"/>
      <queryTableField id="14" name="6. Akupresur dapat dilakukan oleh diri sendiri atau dibantu orang lain" tableColumnId="14"/>
      <queryTableField id="61" dataBound="0" tableColumnId="67"/>
      <queryTableField id="15" name="7. Akupresur dapat dilakukan dimana saja dan kapan saja" tableColumnId="15"/>
      <queryTableField id="62" dataBound="0" tableColumnId="68"/>
      <queryTableField id="16" name="8. Efek samping dari metode pengobatan akupresur sangat minimal" tableColumnId="16"/>
      <queryTableField id="63" dataBound="0" tableColumnId="69"/>
      <queryTableField id="17" name="9. Iritasi mukosa lambung terjadi jika mengkonsumsi obat-obatan secara terus menerus" tableColumnId="17"/>
      <queryTableField id="64" dataBound="0" tableColumnId="70"/>
      <queryTableField id="18" name="10. Akupresur dilakukan selama 3-5 menit" tableColumnId="18"/>
      <queryTableField id="65" dataBound="0" tableColumnId="71"/>
      <queryTableField id="19" name="11. Akupresur dilakukan sebanyak 30 kali tekanan" tableColumnId="19"/>
      <queryTableField id="66" dataBound="0" tableColumnId="72"/>
      <queryTableField id="20" name="12. Akupresur dapat dilakukan pada titik yang terletak diantara ibu jari dan telunjuk LI 4 atau Hegu" tableColumnId="20"/>
      <queryTableField id="67" dataBound="0" tableColumnId="73"/>
      <queryTableField id="21" name="13. Akupresur dapat dilakukan pada bagian atas kaki diantara pertemuan tulang ibu jari dan jari kedua pada kaki LR 3 atau tai chong" tableColumnId="21"/>
      <queryTableField id="68" dataBound="0" tableColumnId="74"/>
      <queryTableField id="22" name="14. Akupresur dapat dilakukan pada titik 4 jari diatas mata kaki SP 6 atau Sanyinjiao" tableColumnId="22"/>
      <queryTableField id="69" dataBound="0" tableColumnId="75"/>
      <queryTableField id="23" name="15. Akupresur tidak dapat dilakukan pada titik tertentu" tableColumnId="23"/>
      <queryTableField id="41" dataBound="0" tableColumnId="41"/>
      <queryTableField id="45" dataBound="0" tableColumnId="45"/>
      <queryTableField id="44" dataBound="0" tableColumnId="44"/>
      <queryTableField id="43" dataBound="0" tableColumnId="43"/>
      <queryTableField id="70" dataBound="0" tableColumnId="76"/>
      <queryTableField id="24" name="1. Akupresur dapat menjadi pengganti obat pereda nyeri haid" tableColumnId="24"/>
      <queryTableField id="71" dataBound="0" tableColumnId="77"/>
      <queryTableField id="25" name="2. Akupresur dapat mengurangi nyeri haid" tableColumnId="25"/>
      <queryTableField id="72" dataBound="0" tableColumnId="78"/>
      <queryTableField id="26" name="3. Akupresur tidak dapat digunakan untuk mengurangi bermacam-macam sakit dan nyeri" tableColumnId="26"/>
      <queryTableField id="73" dataBound="0" tableColumnId="79"/>
      <queryTableField id="27" name="4. Terapi akupresur tidak dapat dilakukan dengan cara memijat titik akupuntur dengan menggunakan jari" tableColumnId="27"/>
      <queryTableField id="74" dataBound="0" tableColumnId="80"/>
      <queryTableField id="28" name="5. Gerakan menekan pada akupresur dapat mengurangi nyeri haid" tableColumnId="28"/>
      <queryTableField id="75" dataBound="0" tableColumnId="81"/>
      <queryTableField id="29" name="6. Akupresur dapat dilakukan sebanyak 30 kali hitungan" tableColumnId="29"/>
      <queryTableField id="76" dataBound="0" tableColumnId="82"/>
      <queryTableField id="30" name="7. Akupresur dapat menggunakan minyak seperti zaitun untuk memperlancar pemijatan" tableColumnId="30"/>
      <queryTableField id="77" dataBound="0" tableColumnId="83"/>
      <queryTableField id="31" name="8. Akupresur memiliki kelebihan mudah dipelajari" tableColumnId="31"/>
      <queryTableField id="78" dataBound="0" tableColumnId="84"/>
      <queryTableField id="32" name="9. Akupresur tidak dapat dilakukan dimana saja" tableColumnId="32"/>
      <queryTableField id="79" dataBound="0" tableColumnId="85"/>
      <queryTableField id="33" name="10. Efek samping dari metode pengobatan akupresur sangat minimal" tableColumnId="33"/>
      <queryTableField id="80" dataBound="0" tableColumnId="86"/>
      <queryTableField id="34" name="11. Efek samping obat-obatan jika dikonsumsi dalam jangka panjang berbahaya bagi tubuh" tableColumnId="34"/>
      <queryTableField id="81" dataBound="0" tableColumnId="87"/>
      <queryTableField id="35" name="12. Titik yang terletak diantara ibu jari dan telunjuk merupakan salah satu titik akupresur" tableColumnId="35"/>
      <queryTableField id="82" dataBound="0" tableColumnId="88"/>
      <queryTableField id="36" name="13. Pemijatan dapat dilakukan pada orang yang memiliki bendungan kelenjar getah bening dan kulit yang terkelupas" tableColumnId="36"/>
      <queryTableField id="83" dataBound="0" tableColumnId="89"/>
      <queryTableField id="37" name="14. Apakah anda tertarik untuk mempraktekan akupresur?" tableColumnId="37"/>
      <queryTableField id="38" name="Alasan" tableColumnId="38"/>
      <queryTableField id="84" dataBound="0" tableColumnId="90"/>
      <queryTableField id="39" name="15. Apakah anda mempunyai rencana untuk mempraktekan akupresur sebagai pengganti obat-obatan untuk mengurangi nyeri haid?" tableColumnId="39"/>
      <queryTableField id="40" name="Alasan_1" tableColumnId="40"/>
      <queryTableField id="42" dataBound="0" tableColumnId="42"/>
      <queryTableField id="46" dataBound="0" tableColumnId="46"/>
      <queryTableField id="47" dataBound="0" tableColumnId="4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EC2E21-69F7-49E2-A6FC-706D84CDF002}" name="Table_0" displayName="Table_0" ref="A2:CF34" tableType="queryTable" totalsRowCount="1">
  <autoFilter ref="A2:CF33" xr:uid="{5C5E00C9-1DA6-428C-AE75-A00EEF0DB681}"/>
  <tableColumns count="84">
    <tableColumn id="1" xr3:uid="{DF907DFB-5400-43D1-9B2D-83F608DC03C4}" uniqueName="1" name="Umur" queryTableFieldId="1"/>
    <tableColumn id="48" xr3:uid="{9B41472A-52F3-4F99-AAFE-3CDFFB6D9D0A}" uniqueName="48" name="Umur2" queryTableFieldId="48"/>
    <tableColumn id="49" xr3:uid="{42E039AB-F66E-4547-991F-969EDE7B12A3}" uniqueName="49" name="Usia Awal Menstruasi" queryTableFieldId="49"/>
    <tableColumn id="2" xr3:uid="{2D654E16-79C0-4A2E-9A70-A11B80B72197}" uniqueName="2" name="Usia Awal Menstruasi2" queryTableFieldId="2"/>
    <tableColumn id="3" xr3:uid="{965770F2-B48A-40EC-9067-7F0DDAF5292D}" uniqueName="3" name="Siklus menstruasi teratur" queryTableFieldId="3" dataDxfId="157" totalsRowDxfId="77"/>
    <tableColumn id="50" xr3:uid="{5CA968CF-65C0-4B8E-B7C0-9462CBFD49EC}" uniqueName="50" name="Siklus Menstruasi Teratur2" queryTableFieldId="50" dataDxfId="156" totalsRowDxfId="76"/>
    <tableColumn id="51" xr3:uid="{1462D4D1-1D66-410E-BCA8-2634CAE8DBD3}" uniqueName="51" name="Pernah Mengalami Nyeri Haid" queryTableFieldId="51" dataDxfId="155" totalsRowDxfId="75"/>
    <tableColumn id="4" xr3:uid="{9E6A499F-1BD5-4230-97C1-4B7406273D13}" uniqueName="4" name="Pernah mengalami nyeri haid2" queryTableFieldId="4" dataDxfId="154" totalsRowDxfId="74"/>
    <tableColumn id="5" xr3:uid="{D61B9C3D-9043-4009-86DA-E29349E2603A}" uniqueName="5" name="Aktivitas terganggu karena nyeri haid" queryTableFieldId="5" dataDxfId="153" totalsRowDxfId="73"/>
    <tableColumn id="52" xr3:uid="{019C01CE-DD19-488E-B491-59E3691B047A}" uniqueName="52" name="Aktivitas terganggu karena nyeri haid2" queryTableFieldId="52" dataDxfId="152" totalsRowDxfId="72"/>
    <tableColumn id="53" xr3:uid="{39665A4A-2888-44D5-92AF-B46C40414A7C}" uniqueName="53" name="Pernah Mendengar Tentang Akupresur" queryTableFieldId="53" dataDxfId="151" totalsRowDxfId="71"/>
    <tableColumn id="6" xr3:uid="{4F7DDC95-A039-4731-8080-761A93C96BB7}" uniqueName="6" name="Pernah mendengar tentang akupresur2" queryTableFieldId="6" dataDxfId="150" totalsRowDxfId="70"/>
    <tableColumn id="7" xr3:uid="{1DDCEC74-49CE-4FEE-93CB-4ED4281AD4AC}" uniqueName="7" name="Ya" queryTableFieldId="7" dataDxfId="149" totalsRowDxfId="69"/>
    <tableColumn id="54" xr3:uid="{1633BE27-DE1D-43F8-A8D2-493BF14D75E5}" uniqueName="54" name="Pernah Mencoba Akupresur" queryTableFieldId="54" dataDxfId="148" totalsRowDxfId="68"/>
    <tableColumn id="8" xr3:uid="{65A89212-B95D-4E3A-8E78-B6771659DDE6}" uniqueName="8" name="Pernah mencoba akupresur2" queryTableFieldId="8" dataDxfId="147" totalsRowDxfId="67"/>
    <tableColumn id="61" xr3:uid="{E8A8DDAE-7C42-42E5-B8CB-3209599C3C8F}" uniqueName="61" name="1." queryTableFieldId="55" dataDxfId="146" totalsRowDxfId="66"/>
    <tableColumn id="9" xr3:uid="{5E79B31F-3D33-48F4-9159-8FFF29256C25}" uniqueName="9" name="1. Akupresur merupakan metode pengobatan totok jari atau tusuk jari yang ditusukan ketitik-titik tertentu pada tubuh" totalsRowFunction="custom" queryTableFieldId="9" dataDxfId="145" totalsRowDxfId="65">
      <totalsRowFormula>SUM(Q4:Q33)</totalsRowFormula>
    </tableColumn>
    <tableColumn id="62" xr3:uid="{86F8A3C2-3024-4C6C-B33E-C10BC9126BBC}" uniqueName="62" name="2" queryTableFieldId="56" dataDxfId="144" totalsRowDxfId="64"/>
    <tableColumn id="10" xr3:uid="{2142CBE9-061D-4399-8916-B4ACFC7AA202}" uniqueName="10" name="2. Dismenore merupakan nyeri pada bagian bawah perut yang terjadi saat wanita mengalami menstruasi" totalsRowFunction="custom" queryTableFieldId="10" dataDxfId="143" totalsRowDxfId="63">
      <totalsRowFormula>SUM(S4:S33)</totalsRowFormula>
    </tableColumn>
    <tableColumn id="63" xr3:uid="{F1DE8EE0-0650-4D73-B0C7-39E02025703E}" uniqueName="63" name="3" queryTableFieldId="57" dataDxfId="142" totalsRowDxfId="62"/>
    <tableColumn id="11" xr3:uid="{54755123-75B7-4C23-92A2-B4A793C5C0A5}" uniqueName="11" name="3. Penanganan nyeri haid dilakukan dengan obat-obatan dan terapi komplementer (tradisional) salah satunya akupresur" totalsRowFunction="custom" queryTableFieldId="11" dataDxfId="141" totalsRowDxfId="61">
      <totalsRowFormula>SUM(U4:U33)</totalsRowFormula>
    </tableColumn>
    <tableColumn id="64" xr3:uid="{462513D2-B4B2-44CF-B6A7-9A66C623139E}" uniqueName="64" name="4" queryTableFieldId="58" dataDxfId="140" totalsRowDxfId="60"/>
    <tableColumn id="12" xr3:uid="{06765F06-871F-4281-920E-2E01BE6CF17F}" uniqueName="12" name="4. Akupresur bermanfaat untuk mengurangi bermacam-macam sakit" totalsRowFunction="custom" queryTableFieldId="12" dataDxfId="139" totalsRowDxfId="59">
      <totalsRowFormula>SUM(W4:W33)</totalsRowFormula>
    </tableColumn>
    <tableColumn id="65" xr3:uid="{F4C8C430-0453-4AA8-8CC8-A0928B2B2C67}" uniqueName="65" name="5" queryTableFieldId="59" dataDxfId="138" totalsRowDxfId="58"/>
    <tableColumn id="13" xr3:uid="{2865AC60-B2CC-4DA1-A8EC-E0191B322BFC}" uniqueName="13" name="5. Akupresur bermanfaat untuk mengatasi nyeri haid." totalsRowFunction="custom" queryTableFieldId="13" dataDxfId="137" totalsRowDxfId="57">
      <totalsRowFormula>SUM(Y4:Y33)</totalsRowFormula>
    </tableColumn>
    <tableColumn id="66" xr3:uid="{DB41B0FB-1D42-45C1-8276-C5165F2711EA}" uniqueName="66" name="6" queryTableFieldId="60" dataDxfId="136" totalsRowDxfId="56"/>
    <tableColumn id="14" xr3:uid="{23E3BFA2-42A3-4B3A-99EE-3B090E3ABC6A}" uniqueName="14" name="6. Akupresur dapat dilakukan oleh diri sendiri atau dibantu orang lain" totalsRowFunction="custom" queryTableFieldId="14" dataDxfId="135" totalsRowDxfId="55">
      <totalsRowFormula>SUM(AA4:AA33)</totalsRowFormula>
    </tableColumn>
    <tableColumn id="67" xr3:uid="{66BD4D9B-68C0-4991-8FBA-46FFB7CA8945}" uniqueName="67" name="7" queryTableFieldId="61" dataDxfId="134" totalsRowDxfId="54"/>
    <tableColumn id="15" xr3:uid="{FE8CD50B-7439-4238-A9A5-ECC2305AFA2A}" uniqueName="15" name="7. Akupresur dapat dilakukan dimana saja dan kapan saja" totalsRowFunction="custom" queryTableFieldId="15" dataDxfId="133" totalsRowDxfId="53">
      <totalsRowFormula>SUM(AC4:AC33)</totalsRowFormula>
    </tableColumn>
    <tableColumn id="68" xr3:uid="{53AD6265-19AF-4361-BFBE-001A09655170}" uniqueName="68" name="8" queryTableFieldId="62" dataDxfId="132" totalsRowDxfId="52"/>
    <tableColumn id="16" xr3:uid="{57178F4E-9567-42DE-AC1C-F69FEBE0B8DF}" uniqueName="16" name="8. Efek samping dari metode pengobatan akupresur sangat minimal" totalsRowFunction="custom" queryTableFieldId="16" dataDxfId="131" totalsRowDxfId="51">
      <totalsRowFormula>SUM(AE4:AE33)</totalsRowFormula>
    </tableColumn>
    <tableColumn id="69" xr3:uid="{8CCECD69-CE58-4330-82DF-5F06BF75A52E}" uniqueName="69" name="9." queryTableFieldId="63" dataDxfId="130" totalsRowDxfId="50"/>
    <tableColumn id="17" xr3:uid="{254E7156-FF47-42FD-A110-A61E3E054716}" uniqueName="17" name="9. Iritasi mukosa lambung terjadi jika mengkonsumsi obat-obatan secara terus menerus" totalsRowFunction="custom" queryTableFieldId="17" dataDxfId="129" totalsRowDxfId="49">
      <totalsRowFormula>SUM(AG4:AG33)</totalsRowFormula>
    </tableColumn>
    <tableColumn id="70" xr3:uid="{9BE67737-5BA2-4D95-8863-D0F25EFDB301}" uniqueName="70" name="10" queryTableFieldId="64" dataDxfId="128" totalsRowDxfId="48"/>
    <tableColumn id="18" xr3:uid="{EDCE7869-1221-4065-8B72-22E006B4F71E}" uniqueName="18" name="10. Akupresur dilakukan selama 3-5 menit" totalsRowFunction="custom" queryTableFieldId="18" dataDxfId="127" totalsRowDxfId="47">
      <totalsRowFormula>SUM(AI4:AI33)</totalsRowFormula>
    </tableColumn>
    <tableColumn id="71" xr3:uid="{5B5C2D9E-330F-4FFF-9030-C319B15CCA54}" uniqueName="71" name="11." queryTableFieldId="65" dataDxfId="126" totalsRowDxfId="46"/>
    <tableColumn id="19" xr3:uid="{91AA883C-4EE3-4010-9EFD-6E80ED2C80BC}" uniqueName="19" name="11. Akupresur dilakukan sebanyak 30 kali tekanan" totalsRowFunction="custom" queryTableFieldId="19" dataDxfId="125" totalsRowDxfId="45">
      <totalsRowFormula>SUM(AK4:AK33)</totalsRowFormula>
    </tableColumn>
    <tableColumn id="72" xr3:uid="{745E2AC2-4A1A-4E97-9796-880DDBE70076}" uniqueName="72" name="12" queryTableFieldId="66" dataDxfId="124" totalsRowDxfId="44"/>
    <tableColumn id="20" xr3:uid="{D6AAD834-21DD-4CB1-AD55-6CCF84FF7763}" uniqueName="20" name="12. Akupresur dapat dilakukan pada titik yang terletak diantara ibu jari dan telunjuk LI 4 atau Hegu" totalsRowFunction="custom" queryTableFieldId="20" dataDxfId="123" totalsRowDxfId="43">
      <totalsRowFormula>SUM(AM4:AM33)</totalsRowFormula>
    </tableColumn>
    <tableColumn id="73" xr3:uid="{F91C56F1-3ED4-4FA7-BEF4-8231DFEAAAF4}" uniqueName="73" name="13" queryTableFieldId="67" dataDxfId="122" totalsRowDxfId="42"/>
    <tableColumn id="21" xr3:uid="{D36055D3-A28A-478E-9EDD-88614A4C6903}" uniqueName="21" name="13. Akupresur dapat dilakukan pada bagian atas kaki diantara pertemuan tulang ibu jari dan jari kedua pada kaki LR 3 atau tai chong" totalsRowFunction="custom" queryTableFieldId="21" dataDxfId="121" totalsRowDxfId="41">
      <totalsRowFormula>SUM(AO4:AO33)</totalsRowFormula>
    </tableColumn>
    <tableColumn id="74" xr3:uid="{D43D9889-171E-4A83-BE0F-37EAC6A9B551}" uniqueName="74" name="14" queryTableFieldId="68" dataDxfId="120" totalsRowDxfId="40"/>
    <tableColumn id="22" xr3:uid="{8DEBF83F-0AD3-4C2C-9F03-9CC4C6CE8710}" uniqueName="22" name="14. Akupresur dapat dilakukan pada titik 4 jari diatas mata kaki SP 6 atau Sanyinjiao" totalsRowFunction="custom" queryTableFieldId="22" dataDxfId="119" totalsRowDxfId="39">
      <totalsRowFormula>SUM(AQ4:AQ33)</totalsRowFormula>
    </tableColumn>
    <tableColumn id="75" xr3:uid="{A0AB7DA9-EB64-481A-9B55-A8496DBC0F63}" uniqueName="75" name="15." queryTableFieldId="69" dataDxfId="118" totalsRowDxfId="38"/>
    <tableColumn id="23" xr3:uid="{743FFBD7-670E-4EE1-92F9-9FE50A73FDB1}" uniqueName="23" name="15. Akupresur tidak dapat dilakukan pada titik tertentu" totalsRowFunction="custom" queryTableFieldId="23" dataDxfId="117" totalsRowDxfId="37">
      <totalsRowFormula>SUM(AS4:AS33)</totalsRowFormula>
    </tableColumn>
    <tableColumn id="41" xr3:uid="{44CEA55D-0912-46B9-9A52-CEBC56479AC4}" uniqueName="41" name="Column1" queryTableFieldId="41" dataDxfId="116" totalsRowDxfId="36"/>
    <tableColumn id="45" xr3:uid="{A33DE551-87EA-41F9-9A74-B167AF06A61B}" uniqueName="45" name="Column13" queryTableFieldId="45" dataDxfId="115" totalsRowDxfId="35">
      <calculatedColumnFormula>(Table_0[[#This Row],[Column1]]/15)</calculatedColumnFormula>
    </tableColumn>
    <tableColumn id="44" xr3:uid="{02257FA7-2D95-418C-972C-A0A6457D0655}" uniqueName="44" name="Column12" queryTableFieldId="44" dataDxfId="114" totalsRowDxfId="34">
      <calculatedColumnFormula>IF(Table_0[[#This Row],[Column13]]&gt;=76%,"Baik",IF(Table_0[[#This Row],[Column13]]&gt;=56%,"Cukup","Kurang"))</calculatedColumnFormula>
    </tableColumn>
    <tableColumn id="43" xr3:uid="{8CEFE591-443C-4715-BBBD-21355EB0C23F}" uniqueName="43" name="Column2" queryTableFieldId="43" dataDxfId="113" totalsRowDxfId="33">
      <calculatedColumnFormula>IF(Table_0[[#This Row],[Column13]]&gt;=76%,"1",IF(Table_0[[#This Row],[Column13]]&gt;=56%,"2","3"))</calculatedColumnFormula>
    </tableColumn>
    <tableColumn id="76" xr3:uid="{4214E8D9-3D49-42C7-B08A-D949552D45FB}" uniqueName="76" name="1.2" queryTableFieldId="70" dataDxfId="112" totalsRowDxfId="32"/>
    <tableColumn id="24" xr3:uid="{B75DE41D-71C8-405F-95A7-9DD1366E0271}" uniqueName="24" name="1. Akupresur dapat menjadi pengganti obat pereda nyeri haid" totalsRowFunction="custom" queryTableFieldId="24" dataDxfId="111" totalsRowDxfId="31">
      <totalsRowFormula>SUM(AY4:AY33)</totalsRowFormula>
    </tableColumn>
    <tableColumn id="77" xr3:uid="{ED06B82F-4BBA-46FE-AEF0-31E15E0DF7BD}" uniqueName="77" name="2." queryTableFieldId="71" dataDxfId="110" totalsRowDxfId="30"/>
    <tableColumn id="25" xr3:uid="{D5ADD066-D7D1-4C96-985A-E99312336CD5}" uniqueName="25" name="2. Akupresur dapat mengurangi nyeri haid" totalsRowFunction="custom" queryTableFieldId="25" dataDxfId="109" totalsRowDxfId="29">
      <totalsRowFormula>SUM(BA4:BA33)</totalsRowFormula>
    </tableColumn>
    <tableColumn id="78" xr3:uid="{86217D73-D5D4-4AFE-A3CE-B2410A847CA4}" uniqueName="78" name="3." queryTableFieldId="72" dataDxfId="108" totalsRowDxfId="28"/>
    <tableColumn id="26" xr3:uid="{B5838DC3-24BB-4598-A824-D9E99EB674F4}" uniqueName="26" name="3. Akupresur tidak dapat digunakan untuk mengurangi bermacam-macam sakit dan nyeri" totalsRowFunction="custom" queryTableFieldId="26" dataDxfId="107" totalsRowDxfId="27">
      <totalsRowFormula>SUM(BC4:BC33)</totalsRowFormula>
    </tableColumn>
    <tableColumn id="79" xr3:uid="{AE7DF9EC-0DC7-4C89-9DE1-1F58D31DFF43}" uniqueName="79" name="4." queryTableFieldId="73" dataDxfId="106" totalsRowDxfId="26"/>
    <tableColumn id="27" xr3:uid="{AA682396-6369-426A-B3D2-A97E0514C394}" uniqueName="27" name="4. Terapi akupresur tidak dapat dilakukan dengan cara memijat titik akupuntur dengan menggunakan jari" totalsRowFunction="custom" queryTableFieldId="27" dataDxfId="105" totalsRowDxfId="25">
      <totalsRowFormula>SUM(BE4:BE33)</totalsRowFormula>
    </tableColumn>
    <tableColumn id="80" xr3:uid="{A26C1D00-AFDA-4DED-BC92-B7C9014F7E5C}" uniqueName="80" name="5." queryTableFieldId="74" dataDxfId="104" totalsRowDxfId="24"/>
    <tableColumn id="28" xr3:uid="{3223D10B-C499-45C0-BAF6-6B3697044A95}" uniqueName="28" name="5. Gerakan menekan pada akupresur dapat mengurangi nyeri haid" totalsRowFunction="custom" queryTableFieldId="28" dataDxfId="103" totalsRowDxfId="23">
      <totalsRowFormula>SUM(BG4:BG33)</totalsRowFormula>
    </tableColumn>
    <tableColumn id="81" xr3:uid="{2EA6DFA5-5E0A-4FF9-9EEF-55D11B312817}" uniqueName="81" name="6." queryTableFieldId="75" dataDxfId="102" totalsRowDxfId="22"/>
    <tableColumn id="29" xr3:uid="{D46431C7-A4A3-4F85-A749-3A90E4B0D31B}" uniqueName="29" name="6. Akupresur dapat dilakukan sebanyak 30 kali hitungan" totalsRowFunction="custom" queryTableFieldId="29" dataDxfId="101" totalsRowDxfId="21">
      <totalsRowFormula>SUM(BI4:BI33)</totalsRowFormula>
    </tableColumn>
    <tableColumn id="82" xr3:uid="{ED7CEC37-87A5-4EB9-8714-90B00C1170A3}" uniqueName="82" name="7." queryTableFieldId="76" dataDxfId="100" totalsRowDxfId="20"/>
    <tableColumn id="30" xr3:uid="{82CA6125-AF4E-45B0-BC0E-D7CA40F913FB}" uniqueName="30" name="7. Akupresur dapat menggunakan minyak seperti zaitun untuk memperlancar pemijatan" totalsRowFunction="custom" queryTableFieldId="30" dataDxfId="99" totalsRowDxfId="19">
      <totalsRowFormula>SUM(BK4:BK33)</totalsRowFormula>
    </tableColumn>
    <tableColumn id="83" xr3:uid="{A98509FC-C2EF-46A5-9CC3-6B8E43FBD151}" uniqueName="83" name="8." queryTableFieldId="77" dataDxfId="98" totalsRowDxfId="18"/>
    <tableColumn id="31" xr3:uid="{430B145C-DF34-4B42-9BE3-AB68DBFD71DC}" uniqueName="31" name="8. Akupresur memiliki kelebihan mudah dipelajari" totalsRowFunction="custom" queryTableFieldId="31" dataDxfId="97" totalsRowDxfId="17">
      <totalsRowFormula>SUM(BM4:BM33)</totalsRowFormula>
    </tableColumn>
    <tableColumn id="84" xr3:uid="{24E64CA6-43D6-4BBD-A454-ECE070272FEF}" uniqueName="84" name="9.2" queryTableFieldId="78" dataDxfId="96" totalsRowDxfId="16"/>
    <tableColumn id="32" xr3:uid="{C4CCF077-86A1-49AB-AACF-9552D7254E06}" uniqueName="32" name="9. Akupresur tidak dapat dilakukan dimana saja" totalsRowFunction="custom" queryTableFieldId="32" dataDxfId="95" totalsRowDxfId="15">
      <totalsRowFormula>SUM(BO4:BO33)</totalsRowFormula>
    </tableColumn>
    <tableColumn id="85" xr3:uid="{071F7816-6D07-4499-A2DA-77D15D5FDE0F}" uniqueName="85" name="10." queryTableFieldId="79" dataDxfId="94" totalsRowDxfId="14"/>
    <tableColumn id="33" xr3:uid="{6DB61F70-BAEC-46E4-884A-FE89486F841F}" uniqueName="33" name="10. Efek samping dari metode pengobatan akupresur sangat minimal" totalsRowFunction="custom" queryTableFieldId="33" dataDxfId="93" totalsRowDxfId="13">
      <totalsRowFormula>SUM(BQ4:BQ33)</totalsRowFormula>
    </tableColumn>
    <tableColumn id="86" xr3:uid="{181A40FA-F502-4DD2-AC5E-124DCF7D562C}" uniqueName="86" name="11.2" queryTableFieldId="80" dataDxfId="92" totalsRowDxfId="12"/>
    <tableColumn id="34" xr3:uid="{E517E75F-40B3-46DF-A5BF-D95C9583E1E1}" uniqueName="34" name="11. Efek samping obat-obatan jika dikonsumsi dalam jangka panjang berbahaya bagi tubuh" totalsRowFunction="custom" queryTableFieldId="34" dataDxfId="91" totalsRowDxfId="11">
      <totalsRowFormula>SUM(BS4:BS33)</totalsRowFormula>
    </tableColumn>
    <tableColumn id="87" xr3:uid="{3B57B959-02E5-40A8-8919-A056A73EDD7D}" uniqueName="87" name="12." queryTableFieldId="81" dataDxfId="90" totalsRowDxfId="10"/>
    <tableColumn id="35" xr3:uid="{61A69FD1-81B9-4EDB-A845-27443B7D727A}" uniqueName="35" name="12. Titik yang terletak diantara ibu jari dan telunjuk merupakan salah satu titik akupresur" totalsRowFunction="custom" queryTableFieldId="35" dataDxfId="89" totalsRowDxfId="9">
      <totalsRowFormula>SUM(BU4:BU33)</totalsRowFormula>
    </tableColumn>
    <tableColumn id="88" xr3:uid="{850DDFDA-66C7-45C9-92B6-79260AF88403}" uniqueName="88" name="13." queryTableFieldId="82" dataDxfId="88" totalsRowDxfId="8"/>
    <tableColumn id="36" xr3:uid="{166F65A2-5BB4-4DBF-B06D-1A3A758D3802}" uniqueName="36" name="13. Pemijatan dapat dilakukan pada orang yang memiliki bendungan kelenjar getah bening dan kulit yang terkelupas" totalsRowFunction="custom" queryTableFieldId="36" dataDxfId="87" totalsRowDxfId="7">
      <totalsRowFormula>SUM(BW4:BW33)</totalsRowFormula>
    </tableColumn>
    <tableColumn id="89" xr3:uid="{BDE63555-FB95-434E-8302-38FDEA12AA68}" uniqueName="89" name="Column4" queryTableFieldId="83" dataDxfId="86" totalsRowDxfId="6"/>
    <tableColumn id="37" xr3:uid="{8B262D14-A686-4E0D-AA9C-8A993CB272E1}" uniqueName="37" name="14. Apakah anda tertarik untuk mempraktekan akupresur?" totalsRowFunction="custom" queryTableFieldId="37" dataDxfId="85" totalsRowDxfId="5">
      <totalsRowFormula>SUM(BY4:BY33)</totalsRowFormula>
    </tableColumn>
    <tableColumn id="38" xr3:uid="{E375E56C-322D-4287-BB61-C476DB9498C9}" uniqueName="38" name="Alasan" totalsRowFunction="custom" queryTableFieldId="38" dataDxfId="84" totalsRowDxfId="4">
      <totalsRowFormula>AVERAGE(Table_0[[#Totals],[1. Akupresur dapat menjadi pengganti obat pereda nyeri haid]:[13. Pemijatan dapat dilakukan pada orang yang memiliki bendungan kelenjar getah bening dan kulit yang terkelupas]])</totalsRowFormula>
    </tableColumn>
    <tableColumn id="90" xr3:uid="{60399679-382B-48BC-8A79-114576768F2A}" uniqueName="90" name="15" queryTableFieldId="84" dataDxfId="83" totalsRowDxfId="3"/>
    <tableColumn id="39" xr3:uid="{3E171A86-4517-454C-8150-331DCCF1B6E5}" uniqueName="39" name="15. Apakah anda mempunyai rencana untuk mempraktekan akupresur sebagai pengganti obat-obatan untuk mengurangi nyeri haid?" totalsRowFunction="custom" queryTableFieldId="39" dataDxfId="82" totalsRowDxfId="2">
      <totalsRowFormula>SUM(CB4:CB33)</totalsRowFormula>
    </tableColumn>
    <tableColumn id="40" xr3:uid="{1C4BF7C6-C974-4C9A-9E0E-D22C19A1AD5C}" uniqueName="40" name="Alasan_1" totalsRowFunction="custom" queryTableFieldId="40" dataDxfId="81" totalsRowDxfId="1">
      <totalsRowFormula>SUM(CC4:CC33)</totalsRowFormula>
    </tableColumn>
    <tableColumn id="42" xr3:uid="{172FB7E2-E23B-4EE3-A96C-8970AA5DAE71}" uniqueName="42" name="Alasan_2" queryTableFieldId="42" dataDxfId="80" totalsRowDxfId="0"/>
    <tableColumn id="46" xr3:uid="{5C09EF44-554A-4311-8429-F92D8A94A1A1}" uniqueName="46" name="rata-rata " queryTableFieldId="46" dataDxfId="79">
      <calculatedColumnFormula>AVERAGE(CD4:CD33)</calculatedColumnFormula>
    </tableColumn>
    <tableColumn id="47" xr3:uid="{224B1A55-19AD-4D0E-8F8A-D5B95121BCA5}" uniqueName="47" name="Column3" queryTableFieldId="47" dataDxfId="78">
      <calculatedColumnFormula>IF(Table_0[[#This Row],[Alasan_2]]&gt;36.7,"1","0")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543E2-5C79-4F4A-AF12-F45A8D741715}">
  <dimension ref="A2:CF36"/>
  <sheetViews>
    <sheetView topLeftCell="CA1" workbookViewId="0">
      <selection activeCell="CD4" sqref="CD4:CF33"/>
    </sheetView>
  </sheetViews>
  <sheetFormatPr defaultRowHeight="15" x14ac:dyDescent="0.25"/>
  <cols>
    <col min="1" max="1" width="8.28515625" bestFit="1" customWidth="1"/>
    <col min="2" max="2" width="8.28515625" style="6" customWidth="1"/>
    <col min="3" max="3" width="21.5703125" style="6" customWidth="1"/>
    <col min="4" max="4" width="22.7109375" bestFit="1" customWidth="1"/>
    <col min="5" max="5" width="25.7109375" bestFit="1" customWidth="1"/>
    <col min="6" max="7" width="25.7109375" style="6" customWidth="1"/>
    <col min="8" max="8" width="29.7109375" bestFit="1" customWidth="1"/>
    <col min="9" max="9" width="36.85546875" bestFit="1" customWidth="1"/>
    <col min="10" max="11" width="36.85546875" style="6" customWidth="1"/>
    <col min="12" max="12" width="37.5703125" bestFit="1" customWidth="1"/>
    <col min="13" max="13" width="11.7109375" bestFit="1" customWidth="1"/>
    <col min="14" max="14" width="25" style="6" customWidth="1"/>
    <col min="15" max="15" width="28" bestFit="1" customWidth="1"/>
    <col min="16" max="16" width="4.140625" style="6" customWidth="1"/>
    <col min="17" max="17" width="5.28515625" bestFit="1" customWidth="1"/>
    <col min="18" max="18" width="5.28515625" style="6" customWidth="1"/>
    <col min="19" max="19" width="5.28515625" bestFit="1" customWidth="1"/>
    <col min="20" max="20" width="5.28515625" style="6" customWidth="1"/>
    <col min="21" max="21" width="5.28515625" bestFit="1" customWidth="1"/>
    <col min="22" max="22" width="5.28515625" style="6" customWidth="1"/>
    <col min="23" max="23" width="5.28515625" bestFit="1" customWidth="1"/>
    <col min="24" max="24" width="5.28515625" style="6" customWidth="1"/>
    <col min="25" max="25" width="5.28515625" bestFit="1" customWidth="1"/>
    <col min="26" max="26" width="5.28515625" style="6" customWidth="1"/>
    <col min="27" max="27" width="5.28515625" bestFit="1" customWidth="1"/>
    <col min="28" max="28" width="5.28515625" style="6" customWidth="1"/>
    <col min="29" max="29" width="5.28515625" bestFit="1" customWidth="1"/>
    <col min="30" max="30" width="5.28515625" style="6" customWidth="1"/>
    <col min="31" max="31" width="5.28515625" bestFit="1" customWidth="1"/>
    <col min="32" max="32" width="5.28515625" style="6" customWidth="1"/>
    <col min="33" max="33" width="5.28515625" bestFit="1" customWidth="1"/>
    <col min="34" max="34" width="5.28515625" style="6" customWidth="1"/>
    <col min="35" max="35" width="6.28515625" bestFit="1" customWidth="1"/>
    <col min="36" max="36" width="6.28515625" style="6" customWidth="1"/>
    <col min="37" max="37" width="6.28515625" bestFit="1" customWidth="1"/>
    <col min="38" max="38" width="6.28515625" style="6" customWidth="1"/>
    <col min="39" max="39" width="6.28515625" bestFit="1" customWidth="1"/>
    <col min="40" max="40" width="6.28515625" style="6" customWidth="1"/>
    <col min="41" max="41" width="6.28515625" bestFit="1" customWidth="1"/>
    <col min="42" max="42" width="6.28515625" style="6" customWidth="1"/>
    <col min="43" max="43" width="6.28515625" bestFit="1" customWidth="1"/>
    <col min="44" max="44" width="6.28515625" style="6" customWidth="1"/>
    <col min="45" max="45" width="6.28515625" bestFit="1" customWidth="1"/>
    <col min="46" max="46" width="8" bestFit="1" customWidth="1"/>
    <col min="47" max="50" width="8" style="6" customWidth="1"/>
    <col min="51" max="51" width="5.28515625" bestFit="1" customWidth="1"/>
    <col min="52" max="52" width="5.28515625" style="6" customWidth="1"/>
    <col min="53" max="53" width="5.28515625" bestFit="1" customWidth="1"/>
    <col min="54" max="54" width="5.28515625" style="6" customWidth="1"/>
    <col min="55" max="55" width="5.28515625" bestFit="1" customWidth="1"/>
    <col min="56" max="56" width="5.28515625" style="6" customWidth="1"/>
    <col min="57" max="57" width="5.28515625" bestFit="1" customWidth="1"/>
    <col min="58" max="58" width="5.28515625" style="6" customWidth="1"/>
    <col min="59" max="59" width="5.28515625" bestFit="1" customWidth="1"/>
    <col min="60" max="60" width="6" style="6" customWidth="1"/>
    <col min="61" max="61" width="5.28515625" bestFit="1" customWidth="1"/>
    <col min="62" max="62" width="5.28515625" style="6" customWidth="1"/>
    <col min="63" max="63" width="5.28515625" bestFit="1" customWidth="1"/>
    <col min="64" max="64" width="5.28515625" style="6" customWidth="1"/>
    <col min="65" max="65" width="5.28515625" bestFit="1" customWidth="1"/>
    <col min="66" max="66" width="5.28515625" style="6" customWidth="1"/>
    <col min="67" max="67" width="5.28515625" bestFit="1" customWidth="1"/>
    <col min="68" max="68" width="5.28515625" style="6" customWidth="1"/>
    <col min="69" max="69" width="6.28515625" bestFit="1" customWidth="1"/>
    <col min="70" max="70" width="6.28515625" style="6" customWidth="1"/>
    <col min="71" max="71" width="6.28515625" bestFit="1" customWidth="1"/>
    <col min="72" max="72" width="6.28515625" style="6" customWidth="1"/>
    <col min="73" max="73" width="6.28515625" bestFit="1" customWidth="1"/>
    <col min="74" max="74" width="6.28515625" style="6" customWidth="1"/>
    <col min="75" max="75" width="6.28515625" bestFit="1" customWidth="1"/>
    <col min="76" max="76" width="6.28515625" style="6" customWidth="1"/>
    <col min="77" max="77" width="6.28515625" bestFit="1" customWidth="1"/>
    <col min="78" max="78" width="87.7109375" customWidth="1"/>
    <col min="79" max="79" width="11.42578125" style="6" customWidth="1"/>
    <col min="80" max="80" width="6.28515625" bestFit="1" customWidth="1"/>
    <col min="81" max="81" width="101.5703125" customWidth="1"/>
    <col min="82" max="82" width="8" bestFit="1" customWidth="1"/>
  </cols>
  <sheetData>
    <row r="2" spans="1:84" x14ac:dyDescent="0.25">
      <c r="A2" t="s">
        <v>0</v>
      </c>
      <c r="B2" s="6" t="s">
        <v>95</v>
      </c>
      <c r="C2" s="6" t="s">
        <v>1</v>
      </c>
      <c r="D2" t="s">
        <v>96</v>
      </c>
      <c r="E2" t="s">
        <v>2</v>
      </c>
      <c r="F2" s="6" t="s">
        <v>97</v>
      </c>
      <c r="G2" s="6" t="s">
        <v>99</v>
      </c>
      <c r="H2" t="s">
        <v>100</v>
      </c>
      <c r="I2" t="s">
        <v>4</v>
      </c>
      <c r="J2" s="6" t="s">
        <v>101</v>
      </c>
      <c r="K2" s="6" t="s">
        <v>102</v>
      </c>
      <c r="L2" t="s">
        <v>103</v>
      </c>
      <c r="M2" t="s">
        <v>6</v>
      </c>
      <c r="N2" s="6" t="s">
        <v>104</v>
      </c>
      <c r="O2" t="s">
        <v>105</v>
      </c>
      <c r="P2" s="6" t="s">
        <v>106</v>
      </c>
      <c r="Q2" t="s">
        <v>8</v>
      </c>
      <c r="R2" s="6" t="s">
        <v>107</v>
      </c>
      <c r="S2" t="s">
        <v>9</v>
      </c>
      <c r="T2" s="6" t="s">
        <v>108</v>
      </c>
      <c r="U2" t="s">
        <v>10</v>
      </c>
      <c r="V2" s="6" t="s">
        <v>109</v>
      </c>
      <c r="W2" t="s">
        <v>11</v>
      </c>
      <c r="X2" s="6" t="s">
        <v>110</v>
      </c>
      <c r="Y2" t="s">
        <v>12</v>
      </c>
      <c r="Z2" s="6" t="s">
        <v>111</v>
      </c>
      <c r="AA2" t="s">
        <v>13</v>
      </c>
      <c r="AB2" s="6" t="s">
        <v>112</v>
      </c>
      <c r="AC2" t="s">
        <v>14</v>
      </c>
      <c r="AD2" s="6" t="s">
        <v>113</v>
      </c>
      <c r="AE2" t="s">
        <v>15</v>
      </c>
      <c r="AF2" s="6" t="s">
        <v>114</v>
      </c>
      <c r="AG2" t="s">
        <v>16</v>
      </c>
      <c r="AH2" s="6" t="s">
        <v>115</v>
      </c>
      <c r="AI2" t="s">
        <v>17</v>
      </c>
      <c r="AJ2" s="6" t="s">
        <v>116</v>
      </c>
      <c r="AK2" t="s">
        <v>18</v>
      </c>
      <c r="AL2" s="6" t="s">
        <v>117</v>
      </c>
      <c r="AM2" t="s">
        <v>19</v>
      </c>
      <c r="AN2" s="6" t="s">
        <v>118</v>
      </c>
      <c r="AO2" t="s">
        <v>20</v>
      </c>
      <c r="AP2" s="6" t="s">
        <v>119</v>
      </c>
      <c r="AQ2" t="s">
        <v>21</v>
      </c>
      <c r="AR2" s="6" t="s">
        <v>120</v>
      </c>
      <c r="AS2" t="s">
        <v>22</v>
      </c>
      <c r="AT2" t="s">
        <v>70</v>
      </c>
      <c r="AU2" s="6" t="s">
        <v>91</v>
      </c>
      <c r="AV2" s="6" t="s">
        <v>90</v>
      </c>
      <c r="AW2" s="6" t="s">
        <v>89</v>
      </c>
      <c r="AX2" s="6" t="s">
        <v>121</v>
      </c>
      <c r="AY2" t="s">
        <v>23</v>
      </c>
      <c r="AZ2" s="6" t="s">
        <v>126</v>
      </c>
      <c r="BA2" t="s">
        <v>24</v>
      </c>
      <c r="BB2" s="11" t="s">
        <v>129</v>
      </c>
      <c r="BC2" s="3" t="s">
        <v>25</v>
      </c>
      <c r="BD2" s="3" t="s">
        <v>131</v>
      </c>
      <c r="BE2" s="3" t="s">
        <v>26</v>
      </c>
      <c r="BF2" s="12" t="s">
        <v>132</v>
      </c>
      <c r="BG2" t="s">
        <v>27</v>
      </c>
      <c r="BH2" s="6" t="s">
        <v>133</v>
      </c>
      <c r="BI2" t="s">
        <v>28</v>
      </c>
      <c r="BJ2" s="6" t="s">
        <v>134</v>
      </c>
      <c r="BK2" t="s">
        <v>29</v>
      </c>
      <c r="BL2" s="6" t="s">
        <v>135</v>
      </c>
      <c r="BM2" t="s">
        <v>30</v>
      </c>
      <c r="BN2" s="3" t="s">
        <v>136</v>
      </c>
      <c r="BO2" s="3" t="s">
        <v>31</v>
      </c>
      <c r="BP2" s="12" t="s">
        <v>137</v>
      </c>
      <c r="BQ2" t="s">
        <v>32</v>
      </c>
      <c r="BR2" s="6" t="s">
        <v>138</v>
      </c>
      <c r="BS2" t="s">
        <v>33</v>
      </c>
      <c r="BT2" s="6" t="s">
        <v>139</v>
      </c>
      <c r="BU2" t="s">
        <v>34</v>
      </c>
      <c r="BV2" s="3" t="s">
        <v>140</v>
      </c>
      <c r="BW2" s="3" t="s">
        <v>35</v>
      </c>
      <c r="BX2" s="12" t="s">
        <v>94</v>
      </c>
      <c r="BY2" t="s">
        <v>36</v>
      </c>
      <c r="BZ2" t="s">
        <v>37</v>
      </c>
      <c r="CA2" s="6" t="s">
        <v>141</v>
      </c>
      <c r="CB2" t="s">
        <v>38</v>
      </c>
      <c r="CC2" t="s">
        <v>39</v>
      </c>
      <c r="CD2" t="s">
        <v>88</v>
      </c>
      <c r="CE2" t="s">
        <v>92</v>
      </c>
      <c r="CF2" t="s">
        <v>93</v>
      </c>
    </row>
    <row r="3" spans="1:84" x14ac:dyDescent="0.25">
      <c r="E3" s="1"/>
      <c r="F3" s="7"/>
      <c r="G3" s="7"/>
      <c r="H3" s="1"/>
      <c r="I3" s="1"/>
      <c r="J3" s="7"/>
      <c r="K3" s="7"/>
      <c r="L3" s="1"/>
      <c r="M3" s="1"/>
      <c r="N3" s="7"/>
      <c r="O3" s="1"/>
      <c r="P3" s="7" t="s">
        <v>55</v>
      </c>
      <c r="Q3" s="1" t="s">
        <v>55</v>
      </c>
      <c r="R3" s="7" t="s">
        <v>56</v>
      </c>
      <c r="S3" s="1" t="s">
        <v>56</v>
      </c>
      <c r="T3" s="7" t="s">
        <v>57</v>
      </c>
      <c r="U3" s="1" t="s">
        <v>57</v>
      </c>
      <c r="V3" s="7" t="s">
        <v>58</v>
      </c>
      <c r="W3" s="1" t="s">
        <v>58</v>
      </c>
      <c r="X3" s="7" t="s">
        <v>59</v>
      </c>
      <c r="Y3" s="1" t="s">
        <v>59</v>
      </c>
      <c r="Z3" s="7" t="s">
        <v>60</v>
      </c>
      <c r="AA3" s="1" t="s">
        <v>60</v>
      </c>
      <c r="AB3" s="7" t="s">
        <v>61</v>
      </c>
      <c r="AC3" s="1" t="s">
        <v>61</v>
      </c>
      <c r="AD3" s="7" t="s">
        <v>62</v>
      </c>
      <c r="AE3" s="1" t="s">
        <v>62</v>
      </c>
      <c r="AF3" s="7" t="s">
        <v>63</v>
      </c>
      <c r="AG3" s="1" t="s">
        <v>63</v>
      </c>
      <c r="AH3" s="7" t="s">
        <v>64</v>
      </c>
      <c r="AI3" s="1" t="s">
        <v>64</v>
      </c>
      <c r="AJ3" s="7" t="s">
        <v>65</v>
      </c>
      <c r="AK3" s="1" t="s">
        <v>65</v>
      </c>
      <c r="AL3" s="7" t="s">
        <v>66</v>
      </c>
      <c r="AM3" s="1" t="s">
        <v>66</v>
      </c>
      <c r="AN3" s="7" t="s">
        <v>67</v>
      </c>
      <c r="AO3" s="1" t="s">
        <v>67</v>
      </c>
      <c r="AP3" s="7" t="s">
        <v>68</v>
      </c>
      <c r="AQ3" s="1" t="s">
        <v>68</v>
      </c>
      <c r="AR3" s="7" t="s">
        <v>69</v>
      </c>
      <c r="AS3" s="1" t="s">
        <v>69</v>
      </c>
      <c r="AT3" s="2" t="s">
        <v>71</v>
      </c>
      <c r="AU3" s="8" t="e">
        <f>(Table_0[[#This Row],[Column1]]/15)</f>
        <v>#VALUE!</v>
      </c>
      <c r="AV3" s="8" t="e">
        <f>IF(Table_0[[#This Row],[Column13]]&gt;=76%,"Baik",IF(Table_0[[#This Row],[Column13]]&gt;=56%,"Cukup","Kurang"))</f>
        <v>#VALUE!</v>
      </c>
      <c r="AW3" s="8" t="e">
        <f>IF(Table_0[[#This Row],[Column13]]&gt;=76%,"1",IF(Table_0[[#This Row],[Column13]]&gt;=56%,"2","3"))</f>
        <v>#VALUE!</v>
      </c>
      <c r="AX3" s="5"/>
      <c r="AY3" s="1" t="s">
        <v>72</v>
      </c>
      <c r="AZ3" s="7"/>
      <c r="BA3" s="1" t="s">
        <v>73</v>
      </c>
      <c r="BB3" s="7"/>
      <c r="BC3" s="1" t="s">
        <v>74</v>
      </c>
      <c r="BD3" s="7"/>
      <c r="BE3" s="1" t="s">
        <v>75</v>
      </c>
      <c r="BF3" s="7"/>
      <c r="BG3" s="1" t="s">
        <v>76</v>
      </c>
      <c r="BH3" s="7"/>
      <c r="BI3" s="1" t="s">
        <v>77</v>
      </c>
      <c r="BJ3" s="7"/>
      <c r="BK3" s="1" t="s">
        <v>78</v>
      </c>
      <c r="BL3" s="7"/>
      <c r="BM3" s="1" t="s">
        <v>79</v>
      </c>
      <c r="BN3" s="7"/>
      <c r="BO3" s="1" t="s">
        <v>80</v>
      </c>
      <c r="BP3" s="7"/>
      <c r="BQ3" s="1" t="s">
        <v>81</v>
      </c>
      <c r="BR3" s="7"/>
      <c r="BS3" s="1" t="s">
        <v>82</v>
      </c>
      <c r="BT3" s="7"/>
      <c r="BU3" s="1" t="s">
        <v>83</v>
      </c>
      <c r="BV3" s="7"/>
      <c r="BW3" s="1" t="s">
        <v>84</v>
      </c>
      <c r="BX3" s="7"/>
      <c r="BY3" s="1" t="s">
        <v>85</v>
      </c>
      <c r="BZ3" s="1"/>
      <c r="CA3" s="7"/>
      <c r="CB3" s="1" t="s">
        <v>86</v>
      </c>
      <c r="CC3" s="1"/>
      <c r="CD3" s="1" t="s">
        <v>87</v>
      </c>
      <c r="CE3" s="7">
        <f t="shared" ref="CE3" si="0">AVERAGE(CD4:CD33)</f>
        <v>36.166666666666664</v>
      </c>
      <c r="CF3" s="7" t="str">
        <f>IF(Table_0[[#This Row],[Alasan_2]]&gt;36.7,"1","0")</f>
        <v>1</v>
      </c>
    </row>
    <row r="4" spans="1:84" x14ac:dyDescent="0.25">
      <c r="A4">
        <v>17</v>
      </c>
      <c r="B4" s="6">
        <v>2</v>
      </c>
      <c r="C4" s="6">
        <v>10</v>
      </c>
      <c r="D4">
        <v>1</v>
      </c>
      <c r="E4" s="1" t="s">
        <v>6</v>
      </c>
      <c r="F4" s="7">
        <v>1</v>
      </c>
      <c r="G4" s="7" t="s">
        <v>6</v>
      </c>
      <c r="H4" s="1">
        <v>1</v>
      </c>
      <c r="I4" s="1" t="s">
        <v>6</v>
      </c>
      <c r="J4" s="7">
        <v>1</v>
      </c>
      <c r="K4" s="7" t="s">
        <v>98</v>
      </c>
      <c r="L4" s="1">
        <v>0</v>
      </c>
      <c r="M4" s="1"/>
      <c r="N4" s="7" t="s">
        <v>98</v>
      </c>
      <c r="O4" s="1">
        <v>0</v>
      </c>
      <c r="P4" s="7" t="s">
        <v>98</v>
      </c>
      <c r="Q4" s="1">
        <v>0</v>
      </c>
      <c r="R4" s="7" t="s">
        <v>98</v>
      </c>
      <c r="S4" s="1">
        <v>0</v>
      </c>
      <c r="T4" s="7" t="s">
        <v>98</v>
      </c>
      <c r="U4" s="1">
        <v>0</v>
      </c>
      <c r="V4" s="7" t="s">
        <v>98</v>
      </c>
      <c r="W4" s="1">
        <v>0</v>
      </c>
      <c r="X4" s="7" t="s">
        <v>98</v>
      </c>
      <c r="Y4" s="1">
        <v>0</v>
      </c>
      <c r="Z4" s="7" t="s">
        <v>98</v>
      </c>
      <c r="AA4" s="1">
        <v>0</v>
      </c>
      <c r="AB4" s="7" t="s">
        <v>98</v>
      </c>
      <c r="AC4" s="1">
        <v>0</v>
      </c>
      <c r="AD4" s="7" t="s">
        <v>98</v>
      </c>
      <c r="AE4" s="1">
        <v>0</v>
      </c>
      <c r="AF4" s="7" t="s">
        <v>98</v>
      </c>
      <c r="AG4" s="1">
        <v>0</v>
      </c>
      <c r="AH4" s="7" t="s">
        <v>98</v>
      </c>
      <c r="AI4" s="1">
        <v>0</v>
      </c>
      <c r="AJ4" s="7" t="s">
        <v>98</v>
      </c>
      <c r="AK4" s="1">
        <v>0</v>
      </c>
      <c r="AL4" s="7" t="s">
        <v>98</v>
      </c>
      <c r="AM4" s="1">
        <v>0</v>
      </c>
      <c r="AN4" s="7" t="s">
        <v>98</v>
      </c>
      <c r="AO4" s="1">
        <v>0</v>
      </c>
      <c r="AP4" s="7" t="s">
        <v>98</v>
      </c>
      <c r="AQ4" s="1">
        <v>0</v>
      </c>
      <c r="AR4" s="7" t="s">
        <v>98</v>
      </c>
      <c r="AS4" s="1">
        <v>0</v>
      </c>
      <c r="AT4" s="2">
        <f>SUM(Table_0[[#This Row],[1. Akupresur merupakan metode pengobatan totok jari atau tusuk jari yang ditusukan ketitik-titik tertentu pada tubuh]:[15. Akupresur tidak dapat dilakukan pada titik tertentu]])</f>
        <v>0</v>
      </c>
      <c r="AU4" s="9">
        <f>(Table_0[[#This Row],[Column1]]/15)</f>
        <v>0</v>
      </c>
      <c r="AV4" s="8" t="str">
        <f>IF(Table_0[[#This Row],[Column13]]&gt;=76%,"Baik",IF(Table_0[[#This Row],[Column13]]&gt;=56%,"Cukup","Kurang"))</f>
        <v>Kurang</v>
      </c>
      <c r="AW4" s="8" t="str">
        <f>IF(Table_0[[#This Row],[Column13]]&gt;=76%,"1",IF(Table_0[[#This Row],[Column13]]&gt;=56%,"2","3"))</f>
        <v>3</v>
      </c>
      <c r="AX4" s="7" t="s">
        <v>123</v>
      </c>
      <c r="AY4" s="1">
        <v>4</v>
      </c>
      <c r="AZ4" s="7" t="s">
        <v>123</v>
      </c>
      <c r="BA4" s="1">
        <v>4</v>
      </c>
      <c r="BB4" s="7" t="s">
        <v>123</v>
      </c>
      <c r="BC4" s="1">
        <v>1</v>
      </c>
      <c r="BD4" s="7" t="s">
        <v>123</v>
      </c>
      <c r="BE4" s="1">
        <v>1</v>
      </c>
      <c r="BF4" s="7" t="s">
        <v>123</v>
      </c>
      <c r="BG4" s="1">
        <v>4</v>
      </c>
      <c r="BH4" s="7" t="s">
        <v>127</v>
      </c>
      <c r="BI4" s="1">
        <v>3</v>
      </c>
      <c r="BJ4" s="7" t="s">
        <v>127</v>
      </c>
      <c r="BK4" s="1">
        <v>3</v>
      </c>
      <c r="BL4" s="7" t="s">
        <v>127</v>
      </c>
      <c r="BM4" s="1">
        <v>3</v>
      </c>
      <c r="BN4" s="7" t="s">
        <v>128</v>
      </c>
      <c r="BO4" s="1">
        <v>3</v>
      </c>
      <c r="BP4" s="7" t="s">
        <v>127</v>
      </c>
      <c r="BQ4" s="1">
        <v>3</v>
      </c>
      <c r="BR4" s="7" t="s">
        <v>123</v>
      </c>
      <c r="BS4" s="1">
        <v>4</v>
      </c>
      <c r="BT4" s="7" t="s">
        <v>123</v>
      </c>
      <c r="BU4" s="1">
        <v>4</v>
      </c>
      <c r="BV4" s="7" t="s">
        <v>130</v>
      </c>
      <c r="BW4" s="1">
        <v>4</v>
      </c>
      <c r="BX4" s="7" t="s">
        <v>98</v>
      </c>
      <c r="BY4" s="1">
        <v>0</v>
      </c>
      <c r="BZ4" s="1" t="s">
        <v>40</v>
      </c>
      <c r="CA4" s="7" t="s">
        <v>6</v>
      </c>
      <c r="CB4" s="1">
        <v>1</v>
      </c>
      <c r="CC4" s="1"/>
      <c r="CD4" s="1">
        <v>40</v>
      </c>
      <c r="CE4" s="7" t="str">
        <f>IF(Table_0[[#This Row],[Alasan_2]]&gt;36.7,"Positif","Negatif")</f>
        <v>Positif</v>
      </c>
      <c r="CF4" s="7" t="str">
        <f>IF(Table_0[[#This Row],[Alasan_2]]&gt;36.7,"1","0")</f>
        <v>1</v>
      </c>
    </row>
    <row r="5" spans="1:84" x14ac:dyDescent="0.25">
      <c r="A5">
        <v>17</v>
      </c>
      <c r="B5" s="6">
        <v>2</v>
      </c>
      <c r="C5" s="6">
        <v>10</v>
      </c>
      <c r="D5">
        <v>1</v>
      </c>
      <c r="E5" s="1" t="s">
        <v>98</v>
      </c>
      <c r="F5" s="7">
        <v>0</v>
      </c>
      <c r="G5" s="7" t="s">
        <v>6</v>
      </c>
      <c r="H5" s="1">
        <v>1</v>
      </c>
      <c r="I5" s="1" t="s">
        <v>6</v>
      </c>
      <c r="J5" s="7">
        <v>1</v>
      </c>
      <c r="K5" s="7" t="s">
        <v>98</v>
      </c>
      <c r="L5" s="1">
        <v>0</v>
      </c>
      <c r="M5" s="1"/>
      <c r="N5" s="7" t="s">
        <v>98</v>
      </c>
      <c r="O5" s="1">
        <v>0</v>
      </c>
      <c r="P5" s="7" t="s">
        <v>6</v>
      </c>
      <c r="Q5" s="1">
        <v>1</v>
      </c>
      <c r="R5" s="7" t="s">
        <v>6</v>
      </c>
      <c r="S5" s="1">
        <v>1</v>
      </c>
      <c r="T5" s="7" t="s">
        <v>6</v>
      </c>
      <c r="U5" s="1">
        <v>1</v>
      </c>
      <c r="V5" s="7" t="s">
        <v>6</v>
      </c>
      <c r="W5" s="1">
        <v>1</v>
      </c>
      <c r="X5" s="7" t="s">
        <v>6</v>
      </c>
      <c r="Y5" s="1">
        <v>1</v>
      </c>
      <c r="Z5" s="7" t="s">
        <v>6</v>
      </c>
      <c r="AA5" s="1">
        <v>1</v>
      </c>
      <c r="AB5" s="7" t="s">
        <v>6</v>
      </c>
      <c r="AC5" s="1">
        <v>1</v>
      </c>
      <c r="AD5" s="7" t="s">
        <v>98</v>
      </c>
      <c r="AE5" s="1">
        <v>0</v>
      </c>
      <c r="AF5" s="7" t="s">
        <v>6</v>
      </c>
      <c r="AG5" s="1">
        <v>1</v>
      </c>
      <c r="AH5" s="7" t="s">
        <v>98</v>
      </c>
      <c r="AI5" s="1">
        <v>0</v>
      </c>
      <c r="AJ5" s="7" t="s">
        <v>98</v>
      </c>
      <c r="AK5" s="1">
        <v>0</v>
      </c>
      <c r="AL5" s="7" t="s">
        <v>6</v>
      </c>
      <c r="AM5" s="1">
        <v>1</v>
      </c>
      <c r="AN5" s="7" t="s">
        <v>6</v>
      </c>
      <c r="AO5" s="1">
        <v>1</v>
      </c>
      <c r="AP5" s="7" t="s">
        <v>6</v>
      </c>
      <c r="AQ5" s="1">
        <v>1</v>
      </c>
      <c r="AR5" s="7" t="s">
        <v>6</v>
      </c>
      <c r="AS5" s="1">
        <v>1</v>
      </c>
      <c r="AT5" s="2">
        <v>12</v>
      </c>
      <c r="AU5" s="9">
        <f>(Table_0[[#This Row],[Column1]]/15)</f>
        <v>0.8</v>
      </c>
      <c r="AV5" s="8" t="str">
        <f>IF(Table_0[[#This Row],[Column13]]&gt;=76%,"Baik",IF(Table_0[[#This Row],[Column13]]&gt;=56%,"Cukup","Kurang"))</f>
        <v>Baik</v>
      </c>
      <c r="AW5" s="8" t="str">
        <f>IF(Table_0[[#This Row],[Column13]]&gt;=76%,"1",IF(Table_0[[#This Row],[Column13]]&gt;=56%,"2","3"))</f>
        <v>1</v>
      </c>
      <c r="AX5" s="7" t="s">
        <v>124</v>
      </c>
      <c r="AY5" s="1">
        <v>3</v>
      </c>
      <c r="AZ5" s="7" t="s">
        <v>127</v>
      </c>
      <c r="BA5" s="1">
        <v>3</v>
      </c>
      <c r="BB5" s="7" t="s">
        <v>123</v>
      </c>
      <c r="BC5" s="1">
        <v>2</v>
      </c>
      <c r="BD5" s="7" t="s">
        <v>127</v>
      </c>
      <c r="BE5" s="1">
        <v>2</v>
      </c>
      <c r="BF5" s="7" t="s">
        <v>127</v>
      </c>
      <c r="BG5" s="1">
        <v>3</v>
      </c>
      <c r="BH5" s="7" t="s">
        <v>128</v>
      </c>
      <c r="BI5" s="1">
        <v>2</v>
      </c>
      <c r="BJ5" s="7" t="s">
        <v>127</v>
      </c>
      <c r="BK5" s="1">
        <v>3</v>
      </c>
      <c r="BL5" s="7" t="s">
        <v>127</v>
      </c>
      <c r="BM5" s="1">
        <v>3</v>
      </c>
      <c r="BN5" s="7" t="s">
        <v>127</v>
      </c>
      <c r="BO5" s="1">
        <v>2</v>
      </c>
      <c r="BP5" s="7" t="s">
        <v>127</v>
      </c>
      <c r="BQ5" s="1">
        <v>3</v>
      </c>
      <c r="BR5" s="7" t="s">
        <v>124</v>
      </c>
      <c r="BS5" s="1">
        <v>3</v>
      </c>
      <c r="BT5" s="7" t="s">
        <v>127</v>
      </c>
      <c r="BU5" s="1">
        <v>3</v>
      </c>
      <c r="BV5" s="7" t="s">
        <v>127</v>
      </c>
      <c r="BW5" s="1">
        <v>2</v>
      </c>
      <c r="BX5" s="7" t="s">
        <v>6</v>
      </c>
      <c r="BY5" s="1">
        <v>1</v>
      </c>
      <c r="BZ5" s="1"/>
      <c r="CA5" s="7" t="s">
        <v>6</v>
      </c>
      <c r="CB5" s="1">
        <v>1</v>
      </c>
      <c r="CC5" s="1"/>
      <c r="CD5" s="1">
        <f>SUM(Table_0[[#This Row],[1. Akupresur dapat menjadi pengganti obat pereda nyeri haid]:[15. Apakah anda mempunyai rencana untuk mempraktekan akupresur sebagai pengganti obat-obatan untuk mengurangi nyeri haid?]])</f>
        <v>36</v>
      </c>
      <c r="CE5" s="7" t="str">
        <f>IF(Table_0[[#This Row],[Alasan_2]]&gt;36.7,"Positif","Negatif")</f>
        <v>Negatif</v>
      </c>
      <c r="CF5" s="7" t="str">
        <f>IF(Table_0[[#This Row],[Alasan_2]]&gt;36.7,"1","0")</f>
        <v>0</v>
      </c>
    </row>
    <row r="6" spans="1:84" x14ac:dyDescent="0.25">
      <c r="A6">
        <v>18</v>
      </c>
      <c r="B6" s="6">
        <v>3</v>
      </c>
      <c r="C6" s="6">
        <v>12</v>
      </c>
      <c r="D6">
        <v>3</v>
      </c>
      <c r="E6" s="1" t="s">
        <v>98</v>
      </c>
      <c r="F6" s="7">
        <v>0</v>
      </c>
      <c r="G6" s="7" t="s">
        <v>6</v>
      </c>
      <c r="H6" s="1">
        <v>1</v>
      </c>
      <c r="I6" s="1" t="s">
        <v>98</v>
      </c>
      <c r="J6" s="7">
        <v>0</v>
      </c>
      <c r="K6" s="7" t="s">
        <v>98</v>
      </c>
      <c r="L6" s="1">
        <v>0</v>
      </c>
      <c r="M6" s="1"/>
      <c r="N6" s="7" t="s">
        <v>98</v>
      </c>
      <c r="O6" s="1">
        <v>0</v>
      </c>
      <c r="P6" s="7" t="s">
        <v>98</v>
      </c>
      <c r="Q6" s="1">
        <v>0</v>
      </c>
      <c r="R6" s="7" t="s">
        <v>6</v>
      </c>
      <c r="S6" s="1">
        <v>1</v>
      </c>
      <c r="T6" s="7" t="s">
        <v>6</v>
      </c>
      <c r="U6" s="1">
        <v>1</v>
      </c>
      <c r="V6" s="7" t="s">
        <v>6</v>
      </c>
      <c r="W6" s="1">
        <v>1</v>
      </c>
      <c r="X6" s="7" t="s">
        <v>98</v>
      </c>
      <c r="Y6" s="1">
        <v>0</v>
      </c>
      <c r="Z6" s="7" t="s">
        <v>98</v>
      </c>
      <c r="AA6" s="1">
        <v>0</v>
      </c>
      <c r="AB6" s="7" t="s">
        <v>6</v>
      </c>
      <c r="AC6" s="1">
        <v>1</v>
      </c>
      <c r="AD6" s="7" t="s">
        <v>6</v>
      </c>
      <c r="AE6" s="1">
        <v>1</v>
      </c>
      <c r="AF6" s="7" t="s">
        <v>98</v>
      </c>
      <c r="AG6" s="1">
        <v>0</v>
      </c>
      <c r="AH6" s="7" t="s">
        <v>6</v>
      </c>
      <c r="AI6" s="1">
        <v>1</v>
      </c>
      <c r="AJ6" s="7" t="s">
        <v>98</v>
      </c>
      <c r="AK6" s="1">
        <v>0</v>
      </c>
      <c r="AL6" s="7" t="s">
        <v>6</v>
      </c>
      <c r="AM6" s="1">
        <v>1</v>
      </c>
      <c r="AN6" s="7" t="s">
        <v>6</v>
      </c>
      <c r="AO6" s="1">
        <v>1</v>
      </c>
      <c r="AP6" s="7" t="s">
        <v>98</v>
      </c>
      <c r="AQ6" s="1">
        <v>0</v>
      </c>
      <c r="AR6" s="7" t="s">
        <v>6</v>
      </c>
      <c r="AS6" s="1">
        <v>1</v>
      </c>
      <c r="AT6" s="2">
        <f>SUM(Table_0[[#This Row],[1. Akupresur merupakan metode pengobatan totok jari atau tusuk jari yang ditusukan ketitik-titik tertentu pada tubuh]:[15. Akupresur tidak dapat dilakukan pada titik tertentu]])</f>
        <v>9</v>
      </c>
      <c r="AU6" s="9">
        <f>(Table_0[[#This Row],[Column1]]/15)</f>
        <v>0.6</v>
      </c>
      <c r="AV6" s="8" t="str">
        <f>IF(Table_0[[#This Row],[Column13]]&gt;=76%,"Baik",IF(Table_0[[#This Row],[Column13]]&gt;=56%,"Cukup","Kurang"))</f>
        <v>Cukup</v>
      </c>
      <c r="AW6" s="8" t="str">
        <f>IF(Table_0[[#This Row],[Column13]]&gt;=76%,"1",IF(Table_0[[#This Row],[Column13]]&gt;=56%,"2","3"))</f>
        <v>2</v>
      </c>
      <c r="AX6" s="7" t="s">
        <v>124</v>
      </c>
      <c r="AY6" s="1">
        <v>3</v>
      </c>
      <c r="AZ6" s="7" t="s">
        <v>128</v>
      </c>
      <c r="BA6" s="1">
        <v>2</v>
      </c>
      <c r="BB6" s="7" t="s">
        <v>123</v>
      </c>
      <c r="BC6" s="1">
        <v>2</v>
      </c>
      <c r="BD6" s="7" t="s">
        <v>127</v>
      </c>
      <c r="BE6" s="1">
        <v>2</v>
      </c>
      <c r="BF6" s="7" t="s">
        <v>127</v>
      </c>
      <c r="BG6" s="1">
        <v>3</v>
      </c>
      <c r="BH6" s="7" t="s">
        <v>127</v>
      </c>
      <c r="BI6" s="1">
        <v>3</v>
      </c>
      <c r="BJ6" s="7" t="s">
        <v>127</v>
      </c>
      <c r="BK6" s="1">
        <v>3</v>
      </c>
      <c r="BL6" s="7" t="s">
        <v>127</v>
      </c>
      <c r="BM6" s="1">
        <v>3</v>
      </c>
      <c r="BN6" s="7" t="s">
        <v>127</v>
      </c>
      <c r="BO6" s="1">
        <v>2</v>
      </c>
      <c r="BP6" s="7" t="s">
        <v>127</v>
      </c>
      <c r="BQ6" s="1">
        <v>3</v>
      </c>
      <c r="BR6" s="7" t="s">
        <v>124</v>
      </c>
      <c r="BS6" s="1">
        <v>3</v>
      </c>
      <c r="BT6" s="7" t="s">
        <v>127</v>
      </c>
      <c r="BU6" s="1">
        <v>3</v>
      </c>
      <c r="BV6" s="7" t="s">
        <v>128</v>
      </c>
      <c r="BW6" s="1">
        <v>3</v>
      </c>
      <c r="BX6" s="7" t="s">
        <v>98</v>
      </c>
      <c r="BY6" s="1">
        <v>0</v>
      </c>
      <c r="BZ6" s="1" t="s">
        <v>41</v>
      </c>
      <c r="CA6" s="7" t="s">
        <v>6</v>
      </c>
      <c r="CB6" s="1">
        <v>1</v>
      </c>
      <c r="CC6" s="1"/>
      <c r="CD6" s="1">
        <f>SUM(Table_0[[#This Row],[1. Akupresur dapat menjadi pengganti obat pereda nyeri haid]:[15. Apakah anda mempunyai rencana untuk mempraktekan akupresur sebagai pengganti obat-obatan untuk mengurangi nyeri haid?]])</f>
        <v>36</v>
      </c>
      <c r="CE6" s="7" t="str">
        <f>IF(Table_0[[#This Row],[Alasan_2]]&gt;36.7,"Positif","Negatif")</f>
        <v>Negatif</v>
      </c>
      <c r="CF6" s="7" t="str">
        <f>IF(Table_0[[#This Row],[Alasan_2]]&gt;36.7,"1","0")</f>
        <v>0</v>
      </c>
    </row>
    <row r="7" spans="1:84" x14ac:dyDescent="0.25">
      <c r="A7">
        <v>17</v>
      </c>
      <c r="B7" s="6">
        <v>2</v>
      </c>
      <c r="C7" s="6">
        <v>12</v>
      </c>
      <c r="D7">
        <v>3</v>
      </c>
      <c r="E7" s="1" t="s">
        <v>98</v>
      </c>
      <c r="F7" s="7">
        <v>0</v>
      </c>
      <c r="G7" s="7" t="s">
        <v>6</v>
      </c>
      <c r="H7" s="1">
        <v>1</v>
      </c>
      <c r="I7" s="1" t="s">
        <v>6</v>
      </c>
      <c r="J7" s="7">
        <v>1</v>
      </c>
      <c r="K7" s="7" t="s">
        <v>98</v>
      </c>
      <c r="L7" s="1">
        <v>0</v>
      </c>
      <c r="M7" s="1"/>
      <c r="N7" s="7" t="s">
        <v>98</v>
      </c>
      <c r="O7" s="1">
        <v>0</v>
      </c>
      <c r="P7" s="7" t="s">
        <v>98</v>
      </c>
      <c r="Q7" s="1">
        <v>0</v>
      </c>
      <c r="R7" s="7" t="s">
        <v>6</v>
      </c>
      <c r="S7" s="1">
        <v>1</v>
      </c>
      <c r="T7" s="7" t="s">
        <v>98</v>
      </c>
      <c r="U7" s="1">
        <v>0</v>
      </c>
      <c r="V7" s="7" t="s">
        <v>6</v>
      </c>
      <c r="W7" s="1">
        <v>1</v>
      </c>
      <c r="X7" s="7" t="s">
        <v>6</v>
      </c>
      <c r="Y7" s="1">
        <v>1</v>
      </c>
      <c r="Z7" s="7" t="s">
        <v>6</v>
      </c>
      <c r="AA7" s="1">
        <v>1</v>
      </c>
      <c r="AB7" s="7" t="s">
        <v>6</v>
      </c>
      <c r="AC7" s="1">
        <v>1</v>
      </c>
      <c r="AD7" s="7" t="s">
        <v>6</v>
      </c>
      <c r="AE7" s="1">
        <v>1</v>
      </c>
      <c r="AF7" s="7" t="s">
        <v>6</v>
      </c>
      <c r="AG7" s="1">
        <v>1</v>
      </c>
      <c r="AH7" s="7" t="s">
        <v>6</v>
      </c>
      <c r="AI7" s="1">
        <v>1</v>
      </c>
      <c r="AJ7" s="7" t="s">
        <v>98</v>
      </c>
      <c r="AK7" s="1">
        <v>0</v>
      </c>
      <c r="AL7" s="7" t="s">
        <v>98</v>
      </c>
      <c r="AM7" s="1">
        <v>0</v>
      </c>
      <c r="AN7" s="7" t="s">
        <v>6</v>
      </c>
      <c r="AO7" s="1">
        <v>1</v>
      </c>
      <c r="AP7" s="7" t="s">
        <v>6</v>
      </c>
      <c r="AQ7" s="1">
        <v>1</v>
      </c>
      <c r="AR7" s="7" t="s">
        <v>6</v>
      </c>
      <c r="AS7" s="1">
        <v>1</v>
      </c>
      <c r="AT7" s="2">
        <f>SUM(Table_0[[#This Row],[1. Akupresur merupakan metode pengobatan totok jari atau tusuk jari yang ditusukan ketitik-titik tertentu pada tubuh]:[15. Akupresur tidak dapat dilakukan pada titik tertentu]])</f>
        <v>11</v>
      </c>
      <c r="AU7" s="9">
        <f>(Table_0[[#This Row],[Column1]]/15)</f>
        <v>0.73333333333333328</v>
      </c>
      <c r="AV7" s="8" t="str">
        <f>IF(Table_0[[#This Row],[Column13]]&gt;=76%,"Baik",IF(Table_0[[#This Row],[Column13]]&gt;=56%,"Cukup","Kurang"))</f>
        <v>Cukup</v>
      </c>
      <c r="AW7" s="8" t="str">
        <f>IF(Table_0[[#This Row],[Column13]]&gt;=76%,"1",IF(Table_0[[#This Row],[Column13]]&gt;=56%,"2","3"))</f>
        <v>2</v>
      </c>
      <c r="AX7" s="7" t="s">
        <v>124</v>
      </c>
      <c r="AY7" s="1">
        <v>3</v>
      </c>
      <c r="AZ7" s="7" t="s">
        <v>127</v>
      </c>
      <c r="BA7" s="1">
        <v>3</v>
      </c>
      <c r="BB7" s="7" t="s">
        <v>123</v>
      </c>
      <c r="BC7" s="1">
        <v>2</v>
      </c>
      <c r="BD7" s="7" t="s">
        <v>127</v>
      </c>
      <c r="BE7" s="1">
        <v>2</v>
      </c>
      <c r="BF7" s="7" t="s">
        <v>127</v>
      </c>
      <c r="BG7" s="1">
        <v>3</v>
      </c>
      <c r="BH7" s="7" t="s">
        <v>127</v>
      </c>
      <c r="BI7" s="1">
        <v>3</v>
      </c>
      <c r="BJ7" s="7" t="s">
        <v>127</v>
      </c>
      <c r="BK7" s="1">
        <v>3</v>
      </c>
      <c r="BL7" s="7" t="s">
        <v>127</v>
      </c>
      <c r="BM7" s="1">
        <v>3</v>
      </c>
      <c r="BN7" s="7" t="s">
        <v>127</v>
      </c>
      <c r="BO7" s="1">
        <v>2</v>
      </c>
      <c r="BP7" s="7" t="s">
        <v>127</v>
      </c>
      <c r="BQ7" s="1">
        <v>3</v>
      </c>
      <c r="BR7" s="7" t="s">
        <v>124</v>
      </c>
      <c r="BS7" s="1">
        <v>3</v>
      </c>
      <c r="BT7" s="7" t="s">
        <v>127</v>
      </c>
      <c r="BU7" s="1">
        <v>3</v>
      </c>
      <c r="BV7" s="7" t="s">
        <v>127</v>
      </c>
      <c r="BW7" s="1">
        <v>2</v>
      </c>
      <c r="BX7" s="7" t="s">
        <v>6</v>
      </c>
      <c r="BY7" s="1">
        <v>1</v>
      </c>
      <c r="BZ7" s="1"/>
      <c r="CA7" s="7" t="s">
        <v>98</v>
      </c>
      <c r="CB7" s="1">
        <v>0</v>
      </c>
      <c r="CC7" s="1" t="s">
        <v>42</v>
      </c>
      <c r="CD7" s="1">
        <f>SUM(Table_0[[#This Row],[1. Akupresur dapat menjadi pengganti obat pereda nyeri haid]:[15. Apakah anda mempunyai rencana untuk mempraktekan akupresur sebagai pengganti obat-obatan untuk mengurangi nyeri haid?]])</f>
        <v>36</v>
      </c>
      <c r="CE7" s="7" t="str">
        <f>IF(Table_0[[#This Row],[Alasan_2]]&gt;36.7,"Positif","Negatif")</f>
        <v>Negatif</v>
      </c>
      <c r="CF7" s="7" t="str">
        <f>IF(Table_0[[#This Row],[Alasan_2]]&gt;36.7,"1","0")</f>
        <v>0</v>
      </c>
    </row>
    <row r="8" spans="1:84" x14ac:dyDescent="0.25">
      <c r="A8">
        <v>18</v>
      </c>
      <c r="B8" s="6">
        <v>3</v>
      </c>
      <c r="C8" s="6">
        <v>12</v>
      </c>
      <c r="D8">
        <v>3</v>
      </c>
      <c r="E8" s="1" t="s">
        <v>6</v>
      </c>
      <c r="F8" s="7">
        <v>1</v>
      </c>
      <c r="G8" s="7" t="s">
        <v>6</v>
      </c>
      <c r="H8" s="1">
        <v>1</v>
      </c>
      <c r="I8" s="1" t="s">
        <v>6</v>
      </c>
      <c r="J8" s="7">
        <v>1</v>
      </c>
      <c r="K8" s="7" t="s">
        <v>98</v>
      </c>
      <c r="L8" s="1">
        <v>0</v>
      </c>
      <c r="M8" s="1"/>
      <c r="N8" s="7" t="s">
        <v>98</v>
      </c>
      <c r="O8" s="1">
        <v>0</v>
      </c>
      <c r="P8" s="7" t="s">
        <v>6</v>
      </c>
      <c r="Q8" s="1">
        <v>1</v>
      </c>
      <c r="R8" s="7" t="s">
        <v>6</v>
      </c>
      <c r="S8" s="1">
        <v>1</v>
      </c>
      <c r="T8" s="7" t="s">
        <v>98</v>
      </c>
      <c r="U8" s="1">
        <v>0</v>
      </c>
      <c r="V8" s="7" t="s">
        <v>98</v>
      </c>
      <c r="W8" s="1">
        <v>0</v>
      </c>
      <c r="X8" s="7" t="s">
        <v>6</v>
      </c>
      <c r="Y8" s="1">
        <v>1</v>
      </c>
      <c r="Z8" s="7" t="s">
        <v>6</v>
      </c>
      <c r="AA8" s="1">
        <v>1</v>
      </c>
      <c r="AB8" s="7" t="s">
        <v>98</v>
      </c>
      <c r="AC8" s="1">
        <v>0</v>
      </c>
      <c r="AD8" s="7" t="s">
        <v>98</v>
      </c>
      <c r="AE8" s="1">
        <v>0</v>
      </c>
      <c r="AF8" s="7" t="s">
        <v>6</v>
      </c>
      <c r="AG8" s="1">
        <v>1</v>
      </c>
      <c r="AH8" s="7" t="s">
        <v>98</v>
      </c>
      <c r="AI8" s="1">
        <v>0</v>
      </c>
      <c r="AJ8" s="7" t="s">
        <v>6</v>
      </c>
      <c r="AK8" s="1">
        <v>1</v>
      </c>
      <c r="AL8" s="7" t="s">
        <v>98</v>
      </c>
      <c r="AM8" s="1">
        <v>0</v>
      </c>
      <c r="AN8" s="7" t="s">
        <v>98</v>
      </c>
      <c r="AO8" s="1">
        <v>0</v>
      </c>
      <c r="AP8" s="7" t="s">
        <v>98</v>
      </c>
      <c r="AQ8" s="1">
        <v>0</v>
      </c>
      <c r="AR8" s="7" t="s">
        <v>98</v>
      </c>
      <c r="AS8" s="1">
        <v>0</v>
      </c>
      <c r="AT8" s="2">
        <f>SUM(Table_0[[#This Row],[1. Akupresur merupakan metode pengobatan totok jari atau tusuk jari yang ditusukan ketitik-titik tertentu pada tubuh]:[15. Akupresur tidak dapat dilakukan pada titik tertentu]])</f>
        <v>6</v>
      </c>
      <c r="AU8" s="9">
        <f>(Table_0[[#This Row],[Column1]]/15)</f>
        <v>0.4</v>
      </c>
      <c r="AV8" s="8" t="str">
        <f>IF(Table_0[[#This Row],[Column13]]&gt;=76%,"Baik",IF(Table_0[[#This Row],[Column13]]&gt;=56%,"Cukup","Kurang"))</f>
        <v>Kurang</v>
      </c>
      <c r="AW8" s="8" t="str">
        <f>IF(Table_0[[#This Row],[Column13]]&gt;=76%,"1",IF(Table_0[[#This Row],[Column13]]&gt;=56%,"2","3"))</f>
        <v>3</v>
      </c>
      <c r="AX8" s="7" t="s">
        <v>124</v>
      </c>
      <c r="AY8" s="1">
        <v>3</v>
      </c>
      <c r="AZ8" s="7" t="s">
        <v>123</v>
      </c>
      <c r="BA8" s="1">
        <v>4</v>
      </c>
      <c r="BB8" s="7" t="s">
        <v>128</v>
      </c>
      <c r="BC8" s="1">
        <v>3</v>
      </c>
      <c r="BD8" s="7" t="s">
        <v>128</v>
      </c>
      <c r="BE8" s="1">
        <v>3</v>
      </c>
      <c r="BF8" s="7" t="s">
        <v>123</v>
      </c>
      <c r="BG8" s="1">
        <v>4</v>
      </c>
      <c r="BH8" s="7" t="s">
        <v>128</v>
      </c>
      <c r="BI8" s="1">
        <v>2</v>
      </c>
      <c r="BJ8" s="7" t="s">
        <v>128</v>
      </c>
      <c r="BK8" s="1">
        <v>2</v>
      </c>
      <c r="BL8" s="7" t="s">
        <v>128</v>
      </c>
      <c r="BM8" s="1">
        <v>2</v>
      </c>
      <c r="BN8" s="7" t="s">
        <v>127</v>
      </c>
      <c r="BO8" s="1">
        <v>2</v>
      </c>
      <c r="BP8" s="7" t="s">
        <v>127</v>
      </c>
      <c r="BQ8" s="1">
        <v>3</v>
      </c>
      <c r="BR8" s="7" t="s">
        <v>123</v>
      </c>
      <c r="BS8" s="1">
        <v>4</v>
      </c>
      <c r="BT8" s="7" t="s">
        <v>123</v>
      </c>
      <c r="BU8" s="1">
        <v>4</v>
      </c>
      <c r="BV8" s="7" t="s">
        <v>128</v>
      </c>
      <c r="BW8" s="1">
        <v>3</v>
      </c>
      <c r="BX8" s="7" t="s">
        <v>6</v>
      </c>
      <c r="BY8" s="1">
        <v>1</v>
      </c>
      <c r="BZ8" s="1"/>
      <c r="CA8" s="7" t="s">
        <v>98</v>
      </c>
      <c r="CB8" s="1">
        <v>0</v>
      </c>
      <c r="CC8" s="1" t="s">
        <v>43</v>
      </c>
      <c r="CD8" s="1">
        <f>SUM(Table_0[[#This Row],[1. Akupresur dapat menjadi pengganti obat pereda nyeri haid]:[15. Apakah anda mempunyai rencana untuk mempraktekan akupresur sebagai pengganti obat-obatan untuk mengurangi nyeri haid?]])</f>
        <v>40</v>
      </c>
      <c r="CE8" s="7" t="str">
        <f>IF(Table_0[[#This Row],[Alasan_2]]&gt;36.7,"Positif","Negatif")</f>
        <v>Positif</v>
      </c>
      <c r="CF8" s="7" t="str">
        <f>IF(Table_0[[#This Row],[Alasan_2]]&gt;36.7,"1","0")</f>
        <v>1</v>
      </c>
    </row>
    <row r="9" spans="1:84" x14ac:dyDescent="0.25">
      <c r="A9">
        <v>17</v>
      </c>
      <c r="B9" s="6">
        <v>2</v>
      </c>
      <c r="C9" s="6">
        <v>12</v>
      </c>
      <c r="D9">
        <v>3</v>
      </c>
      <c r="E9" s="1" t="s">
        <v>6</v>
      </c>
      <c r="F9" s="7">
        <v>1</v>
      </c>
      <c r="G9" s="7" t="s">
        <v>6</v>
      </c>
      <c r="H9" s="1">
        <v>1</v>
      </c>
      <c r="I9" s="1" t="s">
        <v>6</v>
      </c>
      <c r="J9" s="7">
        <v>1</v>
      </c>
      <c r="K9" s="7" t="s">
        <v>98</v>
      </c>
      <c r="L9" s="1">
        <v>0</v>
      </c>
      <c r="M9" s="1"/>
      <c r="N9" s="7" t="s">
        <v>98</v>
      </c>
      <c r="O9" s="1">
        <v>0</v>
      </c>
      <c r="P9" s="7" t="s">
        <v>98</v>
      </c>
      <c r="Q9" s="1">
        <v>0</v>
      </c>
      <c r="R9" s="7" t="s">
        <v>6</v>
      </c>
      <c r="S9" s="1">
        <v>1</v>
      </c>
      <c r="T9" s="7" t="s">
        <v>6</v>
      </c>
      <c r="U9" s="1">
        <v>1</v>
      </c>
      <c r="V9" s="7" t="s">
        <v>6</v>
      </c>
      <c r="W9" s="1">
        <v>1</v>
      </c>
      <c r="X9" s="7" t="s">
        <v>6</v>
      </c>
      <c r="Y9" s="1">
        <v>1</v>
      </c>
      <c r="Z9" s="7" t="s">
        <v>6</v>
      </c>
      <c r="AA9" s="1">
        <v>1</v>
      </c>
      <c r="AB9" s="7" t="s">
        <v>6</v>
      </c>
      <c r="AC9" s="1">
        <v>1</v>
      </c>
      <c r="AD9" s="7" t="s">
        <v>6</v>
      </c>
      <c r="AE9" s="1">
        <v>1</v>
      </c>
      <c r="AF9" s="7" t="s">
        <v>6</v>
      </c>
      <c r="AG9" s="1">
        <v>1</v>
      </c>
      <c r="AH9" s="7" t="s">
        <v>6</v>
      </c>
      <c r="AI9" s="1">
        <v>1</v>
      </c>
      <c r="AJ9" s="7" t="s">
        <v>6</v>
      </c>
      <c r="AK9" s="1">
        <v>1</v>
      </c>
      <c r="AL9" s="7" t="s">
        <v>6</v>
      </c>
      <c r="AM9" s="1">
        <v>1</v>
      </c>
      <c r="AN9" s="7" t="s">
        <v>98</v>
      </c>
      <c r="AO9" s="1">
        <v>0</v>
      </c>
      <c r="AP9" s="7" t="s">
        <v>6</v>
      </c>
      <c r="AQ9" s="1">
        <v>1</v>
      </c>
      <c r="AR9" s="7" t="s">
        <v>6</v>
      </c>
      <c r="AS9" s="1">
        <v>1</v>
      </c>
      <c r="AT9" s="2">
        <f>SUM(Table_0[[#This Row],[1. Akupresur merupakan metode pengobatan totok jari atau tusuk jari yang ditusukan ketitik-titik tertentu pada tubuh]:[15. Akupresur tidak dapat dilakukan pada titik tertentu]])</f>
        <v>13</v>
      </c>
      <c r="AU9" s="9">
        <f>(Table_0[[#This Row],[Column1]]/15)</f>
        <v>0.8666666666666667</v>
      </c>
      <c r="AV9" s="8" t="str">
        <f>IF(Table_0[[#This Row],[Column13]]&gt;=76%,"Baik",IF(Table_0[[#This Row],[Column13]]&gt;=56%,"Cukup","Kurang"))</f>
        <v>Baik</v>
      </c>
      <c r="AW9" s="8" t="str">
        <f>IF(Table_0[[#This Row],[Column13]]&gt;=76%,"1",IF(Table_0[[#This Row],[Column13]]&gt;=56%,"2","3"))</f>
        <v>1</v>
      </c>
      <c r="AX9" s="7" t="s">
        <v>124</v>
      </c>
      <c r="AY9" s="1">
        <v>3</v>
      </c>
      <c r="AZ9" s="7" t="s">
        <v>128</v>
      </c>
      <c r="BA9" s="1">
        <v>2</v>
      </c>
      <c r="BB9" s="7" t="s">
        <v>128</v>
      </c>
      <c r="BC9" s="1">
        <v>3</v>
      </c>
      <c r="BD9" s="7" t="s">
        <v>128</v>
      </c>
      <c r="BE9" s="1">
        <v>3</v>
      </c>
      <c r="BF9" s="7" t="s">
        <v>127</v>
      </c>
      <c r="BG9" s="1">
        <v>3</v>
      </c>
      <c r="BH9" s="7" t="s">
        <v>128</v>
      </c>
      <c r="BI9" s="1">
        <v>2</v>
      </c>
      <c r="BJ9" s="7" t="s">
        <v>127</v>
      </c>
      <c r="BK9" s="1">
        <v>3</v>
      </c>
      <c r="BL9" s="7" t="s">
        <v>128</v>
      </c>
      <c r="BM9" s="1">
        <v>2</v>
      </c>
      <c r="BN9" s="7" t="s">
        <v>128</v>
      </c>
      <c r="BO9" s="1">
        <v>3</v>
      </c>
      <c r="BP9" s="7" t="s">
        <v>127</v>
      </c>
      <c r="BQ9" s="1">
        <v>3</v>
      </c>
      <c r="BR9" s="7" t="s">
        <v>123</v>
      </c>
      <c r="BS9" s="1">
        <v>4</v>
      </c>
      <c r="BT9" s="7" t="s">
        <v>127</v>
      </c>
      <c r="BU9" s="1">
        <v>3</v>
      </c>
      <c r="BV9" s="7" t="s">
        <v>127</v>
      </c>
      <c r="BW9" s="1">
        <v>2</v>
      </c>
      <c r="BX9" s="7" t="s">
        <v>6</v>
      </c>
      <c r="BY9" s="1">
        <v>1</v>
      </c>
      <c r="BZ9" s="1"/>
      <c r="CA9" s="7" t="s">
        <v>6</v>
      </c>
      <c r="CB9" s="1">
        <v>1</v>
      </c>
      <c r="CC9" s="1"/>
      <c r="CD9" s="1">
        <f>SUM(Table_0[[#This Row],[1. Akupresur dapat menjadi pengganti obat pereda nyeri haid]:[15. Apakah anda mempunyai rencana untuk mempraktekan akupresur sebagai pengganti obat-obatan untuk mengurangi nyeri haid?]])</f>
        <v>38</v>
      </c>
      <c r="CE9" s="7" t="str">
        <f>IF(Table_0[[#This Row],[Alasan_2]]&gt;36.7,"Positif","Negatif")</f>
        <v>Positif</v>
      </c>
      <c r="CF9" s="7" t="str">
        <f>IF(Table_0[[#This Row],[Alasan_2]]&gt;36.7,"1","0")</f>
        <v>1</v>
      </c>
    </row>
    <row r="10" spans="1:84" x14ac:dyDescent="0.25">
      <c r="A10">
        <v>18</v>
      </c>
      <c r="B10" s="6">
        <v>3</v>
      </c>
      <c r="C10" s="6">
        <v>11</v>
      </c>
      <c r="D10">
        <v>2</v>
      </c>
      <c r="E10" s="1" t="s">
        <v>6</v>
      </c>
      <c r="F10" s="7">
        <v>1</v>
      </c>
      <c r="G10" s="7" t="s">
        <v>6</v>
      </c>
      <c r="H10" s="1">
        <v>1</v>
      </c>
      <c r="I10" s="1" t="s">
        <v>6</v>
      </c>
      <c r="J10" s="7">
        <v>1</v>
      </c>
      <c r="K10" s="7" t="s">
        <v>98</v>
      </c>
      <c r="L10" s="1">
        <v>0</v>
      </c>
      <c r="M10" s="1"/>
      <c r="N10" s="7" t="s">
        <v>98</v>
      </c>
      <c r="O10" s="1">
        <v>0</v>
      </c>
      <c r="P10" s="7" t="s">
        <v>98</v>
      </c>
      <c r="Q10" s="1">
        <v>0</v>
      </c>
      <c r="R10" s="7" t="s">
        <v>6</v>
      </c>
      <c r="S10" s="1">
        <v>1</v>
      </c>
      <c r="T10" s="7" t="s">
        <v>98</v>
      </c>
      <c r="U10" s="1">
        <v>0</v>
      </c>
      <c r="V10" s="7" t="s">
        <v>98</v>
      </c>
      <c r="W10" s="1">
        <v>0</v>
      </c>
      <c r="X10" s="7" t="s">
        <v>98</v>
      </c>
      <c r="Y10" s="1">
        <v>0</v>
      </c>
      <c r="Z10" s="7" t="s">
        <v>6</v>
      </c>
      <c r="AA10" s="1">
        <v>1</v>
      </c>
      <c r="AB10" s="7" t="s">
        <v>6</v>
      </c>
      <c r="AC10" s="1">
        <v>1</v>
      </c>
      <c r="AD10" s="7" t="s">
        <v>6</v>
      </c>
      <c r="AE10" s="1">
        <v>1</v>
      </c>
      <c r="AF10" s="7" t="s">
        <v>98</v>
      </c>
      <c r="AG10" s="1">
        <v>0</v>
      </c>
      <c r="AH10" s="7" t="s">
        <v>98</v>
      </c>
      <c r="AI10" s="1">
        <v>0</v>
      </c>
      <c r="AJ10" s="7" t="s">
        <v>98</v>
      </c>
      <c r="AK10" s="1">
        <v>0</v>
      </c>
      <c r="AL10" s="7" t="s">
        <v>98</v>
      </c>
      <c r="AM10" s="1">
        <v>0</v>
      </c>
      <c r="AN10" s="7" t="s">
        <v>98</v>
      </c>
      <c r="AO10" s="1">
        <v>0</v>
      </c>
      <c r="AP10" s="7" t="s">
        <v>98</v>
      </c>
      <c r="AQ10" s="1">
        <v>0</v>
      </c>
      <c r="AR10" s="7" t="s">
        <v>6</v>
      </c>
      <c r="AS10" s="1">
        <v>1</v>
      </c>
      <c r="AT10" s="2">
        <f>SUM(Table_0[[#This Row],[1. Akupresur merupakan metode pengobatan totok jari atau tusuk jari yang ditusukan ketitik-titik tertentu pada tubuh]:[15. Akupresur tidak dapat dilakukan pada titik tertentu]])</f>
        <v>5</v>
      </c>
      <c r="AU10" s="9">
        <f>(Table_0[[#This Row],[Column1]]/15)</f>
        <v>0.33333333333333331</v>
      </c>
      <c r="AV10" s="8" t="str">
        <f>IF(Table_0[[#This Row],[Column13]]&gt;=76%,"Baik",IF(Table_0[[#This Row],[Column13]]&gt;=56%,"Cukup","Kurang"))</f>
        <v>Kurang</v>
      </c>
      <c r="AW10" s="8" t="str">
        <f>IF(Table_0[[#This Row],[Column13]]&gt;=76%,"1",IF(Table_0[[#This Row],[Column13]]&gt;=56%,"2","3"))</f>
        <v>3</v>
      </c>
      <c r="AX10" s="7" t="s">
        <v>124</v>
      </c>
      <c r="AY10" s="1">
        <v>3</v>
      </c>
      <c r="AZ10" s="7" t="s">
        <v>128</v>
      </c>
      <c r="BA10" s="1">
        <v>2</v>
      </c>
      <c r="BB10" s="7" t="s">
        <v>128</v>
      </c>
      <c r="BC10" s="1">
        <v>3</v>
      </c>
      <c r="BD10" s="7" t="s">
        <v>130</v>
      </c>
      <c r="BE10" s="1">
        <v>4</v>
      </c>
      <c r="BF10" s="7" t="s">
        <v>128</v>
      </c>
      <c r="BG10" s="1">
        <v>2</v>
      </c>
      <c r="BH10" s="7" t="s">
        <v>128</v>
      </c>
      <c r="BI10" s="1">
        <v>2</v>
      </c>
      <c r="BJ10" s="7" t="s">
        <v>123</v>
      </c>
      <c r="BK10" s="1">
        <v>4</v>
      </c>
      <c r="BL10" s="7" t="s">
        <v>123</v>
      </c>
      <c r="BM10" s="1">
        <v>4</v>
      </c>
      <c r="BN10" s="7" t="s">
        <v>130</v>
      </c>
      <c r="BO10" s="1">
        <v>4</v>
      </c>
      <c r="BP10" s="7" t="s">
        <v>123</v>
      </c>
      <c r="BQ10" s="1">
        <v>4</v>
      </c>
      <c r="BR10" s="7" t="s">
        <v>123</v>
      </c>
      <c r="BS10" s="1">
        <v>4</v>
      </c>
      <c r="BT10" s="7" t="s">
        <v>123</v>
      </c>
      <c r="BU10" s="1">
        <v>4</v>
      </c>
      <c r="BV10" s="7" t="s">
        <v>130</v>
      </c>
      <c r="BW10" s="1">
        <v>4</v>
      </c>
      <c r="BX10" s="7" t="s">
        <v>6</v>
      </c>
      <c r="BY10" s="1">
        <v>1</v>
      </c>
      <c r="BZ10" s="1"/>
      <c r="CA10" s="7" t="s">
        <v>6</v>
      </c>
      <c r="CB10" s="1">
        <v>1</v>
      </c>
      <c r="CC10" s="1"/>
      <c r="CD10" s="1">
        <v>40</v>
      </c>
      <c r="CE10" s="7" t="str">
        <f>IF(Table_0[[#This Row],[Alasan_2]]&gt;36.7,"Positif","Negatif")</f>
        <v>Positif</v>
      </c>
      <c r="CF10" s="7" t="str">
        <f>IF(Table_0[[#This Row],[Alasan_2]]&gt;36.7,"1","0")</f>
        <v>1</v>
      </c>
    </row>
    <row r="11" spans="1:84" x14ac:dyDescent="0.25">
      <c r="A11">
        <v>17</v>
      </c>
      <c r="B11" s="6">
        <v>2</v>
      </c>
      <c r="C11" s="6">
        <v>15</v>
      </c>
      <c r="D11">
        <v>6</v>
      </c>
      <c r="E11" s="1" t="s">
        <v>98</v>
      </c>
      <c r="F11" s="7">
        <v>0</v>
      </c>
      <c r="G11" s="7" t="s">
        <v>6</v>
      </c>
      <c r="H11" s="1">
        <v>1</v>
      </c>
      <c r="I11" s="1" t="s">
        <v>6</v>
      </c>
      <c r="J11" s="7">
        <v>1</v>
      </c>
      <c r="K11" s="7" t="s">
        <v>98</v>
      </c>
      <c r="L11" s="1">
        <v>0</v>
      </c>
      <c r="M11" s="1"/>
      <c r="N11" s="7" t="s">
        <v>98</v>
      </c>
      <c r="O11" s="1">
        <v>0</v>
      </c>
      <c r="P11" s="7" t="s">
        <v>98</v>
      </c>
      <c r="Q11" s="1">
        <v>0</v>
      </c>
      <c r="R11" s="7" t="s">
        <v>98</v>
      </c>
      <c r="S11" s="1">
        <v>0</v>
      </c>
      <c r="T11" s="7" t="s">
        <v>98</v>
      </c>
      <c r="U11" s="1">
        <v>0</v>
      </c>
      <c r="V11" s="7" t="s">
        <v>98</v>
      </c>
      <c r="W11" s="1">
        <v>0</v>
      </c>
      <c r="X11" s="7" t="s">
        <v>98</v>
      </c>
      <c r="Y11" s="1">
        <v>0</v>
      </c>
      <c r="Z11" s="7" t="s">
        <v>98</v>
      </c>
      <c r="AA11" s="1">
        <v>0</v>
      </c>
      <c r="AB11" s="7" t="s">
        <v>98</v>
      </c>
      <c r="AC11" s="1">
        <v>0</v>
      </c>
      <c r="AD11" s="7" t="s">
        <v>98</v>
      </c>
      <c r="AE11" s="1">
        <v>0</v>
      </c>
      <c r="AF11" s="7" t="s">
        <v>98</v>
      </c>
      <c r="AG11" s="1">
        <v>0</v>
      </c>
      <c r="AH11" s="7" t="s">
        <v>98</v>
      </c>
      <c r="AI11" s="1">
        <v>0</v>
      </c>
      <c r="AJ11" s="7" t="s">
        <v>98</v>
      </c>
      <c r="AK11" s="1">
        <v>0</v>
      </c>
      <c r="AL11" s="7" t="s">
        <v>98</v>
      </c>
      <c r="AM11" s="1">
        <v>0</v>
      </c>
      <c r="AN11" s="7" t="s">
        <v>98</v>
      </c>
      <c r="AO11" s="1">
        <v>0</v>
      </c>
      <c r="AP11" s="7" t="s">
        <v>98</v>
      </c>
      <c r="AQ11" s="1">
        <v>0</v>
      </c>
      <c r="AR11" s="7" t="s">
        <v>98</v>
      </c>
      <c r="AS11" s="1">
        <v>0</v>
      </c>
      <c r="AT11" s="2">
        <f>SUM(Table_0[[#This Row],[1. Akupresur merupakan metode pengobatan totok jari atau tusuk jari yang ditusukan ketitik-titik tertentu pada tubuh]:[15. Akupresur tidak dapat dilakukan pada titik tertentu]])</f>
        <v>0</v>
      </c>
      <c r="AU11" s="9">
        <f>(Table_0[[#This Row],[Column1]]/15)</f>
        <v>0</v>
      </c>
      <c r="AV11" s="8" t="str">
        <f>IF(Table_0[[#This Row],[Column13]]&gt;=76%,"Baik",IF(Table_0[[#This Row],[Column13]]&gt;=56%,"Cukup","Kurang"))</f>
        <v>Kurang</v>
      </c>
      <c r="AW11" s="8" t="str">
        <f>IF(Table_0[[#This Row],[Column13]]&gt;=76%,"1",IF(Table_0[[#This Row],[Column13]]&gt;=56%,"2","3"))</f>
        <v>3</v>
      </c>
      <c r="AX11" s="7" t="s">
        <v>125</v>
      </c>
      <c r="AY11" s="1">
        <v>2</v>
      </c>
      <c r="AZ11" s="7" t="s">
        <v>128</v>
      </c>
      <c r="BA11" s="1">
        <v>2</v>
      </c>
      <c r="BB11" s="7" t="s">
        <v>128</v>
      </c>
      <c r="BC11" s="1">
        <v>3</v>
      </c>
      <c r="BD11" s="7" t="s">
        <v>128</v>
      </c>
      <c r="BE11" s="1">
        <v>3</v>
      </c>
      <c r="BF11" s="7" t="s">
        <v>128</v>
      </c>
      <c r="BG11" s="1">
        <v>2</v>
      </c>
      <c r="BH11" s="7" t="s">
        <v>128</v>
      </c>
      <c r="BI11" s="1">
        <v>2</v>
      </c>
      <c r="BJ11" s="7" t="s">
        <v>128</v>
      </c>
      <c r="BK11" s="1">
        <v>2</v>
      </c>
      <c r="BL11" s="7" t="s">
        <v>128</v>
      </c>
      <c r="BM11" s="1">
        <v>2</v>
      </c>
      <c r="BN11" s="7" t="s">
        <v>128</v>
      </c>
      <c r="BO11" s="1">
        <v>3</v>
      </c>
      <c r="BP11" s="7" t="s">
        <v>128</v>
      </c>
      <c r="BQ11" s="1">
        <v>2</v>
      </c>
      <c r="BR11" s="7" t="s">
        <v>123</v>
      </c>
      <c r="BS11" s="1">
        <v>4</v>
      </c>
      <c r="BT11" s="7" t="s">
        <v>128</v>
      </c>
      <c r="BU11" s="1">
        <v>2</v>
      </c>
      <c r="BV11" s="7" t="s">
        <v>128</v>
      </c>
      <c r="BW11" s="1">
        <v>3</v>
      </c>
      <c r="BX11" s="7" t="s">
        <v>98</v>
      </c>
      <c r="BY11" s="1">
        <v>0</v>
      </c>
      <c r="BZ11" s="1" t="s">
        <v>44</v>
      </c>
      <c r="CA11" s="7" t="s">
        <v>98</v>
      </c>
      <c r="CB11" s="1">
        <v>0</v>
      </c>
      <c r="CC11" s="1" t="s">
        <v>45</v>
      </c>
      <c r="CD11" s="1">
        <f>SUM(Table_0[[#This Row],[1. Akupresur dapat menjadi pengganti obat pereda nyeri haid]:[15. Apakah anda mempunyai rencana untuk mempraktekan akupresur sebagai pengganti obat-obatan untuk mengurangi nyeri haid?]])</f>
        <v>32</v>
      </c>
      <c r="CE11" s="7" t="str">
        <f>IF(Table_0[[#This Row],[Alasan_2]]&gt;36.7,"Positif","Negatif")</f>
        <v>Negatif</v>
      </c>
      <c r="CF11" s="7" t="str">
        <f>IF(Table_0[[#This Row],[Alasan_2]]&gt;36.7,"1","0")</f>
        <v>0</v>
      </c>
    </row>
    <row r="12" spans="1:84" x14ac:dyDescent="0.25">
      <c r="A12">
        <v>17</v>
      </c>
      <c r="B12" s="6">
        <v>2</v>
      </c>
      <c r="C12" s="6">
        <v>14</v>
      </c>
      <c r="D12">
        <v>5</v>
      </c>
      <c r="E12" s="1" t="s">
        <v>6</v>
      </c>
      <c r="F12" s="7">
        <v>1</v>
      </c>
      <c r="G12" s="7" t="s">
        <v>6</v>
      </c>
      <c r="H12" s="1">
        <v>1</v>
      </c>
      <c r="I12" s="1" t="s">
        <v>6</v>
      </c>
      <c r="J12" s="7">
        <v>1</v>
      </c>
      <c r="K12" s="7" t="s">
        <v>98</v>
      </c>
      <c r="L12" s="1">
        <v>0</v>
      </c>
      <c r="M12" s="1"/>
      <c r="N12" s="7" t="s">
        <v>98</v>
      </c>
      <c r="O12" s="1">
        <v>0</v>
      </c>
      <c r="P12" s="7" t="s">
        <v>6</v>
      </c>
      <c r="Q12" s="1">
        <v>1</v>
      </c>
      <c r="R12" s="7" t="s">
        <v>6</v>
      </c>
      <c r="S12" s="1">
        <v>1</v>
      </c>
      <c r="T12" s="7" t="s">
        <v>6</v>
      </c>
      <c r="U12" s="1">
        <v>1</v>
      </c>
      <c r="V12" s="7" t="s">
        <v>6</v>
      </c>
      <c r="W12" s="1">
        <v>1</v>
      </c>
      <c r="X12" s="7" t="s">
        <v>6</v>
      </c>
      <c r="Y12" s="1">
        <v>1</v>
      </c>
      <c r="Z12" s="7" t="s">
        <v>6</v>
      </c>
      <c r="AA12" s="1">
        <v>1</v>
      </c>
      <c r="AB12" s="7" t="s">
        <v>98</v>
      </c>
      <c r="AC12" s="1">
        <v>0</v>
      </c>
      <c r="AD12" s="7" t="s">
        <v>98</v>
      </c>
      <c r="AE12" s="1">
        <v>0</v>
      </c>
      <c r="AF12" s="7" t="s">
        <v>6</v>
      </c>
      <c r="AG12" s="1">
        <v>1</v>
      </c>
      <c r="AH12" s="7" t="s">
        <v>6</v>
      </c>
      <c r="AI12" s="1">
        <v>1</v>
      </c>
      <c r="AJ12" s="7" t="s">
        <v>6</v>
      </c>
      <c r="AK12" s="1">
        <v>1</v>
      </c>
      <c r="AL12" s="7" t="s">
        <v>6</v>
      </c>
      <c r="AM12" s="1">
        <v>1</v>
      </c>
      <c r="AN12" s="7" t="s">
        <v>6</v>
      </c>
      <c r="AO12" s="1">
        <v>1</v>
      </c>
      <c r="AP12" s="7" t="s">
        <v>98</v>
      </c>
      <c r="AQ12" s="1">
        <v>0</v>
      </c>
      <c r="AR12" s="7" t="s">
        <v>6</v>
      </c>
      <c r="AS12" s="1">
        <v>1</v>
      </c>
      <c r="AT12" s="2">
        <f>SUM(Table_0[[#This Row],[1. Akupresur merupakan metode pengobatan totok jari atau tusuk jari yang ditusukan ketitik-titik tertentu pada tubuh]:[15. Akupresur tidak dapat dilakukan pada titik tertentu]])</f>
        <v>12</v>
      </c>
      <c r="AU12" s="9">
        <f>(Table_0[[#This Row],[Column1]]/15)</f>
        <v>0.8</v>
      </c>
      <c r="AV12" s="8" t="str">
        <f>IF(Table_0[[#This Row],[Column13]]&gt;=76%,"Baik",IF(Table_0[[#This Row],[Column13]]&gt;=56%,"Cukup","Kurang"))</f>
        <v>Baik</v>
      </c>
      <c r="AW12" s="8" t="str">
        <f>IF(Table_0[[#This Row],[Column13]]&gt;=76%,"1",IF(Table_0[[#This Row],[Column13]]&gt;=56%,"2","3"))</f>
        <v>1</v>
      </c>
      <c r="AX12" s="7" t="s">
        <v>124</v>
      </c>
      <c r="AY12" s="1">
        <v>3</v>
      </c>
      <c r="AZ12" s="7" t="s">
        <v>127</v>
      </c>
      <c r="BA12" s="1">
        <v>3</v>
      </c>
      <c r="BB12" s="7" t="s">
        <v>123</v>
      </c>
      <c r="BC12" s="1">
        <v>1</v>
      </c>
      <c r="BD12" s="7" t="s">
        <v>127</v>
      </c>
      <c r="BE12" s="1">
        <v>2</v>
      </c>
      <c r="BF12" s="7" t="s">
        <v>127</v>
      </c>
      <c r="BG12" s="1">
        <v>3</v>
      </c>
      <c r="BH12" s="7" t="s">
        <v>127</v>
      </c>
      <c r="BI12" s="1">
        <v>3</v>
      </c>
      <c r="BJ12" s="7" t="s">
        <v>127</v>
      </c>
      <c r="BK12" s="1">
        <v>3</v>
      </c>
      <c r="BL12" s="7" t="s">
        <v>127</v>
      </c>
      <c r="BM12" s="1">
        <v>3</v>
      </c>
      <c r="BN12" s="7" t="s">
        <v>127</v>
      </c>
      <c r="BO12" s="1">
        <v>2</v>
      </c>
      <c r="BP12" s="7" t="s">
        <v>128</v>
      </c>
      <c r="BQ12" s="1">
        <v>2</v>
      </c>
      <c r="BR12" s="7" t="s">
        <v>123</v>
      </c>
      <c r="BS12" s="1">
        <v>4</v>
      </c>
      <c r="BT12" s="7" t="s">
        <v>123</v>
      </c>
      <c r="BU12" s="1">
        <v>4</v>
      </c>
      <c r="BV12" s="7" t="s">
        <v>128</v>
      </c>
      <c r="BW12" s="1">
        <v>3</v>
      </c>
      <c r="BX12" s="7" t="s">
        <v>6</v>
      </c>
      <c r="BY12" s="1">
        <v>1</v>
      </c>
      <c r="BZ12" s="1"/>
      <c r="CA12" s="7" t="s">
        <v>6</v>
      </c>
      <c r="CB12" s="1">
        <v>1</v>
      </c>
      <c r="CC12" s="1"/>
      <c r="CD12" s="1">
        <f>SUM(Table_0[[#This Row],[1. Akupresur dapat menjadi pengganti obat pereda nyeri haid]:[15. Apakah anda mempunyai rencana untuk mempraktekan akupresur sebagai pengganti obat-obatan untuk mengurangi nyeri haid?]])</f>
        <v>38</v>
      </c>
      <c r="CE12" s="7" t="str">
        <f>IF(Table_0[[#This Row],[Alasan_2]]&gt;36.7,"Positif","Negatif")</f>
        <v>Positif</v>
      </c>
      <c r="CF12" s="7" t="str">
        <f>IF(Table_0[[#This Row],[Alasan_2]]&gt;36.7,"1","0")</f>
        <v>1</v>
      </c>
    </row>
    <row r="13" spans="1:84" ht="16.5" customHeight="1" x14ac:dyDescent="0.25">
      <c r="A13">
        <v>16</v>
      </c>
      <c r="B13" s="6">
        <v>1</v>
      </c>
      <c r="C13" s="6">
        <v>12</v>
      </c>
      <c r="D13">
        <v>3</v>
      </c>
      <c r="E13" s="1" t="s">
        <v>98</v>
      </c>
      <c r="F13" s="7">
        <v>0</v>
      </c>
      <c r="G13" s="7" t="s">
        <v>6</v>
      </c>
      <c r="H13" s="1">
        <v>1</v>
      </c>
      <c r="I13" s="1" t="s">
        <v>6</v>
      </c>
      <c r="J13" s="7">
        <v>1</v>
      </c>
      <c r="K13" s="7" t="s">
        <v>98</v>
      </c>
      <c r="L13" s="1">
        <v>0</v>
      </c>
      <c r="M13" s="1"/>
      <c r="N13" s="7" t="s">
        <v>98</v>
      </c>
      <c r="O13" s="1">
        <v>0</v>
      </c>
      <c r="P13" s="7" t="s">
        <v>98</v>
      </c>
      <c r="Q13" s="1">
        <v>0</v>
      </c>
      <c r="R13" s="7" t="s">
        <v>6</v>
      </c>
      <c r="S13" s="1">
        <v>1</v>
      </c>
      <c r="T13" s="7" t="s">
        <v>98</v>
      </c>
      <c r="U13" s="1">
        <v>0</v>
      </c>
      <c r="V13" s="7" t="s">
        <v>6</v>
      </c>
      <c r="W13" s="1">
        <v>1</v>
      </c>
      <c r="X13" s="7" t="s">
        <v>6</v>
      </c>
      <c r="Y13" s="1">
        <v>1</v>
      </c>
      <c r="Z13" s="7" t="s">
        <v>98</v>
      </c>
      <c r="AA13" s="1">
        <v>0</v>
      </c>
      <c r="AB13" s="7" t="s">
        <v>6</v>
      </c>
      <c r="AC13" s="1">
        <v>1</v>
      </c>
      <c r="AD13" s="7" t="s">
        <v>98</v>
      </c>
      <c r="AE13" s="1">
        <v>0</v>
      </c>
      <c r="AF13" s="7" t="s">
        <v>6</v>
      </c>
      <c r="AG13" s="1">
        <v>1</v>
      </c>
      <c r="AH13" s="7" t="s">
        <v>6</v>
      </c>
      <c r="AI13" s="1">
        <v>1</v>
      </c>
      <c r="AJ13" s="7" t="s">
        <v>6</v>
      </c>
      <c r="AK13" s="1">
        <v>1</v>
      </c>
      <c r="AL13" s="7" t="s">
        <v>6</v>
      </c>
      <c r="AM13" s="1">
        <v>1</v>
      </c>
      <c r="AN13" s="7" t="s">
        <v>6</v>
      </c>
      <c r="AO13" s="1">
        <v>1</v>
      </c>
      <c r="AP13" s="7" t="s">
        <v>98</v>
      </c>
      <c r="AQ13" s="1">
        <v>0</v>
      </c>
      <c r="AR13" s="7" t="s">
        <v>98</v>
      </c>
      <c r="AS13" s="1">
        <v>0</v>
      </c>
      <c r="AT13" s="2">
        <f>SUM(Table_0[[#This Row],[1. Akupresur merupakan metode pengobatan totok jari atau tusuk jari yang ditusukan ketitik-titik tertentu pada tubuh]:[15. Akupresur tidak dapat dilakukan pada titik tertentu]])</f>
        <v>9</v>
      </c>
      <c r="AU13" s="9">
        <f>(Table_0[[#This Row],[Column1]]/15)</f>
        <v>0.6</v>
      </c>
      <c r="AV13" s="8" t="str">
        <f>IF(Table_0[[#This Row],[Column13]]&gt;=76%,"Baik",IF(Table_0[[#This Row],[Column13]]&gt;=56%,"Cukup","Kurang"))</f>
        <v>Cukup</v>
      </c>
      <c r="AW13" s="8" t="str">
        <f>IF(Table_0[[#This Row],[Column13]]&gt;=76%,"1",IF(Table_0[[#This Row],[Column13]]&gt;=56%,"2","3"))</f>
        <v>2</v>
      </c>
      <c r="AX13" s="7" t="s">
        <v>124</v>
      </c>
      <c r="AY13" s="1">
        <v>3</v>
      </c>
      <c r="AZ13" s="7" t="s">
        <v>127</v>
      </c>
      <c r="BA13" s="1">
        <v>3</v>
      </c>
      <c r="BB13" s="7" t="s">
        <v>123</v>
      </c>
      <c r="BC13" s="1">
        <v>2</v>
      </c>
      <c r="BD13" s="7" t="s">
        <v>128</v>
      </c>
      <c r="BE13" s="1">
        <v>3</v>
      </c>
      <c r="BF13" s="7" t="s">
        <v>127</v>
      </c>
      <c r="BG13" s="1">
        <v>3</v>
      </c>
      <c r="BH13" s="7" t="s">
        <v>127</v>
      </c>
      <c r="BI13" s="1">
        <v>3</v>
      </c>
      <c r="BJ13" s="7" t="s">
        <v>127</v>
      </c>
      <c r="BK13" s="1">
        <v>3</v>
      </c>
      <c r="BL13" s="7" t="s">
        <v>127</v>
      </c>
      <c r="BM13" s="1">
        <v>3</v>
      </c>
      <c r="BN13" s="7" t="s">
        <v>127</v>
      </c>
      <c r="BO13" s="1">
        <v>2</v>
      </c>
      <c r="BP13" s="7" t="s">
        <v>128</v>
      </c>
      <c r="BQ13" s="1">
        <v>2</v>
      </c>
      <c r="BR13" s="7" t="s">
        <v>124</v>
      </c>
      <c r="BS13" s="1">
        <v>3</v>
      </c>
      <c r="BT13" s="7" t="s">
        <v>128</v>
      </c>
      <c r="BU13" s="1">
        <v>2</v>
      </c>
      <c r="BV13" s="7" t="s">
        <v>127</v>
      </c>
      <c r="BW13" s="1">
        <v>2</v>
      </c>
      <c r="BX13" s="7" t="s">
        <v>98</v>
      </c>
      <c r="BY13" s="1">
        <v>0</v>
      </c>
      <c r="BZ13" s="1" t="s">
        <v>46</v>
      </c>
      <c r="CA13" s="7" t="s">
        <v>98</v>
      </c>
      <c r="CB13" s="1">
        <v>0</v>
      </c>
      <c r="CC13" s="1" t="s">
        <v>47</v>
      </c>
      <c r="CD13" s="1">
        <f>SUM(Table_0[[#This Row],[1. Akupresur dapat menjadi pengganti obat pereda nyeri haid]:[15. Apakah anda mempunyai rencana untuk mempraktekan akupresur sebagai pengganti obat-obatan untuk mengurangi nyeri haid?]])</f>
        <v>34</v>
      </c>
      <c r="CE13" s="7" t="str">
        <f>IF(Table_0[[#This Row],[Alasan_2]]&gt;36.7,"Positif","Negatif")</f>
        <v>Negatif</v>
      </c>
      <c r="CF13" s="7" t="str">
        <f>IF(Table_0[[#This Row],[Alasan_2]]&gt;36.7,"1","0")</f>
        <v>0</v>
      </c>
    </row>
    <row r="14" spans="1:84" x14ac:dyDescent="0.25">
      <c r="A14">
        <v>17</v>
      </c>
      <c r="B14" s="6">
        <v>2</v>
      </c>
      <c r="C14" s="6">
        <v>14</v>
      </c>
      <c r="D14">
        <v>5</v>
      </c>
      <c r="E14" s="1" t="s">
        <v>6</v>
      </c>
      <c r="F14" s="7">
        <v>1</v>
      </c>
      <c r="G14" s="7" t="s">
        <v>6</v>
      </c>
      <c r="H14" s="1">
        <v>1</v>
      </c>
      <c r="I14" s="1" t="s">
        <v>6</v>
      </c>
      <c r="J14" s="7">
        <v>1</v>
      </c>
      <c r="K14" s="7" t="s">
        <v>98</v>
      </c>
      <c r="L14" s="1">
        <v>0</v>
      </c>
      <c r="M14" s="1"/>
      <c r="N14" s="7" t="s">
        <v>98</v>
      </c>
      <c r="O14" s="1">
        <v>0</v>
      </c>
      <c r="P14" s="7" t="s">
        <v>6</v>
      </c>
      <c r="Q14" s="1">
        <v>1</v>
      </c>
      <c r="R14" s="7" t="s">
        <v>6</v>
      </c>
      <c r="S14" s="1">
        <v>1</v>
      </c>
      <c r="T14" s="7" t="s">
        <v>98</v>
      </c>
      <c r="U14" s="1">
        <v>0</v>
      </c>
      <c r="V14" s="7" t="s">
        <v>6</v>
      </c>
      <c r="W14" s="1">
        <v>1</v>
      </c>
      <c r="X14" s="7" t="s">
        <v>6</v>
      </c>
      <c r="Y14" s="1">
        <v>1</v>
      </c>
      <c r="Z14" s="7" t="s">
        <v>6</v>
      </c>
      <c r="AA14" s="1">
        <v>1</v>
      </c>
      <c r="AB14" s="7" t="s">
        <v>98</v>
      </c>
      <c r="AC14" s="1">
        <v>0</v>
      </c>
      <c r="AD14" s="7" t="s">
        <v>6</v>
      </c>
      <c r="AE14" s="1">
        <v>1</v>
      </c>
      <c r="AF14" s="7" t="s">
        <v>6</v>
      </c>
      <c r="AG14" s="1">
        <v>1</v>
      </c>
      <c r="AH14" s="7" t="s">
        <v>6</v>
      </c>
      <c r="AI14" s="1">
        <v>1</v>
      </c>
      <c r="AJ14" s="7" t="s">
        <v>98</v>
      </c>
      <c r="AK14" s="1">
        <v>0</v>
      </c>
      <c r="AL14" s="7" t="s">
        <v>6</v>
      </c>
      <c r="AM14" s="1">
        <v>1</v>
      </c>
      <c r="AN14" s="7" t="s">
        <v>98</v>
      </c>
      <c r="AO14" s="1">
        <v>0</v>
      </c>
      <c r="AP14" s="7" t="s">
        <v>6</v>
      </c>
      <c r="AQ14" s="1">
        <v>1</v>
      </c>
      <c r="AR14" s="7" t="s">
        <v>6</v>
      </c>
      <c r="AS14" s="1">
        <v>1</v>
      </c>
      <c r="AT14" s="2">
        <f>SUM(Table_0[[#This Row],[1. Akupresur merupakan metode pengobatan totok jari atau tusuk jari yang ditusukan ketitik-titik tertentu pada tubuh]:[15. Akupresur tidak dapat dilakukan pada titik tertentu]])</f>
        <v>11</v>
      </c>
      <c r="AU14" s="9">
        <f>(Table_0[[#This Row],[Column1]]/15)</f>
        <v>0.73333333333333328</v>
      </c>
      <c r="AV14" s="8" t="str">
        <f>IF(Table_0[[#This Row],[Column13]]&gt;=76%,"Baik",IF(Table_0[[#This Row],[Column13]]&gt;=56%,"Cukup","Kurang"))</f>
        <v>Cukup</v>
      </c>
      <c r="AW14" s="8" t="str">
        <f>IF(Table_0[[#This Row],[Column13]]&gt;=76%,"1",IF(Table_0[[#This Row],[Column13]]&gt;=56%,"2","3"))</f>
        <v>2</v>
      </c>
      <c r="AX14" s="7" t="s">
        <v>124</v>
      </c>
      <c r="AY14" s="1">
        <v>3</v>
      </c>
      <c r="AZ14" s="7" t="s">
        <v>127</v>
      </c>
      <c r="BA14" s="1">
        <v>3</v>
      </c>
      <c r="BB14" s="7" t="s">
        <v>128</v>
      </c>
      <c r="BC14" s="1">
        <v>3</v>
      </c>
      <c r="BD14" s="7" t="s">
        <v>127</v>
      </c>
      <c r="BE14" s="1">
        <v>2</v>
      </c>
      <c r="BF14" s="7" t="s">
        <v>127</v>
      </c>
      <c r="BG14" s="1">
        <v>3</v>
      </c>
      <c r="BH14" s="7" t="s">
        <v>128</v>
      </c>
      <c r="BI14" s="1">
        <v>2</v>
      </c>
      <c r="BJ14" s="7" t="s">
        <v>127</v>
      </c>
      <c r="BK14" s="1">
        <v>3</v>
      </c>
      <c r="BL14" s="7" t="s">
        <v>127</v>
      </c>
      <c r="BM14" s="1">
        <v>3</v>
      </c>
      <c r="BN14" s="7" t="s">
        <v>127</v>
      </c>
      <c r="BO14" s="1">
        <v>2</v>
      </c>
      <c r="BP14" s="7" t="s">
        <v>127</v>
      </c>
      <c r="BQ14" s="1">
        <v>3</v>
      </c>
      <c r="BR14" s="7" t="s">
        <v>123</v>
      </c>
      <c r="BS14" s="1">
        <v>4</v>
      </c>
      <c r="BT14" s="7" t="s">
        <v>127</v>
      </c>
      <c r="BU14" s="1">
        <v>3</v>
      </c>
      <c r="BV14" s="7" t="s">
        <v>127</v>
      </c>
      <c r="BW14" s="1">
        <v>2</v>
      </c>
      <c r="BX14" s="7" t="s">
        <v>6</v>
      </c>
      <c r="BY14" s="1">
        <v>1</v>
      </c>
      <c r="BZ14" s="1"/>
      <c r="CA14" s="7" t="s">
        <v>6</v>
      </c>
      <c r="CB14" s="1">
        <v>1</v>
      </c>
      <c r="CC14" s="1"/>
      <c r="CD14" s="1">
        <f>SUM(Table_0[[#This Row],[1. Akupresur dapat menjadi pengganti obat pereda nyeri haid]:[15. Apakah anda mempunyai rencana untuk mempraktekan akupresur sebagai pengganti obat-obatan untuk mengurangi nyeri haid?]])</f>
        <v>38</v>
      </c>
      <c r="CE14" s="7" t="str">
        <f>IF(Table_0[[#This Row],[Alasan_2]]&gt;36.7,"Positif","Negatif")</f>
        <v>Positif</v>
      </c>
      <c r="CF14" s="7" t="str">
        <f>IF(Table_0[[#This Row],[Alasan_2]]&gt;36.7,"1","0")</f>
        <v>1</v>
      </c>
    </row>
    <row r="15" spans="1:84" x14ac:dyDescent="0.25">
      <c r="A15">
        <v>17</v>
      </c>
      <c r="B15" s="6">
        <v>2</v>
      </c>
      <c r="C15" s="6">
        <v>12</v>
      </c>
      <c r="D15">
        <v>3</v>
      </c>
      <c r="E15" s="1" t="s">
        <v>6</v>
      </c>
      <c r="F15" s="7">
        <v>1</v>
      </c>
      <c r="G15" s="7" t="s">
        <v>6</v>
      </c>
      <c r="H15" s="1">
        <v>1</v>
      </c>
      <c r="I15" s="1" t="s">
        <v>6</v>
      </c>
      <c r="J15" s="7">
        <v>1</v>
      </c>
      <c r="K15" s="7" t="s">
        <v>98</v>
      </c>
      <c r="L15" s="1">
        <v>0</v>
      </c>
      <c r="M15" s="1"/>
      <c r="N15" s="7" t="s">
        <v>98</v>
      </c>
      <c r="O15" s="1">
        <v>0</v>
      </c>
      <c r="P15" s="7" t="s">
        <v>98</v>
      </c>
      <c r="Q15" s="1">
        <v>0</v>
      </c>
      <c r="R15" s="7" t="s">
        <v>6</v>
      </c>
      <c r="S15" s="1">
        <v>1</v>
      </c>
      <c r="T15" s="7" t="s">
        <v>98</v>
      </c>
      <c r="U15" s="1">
        <v>0</v>
      </c>
      <c r="V15" s="7" t="s">
        <v>6</v>
      </c>
      <c r="W15" s="1">
        <v>1</v>
      </c>
      <c r="X15" s="7" t="s">
        <v>98</v>
      </c>
      <c r="Y15" s="1">
        <v>0</v>
      </c>
      <c r="Z15" s="7" t="s">
        <v>98</v>
      </c>
      <c r="AA15" s="1">
        <v>0</v>
      </c>
      <c r="AB15" s="7" t="s">
        <v>6</v>
      </c>
      <c r="AC15" s="1">
        <v>1</v>
      </c>
      <c r="AD15" s="7" t="s">
        <v>98</v>
      </c>
      <c r="AE15" s="1">
        <v>0</v>
      </c>
      <c r="AF15" s="7" t="s">
        <v>6</v>
      </c>
      <c r="AG15" s="1">
        <v>1</v>
      </c>
      <c r="AH15" s="7" t="s">
        <v>98</v>
      </c>
      <c r="AI15" s="1">
        <v>0</v>
      </c>
      <c r="AJ15" s="7" t="s">
        <v>98</v>
      </c>
      <c r="AK15" s="1">
        <v>0</v>
      </c>
      <c r="AL15" s="7" t="s">
        <v>6</v>
      </c>
      <c r="AM15" s="1">
        <v>1</v>
      </c>
      <c r="AN15" s="7" t="s">
        <v>98</v>
      </c>
      <c r="AO15" s="1">
        <v>0</v>
      </c>
      <c r="AP15" s="7" t="s">
        <v>98</v>
      </c>
      <c r="AQ15" s="1">
        <v>0</v>
      </c>
      <c r="AR15" s="7" t="s">
        <v>6</v>
      </c>
      <c r="AS15" s="1">
        <v>1</v>
      </c>
      <c r="AT15" s="2">
        <f>SUM(Table_0[[#This Row],[1. Akupresur merupakan metode pengobatan totok jari atau tusuk jari yang ditusukan ketitik-titik tertentu pada tubuh]:[15. Akupresur tidak dapat dilakukan pada titik tertentu]])</f>
        <v>6</v>
      </c>
      <c r="AU15" s="9">
        <f>(Table_0[[#This Row],[Column1]]/15)</f>
        <v>0.4</v>
      </c>
      <c r="AV15" s="8" t="str">
        <f>IF(Table_0[[#This Row],[Column13]]&gt;=76%,"Baik",IF(Table_0[[#This Row],[Column13]]&gt;=56%,"Cukup","Kurang"))</f>
        <v>Kurang</v>
      </c>
      <c r="AW15" s="8" t="str">
        <f>IF(Table_0[[#This Row],[Column13]]&gt;=76%,"1",IF(Table_0[[#This Row],[Column13]]&gt;=56%,"2","3"))</f>
        <v>3</v>
      </c>
      <c r="AX15" s="7" t="s">
        <v>123</v>
      </c>
      <c r="AY15" s="1">
        <v>4</v>
      </c>
      <c r="AZ15" s="7" t="s">
        <v>123</v>
      </c>
      <c r="BA15" s="1">
        <v>4</v>
      </c>
      <c r="BB15" s="7" t="s">
        <v>130</v>
      </c>
      <c r="BC15" s="1">
        <v>4</v>
      </c>
      <c r="BD15" s="7" t="s">
        <v>130</v>
      </c>
      <c r="BE15" s="1">
        <v>4</v>
      </c>
      <c r="BF15" s="7" t="s">
        <v>123</v>
      </c>
      <c r="BG15" s="1">
        <v>4</v>
      </c>
      <c r="BH15" s="7" t="s">
        <v>127</v>
      </c>
      <c r="BI15" s="1">
        <v>3</v>
      </c>
      <c r="BJ15" s="7" t="s">
        <v>123</v>
      </c>
      <c r="BK15" s="1">
        <v>4</v>
      </c>
      <c r="BL15" s="7" t="s">
        <v>127</v>
      </c>
      <c r="BM15" s="1">
        <v>3</v>
      </c>
      <c r="BN15" s="7" t="s">
        <v>130</v>
      </c>
      <c r="BO15" s="1">
        <v>4</v>
      </c>
      <c r="BP15" s="7" t="s">
        <v>128</v>
      </c>
      <c r="BQ15" s="1">
        <v>2</v>
      </c>
      <c r="BR15" s="7" t="s">
        <v>123</v>
      </c>
      <c r="BS15" s="1">
        <v>4</v>
      </c>
      <c r="BT15" s="7" t="s">
        <v>127</v>
      </c>
      <c r="BU15" s="1">
        <v>3</v>
      </c>
      <c r="BV15" s="7" t="s">
        <v>128</v>
      </c>
      <c r="BW15" s="1">
        <v>3</v>
      </c>
      <c r="BX15" s="7" t="s">
        <v>6</v>
      </c>
      <c r="BY15" s="1">
        <v>1</v>
      </c>
      <c r="BZ15" s="1"/>
      <c r="CA15" s="7" t="s">
        <v>6</v>
      </c>
      <c r="CB15" s="1">
        <v>1</v>
      </c>
      <c r="CC15" s="1"/>
      <c r="CD15" s="1">
        <f>SUM(Table_0[[#This Row],[1. Akupresur dapat menjadi pengganti obat pereda nyeri haid]:[15. Apakah anda mempunyai rencana untuk mempraktekan akupresur sebagai pengganti obat-obatan untuk mengurangi nyeri haid?]])</f>
        <v>48</v>
      </c>
      <c r="CE15" s="7" t="str">
        <f>IF(Table_0[[#This Row],[Alasan_2]]&gt;36.7,"Positif","Negatif")</f>
        <v>Positif</v>
      </c>
      <c r="CF15" s="7" t="str">
        <f>IF(Table_0[[#This Row],[Alasan_2]]&gt;36.7,"1","0")</f>
        <v>1</v>
      </c>
    </row>
    <row r="16" spans="1:84" x14ac:dyDescent="0.25">
      <c r="A16">
        <v>17</v>
      </c>
      <c r="B16" s="6">
        <v>2</v>
      </c>
      <c r="C16" s="6">
        <v>15</v>
      </c>
      <c r="D16">
        <v>6</v>
      </c>
      <c r="E16" s="1" t="s">
        <v>98</v>
      </c>
      <c r="F16" s="7">
        <v>0</v>
      </c>
      <c r="G16" s="7" t="s">
        <v>6</v>
      </c>
      <c r="H16" s="1">
        <v>1</v>
      </c>
      <c r="I16" s="1" t="s">
        <v>98</v>
      </c>
      <c r="J16" s="7">
        <v>0</v>
      </c>
      <c r="K16" s="7" t="s">
        <v>98</v>
      </c>
      <c r="L16" s="1">
        <v>0</v>
      </c>
      <c r="M16" s="1"/>
      <c r="N16" s="7" t="s">
        <v>98</v>
      </c>
      <c r="O16" s="1">
        <v>0</v>
      </c>
      <c r="P16" s="7" t="s">
        <v>6</v>
      </c>
      <c r="Q16" s="1">
        <v>1</v>
      </c>
      <c r="R16" s="7" t="s">
        <v>6</v>
      </c>
      <c r="S16" s="1">
        <v>1</v>
      </c>
      <c r="T16" s="7" t="s">
        <v>6</v>
      </c>
      <c r="U16" s="1">
        <v>1</v>
      </c>
      <c r="V16" s="7" t="s">
        <v>6</v>
      </c>
      <c r="W16" s="1">
        <v>1</v>
      </c>
      <c r="X16" s="7" t="s">
        <v>6</v>
      </c>
      <c r="Y16" s="1">
        <v>1</v>
      </c>
      <c r="Z16" s="7" t="s">
        <v>6</v>
      </c>
      <c r="AA16" s="1">
        <v>1</v>
      </c>
      <c r="AB16" s="7" t="s">
        <v>98</v>
      </c>
      <c r="AC16" s="1">
        <v>0</v>
      </c>
      <c r="AD16" s="7" t="s">
        <v>98</v>
      </c>
      <c r="AE16" s="1">
        <v>0</v>
      </c>
      <c r="AF16" s="7" t="s">
        <v>98</v>
      </c>
      <c r="AG16" s="1">
        <v>0</v>
      </c>
      <c r="AH16" s="7" t="s">
        <v>98</v>
      </c>
      <c r="AI16" s="1">
        <v>0</v>
      </c>
      <c r="AJ16" s="7" t="s">
        <v>98</v>
      </c>
      <c r="AK16" s="1">
        <v>0</v>
      </c>
      <c r="AL16" s="7" t="s">
        <v>98</v>
      </c>
      <c r="AM16" s="1">
        <v>0</v>
      </c>
      <c r="AN16" s="7" t="s">
        <v>98</v>
      </c>
      <c r="AO16" s="1">
        <v>0</v>
      </c>
      <c r="AP16" s="7" t="s">
        <v>98</v>
      </c>
      <c r="AQ16" s="1">
        <v>0</v>
      </c>
      <c r="AR16" s="7" t="s">
        <v>98</v>
      </c>
      <c r="AS16" s="1">
        <v>0</v>
      </c>
      <c r="AT16" s="2">
        <f>SUM(Table_0[[#This Row],[1. Akupresur merupakan metode pengobatan totok jari atau tusuk jari yang ditusukan ketitik-titik tertentu pada tubuh]:[15. Akupresur tidak dapat dilakukan pada titik tertentu]])</f>
        <v>6</v>
      </c>
      <c r="AU16" s="9">
        <f>(Table_0[[#This Row],[Column1]]/15)</f>
        <v>0.4</v>
      </c>
      <c r="AV16" s="8" t="str">
        <f>IF(Table_0[[#This Row],[Column13]]&gt;=76%,"Baik",IF(Table_0[[#This Row],[Column13]]&gt;=56%,"Cukup","Kurang"))</f>
        <v>Kurang</v>
      </c>
      <c r="AW16" s="8" t="str">
        <f>IF(Table_0[[#This Row],[Column13]]&gt;=76%,"1",IF(Table_0[[#This Row],[Column13]]&gt;=56%,"2","3"))</f>
        <v>3</v>
      </c>
      <c r="AX16" s="7" t="s">
        <v>123</v>
      </c>
      <c r="AY16" s="1">
        <v>4</v>
      </c>
      <c r="AZ16" s="7" t="s">
        <v>123</v>
      </c>
      <c r="BA16" s="1">
        <v>4</v>
      </c>
      <c r="BB16" s="7" t="s">
        <v>130</v>
      </c>
      <c r="BC16" s="1">
        <v>4</v>
      </c>
      <c r="BD16" s="7" t="s">
        <v>128</v>
      </c>
      <c r="BE16" s="1">
        <v>3</v>
      </c>
      <c r="BF16" s="7" t="s">
        <v>123</v>
      </c>
      <c r="BG16" s="1">
        <v>4</v>
      </c>
      <c r="BH16" s="7" t="s">
        <v>123</v>
      </c>
      <c r="BI16" s="1">
        <v>4</v>
      </c>
      <c r="BJ16" s="7" t="s">
        <v>123</v>
      </c>
      <c r="BK16" s="1">
        <v>4</v>
      </c>
      <c r="BL16" s="7" t="s">
        <v>123</v>
      </c>
      <c r="BM16" s="1">
        <v>4</v>
      </c>
      <c r="BN16" s="7" t="s">
        <v>128</v>
      </c>
      <c r="BO16" s="1">
        <v>3</v>
      </c>
      <c r="BP16" s="7" t="s">
        <v>127</v>
      </c>
      <c r="BQ16" s="1">
        <v>3</v>
      </c>
      <c r="BR16" s="7" t="s">
        <v>123</v>
      </c>
      <c r="BS16" s="1">
        <v>4</v>
      </c>
      <c r="BT16" s="7" t="s">
        <v>127</v>
      </c>
      <c r="BU16" s="1">
        <v>3</v>
      </c>
      <c r="BV16" s="7" t="s">
        <v>128</v>
      </c>
      <c r="BW16" s="1">
        <v>3</v>
      </c>
      <c r="BX16" s="7" t="s">
        <v>6</v>
      </c>
      <c r="BY16" s="1">
        <v>1</v>
      </c>
      <c r="BZ16" s="1"/>
      <c r="CA16" s="7" t="s">
        <v>6</v>
      </c>
      <c r="CB16" s="1">
        <v>1</v>
      </c>
      <c r="CC16" s="1"/>
      <c r="CD16" s="1">
        <v>47</v>
      </c>
      <c r="CE16" s="7" t="str">
        <f>IF(Table_0[[#This Row],[Alasan_2]]&gt;36.7,"Positif","Negatif")</f>
        <v>Positif</v>
      </c>
      <c r="CF16" s="7" t="str">
        <f>IF(Table_0[[#This Row],[Alasan_2]]&gt;36.7,"1","0")</f>
        <v>1</v>
      </c>
    </row>
    <row r="17" spans="1:84" x14ac:dyDescent="0.25">
      <c r="A17">
        <v>17</v>
      </c>
      <c r="B17" s="6">
        <v>2</v>
      </c>
      <c r="C17" s="6">
        <v>13</v>
      </c>
      <c r="D17">
        <v>4</v>
      </c>
      <c r="E17" s="1" t="s">
        <v>98</v>
      </c>
      <c r="F17" s="7">
        <v>0</v>
      </c>
      <c r="G17" s="7" t="s">
        <v>6</v>
      </c>
      <c r="H17" s="1">
        <v>1</v>
      </c>
      <c r="I17" s="1" t="s">
        <v>98</v>
      </c>
      <c r="J17" s="7">
        <v>0</v>
      </c>
      <c r="K17" s="7" t="s">
        <v>98</v>
      </c>
      <c r="L17" s="1">
        <v>0</v>
      </c>
      <c r="M17" s="1"/>
      <c r="N17" s="7" t="s">
        <v>98</v>
      </c>
      <c r="O17" s="1">
        <v>0</v>
      </c>
      <c r="P17" s="7" t="s">
        <v>98</v>
      </c>
      <c r="Q17" s="1">
        <v>0</v>
      </c>
      <c r="R17" s="7" t="s">
        <v>6</v>
      </c>
      <c r="S17" s="1">
        <v>1</v>
      </c>
      <c r="T17" s="7" t="s">
        <v>6</v>
      </c>
      <c r="U17" s="1">
        <v>1</v>
      </c>
      <c r="V17" s="7" t="s">
        <v>6</v>
      </c>
      <c r="W17" s="1">
        <v>1</v>
      </c>
      <c r="X17" s="7" t="s">
        <v>6</v>
      </c>
      <c r="Y17" s="1">
        <v>1</v>
      </c>
      <c r="Z17" s="7" t="s">
        <v>6</v>
      </c>
      <c r="AA17" s="1">
        <v>1</v>
      </c>
      <c r="AB17" s="7" t="s">
        <v>6</v>
      </c>
      <c r="AC17" s="1">
        <v>1</v>
      </c>
      <c r="AD17" s="7" t="s">
        <v>6</v>
      </c>
      <c r="AE17" s="1">
        <v>1</v>
      </c>
      <c r="AF17" s="7" t="s">
        <v>6</v>
      </c>
      <c r="AG17" s="1">
        <v>1</v>
      </c>
      <c r="AH17" s="7" t="s">
        <v>98</v>
      </c>
      <c r="AI17" s="1">
        <v>0</v>
      </c>
      <c r="AJ17" s="7" t="s">
        <v>6</v>
      </c>
      <c r="AK17" s="1">
        <v>1</v>
      </c>
      <c r="AL17" s="7" t="s">
        <v>6</v>
      </c>
      <c r="AM17" s="1">
        <v>1</v>
      </c>
      <c r="AN17" s="7" t="s">
        <v>6</v>
      </c>
      <c r="AO17" s="1">
        <v>1</v>
      </c>
      <c r="AP17" s="7" t="s">
        <v>6</v>
      </c>
      <c r="AQ17" s="1">
        <v>1</v>
      </c>
      <c r="AR17" s="7" t="s">
        <v>6</v>
      </c>
      <c r="AS17" s="1">
        <v>1</v>
      </c>
      <c r="AT17" s="2">
        <f>SUM(Table_0[[#This Row],[1. Akupresur merupakan metode pengobatan totok jari atau tusuk jari yang ditusukan ketitik-titik tertentu pada tubuh]:[15. Akupresur tidak dapat dilakukan pada titik tertentu]])</f>
        <v>13</v>
      </c>
      <c r="AU17" s="9">
        <f>(Table_0[[#This Row],[Column1]]/15)</f>
        <v>0.8666666666666667</v>
      </c>
      <c r="AV17" s="8" t="str">
        <f>IF(Table_0[[#This Row],[Column13]]&gt;=76%,"Baik",IF(Table_0[[#This Row],[Column13]]&gt;=56%,"Cukup","Kurang"))</f>
        <v>Baik</v>
      </c>
      <c r="AW17" s="8" t="str">
        <f>IF(Table_0[[#This Row],[Column13]]&gt;=76%,"1",IF(Table_0[[#This Row],[Column13]]&gt;=56%,"2","3"))</f>
        <v>1</v>
      </c>
      <c r="AX17" s="7" t="s">
        <v>124</v>
      </c>
      <c r="AY17" s="1">
        <v>3</v>
      </c>
      <c r="AZ17" s="7" t="s">
        <v>127</v>
      </c>
      <c r="BA17" s="1">
        <v>3</v>
      </c>
      <c r="BB17" s="7" t="s">
        <v>128</v>
      </c>
      <c r="BC17" s="1">
        <v>3</v>
      </c>
      <c r="BD17" s="7" t="s">
        <v>128</v>
      </c>
      <c r="BE17" s="1">
        <v>3</v>
      </c>
      <c r="BF17" s="7" t="s">
        <v>127</v>
      </c>
      <c r="BG17" s="1">
        <v>3</v>
      </c>
      <c r="BH17" s="7" t="s">
        <v>127</v>
      </c>
      <c r="BI17" s="1">
        <v>3</v>
      </c>
      <c r="BJ17" s="7" t="s">
        <v>127</v>
      </c>
      <c r="BK17" s="1">
        <v>3</v>
      </c>
      <c r="BL17" s="7" t="s">
        <v>127</v>
      </c>
      <c r="BM17" s="1">
        <v>3</v>
      </c>
      <c r="BN17" s="7" t="s">
        <v>128</v>
      </c>
      <c r="BO17" s="1">
        <v>3</v>
      </c>
      <c r="BP17" s="7" t="s">
        <v>127</v>
      </c>
      <c r="BQ17" s="1">
        <v>3</v>
      </c>
      <c r="BR17" s="7" t="s">
        <v>128</v>
      </c>
      <c r="BS17" s="1">
        <v>2</v>
      </c>
      <c r="BT17" s="7" t="s">
        <v>127</v>
      </c>
      <c r="BU17" s="1">
        <v>3</v>
      </c>
      <c r="BV17" s="7" t="s">
        <v>127</v>
      </c>
      <c r="BW17" s="1">
        <v>2</v>
      </c>
      <c r="BX17" s="7" t="s">
        <v>6</v>
      </c>
      <c r="BY17" s="1">
        <v>1</v>
      </c>
      <c r="BZ17" s="1"/>
      <c r="CA17" s="7" t="s">
        <v>6</v>
      </c>
      <c r="CB17" s="1">
        <v>1</v>
      </c>
      <c r="CC17" s="1"/>
      <c r="CD17" s="1">
        <f>SUM(Table_0[[#This Row],[1. Akupresur dapat menjadi pengganti obat pereda nyeri haid]:[15. Apakah anda mempunyai rencana untuk mempraktekan akupresur sebagai pengganti obat-obatan untuk mengurangi nyeri haid?]])</f>
        <v>39</v>
      </c>
      <c r="CE17" s="7" t="str">
        <f>IF(Table_0[[#This Row],[Alasan_2]]&gt;36.7,"Positif","Negatif")</f>
        <v>Positif</v>
      </c>
      <c r="CF17" s="7" t="str">
        <f>IF(Table_0[[#This Row],[Alasan_2]]&gt;36.7,"1","0")</f>
        <v>1</v>
      </c>
    </row>
    <row r="18" spans="1:84" x14ac:dyDescent="0.25">
      <c r="A18">
        <v>17</v>
      </c>
      <c r="B18" s="6">
        <v>2</v>
      </c>
      <c r="C18" s="6">
        <v>15</v>
      </c>
      <c r="D18">
        <v>6</v>
      </c>
      <c r="E18" s="1" t="s">
        <v>98</v>
      </c>
      <c r="F18" s="7">
        <v>0</v>
      </c>
      <c r="G18" s="7" t="s">
        <v>6</v>
      </c>
      <c r="H18" s="1">
        <v>1</v>
      </c>
      <c r="I18" s="1" t="s">
        <v>6</v>
      </c>
      <c r="J18" s="7">
        <v>1</v>
      </c>
      <c r="K18" s="7" t="s">
        <v>98</v>
      </c>
      <c r="L18" s="1">
        <v>0</v>
      </c>
      <c r="M18" s="1"/>
      <c r="N18" s="7" t="s">
        <v>98</v>
      </c>
      <c r="O18" s="1">
        <v>0</v>
      </c>
      <c r="P18" s="7" t="s">
        <v>6</v>
      </c>
      <c r="Q18" s="1">
        <v>1</v>
      </c>
      <c r="R18" s="7" t="s">
        <v>6</v>
      </c>
      <c r="S18" s="1">
        <v>1</v>
      </c>
      <c r="T18" s="7" t="s">
        <v>6</v>
      </c>
      <c r="U18" s="1">
        <v>1</v>
      </c>
      <c r="V18" s="7" t="s">
        <v>6</v>
      </c>
      <c r="W18" s="1">
        <v>1</v>
      </c>
      <c r="X18" s="7" t="s">
        <v>6</v>
      </c>
      <c r="Y18" s="1">
        <v>1</v>
      </c>
      <c r="Z18" s="7" t="s">
        <v>6</v>
      </c>
      <c r="AA18" s="1">
        <v>1</v>
      </c>
      <c r="AB18" s="7" t="s">
        <v>6</v>
      </c>
      <c r="AC18" s="1">
        <v>1</v>
      </c>
      <c r="AD18" s="7" t="s">
        <v>6</v>
      </c>
      <c r="AE18" s="1">
        <v>1</v>
      </c>
      <c r="AF18" s="7" t="s">
        <v>6</v>
      </c>
      <c r="AG18" s="1">
        <v>1</v>
      </c>
      <c r="AH18" s="7" t="s">
        <v>6</v>
      </c>
      <c r="AI18" s="1">
        <v>1</v>
      </c>
      <c r="AJ18" s="7" t="s">
        <v>98</v>
      </c>
      <c r="AK18" s="1">
        <v>0</v>
      </c>
      <c r="AL18" s="7" t="s">
        <v>6</v>
      </c>
      <c r="AM18" s="1">
        <v>1</v>
      </c>
      <c r="AN18" s="7" t="s">
        <v>6</v>
      </c>
      <c r="AO18" s="1">
        <v>1</v>
      </c>
      <c r="AP18" s="7" t="s">
        <v>6</v>
      </c>
      <c r="AQ18" s="1">
        <v>1</v>
      </c>
      <c r="AR18" s="7" t="s">
        <v>98</v>
      </c>
      <c r="AS18" s="1">
        <v>0</v>
      </c>
      <c r="AT18" s="2">
        <f>SUM(Table_0[[#This Row],[1. Akupresur merupakan metode pengobatan totok jari atau tusuk jari yang ditusukan ketitik-titik tertentu pada tubuh]:[15. Akupresur tidak dapat dilakukan pada titik tertentu]])</f>
        <v>13</v>
      </c>
      <c r="AU18" s="9">
        <f>(Table_0[[#This Row],[Column1]]/15)</f>
        <v>0.8666666666666667</v>
      </c>
      <c r="AV18" s="8" t="str">
        <f>IF(Table_0[[#This Row],[Column13]]&gt;=76%,"Baik",IF(Table_0[[#This Row],[Column13]]&gt;=56%,"Cukup","Kurang"))</f>
        <v>Baik</v>
      </c>
      <c r="AW18" s="8" t="str">
        <f>IF(Table_0[[#This Row],[Column13]]&gt;=76%,"1",IF(Table_0[[#This Row],[Column13]]&gt;=56%,"2","3"))</f>
        <v>1</v>
      </c>
      <c r="AX18" s="7" t="s">
        <v>123</v>
      </c>
      <c r="AY18" s="1">
        <v>4</v>
      </c>
      <c r="AZ18" s="7" t="s">
        <v>127</v>
      </c>
      <c r="BA18" s="1">
        <v>3</v>
      </c>
      <c r="BB18" s="7" t="s">
        <v>128</v>
      </c>
      <c r="BC18" s="1">
        <v>3</v>
      </c>
      <c r="BD18" s="7" t="s">
        <v>128</v>
      </c>
      <c r="BE18" s="1">
        <v>3</v>
      </c>
      <c r="BF18" s="7" t="s">
        <v>127</v>
      </c>
      <c r="BG18" s="1">
        <v>3</v>
      </c>
      <c r="BH18" s="7" t="s">
        <v>127</v>
      </c>
      <c r="BI18" s="1">
        <v>3</v>
      </c>
      <c r="BJ18" s="7" t="s">
        <v>127</v>
      </c>
      <c r="BK18" s="1">
        <v>3</v>
      </c>
      <c r="BL18" s="7" t="s">
        <v>127</v>
      </c>
      <c r="BM18" s="1">
        <v>3</v>
      </c>
      <c r="BN18" s="7" t="s">
        <v>128</v>
      </c>
      <c r="BO18" s="1">
        <v>3</v>
      </c>
      <c r="BP18" s="7" t="s">
        <v>127</v>
      </c>
      <c r="BQ18" s="1">
        <v>3</v>
      </c>
      <c r="BR18" s="7" t="s">
        <v>128</v>
      </c>
      <c r="BS18" s="1">
        <v>2</v>
      </c>
      <c r="BT18" s="7" t="s">
        <v>127</v>
      </c>
      <c r="BU18" s="1">
        <v>3</v>
      </c>
      <c r="BV18" s="7" t="s">
        <v>128</v>
      </c>
      <c r="BW18" s="1">
        <v>3</v>
      </c>
      <c r="BX18" s="7" t="s">
        <v>6</v>
      </c>
      <c r="BY18" s="1">
        <v>1</v>
      </c>
      <c r="BZ18" s="1"/>
      <c r="CA18" s="7" t="s">
        <v>6</v>
      </c>
      <c r="CB18" s="1">
        <v>1</v>
      </c>
      <c r="CC18" s="1"/>
      <c r="CD18" s="1">
        <f>SUM(Table_0[[#This Row],[1. Akupresur dapat menjadi pengganti obat pereda nyeri haid]:[15. Apakah anda mempunyai rencana untuk mempraktekan akupresur sebagai pengganti obat-obatan untuk mengurangi nyeri haid?]])</f>
        <v>41</v>
      </c>
      <c r="CE18" s="7" t="str">
        <f>IF(Table_0[[#This Row],[Alasan_2]]&gt;36.7,"Positif","Negatif")</f>
        <v>Positif</v>
      </c>
      <c r="CF18" s="7" t="str">
        <f>IF(Table_0[[#This Row],[Alasan_2]]&gt;36.7,"1","0")</f>
        <v>1</v>
      </c>
    </row>
    <row r="19" spans="1:84" x14ac:dyDescent="0.25">
      <c r="A19">
        <v>16</v>
      </c>
      <c r="B19" s="6">
        <v>1</v>
      </c>
      <c r="C19" s="6">
        <v>12</v>
      </c>
      <c r="D19">
        <v>3</v>
      </c>
      <c r="E19" s="1" t="s">
        <v>6</v>
      </c>
      <c r="F19" s="7">
        <v>1</v>
      </c>
      <c r="G19" s="7" t="s">
        <v>6</v>
      </c>
      <c r="H19" s="1">
        <v>1</v>
      </c>
      <c r="I19" s="1" t="s">
        <v>6</v>
      </c>
      <c r="J19" s="7">
        <v>1</v>
      </c>
      <c r="K19" s="7" t="s">
        <v>98</v>
      </c>
      <c r="L19" s="1">
        <v>0</v>
      </c>
      <c r="M19" s="1"/>
      <c r="N19" s="7" t="s">
        <v>98</v>
      </c>
      <c r="O19" s="1">
        <v>0</v>
      </c>
      <c r="P19" s="7" t="s">
        <v>98</v>
      </c>
      <c r="Q19" s="1">
        <v>0</v>
      </c>
      <c r="R19" s="7" t="s">
        <v>6</v>
      </c>
      <c r="S19" s="1">
        <v>1</v>
      </c>
      <c r="T19" s="7" t="s">
        <v>6</v>
      </c>
      <c r="U19" s="1">
        <v>1</v>
      </c>
      <c r="V19" s="7" t="s">
        <v>6</v>
      </c>
      <c r="W19" s="1">
        <v>1</v>
      </c>
      <c r="X19" s="7" t="s">
        <v>6</v>
      </c>
      <c r="Y19" s="1">
        <v>1</v>
      </c>
      <c r="Z19" s="7" t="s">
        <v>98</v>
      </c>
      <c r="AA19" s="1">
        <v>0</v>
      </c>
      <c r="AB19" s="7" t="s">
        <v>98</v>
      </c>
      <c r="AC19" s="1">
        <v>0</v>
      </c>
      <c r="AD19" s="7" t="s">
        <v>6</v>
      </c>
      <c r="AE19" s="1">
        <v>1</v>
      </c>
      <c r="AF19" s="7" t="s">
        <v>6</v>
      </c>
      <c r="AG19" s="1">
        <v>1</v>
      </c>
      <c r="AH19" s="7" t="s">
        <v>6</v>
      </c>
      <c r="AI19" s="1">
        <v>1</v>
      </c>
      <c r="AJ19" s="7" t="s">
        <v>98</v>
      </c>
      <c r="AK19" s="1">
        <v>0</v>
      </c>
      <c r="AL19" s="7" t="s">
        <v>6</v>
      </c>
      <c r="AM19" s="1">
        <v>1</v>
      </c>
      <c r="AN19" s="7" t="s">
        <v>6</v>
      </c>
      <c r="AO19" s="1">
        <v>1</v>
      </c>
      <c r="AP19" s="7" t="s">
        <v>6</v>
      </c>
      <c r="AQ19" s="1">
        <v>1</v>
      </c>
      <c r="AR19" s="7" t="s">
        <v>98</v>
      </c>
      <c r="AS19" s="1">
        <v>0</v>
      </c>
      <c r="AT19" s="2">
        <f>SUM(Table_0[[#This Row],[1. Akupresur merupakan metode pengobatan totok jari atau tusuk jari yang ditusukan ketitik-titik tertentu pada tubuh]:[15. Akupresur tidak dapat dilakukan pada titik tertentu]])</f>
        <v>10</v>
      </c>
      <c r="AU19" s="9">
        <f>(Table_0[[#This Row],[Column1]]/15)</f>
        <v>0.66666666666666663</v>
      </c>
      <c r="AV19" s="8" t="str">
        <f>IF(Table_0[[#This Row],[Column13]]&gt;=76%,"Baik",IF(Table_0[[#This Row],[Column13]]&gt;=56%,"Cukup","Kurang"))</f>
        <v>Cukup</v>
      </c>
      <c r="AW19" s="8" t="str">
        <f>IF(Table_0[[#This Row],[Column13]]&gt;=76%,"1",IF(Table_0[[#This Row],[Column13]]&gt;=56%,"2","3"))</f>
        <v>2</v>
      </c>
      <c r="AX19" s="7" t="s">
        <v>125</v>
      </c>
      <c r="AY19" s="1">
        <v>2</v>
      </c>
      <c r="AZ19" s="7" t="s">
        <v>127</v>
      </c>
      <c r="BA19" s="1">
        <v>3</v>
      </c>
      <c r="BB19" s="7" t="s">
        <v>128</v>
      </c>
      <c r="BC19" s="1">
        <v>3</v>
      </c>
      <c r="BD19" s="7" t="s">
        <v>127</v>
      </c>
      <c r="BE19" s="1">
        <v>2</v>
      </c>
      <c r="BF19" s="7" t="s">
        <v>127</v>
      </c>
      <c r="BG19" s="1">
        <v>3</v>
      </c>
      <c r="BH19" s="7" t="s">
        <v>127</v>
      </c>
      <c r="BI19" s="1">
        <v>3</v>
      </c>
      <c r="BJ19" s="7" t="s">
        <v>127</v>
      </c>
      <c r="BK19" s="1">
        <v>3</v>
      </c>
      <c r="BL19" s="7" t="s">
        <v>127</v>
      </c>
      <c r="BM19" s="1">
        <v>3</v>
      </c>
      <c r="BN19" s="7" t="s">
        <v>128</v>
      </c>
      <c r="BO19" s="1">
        <v>3</v>
      </c>
      <c r="BP19" s="7" t="s">
        <v>128</v>
      </c>
      <c r="BQ19" s="1">
        <v>2</v>
      </c>
      <c r="BR19" s="7" t="s">
        <v>128</v>
      </c>
      <c r="BS19" s="1">
        <v>2</v>
      </c>
      <c r="BT19" s="7" t="s">
        <v>127</v>
      </c>
      <c r="BU19" s="1">
        <v>3</v>
      </c>
      <c r="BV19" s="7" t="s">
        <v>127</v>
      </c>
      <c r="BW19" s="1">
        <v>2</v>
      </c>
      <c r="BX19" s="7" t="s">
        <v>98</v>
      </c>
      <c r="BY19" s="1">
        <v>0</v>
      </c>
      <c r="BZ19" s="1" t="s">
        <v>48</v>
      </c>
      <c r="CA19" s="7" t="s">
        <v>98</v>
      </c>
      <c r="CB19" s="1">
        <v>0</v>
      </c>
      <c r="CC19" s="1" t="s">
        <v>49</v>
      </c>
      <c r="CD19" s="1">
        <f>SUM(Table_0[[#This Row],[1. Akupresur dapat menjadi pengganti obat pereda nyeri haid]:[15. Apakah anda mempunyai rencana untuk mempraktekan akupresur sebagai pengganti obat-obatan untuk mengurangi nyeri haid?]])</f>
        <v>34</v>
      </c>
      <c r="CE19" s="7" t="str">
        <f>IF(Table_0[[#This Row],[Alasan_2]]&gt;36.7,"Positif","Negatif")</f>
        <v>Negatif</v>
      </c>
      <c r="CF19" s="7" t="str">
        <f>IF(Table_0[[#This Row],[Alasan_2]]&gt;36.7,"1","0")</f>
        <v>0</v>
      </c>
    </row>
    <row r="20" spans="1:84" x14ac:dyDescent="0.25">
      <c r="A20">
        <v>17</v>
      </c>
      <c r="B20" s="6">
        <v>2</v>
      </c>
      <c r="C20" s="6">
        <v>12</v>
      </c>
      <c r="D20">
        <v>3</v>
      </c>
      <c r="E20" s="1" t="s">
        <v>98</v>
      </c>
      <c r="F20" s="7">
        <v>0</v>
      </c>
      <c r="G20" s="7" t="s">
        <v>6</v>
      </c>
      <c r="H20" s="1">
        <v>1</v>
      </c>
      <c r="I20" s="1" t="s">
        <v>6</v>
      </c>
      <c r="J20" s="7">
        <v>1</v>
      </c>
      <c r="K20" s="7" t="s">
        <v>6</v>
      </c>
      <c r="L20" s="1">
        <v>1</v>
      </c>
      <c r="M20" s="1" t="s">
        <v>50</v>
      </c>
      <c r="N20" s="7" t="s">
        <v>98</v>
      </c>
      <c r="O20" s="1">
        <v>0</v>
      </c>
      <c r="P20" s="7" t="s">
        <v>6</v>
      </c>
      <c r="Q20" s="1">
        <v>1</v>
      </c>
      <c r="R20" s="7" t="s">
        <v>6</v>
      </c>
      <c r="S20" s="1">
        <v>1</v>
      </c>
      <c r="T20" s="7" t="s">
        <v>6</v>
      </c>
      <c r="U20" s="1">
        <v>1</v>
      </c>
      <c r="V20" s="7" t="s">
        <v>6</v>
      </c>
      <c r="W20" s="1">
        <v>1</v>
      </c>
      <c r="X20" s="7" t="s">
        <v>6</v>
      </c>
      <c r="Y20" s="1">
        <v>1</v>
      </c>
      <c r="Z20" s="7" t="s">
        <v>6</v>
      </c>
      <c r="AA20" s="1">
        <v>1</v>
      </c>
      <c r="AB20" s="7" t="s">
        <v>6</v>
      </c>
      <c r="AC20" s="1">
        <v>1</v>
      </c>
      <c r="AD20" s="7" t="s">
        <v>6</v>
      </c>
      <c r="AE20" s="1">
        <v>1</v>
      </c>
      <c r="AF20" s="7" t="s">
        <v>6</v>
      </c>
      <c r="AG20" s="1">
        <v>1</v>
      </c>
      <c r="AH20" s="7" t="s">
        <v>6</v>
      </c>
      <c r="AI20" s="1">
        <v>1</v>
      </c>
      <c r="AJ20" s="7" t="s">
        <v>6</v>
      </c>
      <c r="AK20" s="1">
        <v>1</v>
      </c>
      <c r="AL20" s="7" t="s">
        <v>98</v>
      </c>
      <c r="AM20" s="1">
        <v>0</v>
      </c>
      <c r="AN20" s="7" t="s">
        <v>6</v>
      </c>
      <c r="AO20" s="1">
        <v>1</v>
      </c>
      <c r="AP20" s="7" t="s">
        <v>6</v>
      </c>
      <c r="AQ20" s="1">
        <v>1</v>
      </c>
      <c r="AR20" s="7" t="s">
        <v>6</v>
      </c>
      <c r="AS20" s="1">
        <v>1</v>
      </c>
      <c r="AT20" s="2">
        <v>14</v>
      </c>
      <c r="AU20" s="9">
        <f>(Table_0[[#This Row],[Column1]]/15)</f>
        <v>0.93333333333333335</v>
      </c>
      <c r="AV20" s="8" t="str">
        <f>IF(Table_0[[#This Row],[Column13]]&gt;=76%,"Baik",IF(Table_0[[#This Row],[Column13]]&gt;=56%,"Cukup","Kurang"))</f>
        <v>Baik</v>
      </c>
      <c r="AW20" s="8" t="str">
        <f>IF(Table_0[[#This Row],[Column13]]&gt;=76%,"1",IF(Table_0[[#This Row],[Column13]]&gt;=56%,"2","3"))</f>
        <v>1</v>
      </c>
      <c r="AX20" s="7" t="s">
        <v>125</v>
      </c>
      <c r="AY20" s="1">
        <v>2</v>
      </c>
      <c r="AZ20" s="7" t="s">
        <v>127</v>
      </c>
      <c r="BA20" s="1">
        <v>3</v>
      </c>
      <c r="BB20" s="7" t="s">
        <v>128</v>
      </c>
      <c r="BC20" s="1">
        <v>3</v>
      </c>
      <c r="BD20" s="7" t="s">
        <v>128</v>
      </c>
      <c r="BE20" s="1">
        <v>3</v>
      </c>
      <c r="BF20" s="7" t="s">
        <v>127</v>
      </c>
      <c r="BG20" s="1">
        <v>3</v>
      </c>
      <c r="BH20" s="7" t="s">
        <v>127</v>
      </c>
      <c r="BI20" s="1">
        <v>3</v>
      </c>
      <c r="BJ20" s="7" t="s">
        <v>127</v>
      </c>
      <c r="BK20" s="1">
        <v>3</v>
      </c>
      <c r="BL20" s="7" t="s">
        <v>127</v>
      </c>
      <c r="BM20" s="1">
        <v>3</v>
      </c>
      <c r="BN20" s="7" t="s">
        <v>128</v>
      </c>
      <c r="BO20" s="1">
        <v>3</v>
      </c>
      <c r="BP20" s="7" t="s">
        <v>128</v>
      </c>
      <c r="BQ20" s="1">
        <v>2</v>
      </c>
      <c r="BR20" s="7" t="s">
        <v>124</v>
      </c>
      <c r="BS20" s="1">
        <v>3</v>
      </c>
      <c r="BT20" s="7" t="s">
        <v>127</v>
      </c>
      <c r="BU20" s="1">
        <v>3</v>
      </c>
      <c r="BV20" s="7" t="s">
        <v>127</v>
      </c>
      <c r="BW20" s="1">
        <v>2</v>
      </c>
      <c r="BX20" s="7" t="s">
        <v>6</v>
      </c>
      <c r="BY20" s="1">
        <v>1</v>
      </c>
      <c r="BZ20" s="1"/>
      <c r="CA20" s="7" t="s">
        <v>6</v>
      </c>
      <c r="CB20" s="1">
        <v>1</v>
      </c>
      <c r="CC20" s="1"/>
      <c r="CD20" s="1">
        <f>SUM(Table_0[[#This Row],[1. Akupresur dapat menjadi pengganti obat pereda nyeri haid]:[15. Apakah anda mempunyai rencana untuk mempraktekan akupresur sebagai pengganti obat-obatan untuk mengurangi nyeri haid?]])</f>
        <v>38</v>
      </c>
      <c r="CE20" s="7" t="str">
        <f>IF(Table_0[[#This Row],[Alasan_2]]&gt;36.7,"Positif","Negatif")</f>
        <v>Positif</v>
      </c>
      <c r="CF20" s="7" t="str">
        <f>IF(Table_0[[#This Row],[Alasan_2]]&gt;36.7,"1","0")</f>
        <v>1</v>
      </c>
    </row>
    <row r="21" spans="1:84" x14ac:dyDescent="0.25">
      <c r="A21">
        <v>17</v>
      </c>
      <c r="B21" s="6">
        <v>2</v>
      </c>
      <c r="C21" s="6">
        <v>14</v>
      </c>
      <c r="D21">
        <v>5</v>
      </c>
      <c r="E21" s="1" t="s">
        <v>6</v>
      </c>
      <c r="F21" s="7">
        <v>1</v>
      </c>
      <c r="G21" s="7" t="s">
        <v>6</v>
      </c>
      <c r="H21" s="1">
        <v>1</v>
      </c>
      <c r="I21" s="1" t="s">
        <v>6</v>
      </c>
      <c r="J21" s="7">
        <v>1</v>
      </c>
      <c r="K21" s="7" t="s">
        <v>98</v>
      </c>
      <c r="L21" s="1">
        <v>0</v>
      </c>
      <c r="M21" s="1"/>
      <c r="N21" s="7" t="s">
        <v>98</v>
      </c>
      <c r="O21" s="1">
        <v>0</v>
      </c>
      <c r="P21" s="7" t="s">
        <v>98</v>
      </c>
      <c r="Q21" s="1">
        <v>0</v>
      </c>
      <c r="R21" s="7" t="s">
        <v>6</v>
      </c>
      <c r="S21" s="1">
        <v>1</v>
      </c>
      <c r="T21" s="7" t="s">
        <v>98</v>
      </c>
      <c r="U21" s="1">
        <v>0</v>
      </c>
      <c r="V21" s="7" t="s">
        <v>98</v>
      </c>
      <c r="W21" s="1">
        <v>0</v>
      </c>
      <c r="X21" s="7" t="s">
        <v>98</v>
      </c>
      <c r="Y21" s="1">
        <v>0</v>
      </c>
      <c r="Z21" s="7" t="s">
        <v>98</v>
      </c>
      <c r="AA21" s="1">
        <v>0</v>
      </c>
      <c r="AB21" s="7" t="s">
        <v>98</v>
      </c>
      <c r="AC21" s="1">
        <v>0</v>
      </c>
      <c r="AD21" s="7" t="s">
        <v>98</v>
      </c>
      <c r="AE21" s="1">
        <v>0</v>
      </c>
      <c r="AF21" s="7" t="s">
        <v>98</v>
      </c>
      <c r="AG21" s="1">
        <v>0</v>
      </c>
      <c r="AH21" s="7" t="s">
        <v>98</v>
      </c>
      <c r="AI21" s="1">
        <v>0</v>
      </c>
      <c r="AJ21" s="7" t="s">
        <v>98</v>
      </c>
      <c r="AK21" s="1">
        <v>0</v>
      </c>
      <c r="AL21" s="7" t="s">
        <v>98</v>
      </c>
      <c r="AM21" s="1">
        <v>0</v>
      </c>
      <c r="AN21" s="7" t="s">
        <v>98</v>
      </c>
      <c r="AO21" s="1">
        <v>0</v>
      </c>
      <c r="AP21" s="7" t="s">
        <v>98</v>
      </c>
      <c r="AQ21" s="1">
        <v>0</v>
      </c>
      <c r="AR21" s="7" t="s">
        <v>98</v>
      </c>
      <c r="AS21" s="1">
        <v>0</v>
      </c>
      <c r="AT21" s="2">
        <f>SUM(Table_0[[#This Row],[1. Akupresur merupakan metode pengobatan totok jari atau tusuk jari yang ditusukan ketitik-titik tertentu pada tubuh]:[15. Akupresur tidak dapat dilakukan pada titik tertentu]])</f>
        <v>1</v>
      </c>
      <c r="AU21" s="9">
        <f>(Table_0[[#This Row],[Column1]]/15)</f>
        <v>6.6666666666666666E-2</v>
      </c>
      <c r="AV21" s="8" t="str">
        <f>IF(Table_0[[#This Row],[Column13]]&gt;=76%,"Baik",IF(Table_0[[#This Row],[Column13]]&gt;=56%,"Cukup","Kurang"))</f>
        <v>Kurang</v>
      </c>
      <c r="AW21" s="8" t="str">
        <f>IF(Table_0[[#This Row],[Column13]]&gt;=76%,"1",IF(Table_0[[#This Row],[Column13]]&gt;=56%,"2","3"))</f>
        <v>3</v>
      </c>
      <c r="AX21" s="7" t="s">
        <v>125</v>
      </c>
      <c r="AY21" s="1">
        <v>2</v>
      </c>
      <c r="AZ21" s="7" t="s">
        <v>128</v>
      </c>
      <c r="BA21" s="1">
        <v>2</v>
      </c>
      <c r="BB21" s="7" t="s">
        <v>128</v>
      </c>
      <c r="BC21" s="1">
        <v>3</v>
      </c>
      <c r="BD21" s="7" t="s">
        <v>128</v>
      </c>
      <c r="BE21" s="1">
        <v>3</v>
      </c>
      <c r="BF21" s="7" t="s">
        <v>128</v>
      </c>
      <c r="BG21" s="1">
        <v>2</v>
      </c>
      <c r="BH21" s="7" t="s">
        <v>128</v>
      </c>
      <c r="BI21" s="1">
        <v>2</v>
      </c>
      <c r="BJ21" s="7" t="s">
        <v>128</v>
      </c>
      <c r="BK21" s="1">
        <v>2</v>
      </c>
      <c r="BL21" s="7" t="s">
        <v>128</v>
      </c>
      <c r="BM21" s="1">
        <v>2</v>
      </c>
      <c r="BN21" s="7" t="s">
        <v>128</v>
      </c>
      <c r="BO21" s="1">
        <v>3</v>
      </c>
      <c r="BP21" s="7" t="s">
        <v>128</v>
      </c>
      <c r="BQ21" s="1">
        <v>2</v>
      </c>
      <c r="BR21" s="7" t="s">
        <v>128</v>
      </c>
      <c r="BS21" s="1">
        <v>2</v>
      </c>
      <c r="BT21" s="7" t="s">
        <v>128</v>
      </c>
      <c r="BU21" s="1">
        <v>2</v>
      </c>
      <c r="BV21" s="7" t="s">
        <v>128</v>
      </c>
      <c r="BW21" s="1">
        <v>3</v>
      </c>
      <c r="BX21" s="7" t="s">
        <v>98</v>
      </c>
      <c r="BY21" s="1">
        <v>0</v>
      </c>
      <c r="BZ21" s="1" t="s">
        <v>51</v>
      </c>
      <c r="CA21" s="7" t="s">
        <v>98</v>
      </c>
      <c r="CB21" s="1">
        <v>0</v>
      </c>
      <c r="CC21" s="1" t="s">
        <v>52</v>
      </c>
      <c r="CD21" s="1">
        <f>SUM(Table_0[[#This Row],[1. Akupresur dapat menjadi pengganti obat pereda nyeri haid]:[15. Apakah anda mempunyai rencana untuk mempraktekan akupresur sebagai pengganti obat-obatan untuk mengurangi nyeri haid?]])</f>
        <v>30</v>
      </c>
      <c r="CE21" s="7" t="str">
        <f>IF(Table_0[[#This Row],[Alasan_2]]&gt;36.7,"Positif","Negatif")</f>
        <v>Negatif</v>
      </c>
      <c r="CF21" s="7" t="str">
        <f>IF(Table_0[[#This Row],[Alasan_2]]&gt;36.7,"1","0")</f>
        <v>0</v>
      </c>
    </row>
    <row r="22" spans="1:84" x14ac:dyDescent="0.25">
      <c r="A22">
        <v>17</v>
      </c>
      <c r="B22" s="6">
        <v>2</v>
      </c>
      <c r="C22" s="6">
        <v>11</v>
      </c>
      <c r="D22">
        <v>2</v>
      </c>
      <c r="E22" s="1" t="s">
        <v>6</v>
      </c>
      <c r="F22" s="7">
        <v>1</v>
      </c>
      <c r="G22" s="7" t="s">
        <v>6</v>
      </c>
      <c r="H22" s="1">
        <v>1</v>
      </c>
      <c r="I22" s="1" t="s">
        <v>6</v>
      </c>
      <c r="J22" s="7">
        <v>1</v>
      </c>
      <c r="K22" s="7" t="s">
        <v>98</v>
      </c>
      <c r="L22" s="1">
        <v>0</v>
      </c>
      <c r="M22" s="1"/>
      <c r="N22" s="7" t="s">
        <v>98</v>
      </c>
      <c r="O22" s="1">
        <v>0</v>
      </c>
      <c r="P22" s="7" t="s">
        <v>6</v>
      </c>
      <c r="Q22" s="1">
        <v>1</v>
      </c>
      <c r="R22" s="7" t="s">
        <v>6</v>
      </c>
      <c r="S22" s="1">
        <v>1</v>
      </c>
      <c r="T22" s="7" t="s">
        <v>6</v>
      </c>
      <c r="U22" s="1">
        <v>1</v>
      </c>
      <c r="V22" s="7" t="s">
        <v>6</v>
      </c>
      <c r="W22" s="1">
        <v>1</v>
      </c>
      <c r="X22" s="7" t="s">
        <v>6</v>
      </c>
      <c r="Y22" s="1">
        <v>1</v>
      </c>
      <c r="Z22" s="7" t="s">
        <v>6</v>
      </c>
      <c r="AA22" s="1">
        <v>1</v>
      </c>
      <c r="AB22" s="7" t="s">
        <v>6</v>
      </c>
      <c r="AC22" s="1">
        <v>1</v>
      </c>
      <c r="AD22" s="7" t="s">
        <v>6</v>
      </c>
      <c r="AE22" s="1">
        <v>1</v>
      </c>
      <c r="AF22" s="7" t="s">
        <v>6</v>
      </c>
      <c r="AG22" s="1">
        <v>1</v>
      </c>
      <c r="AH22" s="7" t="s">
        <v>6</v>
      </c>
      <c r="AI22" s="1">
        <v>1</v>
      </c>
      <c r="AJ22" s="7" t="s">
        <v>6</v>
      </c>
      <c r="AK22" s="1">
        <v>1</v>
      </c>
      <c r="AL22" s="7" t="s">
        <v>98</v>
      </c>
      <c r="AM22" s="1">
        <v>0</v>
      </c>
      <c r="AN22" s="7" t="s">
        <v>6</v>
      </c>
      <c r="AO22" s="1">
        <v>1</v>
      </c>
      <c r="AP22" s="7" t="s">
        <v>6</v>
      </c>
      <c r="AQ22" s="1">
        <v>1</v>
      </c>
      <c r="AR22" s="7" t="s">
        <v>6</v>
      </c>
      <c r="AS22" s="1">
        <v>1</v>
      </c>
      <c r="AT22" s="2">
        <f>SUM(Table_0[[#This Row],[1. Akupresur merupakan metode pengobatan totok jari atau tusuk jari yang ditusukan ketitik-titik tertentu pada tubuh]:[15. Akupresur tidak dapat dilakukan pada titik tertentu]])</f>
        <v>14</v>
      </c>
      <c r="AU22" s="9">
        <f>(Table_0[[#This Row],[Column1]]/15)</f>
        <v>0.93333333333333335</v>
      </c>
      <c r="AV22" s="8" t="str">
        <f>IF(Table_0[[#This Row],[Column13]]&gt;=76%,"Baik",IF(Table_0[[#This Row],[Column13]]&gt;=56%,"Cukup","Kurang"))</f>
        <v>Baik</v>
      </c>
      <c r="AW22" s="8" t="str">
        <f>IF(Table_0[[#This Row],[Column13]]&gt;=76%,"1",IF(Table_0[[#This Row],[Column13]]&gt;=56%,"2","3"))</f>
        <v>1</v>
      </c>
      <c r="AX22" s="7" t="s">
        <v>124</v>
      </c>
      <c r="AY22" s="1">
        <v>3</v>
      </c>
      <c r="AZ22" s="7" t="s">
        <v>127</v>
      </c>
      <c r="BA22" s="1">
        <v>3</v>
      </c>
      <c r="BB22" s="7" t="s">
        <v>123</v>
      </c>
      <c r="BC22" s="1">
        <v>2</v>
      </c>
      <c r="BD22" s="7" t="s">
        <v>127</v>
      </c>
      <c r="BE22" s="1">
        <v>2</v>
      </c>
      <c r="BF22" s="7" t="s">
        <v>128</v>
      </c>
      <c r="BG22" s="1">
        <v>2</v>
      </c>
      <c r="BH22" s="7" t="s">
        <v>127</v>
      </c>
      <c r="BI22" s="1">
        <v>3</v>
      </c>
      <c r="BJ22" s="7" t="s">
        <v>128</v>
      </c>
      <c r="BK22" s="1">
        <v>2</v>
      </c>
      <c r="BL22" s="7" t="s">
        <v>127</v>
      </c>
      <c r="BM22" s="1">
        <v>3</v>
      </c>
      <c r="BN22" s="7" t="s">
        <v>127</v>
      </c>
      <c r="BO22" s="1">
        <v>2</v>
      </c>
      <c r="BP22" s="7" t="s">
        <v>127</v>
      </c>
      <c r="BQ22" s="1">
        <v>3</v>
      </c>
      <c r="BR22" s="7" t="s">
        <v>124</v>
      </c>
      <c r="BS22" s="1">
        <v>3</v>
      </c>
      <c r="BT22" s="7" t="s">
        <v>127</v>
      </c>
      <c r="BU22" s="1">
        <v>3</v>
      </c>
      <c r="BV22" s="7" t="s">
        <v>127</v>
      </c>
      <c r="BW22" s="1">
        <v>2</v>
      </c>
      <c r="BX22" s="7" t="s">
        <v>6</v>
      </c>
      <c r="BY22" s="1">
        <v>1</v>
      </c>
      <c r="BZ22" s="1"/>
      <c r="CA22" s="7" t="s">
        <v>6</v>
      </c>
      <c r="CB22" s="1">
        <v>1</v>
      </c>
      <c r="CC22" s="1"/>
      <c r="CD22" s="1">
        <f>SUM(Table_0[[#This Row],[1. Akupresur dapat menjadi pengganti obat pereda nyeri haid]:[15. Apakah anda mempunyai rencana untuk mempraktekan akupresur sebagai pengganti obat-obatan untuk mengurangi nyeri haid?]])</f>
        <v>35</v>
      </c>
      <c r="CE22" s="7" t="str">
        <f>IF(Table_0[[#This Row],[Alasan_2]]&gt;36.7,"Positif","Negatif")</f>
        <v>Negatif</v>
      </c>
      <c r="CF22" s="7" t="str">
        <f>IF(Table_0[[#This Row],[Alasan_2]]&gt;36.7,"1","0")</f>
        <v>0</v>
      </c>
    </row>
    <row r="23" spans="1:84" x14ac:dyDescent="0.25">
      <c r="A23">
        <v>16</v>
      </c>
      <c r="B23" s="6">
        <v>1</v>
      </c>
      <c r="C23" s="6">
        <v>12</v>
      </c>
      <c r="D23">
        <v>3</v>
      </c>
      <c r="E23" s="1" t="s">
        <v>6</v>
      </c>
      <c r="F23" s="7">
        <v>1</v>
      </c>
      <c r="G23" s="7" t="s">
        <v>6</v>
      </c>
      <c r="H23" s="1">
        <v>1</v>
      </c>
      <c r="I23" s="1" t="s">
        <v>6</v>
      </c>
      <c r="J23" s="7">
        <v>1</v>
      </c>
      <c r="K23" s="7" t="s">
        <v>98</v>
      </c>
      <c r="L23" s="1">
        <v>0</v>
      </c>
      <c r="M23" s="1"/>
      <c r="N23" s="7" t="s">
        <v>98</v>
      </c>
      <c r="O23" s="1">
        <v>0</v>
      </c>
      <c r="P23" s="7" t="s">
        <v>6</v>
      </c>
      <c r="Q23" s="1">
        <v>1</v>
      </c>
      <c r="R23" s="7" t="s">
        <v>6</v>
      </c>
      <c r="S23" s="1">
        <v>1</v>
      </c>
      <c r="T23" s="7" t="s">
        <v>6</v>
      </c>
      <c r="U23" s="1">
        <v>1</v>
      </c>
      <c r="V23" s="7" t="s">
        <v>6</v>
      </c>
      <c r="W23" s="1">
        <v>1</v>
      </c>
      <c r="X23" s="7" t="s">
        <v>6</v>
      </c>
      <c r="Y23" s="1">
        <v>1</v>
      </c>
      <c r="Z23" s="7" t="s">
        <v>6</v>
      </c>
      <c r="AA23" s="1">
        <v>1</v>
      </c>
      <c r="AB23" s="7" t="s">
        <v>6</v>
      </c>
      <c r="AC23" s="1">
        <v>1</v>
      </c>
      <c r="AD23" s="7" t="s">
        <v>6</v>
      </c>
      <c r="AE23" s="1">
        <v>1</v>
      </c>
      <c r="AF23" s="7" t="s">
        <v>6</v>
      </c>
      <c r="AG23" s="1">
        <v>1</v>
      </c>
      <c r="AH23" s="7" t="s">
        <v>6</v>
      </c>
      <c r="AI23" s="1">
        <v>1</v>
      </c>
      <c r="AJ23" s="7" t="s">
        <v>98</v>
      </c>
      <c r="AK23" s="1">
        <v>0</v>
      </c>
      <c r="AL23" s="7" t="s">
        <v>6</v>
      </c>
      <c r="AM23" s="1">
        <v>1</v>
      </c>
      <c r="AN23" s="7" t="s">
        <v>6</v>
      </c>
      <c r="AO23" s="1">
        <v>1</v>
      </c>
      <c r="AP23" s="7" t="s">
        <v>98</v>
      </c>
      <c r="AQ23" s="1">
        <v>0</v>
      </c>
      <c r="AR23" s="7" t="s">
        <v>6</v>
      </c>
      <c r="AS23" s="1">
        <v>1</v>
      </c>
      <c r="AT23" s="2">
        <f>SUM(Table_0[[#This Row],[1. Akupresur merupakan metode pengobatan totok jari atau tusuk jari yang ditusukan ketitik-titik tertentu pada tubuh]:[15. Akupresur tidak dapat dilakukan pada titik tertentu]])</f>
        <v>13</v>
      </c>
      <c r="AU23" s="9">
        <f>(Table_0[[#This Row],[Column1]]/15)</f>
        <v>0.8666666666666667</v>
      </c>
      <c r="AV23" s="8" t="str">
        <f>IF(Table_0[[#This Row],[Column13]]&gt;=76%,"Baik",IF(Table_0[[#This Row],[Column13]]&gt;=56%,"Cukup","Kurang"))</f>
        <v>Baik</v>
      </c>
      <c r="AW23" s="8" t="str">
        <f>IF(Table_0[[#This Row],[Column13]]&gt;=76%,"1",IF(Table_0[[#This Row],[Column13]]&gt;=56%,"2","3"))</f>
        <v>1</v>
      </c>
      <c r="AX23" s="7" t="s">
        <v>124</v>
      </c>
      <c r="AY23" s="1">
        <v>3</v>
      </c>
      <c r="AZ23" s="7" t="s">
        <v>127</v>
      </c>
      <c r="BA23" s="1">
        <v>3</v>
      </c>
      <c r="BB23" s="7" t="s">
        <v>128</v>
      </c>
      <c r="BC23" s="1">
        <v>3</v>
      </c>
      <c r="BD23" s="7" t="s">
        <v>127</v>
      </c>
      <c r="BE23" s="1">
        <v>2</v>
      </c>
      <c r="BF23" s="7" t="s">
        <v>128</v>
      </c>
      <c r="BG23" s="1">
        <v>2</v>
      </c>
      <c r="BH23" s="7" t="s">
        <v>127</v>
      </c>
      <c r="BI23" s="1">
        <v>3</v>
      </c>
      <c r="BJ23" s="7" t="s">
        <v>127</v>
      </c>
      <c r="BK23" s="1">
        <v>3</v>
      </c>
      <c r="BL23" s="7" t="s">
        <v>127</v>
      </c>
      <c r="BM23" s="1">
        <v>3</v>
      </c>
      <c r="BN23" s="7" t="s">
        <v>128</v>
      </c>
      <c r="BO23" s="1">
        <v>3</v>
      </c>
      <c r="BP23" s="7" t="s">
        <v>127</v>
      </c>
      <c r="BQ23" s="1">
        <v>3</v>
      </c>
      <c r="BR23" s="7" t="s">
        <v>124</v>
      </c>
      <c r="BS23" s="1">
        <v>3</v>
      </c>
      <c r="BT23" s="7" t="s">
        <v>128</v>
      </c>
      <c r="BU23" s="1">
        <v>2</v>
      </c>
      <c r="BV23" s="7" t="s">
        <v>127</v>
      </c>
      <c r="BW23" s="1">
        <v>2</v>
      </c>
      <c r="BX23" s="7" t="s">
        <v>98</v>
      </c>
      <c r="BY23" s="1">
        <v>0</v>
      </c>
      <c r="BZ23" s="1" t="s">
        <v>53</v>
      </c>
      <c r="CA23" s="7" t="s">
        <v>98</v>
      </c>
      <c r="CB23" s="1">
        <v>0</v>
      </c>
      <c r="CC23" s="1" t="s">
        <v>54</v>
      </c>
      <c r="CD23" s="1">
        <f>SUM(Table_0[[#This Row],[1. Akupresur dapat menjadi pengganti obat pereda nyeri haid]:[15. Apakah anda mempunyai rencana untuk mempraktekan akupresur sebagai pengganti obat-obatan untuk mengurangi nyeri haid?]])</f>
        <v>35</v>
      </c>
      <c r="CE23" s="7" t="str">
        <f>IF(Table_0[[#This Row],[Alasan_2]]&gt;36.7,"Positif","Negatif")</f>
        <v>Negatif</v>
      </c>
      <c r="CF23" s="7" t="str">
        <f>IF(Table_0[[#This Row],[Alasan_2]]&gt;36.7,"1","0")</f>
        <v>0</v>
      </c>
    </row>
    <row r="24" spans="1:84" x14ac:dyDescent="0.25">
      <c r="A24">
        <v>17</v>
      </c>
      <c r="B24" s="6">
        <v>2</v>
      </c>
      <c r="C24" s="6">
        <v>11</v>
      </c>
      <c r="D24">
        <v>2</v>
      </c>
      <c r="E24" s="1" t="s">
        <v>98</v>
      </c>
      <c r="F24" s="7">
        <v>0</v>
      </c>
      <c r="G24" s="7" t="s">
        <v>6</v>
      </c>
      <c r="H24" s="1">
        <v>1</v>
      </c>
      <c r="I24" s="1" t="s">
        <v>6</v>
      </c>
      <c r="J24" s="7">
        <v>1</v>
      </c>
      <c r="K24" s="7" t="s">
        <v>98</v>
      </c>
      <c r="L24" s="1">
        <v>0</v>
      </c>
      <c r="M24" s="1"/>
      <c r="N24" s="7" t="s">
        <v>98</v>
      </c>
      <c r="O24" s="1">
        <v>0</v>
      </c>
      <c r="P24" s="7" t="s">
        <v>98</v>
      </c>
      <c r="Q24" s="1">
        <v>0</v>
      </c>
      <c r="R24" s="7" t="s">
        <v>98</v>
      </c>
      <c r="S24" s="1">
        <v>0</v>
      </c>
      <c r="T24" s="7" t="s">
        <v>98</v>
      </c>
      <c r="U24" s="1">
        <v>0</v>
      </c>
      <c r="V24" s="7" t="s">
        <v>98</v>
      </c>
      <c r="W24" s="1">
        <v>0</v>
      </c>
      <c r="X24" s="7" t="s">
        <v>98</v>
      </c>
      <c r="Y24" s="1">
        <v>0</v>
      </c>
      <c r="Z24" s="7" t="s">
        <v>6</v>
      </c>
      <c r="AA24" s="1">
        <v>1</v>
      </c>
      <c r="AB24" s="7" t="s">
        <v>6</v>
      </c>
      <c r="AC24" s="1">
        <v>1</v>
      </c>
      <c r="AD24" s="7" t="s">
        <v>6</v>
      </c>
      <c r="AE24" s="1">
        <v>1</v>
      </c>
      <c r="AF24" s="7" t="s">
        <v>6</v>
      </c>
      <c r="AG24" s="1">
        <v>1</v>
      </c>
      <c r="AH24" s="7" t="s">
        <v>98</v>
      </c>
      <c r="AI24" s="1">
        <v>0</v>
      </c>
      <c r="AJ24" s="7" t="s">
        <v>98</v>
      </c>
      <c r="AK24" s="1">
        <v>0</v>
      </c>
      <c r="AL24" s="7" t="s">
        <v>98</v>
      </c>
      <c r="AM24" s="1">
        <v>0</v>
      </c>
      <c r="AN24" s="7" t="s">
        <v>98</v>
      </c>
      <c r="AO24" s="1">
        <v>0</v>
      </c>
      <c r="AP24" s="7" t="s">
        <v>98</v>
      </c>
      <c r="AQ24" s="1">
        <v>0</v>
      </c>
      <c r="AR24" s="7" t="s">
        <v>98</v>
      </c>
      <c r="AS24" s="1">
        <v>0</v>
      </c>
      <c r="AT24" s="2">
        <f>SUM(Table_0[[#This Row],[1. Akupresur merupakan metode pengobatan totok jari atau tusuk jari yang ditusukan ketitik-titik tertentu pada tubuh]:[15. Akupresur tidak dapat dilakukan pada titik tertentu]])</f>
        <v>4</v>
      </c>
      <c r="AU24" s="9">
        <f>(Table_0[[#This Row],[Column1]]/15)</f>
        <v>0.26666666666666666</v>
      </c>
      <c r="AV24" s="8" t="str">
        <f>IF(Table_0[[#This Row],[Column13]]&gt;=76%,"Baik",IF(Table_0[[#This Row],[Column13]]&gt;=56%,"Cukup","Kurang"))</f>
        <v>Kurang</v>
      </c>
      <c r="AW24" s="8" t="str">
        <f>IF(Table_0[[#This Row],[Column13]]&gt;=76%,"1",IF(Table_0[[#This Row],[Column13]]&gt;=56%,"2","3"))</f>
        <v>3</v>
      </c>
      <c r="AX24" s="7" t="s">
        <v>124</v>
      </c>
      <c r="AY24" s="1">
        <v>3</v>
      </c>
      <c r="AZ24" s="7" t="s">
        <v>127</v>
      </c>
      <c r="BA24" s="1">
        <v>3</v>
      </c>
      <c r="BB24" s="7" t="s">
        <v>123</v>
      </c>
      <c r="BC24" s="1">
        <v>2</v>
      </c>
      <c r="BD24" s="7" t="s">
        <v>128</v>
      </c>
      <c r="BE24" s="1">
        <v>3</v>
      </c>
      <c r="BF24" s="7" t="s">
        <v>128</v>
      </c>
      <c r="BG24" s="1">
        <v>2</v>
      </c>
      <c r="BH24" s="7" t="s">
        <v>128</v>
      </c>
      <c r="BI24" s="1">
        <v>2</v>
      </c>
      <c r="BJ24" s="7" t="s">
        <v>127</v>
      </c>
      <c r="BK24" s="1">
        <v>3</v>
      </c>
      <c r="BL24" s="7" t="s">
        <v>128</v>
      </c>
      <c r="BM24" s="1">
        <v>2</v>
      </c>
      <c r="BN24" s="7" t="s">
        <v>128</v>
      </c>
      <c r="BO24" s="1">
        <v>3</v>
      </c>
      <c r="BP24" s="7" t="s">
        <v>127</v>
      </c>
      <c r="BQ24" s="1">
        <v>3</v>
      </c>
      <c r="BR24" s="7" t="s">
        <v>124</v>
      </c>
      <c r="BS24" s="1">
        <v>3</v>
      </c>
      <c r="BT24" s="7" t="s">
        <v>128</v>
      </c>
      <c r="BU24" s="1">
        <v>2</v>
      </c>
      <c r="BV24" s="7" t="s">
        <v>128</v>
      </c>
      <c r="BW24" s="1">
        <v>3</v>
      </c>
      <c r="BX24" s="7" t="s">
        <v>6</v>
      </c>
      <c r="BY24" s="1">
        <v>1</v>
      </c>
      <c r="BZ24" s="1"/>
      <c r="CA24" s="7" t="s">
        <v>6</v>
      </c>
      <c r="CB24" s="1">
        <v>1</v>
      </c>
      <c r="CC24" s="1"/>
      <c r="CD24" s="1">
        <f>SUM(Table_0[[#This Row],[1. Akupresur dapat menjadi pengganti obat pereda nyeri haid]:[15. Apakah anda mempunyai rencana untuk mempraktekan akupresur sebagai pengganti obat-obatan untuk mengurangi nyeri haid?]])</f>
        <v>36</v>
      </c>
      <c r="CE24" s="7" t="str">
        <f>IF(Table_0[[#This Row],[Alasan_2]]&gt;36.7,"Positif","Negatif")</f>
        <v>Negatif</v>
      </c>
      <c r="CF24" s="7" t="str">
        <f>IF(Table_0[[#This Row],[Alasan_2]]&gt;36.7,"1","0")</f>
        <v>0</v>
      </c>
    </row>
    <row r="25" spans="1:84" x14ac:dyDescent="0.25">
      <c r="A25">
        <v>16</v>
      </c>
      <c r="B25" s="6">
        <v>1</v>
      </c>
      <c r="C25" s="6">
        <v>12</v>
      </c>
      <c r="D25">
        <v>3</v>
      </c>
      <c r="E25" s="1" t="s">
        <v>6</v>
      </c>
      <c r="F25" s="7">
        <v>1</v>
      </c>
      <c r="G25" s="7" t="s">
        <v>6</v>
      </c>
      <c r="H25" s="1">
        <v>1</v>
      </c>
      <c r="I25" s="1" t="s">
        <v>6</v>
      </c>
      <c r="J25" s="7">
        <v>1</v>
      </c>
      <c r="K25" s="7" t="s">
        <v>98</v>
      </c>
      <c r="L25" s="1">
        <v>0</v>
      </c>
      <c r="M25" s="1"/>
      <c r="N25" s="7" t="s">
        <v>98</v>
      </c>
      <c r="O25" s="1">
        <v>0</v>
      </c>
      <c r="P25" s="7" t="s">
        <v>6</v>
      </c>
      <c r="Q25" s="1">
        <v>1</v>
      </c>
      <c r="R25" s="7" t="s">
        <v>6</v>
      </c>
      <c r="S25" s="1">
        <v>1</v>
      </c>
      <c r="T25" s="7" t="s">
        <v>6</v>
      </c>
      <c r="U25" s="1">
        <v>1</v>
      </c>
      <c r="V25" s="7" t="s">
        <v>6</v>
      </c>
      <c r="W25" s="1">
        <v>1</v>
      </c>
      <c r="X25" s="7" t="s">
        <v>6</v>
      </c>
      <c r="Y25" s="1">
        <v>1</v>
      </c>
      <c r="Z25" s="7" t="s">
        <v>6</v>
      </c>
      <c r="AA25" s="1">
        <v>1</v>
      </c>
      <c r="AB25" s="7" t="s">
        <v>98</v>
      </c>
      <c r="AC25" s="1">
        <v>0</v>
      </c>
      <c r="AD25" s="7" t="s">
        <v>98</v>
      </c>
      <c r="AE25" s="1">
        <v>0</v>
      </c>
      <c r="AF25" s="7" t="s">
        <v>98</v>
      </c>
      <c r="AG25" s="1">
        <v>0</v>
      </c>
      <c r="AH25" s="7" t="s">
        <v>98</v>
      </c>
      <c r="AI25" s="1">
        <v>0</v>
      </c>
      <c r="AJ25" s="7" t="s">
        <v>6</v>
      </c>
      <c r="AK25" s="1">
        <v>1</v>
      </c>
      <c r="AL25" s="7" t="s">
        <v>98</v>
      </c>
      <c r="AM25" s="1">
        <v>0</v>
      </c>
      <c r="AN25" s="7" t="s">
        <v>98</v>
      </c>
      <c r="AO25" s="1">
        <v>0</v>
      </c>
      <c r="AP25" s="7" t="s">
        <v>6</v>
      </c>
      <c r="AQ25" s="1">
        <v>1</v>
      </c>
      <c r="AR25" s="7" t="s">
        <v>98</v>
      </c>
      <c r="AS25" s="1">
        <v>0</v>
      </c>
      <c r="AT25" s="2">
        <f>SUM(Table_0[[#This Row],[1. Akupresur merupakan metode pengobatan totok jari atau tusuk jari yang ditusukan ketitik-titik tertentu pada tubuh]:[15. Akupresur tidak dapat dilakukan pada titik tertentu]])</f>
        <v>8</v>
      </c>
      <c r="AU25" s="9">
        <f>(Table_0[[#This Row],[Column1]]/15)</f>
        <v>0.53333333333333333</v>
      </c>
      <c r="AV25" s="8" t="str">
        <f>IF(Table_0[[#This Row],[Column13]]&gt;=76%,"Baik",IF(Table_0[[#This Row],[Column13]]&gt;=56%,"Cukup","Kurang"))</f>
        <v>Kurang</v>
      </c>
      <c r="AW25" s="8" t="str">
        <f>IF(Table_0[[#This Row],[Column13]]&gt;=76%,"1",IF(Table_0[[#This Row],[Column13]]&gt;=56%,"2","3"))</f>
        <v>3</v>
      </c>
      <c r="AX25" s="7" t="s">
        <v>124</v>
      </c>
      <c r="AY25" s="1">
        <v>3</v>
      </c>
      <c r="AZ25" s="7" t="s">
        <v>127</v>
      </c>
      <c r="BA25" s="1">
        <v>3</v>
      </c>
      <c r="BB25" s="7" t="s">
        <v>123</v>
      </c>
      <c r="BC25" s="1">
        <v>2</v>
      </c>
      <c r="BD25" s="7" t="s">
        <v>128</v>
      </c>
      <c r="BE25" s="1">
        <v>3</v>
      </c>
      <c r="BF25" s="7" t="s">
        <v>127</v>
      </c>
      <c r="BG25" s="1">
        <v>3</v>
      </c>
      <c r="BH25" s="7" t="s">
        <v>127</v>
      </c>
      <c r="BI25" s="1">
        <v>3</v>
      </c>
      <c r="BJ25" s="7" t="s">
        <v>127</v>
      </c>
      <c r="BK25" s="1">
        <v>3</v>
      </c>
      <c r="BL25" s="7" t="s">
        <v>127</v>
      </c>
      <c r="BM25" s="1">
        <v>3</v>
      </c>
      <c r="BN25" s="7" t="s">
        <v>128</v>
      </c>
      <c r="BO25" s="1">
        <v>3</v>
      </c>
      <c r="BP25" s="7" t="s">
        <v>127</v>
      </c>
      <c r="BQ25" s="1">
        <v>3</v>
      </c>
      <c r="BR25" s="7" t="s">
        <v>124</v>
      </c>
      <c r="BS25" s="1">
        <v>3</v>
      </c>
      <c r="BT25" s="7" t="s">
        <v>127</v>
      </c>
      <c r="BU25" s="1">
        <v>3</v>
      </c>
      <c r="BV25" s="7" t="s">
        <v>128</v>
      </c>
      <c r="BW25" s="1">
        <v>3</v>
      </c>
      <c r="BX25" s="7" t="s">
        <v>6</v>
      </c>
      <c r="BY25" s="1">
        <v>1</v>
      </c>
      <c r="BZ25" s="1"/>
      <c r="CA25" s="7" t="s">
        <v>6</v>
      </c>
      <c r="CB25" s="1">
        <v>1</v>
      </c>
      <c r="CC25" s="1"/>
      <c r="CD25" s="1">
        <f>SUM(Table_0[[#This Row],[1. Akupresur dapat menjadi pengganti obat pereda nyeri haid]:[15. Apakah anda mempunyai rencana untuk mempraktekan akupresur sebagai pengganti obat-obatan untuk mengurangi nyeri haid?]])</f>
        <v>40</v>
      </c>
      <c r="CE25" s="7" t="str">
        <f>IF(Table_0[[#This Row],[Alasan_2]]&gt;36.7,"Positif","Negatif")</f>
        <v>Positif</v>
      </c>
      <c r="CF25" s="7" t="str">
        <f>IF(Table_0[[#This Row],[Alasan_2]]&gt;36.7,"1","0")</f>
        <v>1</v>
      </c>
    </row>
    <row r="26" spans="1:84" x14ac:dyDescent="0.25">
      <c r="A26">
        <v>17</v>
      </c>
      <c r="B26" s="6">
        <v>2</v>
      </c>
      <c r="C26" s="6">
        <v>12</v>
      </c>
      <c r="D26">
        <v>3</v>
      </c>
      <c r="E26" s="1" t="s">
        <v>6</v>
      </c>
      <c r="F26" s="7">
        <v>1</v>
      </c>
      <c r="G26" s="7" t="s">
        <v>6</v>
      </c>
      <c r="H26" s="1">
        <v>1</v>
      </c>
      <c r="I26" s="1" t="s">
        <v>6</v>
      </c>
      <c r="J26" s="7">
        <v>1</v>
      </c>
      <c r="K26" s="7" t="s">
        <v>98</v>
      </c>
      <c r="L26" s="1">
        <v>0</v>
      </c>
      <c r="M26" s="1"/>
      <c r="N26" s="7" t="s">
        <v>98</v>
      </c>
      <c r="O26" s="1">
        <v>0</v>
      </c>
      <c r="P26" s="7" t="s">
        <v>6</v>
      </c>
      <c r="Q26" s="1">
        <v>1</v>
      </c>
      <c r="R26" s="7" t="s">
        <v>6</v>
      </c>
      <c r="S26" s="1">
        <v>1</v>
      </c>
      <c r="T26" s="7" t="s">
        <v>6</v>
      </c>
      <c r="U26" s="1">
        <v>1</v>
      </c>
      <c r="V26" s="7" t="s">
        <v>6</v>
      </c>
      <c r="W26" s="1">
        <v>1</v>
      </c>
      <c r="X26" s="7" t="s">
        <v>6</v>
      </c>
      <c r="Y26" s="1">
        <v>1</v>
      </c>
      <c r="Z26" s="7" t="s">
        <v>6</v>
      </c>
      <c r="AA26" s="1">
        <v>1</v>
      </c>
      <c r="AB26" s="7" t="s">
        <v>6</v>
      </c>
      <c r="AC26" s="1">
        <v>1</v>
      </c>
      <c r="AD26" s="7" t="s">
        <v>6</v>
      </c>
      <c r="AE26" s="1">
        <v>1</v>
      </c>
      <c r="AF26" s="7" t="s">
        <v>6</v>
      </c>
      <c r="AG26" s="1">
        <v>1</v>
      </c>
      <c r="AH26" s="7" t="s">
        <v>6</v>
      </c>
      <c r="AI26" s="1">
        <v>1</v>
      </c>
      <c r="AJ26" s="7" t="s">
        <v>6</v>
      </c>
      <c r="AK26" s="1">
        <v>1</v>
      </c>
      <c r="AL26" s="7" t="s">
        <v>6</v>
      </c>
      <c r="AM26" s="1">
        <v>1</v>
      </c>
      <c r="AN26" s="7" t="s">
        <v>6</v>
      </c>
      <c r="AO26" s="1">
        <v>1</v>
      </c>
      <c r="AP26" s="7" t="s">
        <v>6</v>
      </c>
      <c r="AQ26" s="1">
        <v>1</v>
      </c>
      <c r="AR26" s="7" t="s">
        <v>98</v>
      </c>
      <c r="AS26" s="1">
        <v>0</v>
      </c>
      <c r="AT26" s="2">
        <f>SUM(Table_0[[#This Row],[1. Akupresur merupakan metode pengobatan totok jari atau tusuk jari yang ditusukan ketitik-titik tertentu pada tubuh]:[15. Akupresur tidak dapat dilakukan pada titik tertentu]])</f>
        <v>14</v>
      </c>
      <c r="AU26" s="9">
        <f>(Table_0[[#This Row],[Column1]]/15)</f>
        <v>0.93333333333333335</v>
      </c>
      <c r="AV26" s="8" t="str">
        <f>IF(Table_0[[#This Row],[Column13]]&gt;=76%,"Baik",IF(Table_0[[#This Row],[Column13]]&gt;=56%,"Cukup","Kurang"))</f>
        <v>Baik</v>
      </c>
      <c r="AW26" s="8" t="str">
        <f>IF(Table_0[[#This Row],[Column13]]&gt;=76%,"1",IF(Table_0[[#This Row],[Column13]]&gt;=56%,"2","3"))</f>
        <v>1</v>
      </c>
      <c r="AX26" s="7" t="s">
        <v>125</v>
      </c>
      <c r="AY26" s="1">
        <v>2</v>
      </c>
      <c r="AZ26" s="7" t="s">
        <v>128</v>
      </c>
      <c r="BA26" s="1">
        <v>2</v>
      </c>
      <c r="BB26" s="7" t="s">
        <v>123</v>
      </c>
      <c r="BC26" s="1">
        <v>2</v>
      </c>
      <c r="BD26" s="7" t="s">
        <v>128</v>
      </c>
      <c r="BE26" s="1">
        <v>3</v>
      </c>
      <c r="BF26" s="7" t="s">
        <v>127</v>
      </c>
      <c r="BG26" s="1">
        <v>3</v>
      </c>
      <c r="BH26" s="7" t="s">
        <v>128</v>
      </c>
      <c r="BI26" s="1">
        <v>2</v>
      </c>
      <c r="BJ26" s="7" t="s">
        <v>127</v>
      </c>
      <c r="BK26" s="1">
        <v>3</v>
      </c>
      <c r="BL26" s="7" t="s">
        <v>127</v>
      </c>
      <c r="BM26" s="1">
        <v>3</v>
      </c>
      <c r="BN26" s="7" t="s">
        <v>127</v>
      </c>
      <c r="BO26" s="1">
        <v>2</v>
      </c>
      <c r="BP26" s="7" t="s">
        <v>127</v>
      </c>
      <c r="BQ26" s="1">
        <v>3</v>
      </c>
      <c r="BR26" s="7" t="s">
        <v>124</v>
      </c>
      <c r="BS26" s="1">
        <v>3</v>
      </c>
      <c r="BT26" s="7" t="s">
        <v>127</v>
      </c>
      <c r="BU26" s="1">
        <v>3</v>
      </c>
      <c r="BV26" s="7" t="s">
        <v>128</v>
      </c>
      <c r="BW26" s="1">
        <v>3</v>
      </c>
      <c r="BX26" s="7" t="s">
        <v>6</v>
      </c>
      <c r="BY26" s="1">
        <v>1</v>
      </c>
      <c r="BZ26" s="1"/>
      <c r="CA26" s="7" t="s">
        <v>6</v>
      </c>
      <c r="CB26" s="1">
        <v>1</v>
      </c>
      <c r="CC26" s="1"/>
      <c r="CD26" s="1">
        <f>SUM(Table_0[[#This Row],[1. Akupresur dapat menjadi pengganti obat pereda nyeri haid]:[15. Apakah anda mempunyai rencana untuk mempraktekan akupresur sebagai pengganti obat-obatan untuk mengurangi nyeri haid?]])</f>
        <v>36</v>
      </c>
      <c r="CE26" s="7" t="str">
        <f>IF(Table_0[[#This Row],[Alasan_2]]&gt;36.7,"Positif","Negatif")</f>
        <v>Negatif</v>
      </c>
      <c r="CF26" s="7" t="str">
        <f>IF(Table_0[[#This Row],[Alasan_2]]&gt;36.7,"1","0")</f>
        <v>0</v>
      </c>
    </row>
    <row r="27" spans="1:84" x14ac:dyDescent="0.25">
      <c r="A27">
        <v>17</v>
      </c>
      <c r="B27" s="6">
        <v>2</v>
      </c>
      <c r="C27" s="6">
        <v>12</v>
      </c>
      <c r="D27">
        <v>3</v>
      </c>
      <c r="E27" s="1" t="s">
        <v>98</v>
      </c>
      <c r="F27" s="7">
        <v>0</v>
      </c>
      <c r="G27" s="7" t="s">
        <v>6</v>
      </c>
      <c r="H27" s="1">
        <v>1</v>
      </c>
      <c r="I27" s="1" t="s">
        <v>6</v>
      </c>
      <c r="J27" s="7">
        <v>1</v>
      </c>
      <c r="K27" s="7" t="s">
        <v>98</v>
      </c>
      <c r="L27" s="1">
        <v>0</v>
      </c>
      <c r="M27" s="1"/>
      <c r="N27" s="7" t="s">
        <v>98</v>
      </c>
      <c r="O27" s="1">
        <v>0</v>
      </c>
      <c r="P27" s="7" t="s">
        <v>6</v>
      </c>
      <c r="Q27" s="1">
        <v>1</v>
      </c>
      <c r="R27" s="7" t="s">
        <v>6</v>
      </c>
      <c r="S27" s="1">
        <v>1</v>
      </c>
      <c r="T27" s="7" t="s">
        <v>6</v>
      </c>
      <c r="U27" s="1">
        <v>1</v>
      </c>
      <c r="V27" s="7" t="s">
        <v>6</v>
      </c>
      <c r="W27" s="1">
        <v>1</v>
      </c>
      <c r="X27" s="7" t="s">
        <v>6</v>
      </c>
      <c r="Y27" s="1">
        <v>1</v>
      </c>
      <c r="Z27" s="7" t="s">
        <v>6</v>
      </c>
      <c r="AA27" s="1">
        <v>1</v>
      </c>
      <c r="AB27" s="7" t="s">
        <v>6</v>
      </c>
      <c r="AC27" s="1">
        <v>1</v>
      </c>
      <c r="AD27" s="7" t="s">
        <v>6</v>
      </c>
      <c r="AE27" s="1">
        <v>1</v>
      </c>
      <c r="AF27" s="7" t="s">
        <v>98</v>
      </c>
      <c r="AG27" s="1">
        <v>0</v>
      </c>
      <c r="AH27" s="7" t="s">
        <v>6</v>
      </c>
      <c r="AI27" s="1">
        <v>1</v>
      </c>
      <c r="AJ27" s="7" t="s">
        <v>6</v>
      </c>
      <c r="AK27" s="1">
        <v>1</v>
      </c>
      <c r="AL27" s="7" t="s">
        <v>6</v>
      </c>
      <c r="AM27" s="1">
        <v>1</v>
      </c>
      <c r="AN27" s="7" t="s">
        <v>6</v>
      </c>
      <c r="AO27" s="1">
        <v>1</v>
      </c>
      <c r="AP27" s="7" t="s">
        <v>6</v>
      </c>
      <c r="AQ27" s="1">
        <v>1</v>
      </c>
      <c r="AR27" s="7" t="s">
        <v>6</v>
      </c>
      <c r="AS27" s="1">
        <v>1</v>
      </c>
      <c r="AT27" s="2">
        <f>SUM(Table_0[[#This Row],[1. Akupresur merupakan metode pengobatan totok jari atau tusuk jari yang ditusukan ketitik-titik tertentu pada tubuh]:[15. Akupresur tidak dapat dilakukan pada titik tertentu]])</f>
        <v>14</v>
      </c>
      <c r="AU27" s="9">
        <f>(Table_0[[#This Row],[Column1]]/15)</f>
        <v>0.93333333333333335</v>
      </c>
      <c r="AV27" s="8" t="str">
        <f>IF(Table_0[[#This Row],[Column13]]&gt;=76%,"Baik",IF(Table_0[[#This Row],[Column13]]&gt;=56%,"Cukup","Kurang"))</f>
        <v>Baik</v>
      </c>
      <c r="AW27" s="8" t="str">
        <f>IF(Table_0[[#This Row],[Column13]]&gt;=76%,"1",IF(Table_0[[#This Row],[Column13]]&gt;=56%,"2","3"))</f>
        <v>1</v>
      </c>
      <c r="AX27" s="7" t="s">
        <v>124</v>
      </c>
      <c r="AY27" s="1">
        <v>3</v>
      </c>
      <c r="AZ27" s="7" t="s">
        <v>123</v>
      </c>
      <c r="BA27" s="1">
        <v>4</v>
      </c>
      <c r="BB27" s="7" t="s">
        <v>128</v>
      </c>
      <c r="BC27" s="1">
        <v>3</v>
      </c>
      <c r="BD27" s="7" t="s">
        <v>127</v>
      </c>
      <c r="BE27" s="1">
        <v>2</v>
      </c>
      <c r="BF27" s="7" t="s">
        <v>127</v>
      </c>
      <c r="BG27" s="1">
        <v>3</v>
      </c>
      <c r="BH27" s="7" t="s">
        <v>127</v>
      </c>
      <c r="BI27" s="1">
        <v>3</v>
      </c>
      <c r="BJ27" s="7" t="s">
        <v>127</v>
      </c>
      <c r="BK27" s="1">
        <v>3</v>
      </c>
      <c r="BL27" s="7" t="s">
        <v>127</v>
      </c>
      <c r="BM27" s="1">
        <v>3</v>
      </c>
      <c r="BN27" s="7" t="s">
        <v>128</v>
      </c>
      <c r="BO27" s="1">
        <v>3</v>
      </c>
      <c r="BP27" s="7" t="s">
        <v>127</v>
      </c>
      <c r="BQ27" s="1">
        <v>3</v>
      </c>
      <c r="BR27" s="7" t="s">
        <v>124</v>
      </c>
      <c r="BS27" s="1">
        <v>3</v>
      </c>
      <c r="BT27" s="7" t="s">
        <v>127</v>
      </c>
      <c r="BU27" s="1">
        <v>3</v>
      </c>
      <c r="BV27" s="7" t="s">
        <v>128</v>
      </c>
      <c r="BW27" s="1">
        <v>3</v>
      </c>
      <c r="BX27" s="7" t="s">
        <v>6</v>
      </c>
      <c r="BY27" s="1">
        <v>1</v>
      </c>
      <c r="BZ27" s="1"/>
      <c r="CA27" s="7" t="s">
        <v>6</v>
      </c>
      <c r="CB27" s="1">
        <v>1</v>
      </c>
      <c r="CC27" s="1"/>
      <c r="CD27" s="1">
        <f>SUM(Table_0[[#This Row],[1. Akupresur dapat menjadi pengganti obat pereda nyeri haid]:[15. Apakah anda mempunyai rencana untuk mempraktekan akupresur sebagai pengganti obat-obatan untuk mengurangi nyeri haid?]])</f>
        <v>41</v>
      </c>
      <c r="CE27" s="7" t="str">
        <f>IF(Table_0[[#This Row],[Alasan_2]]&gt;36.7,"Positif","Negatif")</f>
        <v>Positif</v>
      </c>
      <c r="CF27" s="7" t="str">
        <f>IF(Table_0[[#This Row],[Alasan_2]]&gt;36.7,"1","0")</f>
        <v>1</v>
      </c>
    </row>
    <row r="28" spans="1:84" x14ac:dyDescent="0.25">
      <c r="A28">
        <v>17</v>
      </c>
      <c r="B28" s="6">
        <v>2</v>
      </c>
      <c r="C28" s="6">
        <v>10</v>
      </c>
      <c r="D28">
        <v>1</v>
      </c>
      <c r="E28" s="7" t="s">
        <v>6</v>
      </c>
      <c r="F28" s="7">
        <v>1</v>
      </c>
      <c r="G28" s="7" t="s">
        <v>6</v>
      </c>
      <c r="H28" s="7">
        <v>1</v>
      </c>
      <c r="I28" s="7" t="s">
        <v>6</v>
      </c>
      <c r="J28" s="7">
        <v>1</v>
      </c>
      <c r="K28" s="7" t="s">
        <v>98</v>
      </c>
      <c r="L28" s="7">
        <v>0</v>
      </c>
      <c r="M28" s="7"/>
      <c r="N28" s="7" t="s">
        <v>98</v>
      </c>
      <c r="O28" s="7">
        <v>0</v>
      </c>
      <c r="P28" s="7" t="s">
        <v>6</v>
      </c>
      <c r="Q28" s="7">
        <v>1</v>
      </c>
      <c r="R28" s="7" t="s">
        <v>98</v>
      </c>
      <c r="S28" s="7">
        <v>0</v>
      </c>
      <c r="T28" s="7" t="s">
        <v>6</v>
      </c>
      <c r="U28" s="7">
        <v>1</v>
      </c>
      <c r="V28" s="7" t="s">
        <v>6</v>
      </c>
      <c r="W28" s="7">
        <v>1</v>
      </c>
      <c r="X28" s="7" t="s">
        <v>98</v>
      </c>
      <c r="Y28" s="7">
        <v>0</v>
      </c>
      <c r="Z28" s="7" t="s">
        <v>98</v>
      </c>
      <c r="AA28" s="7">
        <v>0</v>
      </c>
      <c r="AB28" s="7" t="s">
        <v>6</v>
      </c>
      <c r="AC28" s="7">
        <v>1</v>
      </c>
      <c r="AD28" s="7" t="s">
        <v>98</v>
      </c>
      <c r="AE28" s="7">
        <v>0</v>
      </c>
      <c r="AF28" s="7" t="s">
        <v>98</v>
      </c>
      <c r="AG28" s="7">
        <v>0</v>
      </c>
      <c r="AH28" s="7" t="s">
        <v>6</v>
      </c>
      <c r="AI28" s="7">
        <v>1</v>
      </c>
      <c r="AJ28" s="7" t="s">
        <v>98</v>
      </c>
      <c r="AK28" s="7">
        <v>0</v>
      </c>
      <c r="AL28" s="7" t="s">
        <v>6</v>
      </c>
      <c r="AM28" s="7">
        <v>1</v>
      </c>
      <c r="AN28" s="7" t="s">
        <v>6</v>
      </c>
      <c r="AO28" s="7">
        <v>1</v>
      </c>
      <c r="AP28" s="7" t="s">
        <v>98</v>
      </c>
      <c r="AQ28" s="7">
        <v>0</v>
      </c>
      <c r="AR28" s="7" t="s">
        <v>98</v>
      </c>
      <c r="AS28" s="7">
        <v>0</v>
      </c>
      <c r="AT28" s="8">
        <f>SUM(Table_0[[#This Row],[1. Akupresur merupakan metode pengobatan totok jari atau tusuk jari yang ditusukan ketitik-titik tertentu pada tubuh]:[15. Akupresur tidak dapat dilakukan pada titik tertentu]])</f>
        <v>7</v>
      </c>
      <c r="AU28" s="9">
        <f>(Table_0[[#This Row],[Column1]]/15)</f>
        <v>0.46666666666666667</v>
      </c>
      <c r="AV28" s="8" t="str">
        <f>IF(Table_0[[#This Row],[Column13]]&gt;=76%,"Baik",IF(Table_0[[#This Row],[Column13]]&gt;=56%,"Cukup","Kurang"))</f>
        <v>Kurang</v>
      </c>
      <c r="AW28" s="8" t="str">
        <f>IF(Table_0[[#This Row],[Column13]]&gt;=76%,"1",IF(Table_0[[#This Row],[Column13]]&gt;=56%,"2","3"))</f>
        <v>3</v>
      </c>
      <c r="AX28" s="7" t="s">
        <v>124</v>
      </c>
      <c r="AY28" s="7">
        <v>3</v>
      </c>
      <c r="AZ28" s="7" t="s">
        <v>128</v>
      </c>
      <c r="BA28" s="7">
        <v>2</v>
      </c>
      <c r="BB28" s="7" t="s">
        <v>123</v>
      </c>
      <c r="BC28" s="7">
        <v>1</v>
      </c>
      <c r="BD28" s="7" t="s">
        <v>127</v>
      </c>
      <c r="BE28" s="7">
        <v>2</v>
      </c>
      <c r="BF28" s="7" t="s">
        <v>127</v>
      </c>
      <c r="BG28" s="7">
        <v>3</v>
      </c>
      <c r="BH28" s="7" t="s">
        <v>128</v>
      </c>
      <c r="BI28" s="7">
        <v>2</v>
      </c>
      <c r="BJ28" s="7" t="s">
        <v>128</v>
      </c>
      <c r="BK28" s="7">
        <v>2</v>
      </c>
      <c r="BL28" s="7" t="s">
        <v>128</v>
      </c>
      <c r="BM28" s="7">
        <v>2</v>
      </c>
      <c r="BN28" s="7" t="s">
        <v>127</v>
      </c>
      <c r="BO28" s="7">
        <v>2</v>
      </c>
      <c r="BP28" s="7" t="s">
        <v>128</v>
      </c>
      <c r="BQ28" s="7">
        <v>2</v>
      </c>
      <c r="BR28" s="7" t="s">
        <v>128</v>
      </c>
      <c r="BS28" s="7">
        <v>2</v>
      </c>
      <c r="BT28" s="7" t="s">
        <v>128</v>
      </c>
      <c r="BU28" s="7">
        <v>2</v>
      </c>
      <c r="BV28" s="7" t="s">
        <v>127</v>
      </c>
      <c r="BW28" s="7">
        <v>2</v>
      </c>
      <c r="BX28" s="7" t="s">
        <v>6</v>
      </c>
      <c r="BY28" s="7">
        <v>1</v>
      </c>
      <c r="BZ28" s="7"/>
      <c r="CA28" s="7" t="s">
        <v>6</v>
      </c>
      <c r="CB28" s="7">
        <v>1</v>
      </c>
      <c r="CC28" s="7"/>
      <c r="CD28" s="7">
        <f>SUM(Table_0[[#This Row],[1. Akupresur dapat menjadi pengganti obat pereda nyeri haid]:[15. Apakah anda mempunyai rencana untuk mempraktekan akupresur sebagai pengganti obat-obatan untuk mengurangi nyeri haid?]])</f>
        <v>29</v>
      </c>
      <c r="CE28" s="7" t="str">
        <f>IF(Table_0[[#This Row],[Alasan_2]]&gt;36.7,"Positif","Negatif")</f>
        <v>Negatif</v>
      </c>
      <c r="CF28" s="7" t="str">
        <f>IF(Table_0[[#This Row],[Alasan_2]]&gt;36.7,"1","0")</f>
        <v>0</v>
      </c>
    </row>
    <row r="29" spans="1:84" x14ac:dyDescent="0.25">
      <c r="A29">
        <v>17</v>
      </c>
      <c r="B29" s="6">
        <v>2</v>
      </c>
      <c r="C29" s="6">
        <v>12</v>
      </c>
      <c r="D29">
        <v>3</v>
      </c>
      <c r="E29" s="7" t="s">
        <v>6</v>
      </c>
      <c r="F29" s="7">
        <v>1</v>
      </c>
      <c r="G29" s="7" t="s">
        <v>6</v>
      </c>
      <c r="H29" s="7">
        <v>1</v>
      </c>
      <c r="I29" s="7" t="s">
        <v>6</v>
      </c>
      <c r="J29" s="7">
        <v>1</v>
      </c>
      <c r="K29" s="7" t="s">
        <v>98</v>
      </c>
      <c r="L29" s="7">
        <v>0</v>
      </c>
      <c r="M29" s="7"/>
      <c r="N29" s="7" t="s">
        <v>98</v>
      </c>
      <c r="O29" s="7">
        <v>0</v>
      </c>
      <c r="P29" s="7" t="s">
        <v>98</v>
      </c>
      <c r="Q29" s="7">
        <v>0</v>
      </c>
      <c r="R29" s="7" t="s">
        <v>98</v>
      </c>
      <c r="S29" s="7">
        <v>0</v>
      </c>
      <c r="T29" s="7" t="s">
        <v>98</v>
      </c>
      <c r="U29" s="7">
        <v>0</v>
      </c>
      <c r="V29" s="7" t="s">
        <v>6</v>
      </c>
      <c r="W29" s="7">
        <v>1</v>
      </c>
      <c r="X29" s="7" t="s">
        <v>6</v>
      </c>
      <c r="Y29" s="7">
        <v>1</v>
      </c>
      <c r="Z29" s="7" t="s">
        <v>6</v>
      </c>
      <c r="AA29" s="7">
        <v>1</v>
      </c>
      <c r="AB29" s="7" t="s">
        <v>98</v>
      </c>
      <c r="AC29" s="7">
        <v>0</v>
      </c>
      <c r="AD29" s="7" t="s">
        <v>6</v>
      </c>
      <c r="AE29" s="7">
        <v>1</v>
      </c>
      <c r="AF29" s="7" t="s">
        <v>6</v>
      </c>
      <c r="AG29" s="7">
        <v>1</v>
      </c>
      <c r="AH29" s="7" t="s">
        <v>98</v>
      </c>
      <c r="AI29" s="7">
        <v>0</v>
      </c>
      <c r="AJ29" s="7" t="s">
        <v>98</v>
      </c>
      <c r="AK29" s="7">
        <v>0</v>
      </c>
      <c r="AL29" s="7" t="s">
        <v>98</v>
      </c>
      <c r="AM29" s="7">
        <v>0</v>
      </c>
      <c r="AN29" s="7" t="s">
        <v>98</v>
      </c>
      <c r="AO29" s="7">
        <v>0</v>
      </c>
      <c r="AP29" s="7" t="s">
        <v>6</v>
      </c>
      <c r="AQ29" s="7">
        <v>1</v>
      </c>
      <c r="AR29" s="7" t="s">
        <v>98</v>
      </c>
      <c r="AS29" s="7">
        <v>0</v>
      </c>
      <c r="AT29" s="8">
        <f>SUM(Table_0[[#This Row],[1. Akupresur merupakan metode pengobatan totok jari atau tusuk jari yang ditusukan ketitik-titik tertentu pada tubuh]:[15. Akupresur tidak dapat dilakukan pada titik tertentu]])</f>
        <v>6</v>
      </c>
      <c r="AU29" s="9">
        <f>(Table_0[[#This Row],[Column1]]/15)</f>
        <v>0.4</v>
      </c>
      <c r="AV29" s="8" t="str">
        <f>IF(Table_0[[#This Row],[Column13]]&gt;=76%,"Baik",IF(Table_0[[#This Row],[Column13]]&gt;=56%,"Cukup","Kurang"))</f>
        <v>Kurang</v>
      </c>
      <c r="AW29" s="8" t="str">
        <f>IF(Table_0[[#This Row],[Column13]]&gt;=76%,"1",IF(Table_0[[#This Row],[Column13]]&gt;=56%,"2","3"))</f>
        <v>3</v>
      </c>
      <c r="AX29" s="7" t="s">
        <v>125</v>
      </c>
      <c r="AY29" s="7">
        <v>2</v>
      </c>
      <c r="AZ29" s="7" t="s">
        <v>127</v>
      </c>
      <c r="BA29" s="7">
        <v>3</v>
      </c>
      <c r="BB29" s="7" t="s">
        <v>123</v>
      </c>
      <c r="BC29" s="7">
        <v>1</v>
      </c>
      <c r="BD29" s="7" t="s">
        <v>127</v>
      </c>
      <c r="BE29" s="7">
        <v>2</v>
      </c>
      <c r="BF29" s="7" t="s">
        <v>127</v>
      </c>
      <c r="BG29" s="7">
        <v>3</v>
      </c>
      <c r="BH29" s="7" t="s">
        <v>128</v>
      </c>
      <c r="BI29" s="7">
        <v>2</v>
      </c>
      <c r="BJ29" s="7" t="s">
        <v>128</v>
      </c>
      <c r="BK29" s="7">
        <v>2</v>
      </c>
      <c r="BL29" s="7" t="s">
        <v>127</v>
      </c>
      <c r="BM29" s="7">
        <v>3</v>
      </c>
      <c r="BN29" s="7" t="s">
        <v>127</v>
      </c>
      <c r="BO29" s="7">
        <v>2</v>
      </c>
      <c r="BP29" s="7" t="s">
        <v>127</v>
      </c>
      <c r="BQ29" s="7">
        <v>3</v>
      </c>
      <c r="BR29" s="7" t="s">
        <v>128</v>
      </c>
      <c r="BS29" s="7">
        <v>2</v>
      </c>
      <c r="BT29" s="7" t="s">
        <v>128</v>
      </c>
      <c r="BU29" s="7">
        <v>2</v>
      </c>
      <c r="BV29" s="7" t="s">
        <v>128</v>
      </c>
      <c r="BW29" s="7">
        <v>3</v>
      </c>
      <c r="BX29" s="7" t="s">
        <v>6</v>
      </c>
      <c r="BY29" s="7">
        <v>1</v>
      </c>
      <c r="BZ29" s="7"/>
      <c r="CA29" s="7" t="s">
        <v>6</v>
      </c>
      <c r="CB29" s="7">
        <v>1</v>
      </c>
      <c r="CC29" s="7"/>
      <c r="CD29" s="7">
        <f>SUM(Table_0[[#This Row],[1. Akupresur dapat menjadi pengganti obat pereda nyeri haid]:[15. Apakah anda mempunyai rencana untuk mempraktekan akupresur sebagai pengganti obat-obatan untuk mengurangi nyeri haid?]])</f>
        <v>32</v>
      </c>
      <c r="CE29" s="7" t="str">
        <f>IF(Table_0[[#This Row],[Alasan_2]]&gt;36.7,"Positif","Negatif")</f>
        <v>Negatif</v>
      </c>
      <c r="CF29" s="7" t="str">
        <f>IF(Table_0[[#This Row],[Alasan_2]]&gt;36.7,"1","0")</f>
        <v>0</v>
      </c>
    </row>
    <row r="30" spans="1:84" x14ac:dyDescent="0.25">
      <c r="A30">
        <v>16</v>
      </c>
      <c r="B30" s="6">
        <v>1</v>
      </c>
      <c r="C30" s="6">
        <v>12</v>
      </c>
      <c r="D30">
        <v>3</v>
      </c>
      <c r="E30" s="7" t="s">
        <v>6</v>
      </c>
      <c r="F30" s="7">
        <v>1</v>
      </c>
      <c r="G30" s="7" t="s">
        <v>6</v>
      </c>
      <c r="H30" s="7">
        <v>1</v>
      </c>
      <c r="I30" s="7" t="s">
        <v>6</v>
      </c>
      <c r="J30" s="7">
        <v>1</v>
      </c>
      <c r="K30" s="7" t="s">
        <v>98</v>
      </c>
      <c r="L30" s="7">
        <v>0</v>
      </c>
      <c r="M30" s="7"/>
      <c r="N30" s="7" t="s">
        <v>98</v>
      </c>
      <c r="O30" s="7">
        <v>0</v>
      </c>
      <c r="P30" s="7" t="s">
        <v>98</v>
      </c>
      <c r="Q30" s="7">
        <v>0</v>
      </c>
      <c r="R30" s="7" t="s">
        <v>6</v>
      </c>
      <c r="S30" s="7">
        <v>1</v>
      </c>
      <c r="T30" s="7" t="s">
        <v>6</v>
      </c>
      <c r="U30" s="7">
        <v>1</v>
      </c>
      <c r="V30" s="7" t="s">
        <v>98</v>
      </c>
      <c r="W30" s="7">
        <v>0</v>
      </c>
      <c r="X30" s="7" t="s">
        <v>98</v>
      </c>
      <c r="Y30" s="7">
        <v>0</v>
      </c>
      <c r="Z30" s="7" t="s">
        <v>6</v>
      </c>
      <c r="AA30" s="7">
        <v>1</v>
      </c>
      <c r="AB30" s="7" t="s">
        <v>6</v>
      </c>
      <c r="AC30" s="7">
        <v>1</v>
      </c>
      <c r="AD30" s="7" t="s">
        <v>98</v>
      </c>
      <c r="AE30" s="7">
        <v>0</v>
      </c>
      <c r="AF30" s="7" t="s">
        <v>98</v>
      </c>
      <c r="AG30" s="7">
        <v>0</v>
      </c>
      <c r="AH30" s="7" t="s">
        <v>6</v>
      </c>
      <c r="AI30" s="7">
        <v>1</v>
      </c>
      <c r="AJ30" s="7" t="s">
        <v>6</v>
      </c>
      <c r="AK30" s="7">
        <v>1</v>
      </c>
      <c r="AL30" s="7" t="s">
        <v>98</v>
      </c>
      <c r="AM30" s="7">
        <v>0</v>
      </c>
      <c r="AN30" s="7" t="s">
        <v>98</v>
      </c>
      <c r="AO30" s="7">
        <v>0</v>
      </c>
      <c r="AP30" s="7" t="s">
        <v>98</v>
      </c>
      <c r="AQ30" s="7">
        <v>0</v>
      </c>
      <c r="AR30" s="7" t="s">
        <v>98</v>
      </c>
      <c r="AS30" s="7">
        <v>0</v>
      </c>
      <c r="AT30" s="8">
        <f>SUM(Table_0[[#This Row],[1. Akupresur merupakan metode pengobatan totok jari atau tusuk jari yang ditusukan ketitik-titik tertentu pada tubuh]:[15. Akupresur tidak dapat dilakukan pada titik tertentu]])</f>
        <v>6</v>
      </c>
      <c r="AU30" s="9">
        <f>(Table_0[[#This Row],[Column1]]/15)</f>
        <v>0.4</v>
      </c>
      <c r="AV30" s="8" t="str">
        <f>IF(Table_0[[#This Row],[Column13]]&gt;=76%,"Baik",IF(Table_0[[#This Row],[Column13]]&gt;=56%,"Cukup","Kurang"))</f>
        <v>Kurang</v>
      </c>
      <c r="AW30" s="8" t="str">
        <f>IF(Table_0[[#This Row],[Column13]]&gt;=76%,"1",IF(Table_0[[#This Row],[Column13]]&gt;=56%,"2","3"))</f>
        <v>3</v>
      </c>
      <c r="AX30" s="7" t="s">
        <v>124</v>
      </c>
      <c r="AY30" s="7">
        <v>3</v>
      </c>
      <c r="AZ30" s="7" t="s">
        <v>128</v>
      </c>
      <c r="BA30" s="7">
        <v>2</v>
      </c>
      <c r="BB30" s="7" t="s">
        <v>128</v>
      </c>
      <c r="BC30" s="7">
        <v>3</v>
      </c>
      <c r="BD30" s="7" t="s">
        <v>127</v>
      </c>
      <c r="BE30" s="7">
        <v>2</v>
      </c>
      <c r="BF30" s="7" t="s">
        <v>128</v>
      </c>
      <c r="BG30" s="7">
        <v>2</v>
      </c>
      <c r="BH30" s="7" t="s">
        <v>128</v>
      </c>
      <c r="BI30" s="7">
        <v>2</v>
      </c>
      <c r="BJ30" s="7" t="s">
        <v>128</v>
      </c>
      <c r="BK30" s="7">
        <v>2</v>
      </c>
      <c r="BL30" s="7" t="s">
        <v>127</v>
      </c>
      <c r="BM30" s="7">
        <v>3</v>
      </c>
      <c r="BN30" s="7" t="s">
        <v>127</v>
      </c>
      <c r="BO30" s="7">
        <v>2</v>
      </c>
      <c r="BP30" s="7" t="s">
        <v>128</v>
      </c>
      <c r="BQ30" s="7">
        <v>2</v>
      </c>
      <c r="BR30" s="7" t="s">
        <v>128</v>
      </c>
      <c r="BS30" s="7">
        <v>2</v>
      </c>
      <c r="BT30" s="7" t="s">
        <v>127</v>
      </c>
      <c r="BU30" s="7">
        <v>3</v>
      </c>
      <c r="BV30" s="7" t="s">
        <v>127</v>
      </c>
      <c r="BW30" s="7">
        <v>2</v>
      </c>
      <c r="BX30" s="7" t="s">
        <v>6</v>
      </c>
      <c r="BY30" s="7">
        <v>1</v>
      </c>
      <c r="BZ30" s="7"/>
      <c r="CA30" s="7" t="s">
        <v>6</v>
      </c>
      <c r="CB30" s="7">
        <v>1</v>
      </c>
      <c r="CC30" s="7"/>
      <c r="CD30" s="7">
        <f>SUM(Table_0[[#This Row],[1. Akupresur dapat menjadi pengganti obat pereda nyeri haid]:[15. Apakah anda mempunyai rencana untuk mempraktekan akupresur sebagai pengganti obat-obatan untuk mengurangi nyeri haid?]])</f>
        <v>32</v>
      </c>
      <c r="CE30" s="7" t="str">
        <f>IF(Table_0[[#This Row],[Alasan_2]]&gt;36.7,"Positif","Negatif")</f>
        <v>Negatif</v>
      </c>
      <c r="CF30" s="7" t="str">
        <f>IF(Table_0[[#This Row],[Alasan_2]]&gt;36.7,"1","0")</f>
        <v>0</v>
      </c>
    </row>
    <row r="31" spans="1:84" x14ac:dyDescent="0.25">
      <c r="A31">
        <v>16</v>
      </c>
      <c r="B31" s="6">
        <v>1</v>
      </c>
      <c r="C31" s="6">
        <v>13</v>
      </c>
      <c r="D31">
        <v>4</v>
      </c>
      <c r="E31" s="7" t="s">
        <v>6</v>
      </c>
      <c r="F31" s="7">
        <v>1</v>
      </c>
      <c r="G31" s="7" t="s">
        <v>6</v>
      </c>
      <c r="H31" s="7">
        <v>1</v>
      </c>
      <c r="I31" s="7" t="s">
        <v>98</v>
      </c>
      <c r="J31" s="7">
        <v>0</v>
      </c>
      <c r="K31" s="7" t="s">
        <v>98</v>
      </c>
      <c r="L31" s="7">
        <v>0</v>
      </c>
      <c r="M31" s="7"/>
      <c r="N31" s="7" t="s">
        <v>98</v>
      </c>
      <c r="O31" s="7">
        <v>0</v>
      </c>
      <c r="P31" s="7" t="s">
        <v>98</v>
      </c>
      <c r="Q31" s="7">
        <v>0</v>
      </c>
      <c r="R31" s="7" t="s">
        <v>98</v>
      </c>
      <c r="S31" s="7">
        <v>0</v>
      </c>
      <c r="T31" s="7" t="s">
        <v>98</v>
      </c>
      <c r="U31" s="7">
        <v>0</v>
      </c>
      <c r="V31" s="7" t="s">
        <v>98</v>
      </c>
      <c r="W31" s="7">
        <v>0</v>
      </c>
      <c r="X31" s="7" t="s">
        <v>98</v>
      </c>
      <c r="Y31" s="7">
        <v>0</v>
      </c>
      <c r="Z31" s="7" t="s">
        <v>6</v>
      </c>
      <c r="AA31" s="7">
        <v>1</v>
      </c>
      <c r="AB31" s="7" t="s">
        <v>6</v>
      </c>
      <c r="AC31" s="7">
        <v>1</v>
      </c>
      <c r="AD31" s="7" t="s">
        <v>6</v>
      </c>
      <c r="AE31" s="7">
        <v>1</v>
      </c>
      <c r="AF31" s="7" t="s">
        <v>98</v>
      </c>
      <c r="AG31" s="7">
        <v>0</v>
      </c>
      <c r="AH31" s="7" t="s">
        <v>98</v>
      </c>
      <c r="AI31" s="7">
        <v>0</v>
      </c>
      <c r="AJ31" s="7" t="s">
        <v>98</v>
      </c>
      <c r="AK31" s="7">
        <v>0</v>
      </c>
      <c r="AL31" s="7" t="s">
        <v>6</v>
      </c>
      <c r="AM31" s="7">
        <v>1</v>
      </c>
      <c r="AN31" s="7" t="s">
        <v>98</v>
      </c>
      <c r="AO31" s="7">
        <v>0</v>
      </c>
      <c r="AP31" s="7" t="s">
        <v>98</v>
      </c>
      <c r="AQ31" s="7">
        <v>0</v>
      </c>
      <c r="AR31" s="7" t="s">
        <v>6</v>
      </c>
      <c r="AS31" s="7">
        <v>1</v>
      </c>
      <c r="AT31" s="8">
        <f>SUM(Table_0[[#This Row],[1. Akupresur merupakan metode pengobatan totok jari atau tusuk jari yang ditusukan ketitik-titik tertentu pada tubuh]:[15. Akupresur tidak dapat dilakukan pada titik tertentu]])</f>
        <v>5</v>
      </c>
      <c r="AU31" s="9">
        <f>(Table_0[[#This Row],[Column1]]/15)</f>
        <v>0.33333333333333331</v>
      </c>
      <c r="AV31" s="8" t="str">
        <f>IF(Table_0[[#This Row],[Column13]]&gt;=76%,"Baik",IF(Table_0[[#This Row],[Column13]]&gt;=56%,"Cukup","Kurang"))</f>
        <v>Kurang</v>
      </c>
      <c r="AW31" s="8" t="str">
        <f>IF(Table_0[[#This Row],[Column13]]&gt;=76%,"1",IF(Table_0[[#This Row],[Column13]]&gt;=56%,"2","3"))</f>
        <v>3</v>
      </c>
      <c r="AX31" s="7" t="s">
        <v>125</v>
      </c>
      <c r="AY31" s="7">
        <v>2</v>
      </c>
      <c r="AZ31" s="7" t="s">
        <v>128</v>
      </c>
      <c r="BA31" s="7">
        <v>2</v>
      </c>
      <c r="BB31" s="7" t="s">
        <v>123</v>
      </c>
      <c r="BC31" s="7">
        <v>1</v>
      </c>
      <c r="BD31" s="7" t="s">
        <v>123</v>
      </c>
      <c r="BE31" s="7">
        <v>1</v>
      </c>
      <c r="BF31" s="7" t="s">
        <v>128</v>
      </c>
      <c r="BG31" s="7">
        <v>2</v>
      </c>
      <c r="BH31" s="7" t="s">
        <v>128</v>
      </c>
      <c r="BI31" s="7">
        <v>2</v>
      </c>
      <c r="BJ31" s="7" t="s">
        <v>130</v>
      </c>
      <c r="BK31" s="7">
        <v>1</v>
      </c>
      <c r="BL31" s="7" t="s">
        <v>128</v>
      </c>
      <c r="BM31" s="7">
        <v>2</v>
      </c>
      <c r="BN31" s="7" t="s">
        <v>127</v>
      </c>
      <c r="BO31" s="7">
        <v>2</v>
      </c>
      <c r="BP31" s="7" t="s">
        <v>128</v>
      </c>
      <c r="BQ31" s="7">
        <v>2</v>
      </c>
      <c r="BR31" s="7" t="s">
        <v>128</v>
      </c>
      <c r="BS31" s="7">
        <v>2</v>
      </c>
      <c r="BT31" s="7" t="s">
        <v>128</v>
      </c>
      <c r="BU31" s="7">
        <v>2</v>
      </c>
      <c r="BV31" s="7" t="s">
        <v>127</v>
      </c>
      <c r="BW31" s="7">
        <v>2</v>
      </c>
      <c r="BX31" s="7" t="s">
        <v>6</v>
      </c>
      <c r="BY31" s="7">
        <v>1</v>
      </c>
      <c r="BZ31" s="7"/>
      <c r="CA31" s="7" t="s">
        <v>6</v>
      </c>
      <c r="CB31" s="7">
        <v>1</v>
      </c>
      <c r="CC31" s="7"/>
      <c r="CD31" s="7">
        <f>SUM(Table_0[[#This Row],[1. Akupresur dapat menjadi pengganti obat pereda nyeri haid]:[15. Apakah anda mempunyai rencana untuk mempraktekan akupresur sebagai pengganti obat-obatan untuk mengurangi nyeri haid?]])</f>
        <v>25</v>
      </c>
      <c r="CE31" s="7" t="str">
        <f>IF(Table_0[[#This Row],[Alasan_2]]&gt;36.7,"Positif","Negatif")</f>
        <v>Negatif</v>
      </c>
      <c r="CF31" s="7" t="str">
        <f>IF(Table_0[[#This Row],[Alasan_2]]&gt;36.7,"1","0")</f>
        <v>0</v>
      </c>
    </row>
    <row r="32" spans="1:84" x14ac:dyDescent="0.25">
      <c r="A32">
        <v>18</v>
      </c>
      <c r="B32" s="6">
        <v>3</v>
      </c>
      <c r="C32" s="6">
        <v>12</v>
      </c>
      <c r="D32">
        <v>3</v>
      </c>
      <c r="E32" s="7" t="s">
        <v>98</v>
      </c>
      <c r="F32" s="7">
        <v>0</v>
      </c>
      <c r="G32" s="7" t="s">
        <v>6</v>
      </c>
      <c r="H32" s="7">
        <v>1</v>
      </c>
      <c r="I32" s="7" t="s">
        <v>98</v>
      </c>
      <c r="J32" s="7">
        <v>0</v>
      </c>
      <c r="K32" s="7" t="s">
        <v>98</v>
      </c>
      <c r="L32" s="7">
        <v>0</v>
      </c>
      <c r="M32" s="7"/>
      <c r="N32" s="7" t="s">
        <v>98</v>
      </c>
      <c r="O32" s="7">
        <v>0</v>
      </c>
      <c r="P32" s="7" t="s">
        <v>6</v>
      </c>
      <c r="Q32" s="7">
        <v>1</v>
      </c>
      <c r="R32" s="7" t="s">
        <v>98</v>
      </c>
      <c r="S32" s="7">
        <v>0</v>
      </c>
      <c r="T32" s="7" t="s">
        <v>6</v>
      </c>
      <c r="U32" s="7">
        <v>1</v>
      </c>
      <c r="V32" s="7" t="s">
        <v>98</v>
      </c>
      <c r="W32" s="7">
        <v>0</v>
      </c>
      <c r="X32" s="7" t="s">
        <v>98</v>
      </c>
      <c r="Y32" s="7">
        <v>0</v>
      </c>
      <c r="Z32" s="7" t="s">
        <v>98</v>
      </c>
      <c r="AA32" s="7">
        <v>0</v>
      </c>
      <c r="AB32" s="7" t="s">
        <v>98</v>
      </c>
      <c r="AC32" s="7">
        <v>0</v>
      </c>
      <c r="AD32" s="7" t="s">
        <v>98</v>
      </c>
      <c r="AE32" s="7">
        <v>0</v>
      </c>
      <c r="AF32" s="7" t="s">
        <v>6</v>
      </c>
      <c r="AG32" s="7">
        <v>1</v>
      </c>
      <c r="AH32" s="7" t="s">
        <v>98</v>
      </c>
      <c r="AI32" s="7">
        <v>0</v>
      </c>
      <c r="AJ32" s="7" t="s">
        <v>98</v>
      </c>
      <c r="AK32" s="7">
        <v>0</v>
      </c>
      <c r="AL32" s="7" t="s">
        <v>98</v>
      </c>
      <c r="AM32" s="7">
        <v>0</v>
      </c>
      <c r="AN32" s="7" t="s">
        <v>6</v>
      </c>
      <c r="AO32" s="7">
        <v>1</v>
      </c>
      <c r="AP32" s="7" t="s">
        <v>6</v>
      </c>
      <c r="AQ32" s="7">
        <v>1</v>
      </c>
      <c r="AR32" s="7" t="s">
        <v>6</v>
      </c>
      <c r="AS32" s="7">
        <v>1</v>
      </c>
      <c r="AT32" s="8">
        <f>SUM(Table_0[[#This Row],[1. Akupresur merupakan metode pengobatan totok jari atau tusuk jari yang ditusukan ketitik-titik tertentu pada tubuh]:[15. Akupresur tidak dapat dilakukan pada titik tertentu]])</f>
        <v>6</v>
      </c>
      <c r="AU32" s="9">
        <f>(Table_0[[#This Row],[Column1]]/15)</f>
        <v>0.4</v>
      </c>
      <c r="AV32" s="8" t="str">
        <f>IF(Table_0[[#This Row],[Column13]]&gt;=76%,"Baik",IF(Table_0[[#This Row],[Column13]]&gt;=56%,"Cukup","Kurang"))</f>
        <v>Kurang</v>
      </c>
      <c r="AW32" s="8" t="str">
        <f>IF(Table_0[[#This Row],[Column13]]&gt;=76%,"1",IF(Table_0[[#This Row],[Column13]]&gt;=56%,"2","3"))</f>
        <v>3</v>
      </c>
      <c r="AX32" s="7" t="s">
        <v>125</v>
      </c>
      <c r="AY32" s="7">
        <v>2</v>
      </c>
      <c r="AZ32" s="7" t="s">
        <v>128</v>
      </c>
      <c r="BA32" s="7">
        <v>2</v>
      </c>
      <c r="BB32" s="7" t="s">
        <v>123</v>
      </c>
      <c r="BC32" s="7">
        <v>1</v>
      </c>
      <c r="BD32" s="7" t="s">
        <v>127</v>
      </c>
      <c r="BE32" s="7">
        <v>2</v>
      </c>
      <c r="BF32" s="7" t="s">
        <v>128</v>
      </c>
      <c r="BG32" s="7">
        <v>2</v>
      </c>
      <c r="BH32" s="7" t="s">
        <v>128</v>
      </c>
      <c r="BI32" s="7">
        <v>2</v>
      </c>
      <c r="BJ32" s="7" t="s">
        <v>128</v>
      </c>
      <c r="BK32" s="7">
        <v>2</v>
      </c>
      <c r="BL32" s="7" t="s">
        <v>128</v>
      </c>
      <c r="BM32" s="7">
        <v>2</v>
      </c>
      <c r="BN32" s="7" t="s">
        <v>127</v>
      </c>
      <c r="BO32" s="7">
        <v>2</v>
      </c>
      <c r="BP32" s="7" t="s">
        <v>127</v>
      </c>
      <c r="BQ32" s="7">
        <v>3</v>
      </c>
      <c r="BR32" s="7" t="s">
        <v>128</v>
      </c>
      <c r="BS32" s="7">
        <v>2</v>
      </c>
      <c r="BT32" s="7" t="s">
        <v>128</v>
      </c>
      <c r="BU32" s="7">
        <v>2</v>
      </c>
      <c r="BV32" s="7" t="s">
        <v>127</v>
      </c>
      <c r="BW32" s="7">
        <v>2</v>
      </c>
      <c r="BX32" s="7" t="s">
        <v>6</v>
      </c>
      <c r="BY32" s="7">
        <v>1</v>
      </c>
      <c r="BZ32" s="7"/>
      <c r="CA32" s="7" t="s">
        <v>6</v>
      </c>
      <c r="CB32" s="7">
        <v>1</v>
      </c>
      <c r="CC32" s="7"/>
      <c r="CD32" s="7">
        <f>SUM(Table_0[[#This Row],[1. Akupresur dapat menjadi pengganti obat pereda nyeri haid]:[15. Apakah anda mempunyai rencana untuk mempraktekan akupresur sebagai pengganti obat-obatan untuk mengurangi nyeri haid?]])</f>
        <v>28</v>
      </c>
      <c r="CE32" s="7" t="str">
        <f>IF(Table_0[[#This Row],[Alasan_2]]&gt;36.7,"Positif","Negatif")</f>
        <v>Negatif</v>
      </c>
      <c r="CF32" s="7" t="str">
        <f>IF(Table_0[[#This Row],[Alasan_2]]&gt;36.7,"1","0")</f>
        <v>0</v>
      </c>
    </row>
    <row r="33" spans="1:84" x14ac:dyDescent="0.25">
      <c r="A33">
        <v>17</v>
      </c>
      <c r="B33" s="6">
        <v>2</v>
      </c>
      <c r="C33" s="6">
        <v>11</v>
      </c>
      <c r="D33">
        <v>2</v>
      </c>
      <c r="E33" s="7" t="s">
        <v>6</v>
      </c>
      <c r="F33" s="7">
        <v>1</v>
      </c>
      <c r="G33" s="7" t="s">
        <v>6</v>
      </c>
      <c r="H33" s="7">
        <v>1</v>
      </c>
      <c r="I33" s="7" t="s">
        <v>6</v>
      </c>
      <c r="J33" s="7">
        <v>1</v>
      </c>
      <c r="K33" s="7" t="s">
        <v>98</v>
      </c>
      <c r="L33" s="7">
        <v>0</v>
      </c>
      <c r="M33" s="7"/>
      <c r="N33" s="7" t="s">
        <v>98</v>
      </c>
      <c r="O33" s="7">
        <v>0</v>
      </c>
      <c r="P33" s="7" t="s">
        <v>6</v>
      </c>
      <c r="Q33" s="7">
        <v>1</v>
      </c>
      <c r="R33" s="7" t="s">
        <v>98</v>
      </c>
      <c r="S33" s="7">
        <v>0</v>
      </c>
      <c r="T33" s="7" t="s">
        <v>98</v>
      </c>
      <c r="U33" s="7">
        <v>0</v>
      </c>
      <c r="V33" s="7" t="s">
        <v>6</v>
      </c>
      <c r="W33" s="7">
        <v>1</v>
      </c>
      <c r="X33" s="7" t="s">
        <v>6</v>
      </c>
      <c r="Y33" s="7">
        <v>1</v>
      </c>
      <c r="Z33" s="7" t="s">
        <v>98</v>
      </c>
      <c r="AA33" s="7">
        <v>0</v>
      </c>
      <c r="AB33" s="7" t="s">
        <v>98</v>
      </c>
      <c r="AC33" s="7">
        <v>0</v>
      </c>
      <c r="AD33" s="7" t="s">
        <v>98</v>
      </c>
      <c r="AE33" s="7">
        <v>0</v>
      </c>
      <c r="AF33" s="7" t="s">
        <v>98</v>
      </c>
      <c r="AG33" s="7">
        <v>0</v>
      </c>
      <c r="AH33" s="7" t="s">
        <v>6</v>
      </c>
      <c r="AI33" s="7">
        <v>1</v>
      </c>
      <c r="AJ33" s="7" t="s">
        <v>6</v>
      </c>
      <c r="AK33" s="7">
        <v>1</v>
      </c>
      <c r="AL33" s="7" t="s">
        <v>98</v>
      </c>
      <c r="AM33" s="7">
        <v>0</v>
      </c>
      <c r="AN33" s="7" t="s">
        <v>6</v>
      </c>
      <c r="AO33" s="7">
        <v>1</v>
      </c>
      <c r="AP33" s="7" t="s">
        <v>6</v>
      </c>
      <c r="AQ33" s="7">
        <v>1</v>
      </c>
      <c r="AR33" s="7" t="s">
        <v>98</v>
      </c>
      <c r="AS33" s="7">
        <v>0</v>
      </c>
      <c r="AT33" s="8">
        <f>SUM(Table_0[[#This Row],[1. Akupresur merupakan metode pengobatan totok jari atau tusuk jari yang ditusukan ketitik-titik tertentu pada tubuh]:[15. Akupresur tidak dapat dilakukan pada titik tertentu]])</f>
        <v>7</v>
      </c>
      <c r="AU33" s="9">
        <f>(Table_0[[#This Row],[Column1]]/15)</f>
        <v>0.46666666666666667</v>
      </c>
      <c r="AV33" s="8" t="str">
        <f>IF(Table_0[[#This Row],[Column13]]&gt;=76%,"Baik",IF(Table_0[[#This Row],[Column13]]&gt;=56%,"Cukup","Kurang"))</f>
        <v>Kurang</v>
      </c>
      <c r="AW33" s="8" t="str">
        <f>IF(Table_0[[#This Row],[Column13]]&gt;=76%,"1",IF(Table_0[[#This Row],[Column13]]&gt;=56%,"2","3"))</f>
        <v>3</v>
      </c>
      <c r="AX33" s="7" t="s">
        <v>124</v>
      </c>
      <c r="AY33" s="7">
        <v>3</v>
      </c>
      <c r="AZ33" s="7" t="s">
        <v>128</v>
      </c>
      <c r="BA33" s="7">
        <v>2</v>
      </c>
      <c r="BB33" s="7" t="s">
        <v>123</v>
      </c>
      <c r="BC33" s="7">
        <v>2</v>
      </c>
      <c r="BD33" s="7" t="s">
        <v>127</v>
      </c>
      <c r="BE33" s="7">
        <v>2</v>
      </c>
      <c r="BF33" s="7" t="s">
        <v>128</v>
      </c>
      <c r="BG33" s="7">
        <v>2</v>
      </c>
      <c r="BH33" s="7" t="s">
        <v>127</v>
      </c>
      <c r="BI33" s="7">
        <v>3</v>
      </c>
      <c r="BJ33" s="7" t="s">
        <v>128</v>
      </c>
      <c r="BK33" s="7">
        <v>2</v>
      </c>
      <c r="BL33" s="7" t="s">
        <v>128</v>
      </c>
      <c r="BM33" s="7">
        <v>2</v>
      </c>
      <c r="BN33" s="7" t="s">
        <v>128</v>
      </c>
      <c r="BO33" s="7">
        <v>3</v>
      </c>
      <c r="BP33" s="7" t="s">
        <v>128</v>
      </c>
      <c r="BQ33" s="7">
        <v>2</v>
      </c>
      <c r="BR33" s="7" t="s">
        <v>128</v>
      </c>
      <c r="BS33" s="7">
        <v>2</v>
      </c>
      <c r="BT33" s="7" t="s">
        <v>128</v>
      </c>
      <c r="BU33" s="7">
        <v>2</v>
      </c>
      <c r="BV33" s="7" t="s">
        <v>127</v>
      </c>
      <c r="BW33" s="7">
        <v>2</v>
      </c>
      <c r="BX33" s="7" t="s">
        <v>6</v>
      </c>
      <c r="BY33" s="7">
        <v>1</v>
      </c>
      <c r="BZ33" s="7"/>
      <c r="CA33" s="7" t="s">
        <v>6</v>
      </c>
      <c r="CB33" s="7">
        <v>1</v>
      </c>
      <c r="CC33" s="7"/>
      <c r="CD33" s="7">
        <f>SUM(Table_0[[#This Row],[1. Akupresur dapat menjadi pengganti obat pereda nyeri haid]:[15. Apakah anda mempunyai rencana untuk mempraktekan akupresur sebagai pengganti obat-obatan untuk mengurangi nyeri haid?]])</f>
        <v>31</v>
      </c>
      <c r="CE33" s="7" t="str">
        <f>IF(Table_0[[#This Row],[Alasan_2]]&gt;36.7,"Positif","Negatif")</f>
        <v>Negatif</v>
      </c>
      <c r="CF33" s="7" t="str">
        <f>IF(Table_0[[#This Row],[Alasan_2]]&gt;36.7,"1","0")</f>
        <v>0</v>
      </c>
    </row>
    <row r="34" spans="1:84" x14ac:dyDescent="0.25"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>
        <f>SUM(Q4:Q33)</f>
        <v>15</v>
      </c>
      <c r="R34" s="7"/>
      <c r="S34" s="7">
        <f t="shared" ref="S34:AS34" si="1">SUM(S4:S33)</f>
        <v>22</v>
      </c>
      <c r="T34" s="7"/>
      <c r="U34" s="7">
        <f t="shared" si="1"/>
        <v>17</v>
      </c>
      <c r="V34" s="7"/>
      <c r="W34" s="7">
        <f t="shared" si="1"/>
        <v>21</v>
      </c>
      <c r="X34" s="7"/>
      <c r="Y34" s="7">
        <f t="shared" si="1"/>
        <v>19</v>
      </c>
      <c r="Z34" s="7"/>
      <c r="AA34" s="7">
        <f t="shared" si="1"/>
        <v>20</v>
      </c>
      <c r="AB34" s="7"/>
      <c r="AC34" s="7">
        <f t="shared" si="1"/>
        <v>18</v>
      </c>
      <c r="AD34" s="7"/>
      <c r="AE34" s="7">
        <f t="shared" si="1"/>
        <v>16</v>
      </c>
      <c r="AF34" s="7"/>
      <c r="AG34" s="7">
        <f t="shared" si="1"/>
        <v>18</v>
      </c>
      <c r="AH34" s="7"/>
      <c r="AI34" s="7">
        <f t="shared" si="1"/>
        <v>16</v>
      </c>
      <c r="AJ34" s="7"/>
      <c r="AK34" s="7">
        <f t="shared" si="1"/>
        <v>12</v>
      </c>
      <c r="AL34" s="7"/>
      <c r="AM34" s="7">
        <f t="shared" si="1"/>
        <v>15</v>
      </c>
      <c r="AN34" s="7"/>
      <c r="AO34" s="7">
        <f t="shared" si="1"/>
        <v>16</v>
      </c>
      <c r="AP34" s="7"/>
      <c r="AQ34" s="7">
        <f t="shared" si="1"/>
        <v>15</v>
      </c>
      <c r="AR34" s="7"/>
      <c r="AS34" s="7">
        <f t="shared" si="1"/>
        <v>15</v>
      </c>
      <c r="AT34" s="8"/>
      <c r="AU34" s="8"/>
      <c r="AV34" s="8"/>
      <c r="AW34" s="8"/>
      <c r="AX34" s="5"/>
      <c r="AY34" s="7">
        <f>SUM(AY4:AY33)</f>
        <v>86</v>
      </c>
      <c r="AZ34" s="7"/>
      <c r="BA34" s="7">
        <f t="shared" ref="BA34:CC34" si="2">SUM(BA4:BA33)</f>
        <v>84</v>
      </c>
      <c r="BB34" s="7"/>
      <c r="BC34" s="7">
        <f t="shared" si="2"/>
        <v>71</v>
      </c>
      <c r="BD34" s="7"/>
      <c r="BE34" s="7">
        <f t="shared" si="2"/>
        <v>74</v>
      </c>
      <c r="BF34" s="7"/>
      <c r="BG34" s="7">
        <f t="shared" si="2"/>
        <v>84</v>
      </c>
      <c r="BH34" s="7"/>
      <c r="BI34" s="7">
        <f t="shared" si="2"/>
        <v>77</v>
      </c>
      <c r="BJ34" s="7"/>
      <c r="BK34" s="7">
        <f t="shared" si="2"/>
        <v>82</v>
      </c>
      <c r="BL34" s="7"/>
      <c r="BM34" s="7">
        <f t="shared" si="2"/>
        <v>83</v>
      </c>
      <c r="BN34" s="7"/>
      <c r="BO34" s="7">
        <f t="shared" si="2"/>
        <v>78</v>
      </c>
      <c r="BP34" s="7"/>
      <c r="BQ34" s="7">
        <f t="shared" si="2"/>
        <v>80</v>
      </c>
      <c r="BR34" s="7"/>
      <c r="BS34" s="7">
        <f t="shared" si="2"/>
        <v>89</v>
      </c>
      <c r="BT34" s="7"/>
      <c r="BU34" s="7">
        <f t="shared" si="2"/>
        <v>84</v>
      </c>
      <c r="BV34" s="7"/>
      <c r="BW34" s="7">
        <f t="shared" si="2"/>
        <v>77</v>
      </c>
      <c r="BX34" s="7"/>
      <c r="BY34" s="7">
        <f t="shared" si="2"/>
        <v>23</v>
      </c>
      <c r="BZ34" s="7">
        <f>AVERAGE(Table_0[[#Totals],[1. Akupresur dapat menjadi pengganti obat pereda nyeri haid]:[13. Pemijatan dapat dilakukan pada orang yang memiliki bendungan kelenjar getah bening dan kulit yang terkelupas]])</f>
        <v>80.692307692307693</v>
      </c>
      <c r="CA34" s="7"/>
      <c r="CB34" s="7">
        <f t="shared" si="2"/>
        <v>23</v>
      </c>
      <c r="CC34" s="7">
        <f t="shared" si="2"/>
        <v>0</v>
      </c>
      <c r="CD34" s="7"/>
    </row>
    <row r="35" spans="1:84" x14ac:dyDescent="0.25">
      <c r="Q35" s="10">
        <f>(Table_0[[#Totals],[1. Akupresur merupakan metode pengobatan totok jari atau tusuk jari yang ditusukan ketitik-titik tertentu pada tubuh]]/30)</f>
        <v>0.5</v>
      </c>
      <c r="R35" s="10"/>
      <c r="S35" s="10">
        <f>(Table_0[[#Totals],[2. Dismenore merupakan nyeri pada bagian bawah perut yang terjadi saat wanita mengalami menstruasi]]/30)</f>
        <v>0.73333333333333328</v>
      </c>
      <c r="T35" s="10"/>
      <c r="U35" s="10">
        <f>(Table_0[[#Totals],[3. Penanganan nyeri haid dilakukan dengan obat-obatan dan terapi komplementer (tradisional) salah satunya akupresur]]/30)</f>
        <v>0.56666666666666665</v>
      </c>
      <c r="V35" s="10"/>
      <c r="W35" s="10">
        <f>(Table_0[[#Totals],[4. Akupresur bermanfaat untuk mengurangi bermacam-macam sakit]]/30)</f>
        <v>0.7</v>
      </c>
      <c r="X35" s="10"/>
      <c r="Y35" s="10">
        <f>(Table_0[[#Totals],[5. Akupresur bermanfaat untuk mengatasi nyeri haid.]]/30)</f>
        <v>0.6333333333333333</v>
      </c>
      <c r="Z35" s="10"/>
      <c r="AA35" s="10">
        <f>(Table_0[[#Totals],[6. Akupresur dapat dilakukan oleh diri sendiri atau dibantu orang lain]]/30)</f>
        <v>0.66666666666666663</v>
      </c>
      <c r="AB35" s="10"/>
      <c r="AC35" s="10">
        <f>(Table_0[[#Totals],[7. Akupresur dapat dilakukan dimana saja dan kapan saja]]/30)</f>
        <v>0.6</v>
      </c>
      <c r="AD35" s="10"/>
      <c r="AE35" s="10">
        <f>(Table_0[[#Totals],[8. Efek samping dari metode pengobatan akupresur sangat minimal]]/30)</f>
        <v>0.53333333333333333</v>
      </c>
      <c r="AF35" s="10"/>
      <c r="AG35" s="10">
        <f>(Table_0[[#Totals],[9. Iritasi mukosa lambung terjadi jika mengkonsumsi obat-obatan secara terus menerus]]/30)</f>
        <v>0.6</v>
      </c>
      <c r="AH35" s="10"/>
      <c r="AI35" s="10">
        <f>(Table_0[[#Totals],[10. Akupresur dilakukan selama 3-5 menit]]/30)</f>
        <v>0.53333333333333333</v>
      </c>
      <c r="AJ35" s="10"/>
      <c r="AK35" s="10">
        <f>(Table_0[[#Totals],[11. Akupresur dilakukan sebanyak 30 kali tekanan]]/30)</f>
        <v>0.4</v>
      </c>
      <c r="AL35" s="10"/>
      <c r="AM35" s="10">
        <f>(Table_0[[#Totals],[12. Akupresur dapat dilakukan pada titik yang terletak diantara ibu jari dan telunjuk LI 4 atau Hegu]]/30)</f>
        <v>0.5</v>
      </c>
      <c r="AN35" s="10"/>
      <c r="AO35" s="10">
        <f>(Table_0[[#Totals],[13. Akupresur dapat dilakukan pada bagian atas kaki diantara pertemuan tulang ibu jari dan jari kedua pada kaki LR 3 atau tai chong]]/30)</f>
        <v>0.53333333333333333</v>
      </c>
      <c r="AP35" s="10"/>
      <c r="AQ35" s="10">
        <f>(Table_0[[#Totals],[14. Akupresur dapat dilakukan pada titik 4 jari diatas mata kaki SP 6 atau Sanyinjiao]]/30)</f>
        <v>0.5</v>
      </c>
      <c r="AR35" s="10"/>
      <c r="AS35" s="10">
        <f>(Table_0[[#Totals],[15. Akupresur tidak dapat dilakukan pada titik tertentu]]/30)</f>
        <v>0.5</v>
      </c>
      <c r="AY35" t="str">
        <f>IF(Table_0[[#Totals],[1. Akupresur dapat menjadi pengganti obat pereda nyeri haid]]&gt;81.15,"Positif","Negatif")</f>
        <v>Positif</v>
      </c>
      <c r="BA35" s="6" t="str">
        <f>IF(Table_0[[#Totals],[2. Akupresur dapat mengurangi nyeri haid]]&gt;81.15,"Positif","Negatif")</f>
        <v>Positif</v>
      </c>
      <c r="BC35" s="6" t="str">
        <f>IF(Table_0[[#Totals],[3. Akupresur tidak dapat digunakan untuk mengurangi bermacam-macam sakit dan nyeri]]&gt;81.15,"Positif","Negatif")</f>
        <v>Negatif</v>
      </c>
      <c r="BE35" s="6" t="str">
        <f>IF(Table_0[[#Totals],[4. Terapi akupresur tidak dapat dilakukan dengan cara memijat titik akupuntur dengan menggunakan jari]]&gt;81.15,"Positif","Negatif")</f>
        <v>Negatif</v>
      </c>
      <c r="BG35" s="6" t="str">
        <f>IF(Table_0[[#Totals],[5. Gerakan menekan pada akupresur dapat mengurangi nyeri haid]]&gt;81.15,"Positif","Negatif")</f>
        <v>Positif</v>
      </c>
      <c r="BI35" s="6" t="str">
        <f>IF(Table_0[[#Totals],[6. Akupresur dapat dilakukan sebanyak 30 kali hitungan]]&gt;81.15,"Positif","Negatif")</f>
        <v>Negatif</v>
      </c>
      <c r="BK35" s="6" t="str">
        <f>IF(Table_0[[#Totals],[7. Akupresur dapat menggunakan minyak seperti zaitun untuk memperlancar pemijatan]]&gt;81.15,"Positif","Negatif")</f>
        <v>Positif</v>
      </c>
      <c r="BM35" s="6" t="str">
        <f>IF(Table_0[[#Totals],[8. Akupresur memiliki kelebihan mudah dipelajari]]&gt;81.15,"Positif","Negatif")</f>
        <v>Positif</v>
      </c>
      <c r="BO35" s="6" t="str">
        <f>IF(Table_0[[#Totals],[9. Akupresur tidak dapat dilakukan dimana saja]]&gt;81.15,"Positif","Negatif")</f>
        <v>Negatif</v>
      </c>
      <c r="BQ35" s="6" t="str">
        <f>IF(Table_0[[#Totals],[10. Efek samping dari metode pengobatan akupresur sangat minimal]]&gt;81.15,"Positif","Negatif")</f>
        <v>Negatif</v>
      </c>
      <c r="BS35" s="6" t="str">
        <f>IF(Table_0[[#Totals],[11. Efek samping obat-obatan jika dikonsumsi dalam jangka panjang berbahaya bagi tubuh]]&gt;81.15,"Positif","Negatif")</f>
        <v>Positif</v>
      </c>
      <c r="BU35" s="6" t="str">
        <f>IF(Table_0[[#Totals],[12. Titik yang terletak diantara ibu jari dan telunjuk merupakan salah satu titik akupresur]]&gt;81.15,"Positif","Negatif")</f>
        <v>Positif</v>
      </c>
      <c r="BW35" s="6" t="str">
        <f>IF(Table_0[[#Totals],[13. Pemijatan dapat dilakukan pada orang yang memiliki bendungan kelenjar getah bening dan kulit yang terkelupas]]&gt;81.15,"Positif","Negatif")</f>
        <v>Negatif</v>
      </c>
    </row>
    <row r="36" spans="1:84" x14ac:dyDescent="0.25">
      <c r="Q36" t="str">
        <f>IF(Q35&gt;=76%,"Baik",IF(Q35&gt;=56%,"Cukup","Kurang"))</f>
        <v>Kurang</v>
      </c>
      <c r="S36" s="6" t="str">
        <f t="shared" ref="S36:AS36" si="3">IF(S35&gt;=76%,"Baik",IF(S35&gt;=56%,"Cukup","Kurang"))</f>
        <v>Cukup</v>
      </c>
      <c r="U36" s="6" t="str">
        <f t="shared" si="3"/>
        <v>Cukup</v>
      </c>
      <c r="W36" s="6" t="str">
        <f t="shared" si="3"/>
        <v>Cukup</v>
      </c>
      <c r="Y36" s="6" t="str">
        <f t="shared" si="3"/>
        <v>Cukup</v>
      </c>
      <c r="AA36" s="6" t="str">
        <f t="shared" si="3"/>
        <v>Cukup</v>
      </c>
      <c r="AC36" s="6" t="str">
        <f t="shared" si="3"/>
        <v>Cukup</v>
      </c>
      <c r="AE36" s="6" t="str">
        <f t="shared" si="3"/>
        <v>Kurang</v>
      </c>
      <c r="AG36" s="6" t="str">
        <f t="shared" si="3"/>
        <v>Cukup</v>
      </c>
      <c r="AI36" s="6" t="str">
        <f t="shared" si="3"/>
        <v>Kurang</v>
      </c>
      <c r="AK36" s="6" t="str">
        <f t="shared" si="3"/>
        <v>Kurang</v>
      </c>
      <c r="AM36" s="6" t="str">
        <f t="shared" si="3"/>
        <v>Kurang</v>
      </c>
      <c r="AO36" s="6" t="str">
        <f t="shared" si="3"/>
        <v>Kurang</v>
      </c>
      <c r="AQ36" s="6" t="str">
        <f t="shared" si="3"/>
        <v>Kurang</v>
      </c>
      <c r="AS36" s="6" t="str">
        <f t="shared" si="3"/>
        <v>Kurang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8E47B-4ECA-46B9-BD95-2C9D7559BB54}">
  <dimension ref="A1:BY36"/>
  <sheetViews>
    <sheetView workbookViewId="0">
      <selection activeCell="BQ11" sqref="BQ11"/>
    </sheetView>
  </sheetViews>
  <sheetFormatPr defaultRowHeight="15" x14ac:dyDescent="0.25"/>
  <cols>
    <col min="1" max="1" width="9.140625" style="16"/>
    <col min="3" max="3" width="9.140625" style="16"/>
    <col min="5" max="5" width="9.140625" style="16"/>
    <col min="7" max="7" width="9.140625" style="16"/>
    <col min="9" max="9" width="9.140625" style="16"/>
    <col min="11" max="11" width="9.140625" style="16"/>
    <col min="13" max="13" width="9.140625" style="16"/>
    <col min="15" max="15" width="9.140625" style="16"/>
    <col min="17" max="17" width="9.140625" style="16"/>
    <col min="19" max="19" width="9.140625" style="16"/>
    <col min="21" max="21" width="9.140625" style="16"/>
    <col min="23" max="23" width="9.140625" style="16"/>
    <col min="25" max="25" width="9.140625" style="16"/>
    <col min="27" max="27" width="9.140625" style="16"/>
    <col min="29" max="29" width="9.140625" style="16"/>
    <col min="35" max="35" width="9.140625" style="16"/>
    <col min="37" max="37" width="9.140625" style="16"/>
    <col min="39" max="39" width="9.140625" style="16"/>
    <col min="41" max="41" width="9.140625" style="16"/>
    <col min="43" max="43" width="9.140625" style="16"/>
    <col min="45" max="45" width="9.140625" style="16"/>
    <col min="47" max="47" width="9.140625" style="16"/>
    <col min="49" max="49" width="9.140625" style="16"/>
    <col min="51" max="51" width="9.140625" style="16"/>
    <col min="53" max="53" width="9.140625" style="16"/>
    <col min="55" max="55" width="9.140625" style="16"/>
    <col min="57" max="57" width="9.140625" style="16"/>
    <col min="59" max="59" width="9.140625" style="16"/>
    <col min="61" max="61" width="9.140625" style="16"/>
    <col min="64" max="64" width="9.140625" style="16"/>
    <col min="68" max="68" width="14.42578125" customWidth="1"/>
  </cols>
  <sheetData>
    <row r="1" spans="1:77" x14ac:dyDescent="0.25">
      <c r="A1" s="13" t="s">
        <v>106</v>
      </c>
      <c r="B1" s="12" t="s">
        <v>8</v>
      </c>
      <c r="C1" s="12" t="s">
        <v>126</v>
      </c>
      <c r="D1" s="12" t="s">
        <v>9</v>
      </c>
      <c r="E1" s="12" t="s">
        <v>129</v>
      </c>
      <c r="F1" s="12" t="s">
        <v>10</v>
      </c>
      <c r="G1" s="12" t="s">
        <v>131</v>
      </c>
      <c r="H1" s="12" t="s">
        <v>11</v>
      </c>
      <c r="I1" s="12" t="s">
        <v>132</v>
      </c>
      <c r="J1" s="12" t="s">
        <v>12</v>
      </c>
      <c r="K1" s="12" t="s">
        <v>133</v>
      </c>
      <c r="L1" s="12" t="s">
        <v>13</v>
      </c>
      <c r="M1" s="12" t="s">
        <v>134</v>
      </c>
      <c r="N1" s="12" t="s">
        <v>14</v>
      </c>
      <c r="O1" s="12" t="s">
        <v>135</v>
      </c>
      <c r="P1" s="12" t="s">
        <v>15</v>
      </c>
      <c r="Q1" s="12" t="s">
        <v>114</v>
      </c>
      <c r="R1" s="12" t="s">
        <v>16</v>
      </c>
      <c r="S1" s="12" t="s">
        <v>137</v>
      </c>
      <c r="T1" s="12" t="s">
        <v>17</v>
      </c>
      <c r="U1" s="12" t="s">
        <v>116</v>
      </c>
      <c r="V1" s="12" t="s">
        <v>18</v>
      </c>
      <c r="W1" s="12" t="s">
        <v>139</v>
      </c>
      <c r="X1" s="12" t="s">
        <v>19</v>
      </c>
      <c r="Y1" s="12" t="s">
        <v>140</v>
      </c>
      <c r="Z1" s="12" t="s">
        <v>20</v>
      </c>
      <c r="AA1" s="12" t="s">
        <v>152</v>
      </c>
      <c r="AB1" s="12" t="s">
        <v>21</v>
      </c>
      <c r="AC1" s="12" t="s">
        <v>120</v>
      </c>
      <c r="AD1" s="12" t="s">
        <v>22</v>
      </c>
      <c r="AE1" s="12" t="s">
        <v>70</v>
      </c>
      <c r="AF1" s="12" t="s">
        <v>91</v>
      </c>
      <c r="AG1" s="12" t="s">
        <v>90</v>
      </c>
      <c r="AH1" s="12" t="s">
        <v>89</v>
      </c>
      <c r="AI1" s="12" t="s">
        <v>106</v>
      </c>
      <c r="AJ1" s="12" t="s">
        <v>23</v>
      </c>
      <c r="AK1" s="12" t="s">
        <v>126</v>
      </c>
      <c r="AL1" s="12" t="s">
        <v>24</v>
      </c>
      <c r="AM1" s="11" t="s">
        <v>129</v>
      </c>
      <c r="AN1" s="11" t="s">
        <v>25</v>
      </c>
      <c r="AO1" s="11" t="s">
        <v>131</v>
      </c>
      <c r="AP1" s="11" t="s">
        <v>26</v>
      </c>
      <c r="AQ1" s="15" t="s">
        <v>132</v>
      </c>
      <c r="AR1" s="12" t="s">
        <v>27</v>
      </c>
      <c r="AS1" s="12" t="s">
        <v>133</v>
      </c>
      <c r="AT1" s="12" t="s">
        <v>28</v>
      </c>
      <c r="AU1" s="12" t="s">
        <v>134</v>
      </c>
      <c r="AV1" s="12" t="s">
        <v>29</v>
      </c>
      <c r="AW1" s="12" t="s">
        <v>135</v>
      </c>
      <c r="AX1" s="12" t="s">
        <v>30</v>
      </c>
      <c r="AY1" s="11" t="s">
        <v>114</v>
      </c>
      <c r="AZ1" s="11" t="s">
        <v>31</v>
      </c>
      <c r="BA1" s="21" t="s">
        <v>137</v>
      </c>
      <c r="BB1" s="12" t="s">
        <v>32</v>
      </c>
      <c r="BC1" s="12" t="s">
        <v>116</v>
      </c>
      <c r="BD1" s="12" t="s">
        <v>33</v>
      </c>
      <c r="BE1" s="12" t="s">
        <v>139</v>
      </c>
      <c r="BF1" s="12" t="s">
        <v>34</v>
      </c>
      <c r="BG1" s="11" t="s">
        <v>140</v>
      </c>
      <c r="BH1" s="11" t="s">
        <v>35</v>
      </c>
      <c r="BI1" s="14" t="s">
        <v>152</v>
      </c>
      <c r="BJ1" s="12" t="s">
        <v>36</v>
      </c>
      <c r="BK1" s="12" t="s">
        <v>37</v>
      </c>
      <c r="BL1" s="12" t="s">
        <v>120</v>
      </c>
      <c r="BM1" s="12" t="s">
        <v>38</v>
      </c>
      <c r="BN1" s="12" t="s">
        <v>39</v>
      </c>
      <c r="BO1" s="12" t="s">
        <v>88</v>
      </c>
      <c r="BP1" s="12" t="s">
        <v>142</v>
      </c>
      <c r="BQ1" s="12" t="s">
        <v>143</v>
      </c>
      <c r="BR1" s="4"/>
      <c r="BS1" s="4"/>
      <c r="BT1" s="4"/>
      <c r="BU1" s="4"/>
      <c r="BV1" s="4"/>
      <c r="BW1" s="4"/>
      <c r="BX1" s="4"/>
      <c r="BY1" s="4"/>
    </row>
    <row r="2" spans="1:77" x14ac:dyDescent="0.25">
      <c r="B2" s="17" t="s">
        <v>55</v>
      </c>
      <c r="C2" s="17"/>
      <c r="D2" s="17" t="s">
        <v>56</v>
      </c>
      <c r="E2" s="17"/>
      <c r="F2" s="17" t="s">
        <v>57</v>
      </c>
      <c r="G2" s="17"/>
      <c r="H2" s="17" t="s">
        <v>58</v>
      </c>
      <c r="I2" s="17"/>
      <c r="J2" s="17" t="s">
        <v>59</v>
      </c>
      <c r="K2" s="17"/>
      <c r="L2" s="17" t="s">
        <v>60</v>
      </c>
      <c r="M2" s="17"/>
      <c r="N2" s="17" t="s">
        <v>61</v>
      </c>
      <c r="O2" s="17"/>
      <c r="P2" s="17" t="s">
        <v>62</v>
      </c>
      <c r="Q2" s="17"/>
      <c r="R2" s="17" t="s">
        <v>63</v>
      </c>
      <c r="S2" s="17"/>
      <c r="T2" s="17" t="s">
        <v>64</v>
      </c>
      <c r="U2" s="17"/>
      <c r="V2" s="17" t="s">
        <v>65</v>
      </c>
      <c r="W2" s="17"/>
      <c r="X2" s="17" t="s">
        <v>66</v>
      </c>
      <c r="Y2" s="17"/>
      <c r="Z2" s="17" t="s">
        <v>67</v>
      </c>
      <c r="AA2" s="17"/>
      <c r="AB2" s="17" t="s">
        <v>68</v>
      </c>
      <c r="AC2" s="17"/>
      <c r="AD2" s="17" t="s">
        <v>69</v>
      </c>
      <c r="AE2" s="18" t="s">
        <v>71</v>
      </c>
      <c r="AF2" s="18" t="e">
        <v>#VALUE!</v>
      </c>
      <c r="AG2" s="18" t="e">
        <v>#VALUE!</v>
      </c>
      <c r="AH2" s="18" t="e">
        <v>#VALUE!</v>
      </c>
      <c r="AI2" s="5"/>
      <c r="AJ2" s="17" t="s">
        <v>72</v>
      </c>
      <c r="AK2" s="17"/>
      <c r="AL2" s="17" t="s">
        <v>73</v>
      </c>
      <c r="AM2" s="17"/>
      <c r="AN2" s="17" t="s">
        <v>74</v>
      </c>
      <c r="AO2" s="17"/>
      <c r="AP2" s="17" t="s">
        <v>75</v>
      </c>
      <c r="AQ2" s="17"/>
      <c r="AR2" s="17" t="s">
        <v>76</v>
      </c>
      <c r="AS2" s="17"/>
      <c r="AT2" s="17" t="s">
        <v>77</v>
      </c>
      <c r="AU2" s="17"/>
      <c r="AV2" s="17" t="s">
        <v>78</v>
      </c>
      <c r="AW2" s="17"/>
      <c r="AX2" s="17" t="s">
        <v>79</v>
      </c>
      <c r="AY2" s="17"/>
      <c r="AZ2" s="17" t="s">
        <v>80</v>
      </c>
      <c r="BA2" s="17"/>
      <c r="BB2" s="17" t="s">
        <v>81</v>
      </c>
      <c r="BC2" s="17"/>
      <c r="BD2" s="17" t="s">
        <v>82</v>
      </c>
      <c r="BE2" s="17"/>
      <c r="BF2" s="17" t="s">
        <v>83</v>
      </c>
      <c r="BG2" s="17"/>
      <c r="BH2" s="17" t="s">
        <v>84</v>
      </c>
      <c r="BI2" s="17"/>
      <c r="BJ2" s="17" t="s">
        <v>85</v>
      </c>
      <c r="BK2" s="17"/>
      <c r="BL2" s="17"/>
      <c r="BM2" s="17" t="s">
        <v>86</v>
      </c>
      <c r="BN2" s="17"/>
      <c r="BO2" s="17" t="s">
        <v>87</v>
      </c>
      <c r="BP2" s="17" t="s">
        <v>144</v>
      </c>
      <c r="BQ2" s="17" t="s">
        <v>145</v>
      </c>
      <c r="BR2" s="17"/>
      <c r="BS2" s="17"/>
      <c r="BT2" s="17"/>
      <c r="BU2" s="17"/>
      <c r="BV2" s="17"/>
      <c r="BW2" s="17"/>
      <c r="BX2" s="17"/>
      <c r="BY2" s="17"/>
    </row>
    <row r="3" spans="1:77" x14ac:dyDescent="0.25">
      <c r="A3" s="17" t="s">
        <v>6</v>
      </c>
      <c r="B3" s="17">
        <v>1</v>
      </c>
      <c r="C3" s="17" t="s">
        <v>6</v>
      </c>
      <c r="D3" s="17">
        <v>1</v>
      </c>
      <c r="E3" s="17" t="s">
        <v>6</v>
      </c>
      <c r="F3" s="17">
        <v>1</v>
      </c>
      <c r="G3" s="17" t="s">
        <v>6</v>
      </c>
      <c r="H3" s="17">
        <v>1</v>
      </c>
      <c r="I3" s="17" t="s">
        <v>6</v>
      </c>
      <c r="J3" s="17">
        <v>1</v>
      </c>
      <c r="K3" s="17" t="s">
        <v>6</v>
      </c>
      <c r="L3" s="17">
        <v>1</v>
      </c>
      <c r="M3" s="17" t="s">
        <v>6</v>
      </c>
      <c r="N3" s="17">
        <v>1</v>
      </c>
      <c r="O3" s="17" t="s">
        <v>6</v>
      </c>
      <c r="P3" s="17">
        <v>1</v>
      </c>
      <c r="Q3" s="17" t="s">
        <v>6</v>
      </c>
      <c r="R3" s="17">
        <v>1</v>
      </c>
      <c r="S3" s="17" t="s">
        <v>6</v>
      </c>
      <c r="T3" s="17">
        <v>1</v>
      </c>
      <c r="U3" s="17" t="s">
        <v>6</v>
      </c>
      <c r="V3" s="17">
        <v>1</v>
      </c>
      <c r="W3" s="17" t="s">
        <v>6</v>
      </c>
      <c r="X3" s="17">
        <v>1</v>
      </c>
      <c r="Y3" s="17" t="s">
        <v>6</v>
      </c>
      <c r="Z3" s="17">
        <v>1</v>
      </c>
      <c r="AA3" s="17" t="s">
        <v>6</v>
      </c>
      <c r="AB3" s="17">
        <v>1</v>
      </c>
      <c r="AC3" s="17" t="s">
        <v>6</v>
      </c>
      <c r="AD3" s="17">
        <v>1</v>
      </c>
      <c r="AE3" s="18">
        <v>15</v>
      </c>
      <c r="AF3" s="19">
        <v>1</v>
      </c>
      <c r="AG3" s="18" t="s">
        <v>146</v>
      </c>
      <c r="AH3" s="18" t="s">
        <v>122</v>
      </c>
      <c r="AI3" s="17" t="s">
        <v>123</v>
      </c>
      <c r="AJ3" s="17">
        <v>4</v>
      </c>
      <c r="AK3" s="17" t="s">
        <v>123</v>
      </c>
      <c r="AL3" s="17">
        <v>4</v>
      </c>
      <c r="AM3" s="17" t="s">
        <v>123</v>
      </c>
      <c r="AN3" s="17">
        <v>1</v>
      </c>
      <c r="AO3" s="17" t="s">
        <v>123</v>
      </c>
      <c r="AP3" s="17">
        <v>1</v>
      </c>
      <c r="AQ3" s="17" t="s">
        <v>123</v>
      </c>
      <c r="AR3" s="17">
        <v>4</v>
      </c>
      <c r="AS3" s="17" t="s">
        <v>123</v>
      </c>
      <c r="AT3" s="17">
        <v>4</v>
      </c>
      <c r="AU3" s="17" t="s">
        <v>123</v>
      </c>
      <c r="AV3" s="17">
        <v>4</v>
      </c>
      <c r="AW3" s="17" t="s">
        <v>123</v>
      </c>
      <c r="AX3" s="17">
        <v>4</v>
      </c>
      <c r="AY3" s="17" t="s">
        <v>123</v>
      </c>
      <c r="AZ3" s="17">
        <v>1</v>
      </c>
      <c r="BA3" s="17" t="s">
        <v>123</v>
      </c>
      <c r="BB3" s="17">
        <v>4</v>
      </c>
      <c r="BC3" s="17" t="s">
        <v>123</v>
      </c>
      <c r="BD3" s="17">
        <v>4</v>
      </c>
      <c r="BE3" s="17" t="s">
        <v>123</v>
      </c>
      <c r="BF3" s="17">
        <v>4</v>
      </c>
      <c r="BG3" s="17" t="s">
        <v>123</v>
      </c>
      <c r="BH3" s="17">
        <v>1</v>
      </c>
      <c r="BI3" s="17" t="s">
        <v>6</v>
      </c>
      <c r="BJ3" s="17">
        <v>1</v>
      </c>
      <c r="BK3" s="17"/>
      <c r="BL3" s="17" t="s">
        <v>6</v>
      </c>
      <c r="BM3" s="17">
        <v>1</v>
      </c>
      <c r="BN3" s="17"/>
      <c r="BO3" s="17">
        <v>42</v>
      </c>
      <c r="BP3" s="17" t="s">
        <v>147</v>
      </c>
      <c r="BQ3" s="17" t="str">
        <f>IF(BO3&gt;47.7,"1","0")</f>
        <v>0</v>
      </c>
      <c r="BR3" s="17"/>
      <c r="BS3" s="17"/>
      <c r="BT3" s="17"/>
      <c r="BU3" s="17"/>
      <c r="BV3" s="17"/>
      <c r="BW3" s="17"/>
      <c r="BX3" s="17"/>
      <c r="BY3" s="17"/>
    </row>
    <row r="4" spans="1:77" x14ac:dyDescent="0.25">
      <c r="A4" s="17" t="s">
        <v>6</v>
      </c>
      <c r="B4" s="17">
        <v>1</v>
      </c>
      <c r="C4" s="17" t="s">
        <v>6</v>
      </c>
      <c r="D4" s="17">
        <v>1</v>
      </c>
      <c r="E4" s="17" t="s">
        <v>6</v>
      </c>
      <c r="F4" s="17">
        <v>1</v>
      </c>
      <c r="G4" s="17" t="s">
        <v>6</v>
      </c>
      <c r="H4" s="17">
        <v>1</v>
      </c>
      <c r="I4" s="17" t="s">
        <v>6</v>
      </c>
      <c r="J4" s="17">
        <v>1</v>
      </c>
      <c r="K4" s="17" t="s">
        <v>6</v>
      </c>
      <c r="L4" s="17">
        <v>1</v>
      </c>
      <c r="M4" s="17" t="s">
        <v>6</v>
      </c>
      <c r="N4" s="17">
        <v>1</v>
      </c>
      <c r="O4" s="17" t="s">
        <v>6</v>
      </c>
      <c r="P4" s="17">
        <v>1</v>
      </c>
      <c r="Q4" s="17" t="s">
        <v>6</v>
      </c>
      <c r="R4" s="17">
        <v>1</v>
      </c>
      <c r="S4" s="17" t="s">
        <v>6</v>
      </c>
      <c r="T4" s="17">
        <v>1</v>
      </c>
      <c r="U4" s="17" t="s">
        <v>6</v>
      </c>
      <c r="V4" s="17">
        <v>1</v>
      </c>
      <c r="W4" s="17" t="s">
        <v>6</v>
      </c>
      <c r="X4" s="17">
        <v>1</v>
      </c>
      <c r="Y4" s="17" t="s">
        <v>6</v>
      </c>
      <c r="Z4" s="17">
        <v>1</v>
      </c>
      <c r="AA4" s="17" t="s">
        <v>6</v>
      </c>
      <c r="AB4" s="17">
        <v>1</v>
      </c>
      <c r="AC4" s="17" t="s">
        <v>6</v>
      </c>
      <c r="AD4" s="17">
        <v>1</v>
      </c>
      <c r="AE4" s="18">
        <v>15</v>
      </c>
      <c r="AF4" s="19">
        <v>1</v>
      </c>
      <c r="AG4" s="18" t="s">
        <v>146</v>
      </c>
      <c r="AH4" s="18" t="s">
        <v>122</v>
      </c>
      <c r="AI4" s="17" t="s">
        <v>123</v>
      </c>
      <c r="AJ4" s="17">
        <v>4</v>
      </c>
      <c r="AK4" s="17" t="s">
        <v>123</v>
      </c>
      <c r="AL4" s="17">
        <v>4</v>
      </c>
      <c r="AM4" s="17" t="s">
        <v>128</v>
      </c>
      <c r="AN4" s="17">
        <v>3</v>
      </c>
      <c r="AO4" s="17" t="s">
        <v>130</v>
      </c>
      <c r="AP4" s="17">
        <v>4</v>
      </c>
      <c r="AQ4" s="17" t="s">
        <v>123</v>
      </c>
      <c r="AR4" s="17">
        <v>4</v>
      </c>
      <c r="AS4" s="17" t="s">
        <v>123</v>
      </c>
      <c r="AT4" s="17">
        <v>4</v>
      </c>
      <c r="AU4" s="17" t="s">
        <v>127</v>
      </c>
      <c r="AV4" s="17">
        <v>3</v>
      </c>
      <c r="AW4" s="17" t="s">
        <v>123</v>
      </c>
      <c r="AX4" s="17">
        <v>4</v>
      </c>
      <c r="AY4" s="17" t="s">
        <v>127</v>
      </c>
      <c r="AZ4" s="17">
        <v>2</v>
      </c>
      <c r="BA4" s="17" t="s">
        <v>123</v>
      </c>
      <c r="BB4" s="17">
        <v>4</v>
      </c>
      <c r="BC4" s="17" t="s">
        <v>123</v>
      </c>
      <c r="BD4" s="17">
        <v>4</v>
      </c>
      <c r="BE4" s="17" t="s">
        <v>123</v>
      </c>
      <c r="BF4" s="17">
        <v>4</v>
      </c>
      <c r="BG4" s="17" t="s">
        <v>130</v>
      </c>
      <c r="BH4" s="17">
        <v>4</v>
      </c>
      <c r="BI4" s="17" t="s">
        <v>6</v>
      </c>
      <c r="BJ4" s="17">
        <v>1</v>
      </c>
      <c r="BK4" s="17"/>
      <c r="BL4" s="17" t="s">
        <v>98</v>
      </c>
      <c r="BM4" s="17">
        <v>0</v>
      </c>
      <c r="BN4" s="17" t="s">
        <v>149</v>
      </c>
      <c r="BO4" s="17">
        <v>49</v>
      </c>
      <c r="BP4" s="17" t="s">
        <v>150</v>
      </c>
      <c r="BQ4" s="58" t="str">
        <f t="shared" ref="BQ4:BQ32" si="0">IF(BO4&gt;47.7,"1","0")</f>
        <v>1</v>
      </c>
      <c r="BR4" s="17"/>
      <c r="BS4" s="17"/>
      <c r="BT4" s="17"/>
      <c r="BU4" s="17"/>
      <c r="BV4" s="17"/>
      <c r="BW4" s="17"/>
      <c r="BX4" s="17"/>
      <c r="BY4" s="17"/>
    </row>
    <row r="5" spans="1:77" x14ac:dyDescent="0.25">
      <c r="A5" s="17" t="s">
        <v>6</v>
      </c>
      <c r="B5" s="17">
        <v>1</v>
      </c>
      <c r="C5" s="17" t="s">
        <v>6</v>
      </c>
      <c r="D5" s="17">
        <v>1</v>
      </c>
      <c r="E5" s="17" t="s">
        <v>6</v>
      </c>
      <c r="F5" s="17">
        <v>1</v>
      </c>
      <c r="G5" s="17" t="s">
        <v>6</v>
      </c>
      <c r="H5" s="17">
        <v>1</v>
      </c>
      <c r="I5" s="17" t="s">
        <v>6</v>
      </c>
      <c r="J5" s="17">
        <v>1</v>
      </c>
      <c r="K5" s="17" t="s">
        <v>6</v>
      </c>
      <c r="L5" s="17">
        <v>1</v>
      </c>
      <c r="M5" s="17" t="s">
        <v>6</v>
      </c>
      <c r="N5" s="17">
        <v>1</v>
      </c>
      <c r="O5" s="17" t="s">
        <v>6</v>
      </c>
      <c r="P5" s="17">
        <v>1</v>
      </c>
      <c r="Q5" s="17" t="s">
        <v>6</v>
      </c>
      <c r="R5" s="17">
        <v>1</v>
      </c>
      <c r="S5" s="17" t="s">
        <v>6</v>
      </c>
      <c r="T5" s="17">
        <v>1</v>
      </c>
      <c r="U5" s="17" t="s">
        <v>6</v>
      </c>
      <c r="V5" s="17">
        <v>1</v>
      </c>
      <c r="W5" s="17" t="s">
        <v>6</v>
      </c>
      <c r="X5" s="17">
        <v>1</v>
      </c>
      <c r="Y5" s="17" t="s">
        <v>6</v>
      </c>
      <c r="Z5" s="17">
        <v>1</v>
      </c>
      <c r="AA5" s="17" t="s">
        <v>6</v>
      </c>
      <c r="AB5" s="17">
        <v>1</v>
      </c>
      <c r="AC5" s="17" t="s">
        <v>6</v>
      </c>
      <c r="AD5" s="17">
        <v>1</v>
      </c>
      <c r="AE5" s="18">
        <v>15</v>
      </c>
      <c r="AF5" s="19">
        <v>1</v>
      </c>
      <c r="AG5" s="18" t="s">
        <v>146</v>
      </c>
      <c r="AH5" s="18" t="s">
        <v>122</v>
      </c>
      <c r="AI5" s="17" t="s">
        <v>127</v>
      </c>
      <c r="AJ5" s="17">
        <v>3</v>
      </c>
      <c r="AK5" s="17" t="s">
        <v>127</v>
      </c>
      <c r="AL5" s="17">
        <v>3</v>
      </c>
      <c r="AM5" s="17" t="s">
        <v>127</v>
      </c>
      <c r="AN5" s="17">
        <v>2</v>
      </c>
      <c r="AO5" s="17" t="s">
        <v>127</v>
      </c>
      <c r="AP5" s="17">
        <v>2</v>
      </c>
      <c r="AQ5" s="17" t="s">
        <v>123</v>
      </c>
      <c r="AR5" s="17">
        <v>4</v>
      </c>
      <c r="AS5" s="17" t="s">
        <v>127</v>
      </c>
      <c r="AT5" s="17">
        <v>3</v>
      </c>
      <c r="AU5" s="17" t="s">
        <v>127</v>
      </c>
      <c r="AV5" s="17">
        <v>3</v>
      </c>
      <c r="AW5" s="17" t="s">
        <v>123</v>
      </c>
      <c r="AX5" s="17">
        <v>4</v>
      </c>
      <c r="AY5" s="17" t="s">
        <v>128</v>
      </c>
      <c r="AZ5" s="17">
        <v>3</v>
      </c>
      <c r="BA5" s="17" t="s">
        <v>123</v>
      </c>
      <c r="BB5" s="17">
        <v>4</v>
      </c>
      <c r="BC5" s="17" t="s">
        <v>123</v>
      </c>
      <c r="BD5" s="17">
        <v>4</v>
      </c>
      <c r="BE5" s="17" t="s">
        <v>124</v>
      </c>
      <c r="BF5" s="17">
        <v>3</v>
      </c>
      <c r="BG5" s="17" t="s">
        <v>124</v>
      </c>
      <c r="BH5" s="17">
        <v>2</v>
      </c>
      <c r="BI5" s="17" t="s">
        <v>6</v>
      </c>
      <c r="BJ5" s="17">
        <v>1</v>
      </c>
      <c r="BK5" s="17"/>
      <c r="BL5" s="17" t="s">
        <v>6</v>
      </c>
      <c r="BM5" s="17">
        <v>1</v>
      </c>
      <c r="BN5" s="17"/>
      <c r="BO5" s="17">
        <v>42</v>
      </c>
      <c r="BP5" s="17" t="s">
        <v>147</v>
      </c>
      <c r="BQ5" s="58" t="str">
        <f t="shared" si="0"/>
        <v>0</v>
      </c>
      <c r="BR5" s="17"/>
      <c r="BS5" s="17"/>
      <c r="BT5" s="17"/>
      <c r="BU5" s="17"/>
      <c r="BV5" s="17"/>
      <c r="BW5" s="17"/>
      <c r="BX5" s="17"/>
      <c r="BY5" s="17"/>
    </row>
    <row r="6" spans="1:77" x14ac:dyDescent="0.25">
      <c r="A6" s="17" t="s">
        <v>6</v>
      </c>
      <c r="B6" s="17">
        <v>1</v>
      </c>
      <c r="C6" s="17" t="s">
        <v>6</v>
      </c>
      <c r="D6" s="17">
        <v>1</v>
      </c>
      <c r="E6" s="17" t="s">
        <v>6</v>
      </c>
      <c r="F6" s="17">
        <v>1</v>
      </c>
      <c r="G6" s="17" t="s">
        <v>6</v>
      </c>
      <c r="H6" s="17">
        <v>1</v>
      </c>
      <c r="I6" s="17" t="s">
        <v>6</v>
      </c>
      <c r="J6" s="17">
        <v>1</v>
      </c>
      <c r="K6" s="17" t="s">
        <v>6</v>
      </c>
      <c r="L6" s="17">
        <v>1</v>
      </c>
      <c r="M6" s="17" t="s">
        <v>6</v>
      </c>
      <c r="N6" s="17">
        <v>1</v>
      </c>
      <c r="O6" s="17" t="s">
        <v>6</v>
      </c>
      <c r="P6" s="17">
        <v>1</v>
      </c>
      <c r="Q6" s="17" t="s">
        <v>6</v>
      </c>
      <c r="R6" s="17">
        <v>1</v>
      </c>
      <c r="S6" s="17" t="s">
        <v>6</v>
      </c>
      <c r="T6" s="17">
        <v>1</v>
      </c>
      <c r="U6" s="17" t="s">
        <v>6</v>
      </c>
      <c r="V6" s="17">
        <v>1</v>
      </c>
      <c r="W6" s="17" t="s">
        <v>6</v>
      </c>
      <c r="X6" s="17">
        <v>1</v>
      </c>
      <c r="Y6" s="17" t="s">
        <v>6</v>
      </c>
      <c r="Z6" s="17">
        <v>1</v>
      </c>
      <c r="AA6" s="17" t="s">
        <v>6</v>
      </c>
      <c r="AB6" s="17">
        <v>1</v>
      </c>
      <c r="AC6" s="17" t="s">
        <v>6</v>
      </c>
      <c r="AD6" s="17">
        <v>1</v>
      </c>
      <c r="AE6" s="18">
        <v>15</v>
      </c>
      <c r="AF6" s="19">
        <v>1</v>
      </c>
      <c r="AG6" s="18" t="s">
        <v>146</v>
      </c>
      <c r="AH6" s="18" t="s">
        <v>122</v>
      </c>
      <c r="AI6" s="17" t="s">
        <v>123</v>
      </c>
      <c r="AJ6" s="17">
        <v>4</v>
      </c>
      <c r="AK6" s="17" t="s">
        <v>123</v>
      </c>
      <c r="AL6" s="17">
        <v>4</v>
      </c>
      <c r="AM6" s="17" t="s">
        <v>128</v>
      </c>
      <c r="AN6" s="17">
        <v>3</v>
      </c>
      <c r="AO6" s="17" t="s">
        <v>128</v>
      </c>
      <c r="AP6" s="17">
        <v>3</v>
      </c>
      <c r="AQ6" s="17" t="s">
        <v>127</v>
      </c>
      <c r="AR6" s="17">
        <v>3</v>
      </c>
      <c r="AS6" s="17" t="s">
        <v>123</v>
      </c>
      <c r="AT6" s="17">
        <v>4</v>
      </c>
      <c r="AU6" s="17" t="s">
        <v>123</v>
      </c>
      <c r="AV6" s="17">
        <v>4</v>
      </c>
      <c r="AW6" s="17" t="s">
        <v>123</v>
      </c>
      <c r="AX6" s="17">
        <v>4</v>
      </c>
      <c r="AY6" s="17" t="s">
        <v>128</v>
      </c>
      <c r="AZ6" s="17">
        <v>3</v>
      </c>
      <c r="BA6" s="17" t="s">
        <v>127</v>
      </c>
      <c r="BB6" s="17">
        <v>3</v>
      </c>
      <c r="BC6" s="17" t="s">
        <v>123</v>
      </c>
      <c r="BD6" s="17">
        <v>4</v>
      </c>
      <c r="BE6" s="17" t="s">
        <v>123</v>
      </c>
      <c r="BF6" s="17">
        <v>4</v>
      </c>
      <c r="BG6" s="17" t="s">
        <v>128</v>
      </c>
      <c r="BH6" s="17">
        <v>3</v>
      </c>
      <c r="BI6" s="17" t="s">
        <v>6</v>
      </c>
      <c r="BJ6" s="17">
        <v>1</v>
      </c>
      <c r="BK6" s="17"/>
      <c r="BL6" s="17" t="s">
        <v>6</v>
      </c>
      <c r="BM6" s="17">
        <v>1</v>
      </c>
      <c r="BN6" s="17"/>
      <c r="BO6" s="17">
        <v>48</v>
      </c>
      <c r="BP6" s="17" t="s">
        <v>150</v>
      </c>
      <c r="BQ6" s="58" t="str">
        <f t="shared" si="0"/>
        <v>1</v>
      </c>
      <c r="BR6" s="17"/>
      <c r="BS6" s="17"/>
      <c r="BT6" s="17"/>
      <c r="BU6" s="17"/>
      <c r="BV6" s="17"/>
      <c r="BW6" s="17"/>
      <c r="BX6" s="17"/>
      <c r="BY6" s="17"/>
    </row>
    <row r="7" spans="1:77" x14ac:dyDescent="0.25">
      <c r="A7" s="17" t="s">
        <v>6</v>
      </c>
      <c r="B7" s="17">
        <v>1</v>
      </c>
      <c r="C7" s="17" t="s">
        <v>6</v>
      </c>
      <c r="D7" s="17">
        <v>1</v>
      </c>
      <c r="E7" s="17" t="s">
        <v>6</v>
      </c>
      <c r="F7" s="17">
        <v>1</v>
      </c>
      <c r="G7" s="17" t="s">
        <v>6</v>
      </c>
      <c r="H7" s="17">
        <v>1</v>
      </c>
      <c r="I7" s="17" t="s">
        <v>6</v>
      </c>
      <c r="J7" s="17">
        <v>1</v>
      </c>
      <c r="K7" s="17" t="s">
        <v>6</v>
      </c>
      <c r="L7" s="17">
        <v>1</v>
      </c>
      <c r="M7" s="17" t="s">
        <v>6</v>
      </c>
      <c r="N7" s="17">
        <v>1</v>
      </c>
      <c r="O7" s="17" t="s">
        <v>6</v>
      </c>
      <c r="P7" s="17">
        <v>1</v>
      </c>
      <c r="Q7" s="17" t="s">
        <v>6</v>
      </c>
      <c r="R7" s="17">
        <v>1</v>
      </c>
      <c r="S7" s="17" t="s">
        <v>6</v>
      </c>
      <c r="T7" s="17">
        <v>1</v>
      </c>
      <c r="U7" s="17" t="s">
        <v>6</v>
      </c>
      <c r="V7" s="17">
        <v>1</v>
      </c>
      <c r="W7" s="17" t="s">
        <v>6</v>
      </c>
      <c r="X7" s="17">
        <v>1</v>
      </c>
      <c r="Y7" s="17" t="s">
        <v>6</v>
      </c>
      <c r="Z7" s="17">
        <v>1</v>
      </c>
      <c r="AA7" s="17" t="s">
        <v>6</v>
      </c>
      <c r="AB7" s="17">
        <v>1</v>
      </c>
      <c r="AC7" s="17" t="s">
        <v>6</v>
      </c>
      <c r="AD7" s="17">
        <v>1</v>
      </c>
      <c r="AE7" s="18">
        <v>15</v>
      </c>
      <c r="AF7" s="19">
        <v>1</v>
      </c>
      <c r="AG7" s="18" t="s">
        <v>146</v>
      </c>
      <c r="AH7" s="18" t="s">
        <v>122</v>
      </c>
      <c r="AI7" s="17" t="s">
        <v>123</v>
      </c>
      <c r="AJ7" s="17">
        <v>4</v>
      </c>
      <c r="AK7" s="17" t="s">
        <v>127</v>
      </c>
      <c r="AL7" s="17">
        <v>3</v>
      </c>
      <c r="AM7" s="17" t="s">
        <v>127</v>
      </c>
      <c r="AN7" s="17">
        <v>2</v>
      </c>
      <c r="AO7" s="17" t="s">
        <v>127</v>
      </c>
      <c r="AP7" s="17">
        <v>2</v>
      </c>
      <c r="AQ7" s="17" t="s">
        <v>127</v>
      </c>
      <c r="AR7" s="17">
        <v>3</v>
      </c>
      <c r="AS7" s="17" t="s">
        <v>123</v>
      </c>
      <c r="AT7" s="17">
        <v>4</v>
      </c>
      <c r="AU7" s="17" t="s">
        <v>127</v>
      </c>
      <c r="AV7" s="17">
        <v>3</v>
      </c>
      <c r="AW7" s="17" t="s">
        <v>123</v>
      </c>
      <c r="AX7" s="17">
        <v>4</v>
      </c>
      <c r="AY7" s="17" t="s">
        <v>127</v>
      </c>
      <c r="AZ7" s="17">
        <v>2</v>
      </c>
      <c r="BA7" s="17" t="s">
        <v>127</v>
      </c>
      <c r="BB7" s="17">
        <v>3</v>
      </c>
      <c r="BC7" s="17" t="s">
        <v>127</v>
      </c>
      <c r="BD7" s="17">
        <v>3</v>
      </c>
      <c r="BE7" s="17" t="s">
        <v>123</v>
      </c>
      <c r="BF7" s="17">
        <v>4</v>
      </c>
      <c r="BG7" s="17" t="s">
        <v>124</v>
      </c>
      <c r="BH7" s="17">
        <v>2</v>
      </c>
      <c r="BI7" s="17" t="s">
        <v>6</v>
      </c>
      <c r="BJ7" s="17">
        <v>1</v>
      </c>
      <c r="BK7" s="17"/>
      <c r="BL7" s="17" t="s">
        <v>6</v>
      </c>
      <c r="BM7" s="17">
        <v>1</v>
      </c>
      <c r="BN7" s="17"/>
      <c r="BO7" s="17">
        <v>41</v>
      </c>
      <c r="BP7" s="17" t="s">
        <v>147</v>
      </c>
      <c r="BQ7" s="58" t="str">
        <f t="shared" si="0"/>
        <v>0</v>
      </c>
      <c r="BR7" s="17"/>
      <c r="BS7" s="17"/>
      <c r="BT7" s="17"/>
      <c r="BU7" s="17"/>
      <c r="BV7" s="17"/>
      <c r="BW7" s="17"/>
      <c r="BX7" s="17"/>
      <c r="BY7" s="17"/>
    </row>
    <row r="8" spans="1:77" x14ac:dyDescent="0.25">
      <c r="A8" s="17" t="s">
        <v>6</v>
      </c>
      <c r="B8" s="17">
        <v>1</v>
      </c>
      <c r="C8" s="17" t="s">
        <v>6</v>
      </c>
      <c r="D8" s="17">
        <v>1</v>
      </c>
      <c r="E8" s="17" t="s">
        <v>6</v>
      </c>
      <c r="F8" s="17">
        <v>1</v>
      </c>
      <c r="G8" s="17" t="s">
        <v>6</v>
      </c>
      <c r="H8" s="17">
        <v>1</v>
      </c>
      <c r="I8" s="17" t="s">
        <v>6</v>
      </c>
      <c r="J8" s="17">
        <v>1</v>
      </c>
      <c r="K8" s="17" t="s">
        <v>6</v>
      </c>
      <c r="L8" s="17">
        <v>1</v>
      </c>
      <c r="M8" s="17" t="s">
        <v>6</v>
      </c>
      <c r="N8" s="17">
        <v>1</v>
      </c>
      <c r="O8" s="17" t="s">
        <v>6</v>
      </c>
      <c r="P8" s="17">
        <v>1</v>
      </c>
      <c r="Q8" s="17" t="s">
        <v>6</v>
      </c>
      <c r="R8" s="17">
        <v>1</v>
      </c>
      <c r="S8" s="17" t="s">
        <v>6</v>
      </c>
      <c r="T8" s="17">
        <v>1</v>
      </c>
      <c r="U8" s="17" t="s">
        <v>6</v>
      </c>
      <c r="V8" s="17">
        <v>1</v>
      </c>
      <c r="W8" s="17" t="s">
        <v>6</v>
      </c>
      <c r="X8" s="17">
        <v>1</v>
      </c>
      <c r="Y8" s="17" t="s">
        <v>6</v>
      </c>
      <c r="Z8" s="17">
        <v>1</v>
      </c>
      <c r="AA8" s="17" t="s">
        <v>6</v>
      </c>
      <c r="AB8" s="17">
        <v>1</v>
      </c>
      <c r="AC8" s="17" t="s">
        <v>6</v>
      </c>
      <c r="AD8" s="17">
        <v>1</v>
      </c>
      <c r="AE8" s="18">
        <v>15</v>
      </c>
      <c r="AF8" s="19">
        <v>1</v>
      </c>
      <c r="AG8" s="18" t="s">
        <v>146</v>
      </c>
      <c r="AH8" s="18" t="s">
        <v>122</v>
      </c>
      <c r="AI8" s="17" t="s">
        <v>123</v>
      </c>
      <c r="AJ8" s="17">
        <v>4</v>
      </c>
      <c r="AK8" s="17" t="s">
        <v>123</v>
      </c>
      <c r="AL8" s="17">
        <v>4</v>
      </c>
      <c r="AM8" s="17" t="s">
        <v>123</v>
      </c>
      <c r="AN8" s="17">
        <v>1</v>
      </c>
      <c r="AO8" s="17" t="s">
        <v>127</v>
      </c>
      <c r="AP8" s="17">
        <v>2</v>
      </c>
      <c r="AQ8" s="17" t="s">
        <v>127</v>
      </c>
      <c r="AR8" s="17">
        <v>3</v>
      </c>
      <c r="AS8" s="17" t="s">
        <v>127</v>
      </c>
      <c r="AT8" s="17">
        <v>3</v>
      </c>
      <c r="AU8" s="17" t="s">
        <v>127</v>
      </c>
      <c r="AV8" s="17">
        <v>3</v>
      </c>
      <c r="AW8" s="17" t="s">
        <v>123</v>
      </c>
      <c r="AX8" s="17">
        <v>4</v>
      </c>
      <c r="AY8" s="17" t="s">
        <v>127</v>
      </c>
      <c r="AZ8" s="17">
        <v>2</v>
      </c>
      <c r="BA8" s="17" t="s">
        <v>127</v>
      </c>
      <c r="BB8" s="17">
        <v>3</v>
      </c>
      <c r="BC8" s="17" t="s">
        <v>123</v>
      </c>
      <c r="BD8" s="17">
        <v>4</v>
      </c>
      <c r="BE8" s="17" t="s">
        <v>123</v>
      </c>
      <c r="BF8" s="17">
        <v>4</v>
      </c>
      <c r="BG8" s="17" t="s">
        <v>123</v>
      </c>
      <c r="BH8" s="17">
        <v>1</v>
      </c>
      <c r="BI8" s="17" t="s">
        <v>6</v>
      </c>
      <c r="BJ8" s="17">
        <v>1</v>
      </c>
      <c r="BK8" s="17"/>
      <c r="BL8" s="17" t="s">
        <v>6</v>
      </c>
      <c r="BM8" s="17">
        <v>1</v>
      </c>
      <c r="BN8" s="17"/>
      <c r="BO8" s="17">
        <v>40</v>
      </c>
      <c r="BP8" s="17" t="s">
        <v>147</v>
      </c>
      <c r="BQ8" s="58" t="str">
        <f t="shared" si="0"/>
        <v>0</v>
      </c>
      <c r="BR8" s="17"/>
      <c r="BS8" s="17"/>
      <c r="BT8" s="17"/>
      <c r="BU8" s="17"/>
      <c r="BV8" s="17"/>
      <c r="BW8" s="17"/>
      <c r="BX8" s="17"/>
      <c r="BY8" s="17"/>
    </row>
    <row r="9" spans="1:77" x14ac:dyDescent="0.25">
      <c r="A9" s="17" t="s">
        <v>6</v>
      </c>
      <c r="B9" s="17">
        <v>1</v>
      </c>
      <c r="C9" s="17" t="s">
        <v>6</v>
      </c>
      <c r="D9" s="17">
        <v>1</v>
      </c>
      <c r="E9" s="17" t="s">
        <v>6</v>
      </c>
      <c r="F9" s="17">
        <v>1</v>
      </c>
      <c r="G9" s="17" t="s">
        <v>6</v>
      </c>
      <c r="H9" s="17">
        <v>1</v>
      </c>
      <c r="I9" s="17" t="s">
        <v>6</v>
      </c>
      <c r="J9" s="17">
        <v>1</v>
      </c>
      <c r="K9" s="17" t="s">
        <v>6</v>
      </c>
      <c r="L9" s="17">
        <v>1</v>
      </c>
      <c r="M9" s="17" t="s">
        <v>6</v>
      </c>
      <c r="N9" s="17">
        <v>1</v>
      </c>
      <c r="O9" s="17" t="s">
        <v>6</v>
      </c>
      <c r="P9" s="17">
        <v>1</v>
      </c>
      <c r="Q9" s="17" t="s">
        <v>6</v>
      </c>
      <c r="R9" s="17">
        <v>1</v>
      </c>
      <c r="S9" s="17" t="s">
        <v>6</v>
      </c>
      <c r="T9" s="17">
        <v>1</v>
      </c>
      <c r="U9" s="17" t="s">
        <v>6</v>
      </c>
      <c r="V9" s="17">
        <v>1</v>
      </c>
      <c r="W9" s="17" t="s">
        <v>6</v>
      </c>
      <c r="X9" s="17">
        <v>1</v>
      </c>
      <c r="Y9" s="17" t="s">
        <v>6</v>
      </c>
      <c r="Z9" s="17">
        <v>1</v>
      </c>
      <c r="AA9" s="17" t="s">
        <v>6</v>
      </c>
      <c r="AB9" s="17">
        <v>1</v>
      </c>
      <c r="AC9" s="17" t="s">
        <v>6</v>
      </c>
      <c r="AD9" s="17">
        <v>1</v>
      </c>
      <c r="AE9" s="18">
        <v>15</v>
      </c>
      <c r="AF9" s="19">
        <v>1</v>
      </c>
      <c r="AG9" s="18" t="s">
        <v>146</v>
      </c>
      <c r="AH9" s="18" t="s">
        <v>122</v>
      </c>
      <c r="AI9" s="17" t="s">
        <v>127</v>
      </c>
      <c r="AJ9" s="17">
        <v>3</v>
      </c>
      <c r="AK9" s="17" t="s">
        <v>123</v>
      </c>
      <c r="AL9" s="17">
        <v>4</v>
      </c>
      <c r="AM9" s="17" t="s">
        <v>128</v>
      </c>
      <c r="AN9" s="17">
        <v>3</v>
      </c>
      <c r="AO9" s="17" t="s">
        <v>128</v>
      </c>
      <c r="AP9" s="17">
        <v>3</v>
      </c>
      <c r="AQ9" s="17" t="s">
        <v>127</v>
      </c>
      <c r="AR9" s="17">
        <v>3</v>
      </c>
      <c r="AS9" s="17" t="s">
        <v>123</v>
      </c>
      <c r="AT9" s="17">
        <v>4</v>
      </c>
      <c r="AU9" s="17" t="s">
        <v>127</v>
      </c>
      <c r="AV9" s="17">
        <v>3</v>
      </c>
      <c r="AW9" s="17" t="s">
        <v>127</v>
      </c>
      <c r="AX9" s="17">
        <v>3</v>
      </c>
      <c r="AY9" s="17" t="s">
        <v>127</v>
      </c>
      <c r="AZ9" s="17">
        <v>2</v>
      </c>
      <c r="BA9" s="17" t="s">
        <v>123</v>
      </c>
      <c r="BB9" s="17">
        <v>4</v>
      </c>
      <c r="BC9" s="17" t="s">
        <v>127</v>
      </c>
      <c r="BD9" s="17">
        <v>3</v>
      </c>
      <c r="BE9" s="17" t="s">
        <v>124</v>
      </c>
      <c r="BF9" s="17">
        <v>3</v>
      </c>
      <c r="BG9" s="17" t="s">
        <v>124</v>
      </c>
      <c r="BH9" s="17">
        <v>2</v>
      </c>
      <c r="BI9" s="17" t="s">
        <v>6</v>
      </c>
      <c r="BJ9" s="17">
        <v>1</v>
      </c>
      <c r="BK9" s="17"/>
      <c r="BL9" s="17" t="s">
        <v>6</v>
      </c>
      <c r="BM9" s="17">
        <v>1</v>
      </c>
      <c r="BN9" s="17"/>
      <c r="BO9" s="17">
        <v>42</v>
      </c>
      <c r="BP9" s="17" t="s">
        <v>147</v>
      </c>
      <c r="BQ9" s="58" t="str">
        <f t="shared" si="0"/>
        <v>0</v>
      </c>
      <c r="BR9" s="17"/>
      <c r="BS9" s="17"/>
      <c r="BT9" s="17"/>
      <c r="BU9" s="17"/>
      <c r="BV9" s="17"/>
      <c r="BW9" s="17"/>
      <c r="BX9" s="17"/>
      <c r="BY9" s="17"/>
    </row>
    <row r="10" spans="1:77" x14ac:dyDescent="0.25">
      <c r="A10" s="17" t="s">
        <v>6</v>
      </c>
      <c r="B10" s="17">
        <v>1</v>
      </c>
      <c r="C10" s="17" t="s">
        <v>6</v>
      </c>
      <c r="D10" s="17">
        <v>1</v>
      </c>
      <c r="E10" s="17" t="s">
        <v>6</v>
      </c>
      <c r="F10" s="17">
        <v>1</v>
      </c>
      <c r="G10" s="17" t="s">
        <v>6</v>
      </c>
      <c r="H10" s="17">
        <v>1</v>
      </c>
      <c r="I10" s="17" t="s">
        <v>6</v>
      </c>
      <c r="J10" s="17">
        <v>1</v>
      </c>
      <c r="K10" s="17" t="s">
        <v>6</v>
      </c>
      <c r="L10" s="17">
        <v>1</v>
      </c>
      <c r="M10" s="17" t="s">
        <v>6</v>
      </c>
      <c r="N10" s="17">
        <v>1</v>
      </c>
      <c r="O10" s="17" t="s">
        <v>6</v>
      </c>
      <c r="P10" s="17">
        <v>1</v>
      </c>
      <c r="Q10" s="17" t="s">
        <v>6</v>
      </c>
      <c r="R10" s="17">
        <v>1</v>
      </c>
      <c r="S10" s="17" t="s">
        <v>6</v>
      </c>
      <c r="T10" s="17">
        <v>1</v>
      </c>
      <c r="U10" s="17" t="s">
        <v>6</v>
      </c>
      <c r="V10" s="17">
        <v>1</v>
      </c>
      <c r="W10" s="17" t="s">
        <v>6</v>
      </c>
      <c r="X10" s="17">
        <v>1</v>
      </c>
      <c r="Y10" s="17" t="s">
        <v>6</v>
      </c>
      <c r="Z10" s="17">
        <v>1</v>
      </c>
      <c r="AA10" s="17" t="s">
        <v>6</v>
      </c>
      <c r="AB10" s="17">
        <v>1</v>
      </c>
      <c r="AC10" s="17" t="s">
        <v>6</v>
      </c>
      <c r="AD10" s="17">
        <v>1</v>
      </c>
      <c r="AE10" s="18">
        <v>15</v>
      </c>
      <c r="AF10" s="19">
        <v>1</v>
      </c>
      <c r="AG10" s="18" t="s">
        <v>146</v>
      </c>
      <c r="AH10" s="18" t="s">
        <v>122</v>
      </c>
      <c r="AI10" s="17" t="s">
        <v>123</v>
      </c>
      <c r="AJ10" s="17">
        <v>4</v>
      </c>
      <c r="AK10" s="17" t="s">
        <v>123</v>
      </c>
      <c r="AL10" s="17">
        <v>4</v>
      </c>
      <c r="AM10" s="17" t="s">
        <v>130</v>
      </c>
      <c r="AN10" s="17">
        <v>4</v>
      </c>
      <c r="AO10" s="17" t="s">
        <v>130</v>
      </c>
      <c r="AP10" s="17">
        <v>4</v>
      </c>
      <c r="AQ10" s="17" t="s">
        <v>123</v>
      </c>
      <c r="AR10" s="17">
        <v>4</v>
      </c>
      <c r="AS10" s="17" t="s">
        <v>123</v>
      </c>
      <c r="AT10" s="17">
        <v>4</v>
      </c>
      <c r="AU10" s="17" t="s">
        <v>123</v>
      </c>
      <c r="AV10" s="17">
        <v>4</v>
      </c>
      <c r="AW10" s="17" t="s">
        <v>123</v>
      </c>
      <c r="AX10" s="17">
        <v>4</v>
      </c>
      <c r="AY10" s="17" t="s">
        <v>130</v>
      </c>
      <c r="AZ10" s="17">
        <v>4</v>
      </c>
      <c r="BA10" s="17" t="s">
        <v>123</v>
      </c>
      <c r="BB10" s="17">
        <v>4</v>
      </c>
      <c r="BC10" s="17" t="s">
        <v>123</v>
      </c>
      <c r="BD10" s="17">
        <v>4</v>
      </c>
      <c r="BE10" s="17" t="s">
        <v>123</v>
      </c>
      <c r="BF10" s="17">
        <v>4</v>
      </c>
      <c r="BG10" s="17" t="s">
        <v>123</v>
      </c>
      <c r="BH10" s="17">
        <v>1</v>
      </c>
      <c r="BI10" s="17" t="s">
        <v>6</v>
      </c>
      <c r="BJ10" s="17">
        <v>1</v>
      </c>
      <c r="BK10" s="17"/>
      <c r="BL10" s="17" t="s">
        <v>6</v>
      </c>
      <c r="BM10" s="17">
        <v>1</v>
      </c>
      <c r="BN10" s="17"/>
      <c r="BO10" s="17">
        <v>51</v>
      </c>
      <c r="BP10" s="17" t="s">
        <v>150</v>
      </c>
      <c r="BQ10" s="58" t="str">
        <f t="shared" si="0"/>
        <v>1</v>
      </c>
      <c r="BR10" s="17"/>
      <c r="BS10" s="17"/>
      <c r="BT10" s="17"/>
      <c r="BU10" s="17"/>
      <c r="BV10" s="17"/>
      <c r="BW10" s="17"/>
      <c r="BX10" s="17"/>
      <c r="BY10" s="17"/>
    </row>
    <row r="11" spans="1:77" x14ac:dyDescent="0.25">
      <c r="A11" s="17" t="s">
        <v>6</v>
      </c>
      <c r="B11" s="17">
        <v>1</v>
      </c>
      <c r="C11" s="17" t="s">
        <v>6</v>
      </c>
      <c r="D11" s="17">
        <v>1</v>
      </c>
      <c r="E11" s="17" t="s">
        <v>6</v>
      </c>
      <c r="F11" s="17">
        <v>1</v>
      </c>
      <c r="G11" s="17" t="s">
        <v>6</v>
      </c>
      <c r="H11" s="17">
        <v>1</v>
      </c>
      <c r="I11" s="17" t="s">
        <v>6</v>
      </c>
      <c r="J11" s="17">
        <v>1</v>
      </c>
      <c r="K11" s="17" t="s">
        <v>6</v>
      </c>
      <c r="L11" s="17">
        <v>1</v>
      </c>
      <c r="M11" s="17" t="s">
        <v>6</v>
      </c>
      <c r="N11" s="17">
        <v>1</v>
      </c>
      <c r="O11" s="17" t="s">
        <v>6</v>
      </c>
      <c r="P11" s="17">
        <v>1</v>
      </c>
      <c r="Q11" s="17" t="s">
        <v>6</v>
      </c>
      <c r="R11" s="17">
        <v>1</v>
      </c>
      <c r="S11" s="17" t="s">
        <v>6</v>
      </c>
      <c r="T11" s="17">
        <v>1</v>
      </c>
      <c r="U11" s="17" t="s">
        <v>6</v>
      </c>
      <c r="V11" s="17">
        <v>1</v>
      </c>
      <c r="W11" s="17" t="s">
        <v>6</v>
      </c>
      <c r="X11" s="17">
        <v>1</v>
      </c>
      <c r="Y11" s="17" t="s">
        <v>6</v>
      </c>
      <c r="Z11" s="17">
        <v>1</v>
      </c>
      <c r="AA11" s="17" t="s">
        <v>6</v>
      </c>
      <c r="AB11" s="17">
        <v>1</v>
      </c>
      <c r="AC11" s="17" t="s">
        <v>6</v>
      </c>
      <c r="AD11" s="17">
        <v>1</v>
      </c>
      <c r="AE11" s="18">
        <v>15</v>
      </c>
      <c r="AF11" s="19">
        <v>1</v>
      </c>
      <c r="AG11" s="18" t="s">
        <v>146</v>
      </c>
      <c r="AH11" s="18" t="s">
        <v>122</v>
      </c>
      <c r="AI11" s="17" t="s">
        <v>123</v>
      </c>
      <c r="AJ11" s="17">
        <v>4</v>
      </c>
      <c r="AK11" s="17" t="s">
        <v>123</v>
      </c>
      <c r="AL11" s="17">
        <v>4</v>
      </c>
      <c r="AM11" s="17" t="s">
        <v>130</v>
      </c>
      <c r="AN11" s="17">
        <v>4</v>
      </c>
      <c r="AO11" s="17" t="s">
        <v>130</v>
      </c>
      <c r="AP11" s="17">
        <v>4</v>
      </c>
      <c r="AQ11" s="17" t="s">
        <v>123</v>
      </c>
      <c r="AR11" s="17">
        <v>4</v>
      </c>
      <c r="AS11" s="17" t="s">
        <v>123</v>
      </c>
      <c r="AT11" s="17">
        <v>4</v>
      </c>
      <c r="AU11" s="17" t="s">
        <v>123</v>
      </c>
      <c r="AV11" s="17">
        <v>4</v>
      </c>
      <c r="AW11" s="17" t="s">
        <v>123</v>
      </c>
      <c r="AX11" s="17">
        <v>4</v>
      </c>
      <c r="AY11" s="17" t="s">
        <v>130</v>
      </c>
      <c r="AZ11" s="17">
        <v>4</v>
      </c>
      <c r="BA11" s="17" t="s">
        <v>123</v>
      </c>
      <c r="BB11" s="17">
        <v>4</v>
      </c>
      <c r="BC11" s="17" t="s">
        <v>123</v>
      </c>
      <c r="BD11" s="17">
        <v>4</v>
      </c>
      <c r="BE11" s="17" t="s">
        <v>123</v>
      </c>
      <c r="BF11" s="17">
        <v>4</v>
      </c>
      <c r="BG11" s="17" t="s">
        <v>130</v>
      </c>
      <c r="BH11" s="17">
        <v>4</v>
      </c>
      <c r="BI11" s="17" t="s">
        <v>6</v>
      </c>
      <c r="BJ11" s="17">
        <v>1</v>
      </c>
      <c r="BK11" s="17"/>
      <c r="BL11" s="17" t="s">
        <v>6</v>
      </c>
      <c r="BM11" s="17">
        <v>1</v>
      </c>
      <c r="BN11" s="17"/>
      <c r="BO11" s="17">
        <v>54</v>
      </c>
      <c r="BP11" s="17" t="s">
        <v>150</v>
      </c>
      <c r="BQ11" s="58" t="str">
        <f t="shared" si="0"/>
        <v>1</v>
      </c>
      <c r="BR11" s="17"/>
      <c r="BS11" s="17"/>
      <c r="BT11" s="17"/>
      <c r="BU11" s="17"/>
      <c r="BV11" s="17"/>
      <c r="BW11" s="17"/>
      <c r="BX11" s="17"/>
      <c r="BY11" s="17"/>
    </row>
    <row r="12" spans="1:77" x14ac:dyDescent="0.25">
      <c r="A12" s="17" t="s">
        <v>98</v>
      </c>
      <c r="B12" s="17">
        <v>0</v>
      </c>
      <c r="C12" s="17" t="s">
        <v>6</v>
      </c>
      <c r="D12" s="17">
        <v>1</v>
      </c>
      <c r="E12" s="17" t="s">
        <v>6</v>
      </c>
      <c r="F12" s="17">
        <v>1</v>
      </c>
      <c r="G12" s="17" t="s">
        <v>6</v>
      </c>
      <c r="H12" s="17">
        <v>1</v>
      </c>
      <c r="I12" s="17" t="s">
        <v>6</v>
      </c>
      <c r="J12" s="17">
        <v>1</v>
      </c>
      <c r="K12" s="17" t="s">
        <v>6</v>
      </c>
      <c r="L12" s="17">
        <v>1</v>
      </c>
      <c r="M12" s="17" t="s">
        <v>6</v>
      </c>
      <c r="N12" s="17">
        <v>1</v>
      </c>
      <c r="O12" s="17" t="s">
        <v>6</v>
      </c>
      <c r="P12" s="17">
        <v>1</v>
      </c>
      <c r="Q12" s="17" t="s">
        <v>6</v>
      </c>
      <c r="R12" s="17">
        <v>1</v>
      </c>
      <c r="S12" s="17" t="s">
        <v>6</v>
      </c>
      <c r="T12" s="17">
        <v>1</v>
      </c>
      <c r="U12" s="17" t="s">
        <v>6</v>
      </c>
      <c r="V12" s="17">
        <v>1</v>
      </c>
      <c r="W12" s="17" t="s">
        <v>6</v>
      </c>
      <c r="X12" s="17">
        <v>1</v>
      </c>
      <c r="Y12" s="17" t="s">
        <v>6</v>
      </c>
      <c r="Z12" s="17">
        <v>1</v>
      </c>
      <c r="AA12" s="17" t="s">
        <v>6</v>
      </c>
      <c r="AB12" s="17">
        <v>1</v>
      </c>
      <c r="AC12" s="17" t="s">
        <v>98</v>
      </c>
      <c r="AD12" s="17">
        <v>0</v>
      </c>
      <c r="AE12" s="18">
        <v>13</v>
      </c>
      <c r="AF12" s="19">
        <v>0.8666666666666667</v>
      </c>
      <c r="AG12" s="18" t="s">
        <v>146</v>
      </c>
      <c r="AH12" s="18" t="s">
        <v>122</v>
      </c>
      <c r="AI12" s="17" t="s">
        <v>127</v>
      </c>
      <c r="AJ12" s="17">
        <v>3</v>
      </c>
      <c r="AK12" s="17" t="s">
        <v>127</v>
      </c>
      <c r="AL12" s="17">
        <v>3</v>
      </c>
      <c r="AM12" s="17" t="s">
        <v>128</v>
      </c>
      <c r="AN12" s="17">
        <v>3</v>
      </c>
      <c r="AO12" s="17" t="s">
        <v>128</v>
      </c>
      <c r="AP12" s="17">
        <v>3</v>
      </c>
      <c r="AQ12" s="17" t="s">
        <v>127</v>
      </c>
      <c r="AR12" s="17">
        <v>3</v>
      </c>
      <c r="AS12" s="17" t="s">
        <v>127</v>
      </c>
      <c r="AT12" s="17">
        <v>3</v>
      </c>
      <c r="AU12" s="17" t="s">
        <v>127</v>
      </c>
      <c r="AV12" s="17">
        <v>3</v>
      </c>
      <c r="AW12" s="17" t="s">
        <v>127</v>
      </c>
      <c r="AX12" s="17">
        <v>3</v>
      </c>
      <c r="AY12" s="17" t="s">
        <v>128</v>
      </c>
      <c r="AZ12" s="17">
        <v>3</v>
      </c>
      <c r="BA12" s="17" t="s">
        <v>127</v>
      </c>
      <c r="BB12" s="17">
        <v>3</v>
      </c>
      <c r="BC12" s="17" t="s">
        <v>127</v>
      </c>
      <c r="BD12" s="17">
        <v>3</v>
      </c>
      <c r="BE12" s="17" t="s">
        <v>124</v>
      </c>
      <c r="BF12" s="17">
        <v>3</v>
      </c>
      <c r="BG12" s="17" t="s">
        <v>124</v>
      </c>
      <c r="BH12" s="17">
        <v>2</v>
      </c>
      <c r="BI12" s="17" t="s">
        <v>6</v>
      </c>
      <c r="BJ12" s="17">
        <v>1</v>
      </c>
      <c r="BK12" s="17"/>
      <c r="BL12" s="17" t="s">
        <v>6</v>
      </c>
      <c r="BM12" s="17">
        <v>1</v>
      </c>
      <c r="BN12" s="17"/>
      <c r="BO12" s="17">
        <v>40</v>
      </c>
      <c r="BP12" s="17" t="s">
        <v>147</v>
      </c>
      <c r="BQ12" s="58" t="str">
        <f t="shared" si="0"/>
        <v>0</v>
      </c>
      <c r="BR12" s="17"/>
      <c r="BS12" s="17"/>
      <c r="BT12" s="17"/>
      <c r="BU12" s="17"/>
      <c r="BV12" s="17"/>
      <c r="BW12" s="17"/>
      <c r="BX12" s="17"/>
      <c r="BY12" s="17"/>
    </row>
    <row r="13" spans="1:77" x14ac:dyDescent="0.25">
      <c r="A13" s="17" t="s">
        <v>6</v>
      </c>
      <c r="B13" s="17">
        <v>1</v>
      </c>
      <c r="C13" s="17" t="s">
        <v>6</v>
      </c>
      <c r="D13" s="17">
        <v>1</v>
      </c>
      <c r="E13" s="17" t="s">
        <v>6</v>
      </c>
      <c r="F13" s="17">
        <v>1</v>
      </c>
      <c r="G13" s="17" t="s">
        <v>6</v>
      </c>
      <c r="H13" s="17">
        <v>1</v>
      </c>
      <c r="I13" s="17" t="s">
        <v>6</v>
      </c>
      <c r="J13" s="17">
        <v>1</v>
      </c>
      <c r="K13" s="17" t="s">
        <v>6</v>
      </c>
      <c r="L13" s="17">
        <v>1</v>
      </c>
      <c r="M13" s="17" t="s">
        <v>6</v>
      </c>
      <c r="N13" s="17">
        <v>1</v>
      </c>
      <c r="O13" s="17" t="s">
        <v>6</v>
      </c>
      <c r="P13" s="17">
        <v>1</v>
      </c>
      <c r="Q13" s="17" t="s">
        <v>6</v>
      </c>
      <c r="R13" s="17">
        <v>1</v>
      </c>
      <c r="S13" s="17" t="s">
        <v>6</v>
      </c>
      <c r="T13" s="17">
        <v>1</v>
      </c>
      <c r="U13" s="17" t="s">
        <v>6</v>
      </c>
      <c r="V13" s="17">
        <v>1</v>
      </c>
      <c r="W13" s="17" t="s">
        <v>6</v>
      </c>
      <c r="X13" s="17">
        <v>1</v>
      </c>
      <c r="Y13" s="17" t="s">
        <v>6</v>
      </c>
      <c r="Z13" s="17">
        <v>1</v>
      </c>
      <c r="AA13" s="17" t="s">
        <v>6</v>
      </c>
      <c r="AB13" s="17">
        <v>1</v>
      </c>
      <c r="AC13" s="17" t="s">
        <v>6</v>
      </c>
      <c r="AD13" s="17">
        <v>1</v>
      </c>
      <c r="AE13" s="18">
        <v>15</v>
      </c>
      <c r="AF13" s="19">
        <v>1</v>
      </c>
      <c r="AG13" s="18" t="s">
        <v>146</v>
      </c>
      <c r="AH13" s="18" t="s">
        <v>122</v>
      </c>
      <c r="AI13" s="17" t="s">
        <v>123</v>
      </c>
      <c r="AJ13" s="17">
        <v>4</v>
      </c>
      <c r="AK13" s="17" t="s">
        <v>123</v>
      </c>
      <c r="AL13" s="17">
        <v>4</v>
      </c>
      <c r="AM13" s="17" t="s">
        <v>128</v>
      </c>
      <c r="AN13" s="17">
        <v>3</v>
      </c>
      <c r="AO13" s="17" t="s">
        <v>128</v>
      </c>
      <c r="AP13" s="17">
        <v>3</v>
      </c>
      <c r="AQ13" s="17" t="s">
        <v>123</v>
      </c>
      <c r="AR13" s="17">
        <v>4</v>
      </c>
      <c r="AS13" s="17" t="s">
        <v>123</v>
      </c>
      <c r="AT13" s="17">
        <v>4</v>
      </c>
      <c r="AU13" s="17" t="s">
        <v>123</v>
      </c>
      <c r="AV13" s="17">
        <v>4</v>
      </c>
      <c r="AW13" s="17" t="s">
        <v>123</v>
      </c>
      <c r="AX13" s="17">
        <v>4</v>
      </c>
      <c r="AY13" s="17" t="s">
        <v>128</v>
      </c>
      <c r="AZ13" s="17">
        <v>3</v>
      </c>
      <c r="BA13" s="17" t="s">
        <v>127</v>
      </c>
      <c r="BB13" s="17">
        <v>3</v>
      </c>
      <c r="BC13" s="17" t="s">
        <v>123</v>
      </c>
      <c r="BD13" s="17">
        <v>4</v>
      </c>
      <c r="BE13" s="17" t="s">
        <v>123</v>
      </c>
      <c r="BF13" s="17">
        <v>4</v>
      </c>
      <c r="BG13" s="17" t="s">
        <v>130</v>
      </c>
      <c r="BH13" s="17">
        <v>4</v>
      </c>
      <c r="BI13" s="17" t="s">
        <v>6</v>
      </c>
      <c r="BJ13" s="17">
        <v>1</v>
      </c>
      <c r="BK13" s="17"/>
      <c r="BL13" s="17" t="s">
        <v>6</v>
      </c>
      <c r="BM13" s="17">
        <v>1</v>
      </c>
      <c r="BN13" s="17"/>
      <c r="BO13" s="17">
        <v>50</v>
      </c>
      <c r="BP13" s="17" t="s">
        <v>150</v>
      </c>
      <c r="BQ13" s="58" t="str">
        <f t="shared" si="0"/>
        <v>1</v>
      </c>
      <c r="BR13" s="17"/>
      <c r="BS13" s="17"/>
      <c r="BT13" s="17"/>
      <c r="BU13" s="17"/>
      <c r="BV13" s="17"/>
      <c r="BW13" s="17"/>
      <c r="BX13" s="17"/>
      <c r="BY13" s="17"/>
    </row>
    <row r="14" spans="1:77" x14ac:dyDescent="0.25">
      <c r="A14" s="17" t="s">
        <v>6</v>
      </c>
      <c r="B14" s="17">
        <v>1</v>
      </c>
      <c r="C14" s="17" t="s">
        <v>6</v>
      </c>
      <c r="D14" s="17">
        <v>1</v>
      </c>
      <c r="E14" s="17" t="s">
        <v>6</v>
      </c>
      <c r="F14" s="17">
        <v>1</v>
      </c>
      <c r="G14" s="17" t="s">
        <v>6</v>
      </c>
      <c r="H14" s="17">
        <v>1</v>
      </c>
      <c r="I14" s="17" t="s">
        <v>6</v>
      </c>
      <c r="J14" s="17">
        <v>1</v>
      </c>
      <c r="K14" s="17" t="s">
        <v>6</v>
      </c>
      <c r="L14" s="17">
        <v>1</v>
      </c>
      <c r="M14" s="17" t="s">
        <v>6</v>
      </c>
      <c r="N14" s="17">
        <v>1</v>
      </c>
      <c r="O14" s="17" t="s">
        <v>6</v>
      </c>
      <c r="P14" s="17">
        <v>1</v>
      </c>
      <c r="Q14" s="17" t="s">
        <v>6</v>
      </c>
      <c r="R14" s="17">
        <v>1</v>
      </c>
      <c r="S14" s="17" t="s">
        <v>6</v>
      </c>
      <c r="T14" s="17">
        <v>1</v>
      </c>
      <c r="U14" s="17" t="s">
        <v>6</v>
      </c>
      <c r="V14" s="17">
        <v>1</v>
      </c>
      <c r="W14" s="17" t="s">
        <v>6</v>
      </c>
      <c r="X14" s="17">
        <v>1</v>
      </c>
      <c r="Y14" s="17" t="s">
        <v>6</v>
      </c>
      <c r="Z14" s="17">
        <v>1</v>
      </c>
      <c r="AA14" s="17" t="s">
        <v>6</v>
      </c>
      <c r="AB14" s="17">
        <v>1</v>
      </c>
      <c r="AC14" s="17" t="s">
        <v>6</v>
      </c>
      <c r="AD14" s="17">
        <v>1</v>
      </c>
      <c r="AE14" s="18">
        <v>15</v>
      </c>
      <c r="AF14" s="19">
        <v>1</v>
      </c>
      <c r="AG14" s="18" t="s">
        <v>146</v>
      </c>
      <c r="AH14" s="18" t="s">
        <v>122</v>
      </c>
      <c r="AI14" s="17" t="s">
        <v>123</v>
      </c>
      <c r="AJ14" s="17">
        <v>4</v>
      </c>
      <c r="AK14" s="17" t="s">
        <v>123</v>
      </c>
      <c r="AL14" s="17">
        <v>4</v>
      </c>
      <c r="AM14" s="17" t="s">
        <v>130</v>
      </c>
      <c r="AN14" s="17">
        <v>4</v>
      </c>
      <c r="AO14" s="17" t="s">
        <v>130</v>
      </c>
      <c r="AP14" s="17">
        <v>4</v>
      </c>
      <c r="AQ14" s="17" t="s">
        <v>127</v>
      </c>
      <c r="AR14" s="17">
        <v>3</v>
      </c>
      <c r="AS14" s="17" t="s">
        <v>123</v>
      </c>
      <c r="AT14" s="17">
        <v>4</v>
      </c>
      <c r="AU14" s="17" t="s">
        <v>127</v>
      </c>
      <c r="AV14" s="17">
        <v>3</v>
      </c>
      <c r="AW14" s="17" t="s">
        <v>127</v>
      </c>
      <c r="AX14" s="17">
        <v>3</v>
      </c>
      <c r="AY14" s="17" t="s">
        <v>130</v>
      </c>
      <c r="AZ14" s="17">
        <v>4</v>
      </c>
      <c r="BA14" s="17" t="s">
        <v>123</v>
      </c>
      <c r="BB14" s="17">
        <v>4</v>
      </c>
      <c r="BC14" s="17" t="s">
        <v>123</v>
      </c>
      <c r="BD14" s="17">
        <v>4</v>
      </c>
      <c r="BE14" s="17" t="s">
        <v>123</v>
      </c>
      <c r="BF14" s="17">
        <v>4</v>
      </c>
      <c r="BG14" s="17" t="s">
        <v>128</v>
      </c>
      <c r="BH14" s="17">
        <v>3</v>
      </c>
      <c r="BI14" s="17" t="s">
        <v>6</v>
      </c>
      <c r="BJ14" s="17">
        <v>1</v>
      </c>
      <c r="BK14" s="17"/>
      <c r="BL14" s="17" t="s">
        <v>6</v>
      </c>
      <c r="BM14" s="17">
        <v>1</v>
      </c>
      <c r="BN14" s="17"/>
      <c r="BO14" s="17">
        <v>50</v>
      </c>
      <c r="BP14" s="17" t="s">
        <v>150</v>
      </c>
      <c r="BQ14" s="58" t="str">
        <f t="shared" si="0"/>
        <v>1</v>
      </c>
      <c r="BR14" s="17"/>
      <c r="BS14" s="17"/>
      <c r="BT14" s="17"/>
      <c r="BU14" s="17"/>
      <c r="BV14" s="17"/>
      <c r="BW14" s="17"/>
      <c r="BX14" s="17"/>
      <c r="BY14" s="17"/>
    </row>
    <row r="15" spans="1:77" x14ac:dyDescent="0.25">
      <c r="A15" s="17" t="s">
        <v>6</v>
      </c>
      <c r="B15" s="17">
        <v>1</v>
      </c>
      <c r="C15" s="17" t="s">
        <v>6</v>
      </c>
      <c r="D15" s="17">
        <v>1</v>
      </c>
      <c r="E15" s="17" t="s">
        <v>6</v>
      </c>
      <c r="F15" s="17">
        <v>1</v>
      </c>
      <c r="G15" s="17" t="s">
        <v>6</v>
      </c>
      <c r="H15" s="17">
        <v>1</v>
      </c>
      <c r="I15" s="17" t="s">
        <v>6</v>
      </c>
      <c r="J15" s="17">
        <v>1</v>
      </c>
      <c r="K15" s="17" t="s">
        <v>6</v>
      </c>
      <c r="L15" s="17">
        <v>1</v>
      </c>
      <c r="M15" s="17" t="s">
        <v>6</v>
      </c>
      <c r="N15" s="17">
        <v>1</v>
      </c>
      <c r="O15" s="17" t="s">
        <v>6</v>
      </c>
      <c r="P15" s="17">
        <v>1</v>
      </c>
      <c r="Q15" s="17" t="s">
        <v>6</v>
      </c>
      <c r="R15" s="17">
        <v>1</v>
      </c>
      <c r="S15" s="17" t="s">
        <v>6</v>
      </c>
      <c r="T15" s="17">
        <v>1</v>
      </c>
      <c r="U15" s="17" t="s">
        <v>6</v>
      </c>
      <c r="V15" s="17">
        <v>1</v>
      </c>
      <c r="W15" s="17" t="s">
        <v>6</v>
      </c>
      <c r="X15" s="17">
        <v>1</v>
      </c>
      <c r="Y15" s="17" t="s">
        <v>6</v>
      </c>
      <c r="Z15" s="17">
        <v>1</v>
      </c>
      <c r="AA15" s="17" t="s">
        <v>6</v>
      </c>
      <c r="AB15" s="17">
        <v>1</v>
      </c>
      <c r="AC15" s="17" t="s">
        <v>6</v>
      </c>
      <c r="AD15" s="17">
        <v>1</v>
      </c>
      <c r="AE15" s="18">
        <v>15</v>
      </c>
      <c r="AF15" s="19">
        <v>1</v>
      </c>
      <c r="AG15" s="18" t="s">
        <v>146</v>
      </c>
      <c r="AH15" s="18" t="s">
        <v>122</v>
      </c>
      <c r="AI15" s="17" t="s">
        <v>123</v>
      </c>
      <c r="AJ15" s="17">
        <v>4</v>
      </c>
      <c r="AK15" s="17" t="s">
        <v>123</v>
      </c>
      <c r="AL15" s="17">
        <v>4</v>
      </c>
      <c r="AM15" s="17" t="s">
        <v>128</v>
      </c>
      <c r="AN15" s="17">
        <v>3</v>
      </c>
      <c r="AO15" s="17" t="s">
        <v>128</v>
      </c>
      <c r="AP15" s="17">
        <v>3</v>
      </c>
      <c r="AQ15" s="17" t="s">
        <v>123</v>
      </c>
      <c r="AR15" s="17">
        <v>4</v>
      </c>
      <c r="AS15" s="17" t="s">
        <v>123</v>
      </c>
      <c r="AT15" s="17">
        <v>4</v>
      </c>
      <c r="AU15" s="17" t="s">
        <v>123</v>
      </c>
      <c r="AV15" s="17">
        <v>4</v>
      </c>
      <c r="AW15" s="17" t="s">
        <v>123</v>
      </c>
      <c r="AX15" s="17">
        <v>4</v>
      </c>
      <c r="AY15" s="17" t="s">
        <v>128</v>
      </c>
      <c r="AZ15" s="17">
        <v>3</v>
      </c>
      <c r="BA15" s="17" t="s">
        <v>127</v>
      </c>
      <c r="BB15" s="17">
        <v>3</v>
      </c>
      <c r="BC15" s="17" t="s">
        <v>123</v>
      </c>
      <c r="BD15" s="17">
        <v>4</v>
      </c>
      <c r="BE15" s="17" t="s">
        <v>123</v>
      </c>
      <c r="BF15" s="17">
        <v>4</v>
      </c>
      <c r="BG15" s="17" t="s">
        <v>128</v>
      </c>
      <c r="BH15" s="17">
        <v>3</v>
      </c>
      <c r="BI15" s="17" t="s">
        <v>6</v>
      </c>
      <c r="BJ15" s="17">
        <v>1</v>
      </c>
      <c r="BK15" s="17"/>
      <c r="BL15" s="17" t="s">
        <v>6</v>
      </c>
      <c r="BM15" s="17">
        <v>1</v>
      </c>
      <c r="BN15" s="17"/>
      <c r="BO15" s="17">
        <v>49</v>
      </c>
      <c r="BP15" s="17" t="s">
        <v>150</v>
      </c>
      <c r="BQ15" s="58" t="str">
        <f t="shared" si="0"/>
        <v>1</v>
      </c>
      <c r="BR15" s="17"/>
      <c r="BS15" s="17"/>
      <c r="BT15" s="17"/>
      <c r="BU15" s="17"/>
      <c r="BV15" s="17"/>
      <c r="BW15" s="17"/>
      <c r="BX15" s="17"/>
      <c r="BY15" s="17"/>
    </row>
    <row r="16" spans="1:77" x14ac:dyDescent="0.25">
      <c r="A16" s="17" t="s">
        <v>6</v>
      </c>
      <c r="B16" s="17">
        <v>1</v>
      </c>
      <c r="C16" s="17" t="s">
        <v>6</v>
      </c>
      <c r="D16" s="17">
        <v>1</v>
      </c>
      <c r="E16" s="17" t="s">
        <v>6</v>
      </c>
      <c r="F16" s="17">
        <v>1</v>
      </c>
      <c r="G16" s="17" t="s">
        <v>6</v>
      </c>
      <c r="H16" s="17">
        <v>1</v>
      </c>
      <c r="I16" s="17" t="s">
        <v>6</v>
      </c>
      <c r="J16" s="17">
        <v>1</v>
      </c>
      <c r="K16" s="17" t="s">
        <v>6</v>
      </c>
      <c r="L16" s="17">
        <v>1</v>
      </c>
      <c r="M16" s="17" t="s">
        <v>6</v>
      </c>
      <c r="N16" s="17">
        <v>1</v>
      </c>
      <c r="O16" s="17" t="s">
        <v>6</v>
      </c>
      <c r="P16" s="17">
        <v>1</v>
      </c>
      <c r="Q16" s="17" t="s">
        <v>6</v>
      </c>
      <c r="R16" s="17">
        <v>1</v>
      </c>
      <c r="S16" s="17" t="s">
        <v>6</v>
      </c>
      <c r="T16" s="17">
        <v>1</v>
      </c>
      <c r="U16" s="17" t="s">
        <v>6</v>
      </c>
      <c r="V16" s="17">
        <v>1</v>
      </c>
      <c r="W16" s="17" t="s">
        <v>6</v>
      </c>
      <c r="X16" s="17">
        <v>1</v>
      </c>
      <c r="Y16" s="17" t="s">
        <v>6</v>
      </c>
      <c r="Z16" s="17">
        <v>1</v>
      </c>
      <c r="AA16" s="17" t="s">
        <v>6</v>
      </c>
      <c r="AB16" s="17">
        <v>1</v>
      </c>
      <c r="AC16" s="17" t="s">
        <v>6</v>
      </c>
      <c r="AD16" s="17">
        <v>1</v>
      </c>
      <c r="AE16" s="18">
        <v>15</v>
      </c>
      <c r="AF16" s="19">
        <v>1</v>
      </c>
      <c r="AG16" s="18" t="s">
        <v>146</v>
      </c>
      <c r="AH16" s="18" t="s">
        <v>122</v>
      </c>
      <c r="AI16" s="17" t="s">
        <v>123</v>
      </c>
      <c r="AJ16" s="17">
        <v>4</v>
      </c>
      <c r="AK16" s="17" t="s">
        <v>123</v>
      </c>
      <c r="AL16" s="17">
        <v>4</v>
      </c>
      <c r="AM16" s="17" t="s">
        <v>130</v>
      </c>
      <c r="AN16" s="17">
        <v>4</v>
      </c>
      <c r="AO16" s="17" t="s">
        <v>130</v>
      </c>
      <c r="AP16" s="17">
        <v>4</v>
      </c>
      <c r="AQ16" s="17" t="s">
        <v>123</v>
      </c>
      <c r="AR16" s="17">
        <v>4</v>
      </c>
      <c r="AS16" s="17" t="s">
        <v>123</v>
      </c>
      <c r="AT16" s="17">
        <v>4</v>
      </c>
      <c r="AU16" s="17" t="s">
        <v>123</v>
      </c>
      <c r="AV16" s="17">
        <v>4</v>
      </c>
      <c r="AW16" s="17" t="s">
        <v>123</v>
      </c>
      <c r="AX16" s="17">
        <v>4</v>
      </c>
      <c r="AY16" s="17" t="s">
        <v>130</v>
      </c>
      <c r="AZ16" s="17">
        <v>4</v>
      </c>
      <c r="BA16" s="17" t="s">
        <v>123</v>
      </c>
      <c r="BB16" s="17">
        <v>4</v>
      </c>
      <c r="BC16" s="17" t="s">
        <v>123</v>
      </c>
      <c r="BD16" s="17">
        <v>4</v>
      </c>
      <c r="BE16" s="17" t="s">
        <v>123</v>
      </c>
      <c r="BF16" s="17">
        <v>4</v>
      </c>
      <c r="BG16" s="17" t="s">
        <v>130</v>
      </c>
      <c r="BH16" s="17">
        <v>4</v>
      </c>
      <c r="BI16" s="17" t="s">
        <v>6</v>
      </c>
      <c r="BJ16" s="17">
        <v>1</v>
      </c>
      <c r="BK16" s="17"/>
      <c r="BL16" s="17" t="s">
        <v>6</v>
      </c>
      <c r="BM16" s="17">
        <v>1</v>
      </c>
      <c r="BN16" s="17"/>
      <c r="BO16" s="17">
        <v>54</v>
      </c>
      <c r="BP16" s="17" t="s">
        <v>150</v>
      </c>
      <c r="BQ16" s="58" t="str">
        <f t="shared" si="0"/>
        <v>1</v>
      </c>
      <c r="BR16" s="17"/>
      <c r="BS16" s="17"/>
      <c r="BT16" s="17"/>
      <c r="BU16" s="17"/>
      <c r="BV16" s="17"/>
      <c r="BW16" s="17"/>
      <c r="BX16" s="17"/>
      <c r="BY16" s="17"/>
    </row>
    <row r="17" spans="1:77" x14ac:dyDescent="0.25">
      <c r="A17" s="17" t="s">
        <v>6</v>
      </c>
      <c r="B17" s="17">
        <v>1</v>
      </c>
      <c r="C17" s="17" t="s">
        <v>6</v>
      </c>
      <c r="D17" s="17">
        <v>1</v>
      </c>
      <c r="E17" s="17" t="s">
        <v>6</v>
      </c>
      <c r="F17" s="17">
        <v>1</v>
      </c>
      <c r="G17" s="17" t="s">
        <v>6</v>
      </c>
      <c r="H17" s="17">
        <v>1</v>
      </c>
      <c r="I17" s="17" t="s">
        <v>6</v>
      </c>
      <c r="J17" s="17">
        <v>1</v>
      </c>
      <c r="K17" s="17" t="s">
        <v>6</v>
      </c>
      <c r="L17" s="17">
        <v>1</v>
      </c>
      <c r="M17" s="17" t="s">
        <v>6</v>
      </c>
      <c r="N17" s="17">
        <v>1</v>
      </c>
      <c r="O17" s="17" t="s">
        <v>6</v>
      </c>
      <c r="P17" s="17">
        <v>1</v>
      </c>
      <c r="Q17" s="17" t="s">
        <v>6</v>
      </c>
      <c r="R17" s="17">
        <v>1</v>
      </c>
      <c r="S17" s="17" t="s">
        <v>6</v>
      </c>
      <c r="T17" s="17">
        <v>1</v>
      </c>
      <c r="U17" s="17" t="s">
        <v>6</v>
      </c>
      <c r="V17" s="17">
        <v>1</v>
      </c>
      <c r="W17" s="17" t="s">
        <v>6</v>
      </c>
      <c r="X17" s="17">
        <v>1</v>
      </c>
      <c r="Y17" s="17" t="s">
        <v>6</v>
      </c>
      <c r="Z17" s="17">
        <v>1</v>
      </c>
      <c r="AA17" s="17" t="s">
        <v>6</v>
      </c>
      <c r="AB17" s="17">
        <v>1</v>
      </c>
      <c r="AC17" s="17" t="s">
        <v>6</v>
      </c>
      <c r="AD17" s="17">
        <v>1</v>
      </c>
      <c r="AE17" s="18">
        <v>15</v>
      </c>
      <c r="AF17" s="19">
        <v>1</v>
      </c>
      <c r="AG17" s="18" t="s">
        <v>146</v>
      </c>
      <c r="AH17" s="18" t="s">
        <v>122</v>
      </c>
      <c r="AI17" s="17" t="s">
        <v>123</v>
      </c>
      <c r="AJ17" s="17">
        <v>4</v>
      </c>
      <c r="AK17" s="17" t="s">
        <v>123</v>
      </c>
      <c r="AL17" s="17">
        <v>4</v>
      </c>
      <c r="AM17" s="17" t="s">
        <v>123</v>
      </c>
      <c r="AN17" s="17">
        <v>1</v>
      </c>
      <c r="AO17" s="17" t="s">
        <v>123</v>
      </c>
      <c r="AP17" s="17">
        <v>1</v>
      </c>
      <c r="AQ17" s="17" t="s">
        <v>123</v>
      </c>
      <c r="AR17" s="17">
        <v>4</v>
      </c>
      <c r="AS17" s="17" t="s">
        <v>123</v>
      </c>
      <c r="AT17" s="17">
        <v>4</v>
      </c>
      <c r="AU17" s="17" t="s">
        <v>123</v>
      </c>
      <c r="AV17" s="17">
        <v>4</v>
      </c>
      <c r="AW17" s="17" t="s">
        <v>123</v>
      </c>
      <c r="AX17" s="17">
        <v>4</v>
      </c>
      <c r="AY17" s="17" t="s">
        <v>123</v>
      </c>
      <c r="AZ17" s="17">
        <v>1</v>
      </c>
      <c r="BA17" s="17" t="s">
        <v>123</v>
      </c>
      <c r="BB17" s="17">
        <v>4</v>
      </c>
      <c r="BC17" s="17" t="s">
        <v>123</v>
      </c>
      <c r="BD17" s="17">
        <v>4</v>
      </c>
      <c r="BE17" s="17" t="s">
        <v>123</v>
      </c>
      <c r="BF17" s="17">
        <v>4</v>
      </c>
      <c r="BG17" s="17" t="s">
        <v>123</v>
      </c>
      <c r="BH17" s="17">
        <v>1</v>
      </c>
      <c r="BI17" s="17" t="s">
        <v>6</v>
      </c>
      <c r="BJ17" s="17">
        <v>1</v>
      </c>
      <c r="BK17" s="17"/>
      <c r="BL17" s="17" t="s">
        <v>6</v>
      </c>
      <c r="BM17" s="17">
        <v>1</v>
      </c>
      <c r="BN17" s="17"/>
      <c r="BO17" s="17">
        <v>42</v>
      </c>
      <c r="BP17" s="17" t="s">
        <v>147</v>
      </c>
      <c r="BQ17" s="58" t="str">
        <f t="shared" si="0"/>
        <v>0</v>
      </c>
      <c r="BR17" s="17"/>
      <c r="BS17" s="17"/>
      <c r="BT17" s="17"/>
      <c r="BU17" s="17"/>
      <c r="BV17" s="17"/>
      <c r="BW17" s="17"/>
      <c r="BX17" s="17"/>
      <c r="BY17" s="17"/>
    </row>
    <row r="18" spans="1:77" x14ac:dyDescent="0.25">
      <c r="A18" s="17" t="s">
        <v>6</v>
      </c>
      <c r="B18" s="17">
        <v>1</v>
      </c>
      <c r="C18" s="17" t="s">
        <v>6</v>
      </c>
      <c r="D18" s="17">
        <v>1</v>
      </c>
      <c r="E18" s="17" t="s">
        <v>6</v>
      </c>
      <c r="F18" s="17">
        <v>1</v>
      </c>
      <c r="G18" s="17" t="s">
        <v>6</v>
      </c>
      <c r="H18" s="17">
        <v>1</v>
      </c>
      <c r="I18" s="17" t="s">
        <v>6</v>
      </c>
      <c r="J18" s="17">
        <v>1</v>
      </c>
      <c r="K18" s="17" t="s">
        <v>6</v>
      </c>
      <c r="L18" s="17">
        <v>1</v>
      </c>
      <c r="M18" s="17" t="s">
        <v>6</v>
      </c>
      <c r="N18" s="17">
        <v>1</v>
      </c>
      <c r="O18" s="17" t="s">
        <v>6</v>
      </c>
      <c r="P18" s="17">
        <v>1</v>
      </c>
      <c r="Q18" s="17" t="s">
        <v>6</v>
      </c>
      <c r="R18" s="17">
        <v>1</v>
      </c>
      <c r="S18" s="17" t="s">
        <v>98</v>
      </c>
      <c r="T18" s="17">
        <v>0</v>
      </c>
      <c r="U18" s="17" t="s">
        <v>6</v>
      </c>
      <c r="V18" s="17">
        <v>1</v>
      </c>
      <c r="W18" s="17" t="s">
        <v>6</v>
      </c>
      <c r="X18" s="17">
        <v>1</v>
      </c>
      <c r="Y18" s="17" t="s">
        <v>6</v>
      </c>
      <c r="Z18" s="17">
        <v>1</v>
      </c>
      <c r="AA18" s="17" t="s">
        <v>6</v>
      </c>
      <c r="AB18" s="17">
        <v>1</v>
      </c>
      <c r="AC18" s="17" t="s">
        <v>6</v>
      </c>
      <c r="AD18" s="17">
        <v>1</v>
      </c>
      <c r="AE18" s="18">
        <v>14</v>
      </c>
      <c r="AF18" s="19">
        <v>0.93333333333333335</v>
      </c>
      <c r="AG18" s="18" t="s">
        <v>146</v>
      </c>
      <c r="AH18" s="18" t="s">
        <v>122</v>
      </c>
      <c r="AI18" s="17" t="s">
        <v>123</v>
      </c>
      <c r="AJ18" s="17">
        <v>4</v>
      </c>
      <c r="AK18" s="17" t="s">
        <v>127</v>
      </c>
      <c r="AL18" s="17">
        <v>3</v>
      </c>
      <c r="AM18" s="17" t="s">
        <v>130</v>
      </c>
      <c r="AN18" s="17">
        <v>4</v>
      </c>
      <c r="AO18" s="17" t="s">
        <v>130</v>
      </c>
      <c r="AP18" s="17">
        <v>4</v>
      </c>
      <c r="AQ18" s="17" t="s">
        <v>127</v>
      </c>
      <c r="AR18" s="17">
        <v>3</v>
      </c>
      <c r="AS18" s="17" t="s">
        <v>123</v>
      </c>
      <c r="AT18" s="17">
        <v>4</v>
      </c>
      <c r="AU18" s="17" t="s">
        <v>123</v>
      </c>
      <c r="AV18" s="17">
        <v>4</v>
      </c>
      <c r="AW18" s="17" t="s">
        <v>123</v>
      </c>
      <c r="AX18" s="17">
        <v>4</v>
      </c>
      <c r="AY18" s="17" t="s">
        <v>130</v>
      </c>
      <c r="AZ18" s="17">
        <v>4</v>
      </c>
      <c r="BA18" s="17" t="s">
        <v>123</v>
      </c>
      <c r="BB18" s="17">
        <v>4</v>
      </c>
      <c r="BC18" s="17" t="s">
        <v>123</v>
      </c>
      <c r="BD18" s="17">
        <v>4</v>
      </c>
      <c r="BE18" s="17" t="s">
        <v>123</v>
      </c>
      <c r="BF18" s="17">
        <v>4</v>
      </c>
      <c r="BG18" s="17" t="s">
        <v>130</v>
      </c>
      <c r="BH18" s="17">
        <v>4</v>
      </c>
      <c r="BI18" s="17" t="s">
        <v>6</v>
      </c>
      <c r="BJ18" s="17">
        <v>1</v>
      </c>
      <c r="BK18" s="17"/>
      <c r="BL18" s="17" t="s">
        <v>6</v>
      </c>
      <c r="BM18" s="17">
        <v>1</v>
      </c>
      <c r="BN18" s="17"/>
      <c r="BO18" s="17">
        <v>52</v>
      </c>
      <c r="BP18" s="17" t="s">
        <v>150</v>
      </c>
      <c r="BQ18" s="58" t="str">
        <f t="shared" si="0"/>
        <v>1</v>
      </c>
      <c r="BR18" s="17"/>
      <c r="BS18" s="17"/>
      <c r="BT18" s="17"/>
      <c r="BU18" s="17"/>
      <c r="BV18" s="17"/>
      <c r="BW18" s="17"/>
      <c r="BX18" s="17"/>
      <c r="BY18" s="17"/>
    </row>
    <row r="19" spans="1:77" x14ac:dyDescent="0.25">
      <c r="A19" s="17" t="s">
        <v>6</v>
      </c>
      <c r="B19" s="17">
        <v>1</v>
      </c>
      <c r="C19" s="17" t="s">
        <v>6</v>
      </c>
      <c r="D19" s="17">
        <v>1</v>
      </c>
      <c r="E19" s="17" t="s">
        <v>6</v>
      </c>
      <c r="F19" s="17">
        <v>1</v>
      </c>
      <c r="G19" s="17" t="s">
        <v>6</v>
      </c>
      <c r="H19" s="17">
        <v>1</v>
      </c>
      <c r="I19" s="17" t="s">
        <v>6</v>
      </c>
      <c r="J19" s="17">
        <v>1</v>
      </c>
      <c r="K19" s="17" t="s">
        <v>6</v>
      </c>
      <c r="L19" s="17">
        <v>1</v>
      </c>
      <c r="M19" s="17" t="s">
        <v>6</v>
      </c>
      <c r="N19" s="17">
        <v>1</v>
      </c>
      <c r="O19" s="17" t="s">
        <v>6</v>
      </c>
      <c r="P19" s="17">
        <v>1</v>
      </c>
      <c r="Q19" s="17" t="s">
        <v>6</v>
      </c>
      <c r="R19" s="17">
        <v>1</v>
      </c>
      <c r="S19" s="17" t="s">
        <v>6</v>
      </c>
      <c r="T19" s="17">
        <v>1</v>
      </c>
      <c r="U19" s="17" t="s">
        <v>6</v>
      </c>
      <c r="V19" s="17">
        <v>1</v>
      </c>
      <c r="W19" s="17" t="s">
        <v>6</v>
      </c>
      <c r="X19" s="17">
        <v>1</v>
      </c>
      <c r="Y19" s="17" t="s">
        <v>6</v>
      </c>
      <c r="Z19" s="17">
        <v>1</v>
      </c>
      <c r="AA19" s="17" t="s">
        <v>6</v>
      </c>
      <c r="AB19" s="17">
        <v>1</v>
      </c>
      <c r="AC19" s="17" t="s">
        <v>6</v>
      </c>
      <c r="AD19" s="17">
        <v>1</v>
      </c>
      <c r="AE19" s="18">
        <v>15</v>
      </c>
      <c r="AF19" s="19">
        <v>1</v>
      </c>
      <c r="AG19" s="18" t="s">
        <v>146</v>
      </c>
      <c r="AH19" s="18" t="s">
        <v>122</v>
      </c>
      <c r="AI19" s="17" t="s">
        <v>123</v>
      </c>
      <c r="AJ19" s="17">
        <v>4</v>
      </c>
      <c r="AK19" s="17" t="s">
        <v>123</v>
      </c>
      <c r="AL19" s="17">
        <v>4</v>
      </c>
      <c r="AM19" s="17" t="s">
        <v>128</v>
      </c>
      <c r="AN19" s="17">
        <v>3</v>
      </c>
      <c r="AO19" s="17" t="s">
        <v>128</v>
      </c>
      <c r="AP19" s="17">
        <v>3</v>
      </c>
      <c r="AQ19" s="17" t="s">
        <v>127</v>
      </c>
      <c r="AR19" s="17">
        <v>3</v>
      </c>
      <c r="AS19" s="17" t="s">
        <v>127</v>
      </c>
      <c r="AT19" s="17">
        <v>3</v>
      </c>
      <c r="AU19" s="17" t="s">
        <v>127</v>
      </c>
      <c r="AV19" s="17">
        <v>3</v>
      </c>
      <c r="AW19" s="17" t="s">
        <v>127</v>
      </c>
      <c r="AX19" s="17">
        <v>3</v>
      </c>
      <c r="AY19" s="17" t="s">
        <v>127</v>
      </c>
      <c r="AZ19" s="17">
        <v>2</v>
      </c>
      <c r="BA19" s="17" t="s">
        <v>127</v>
      </c>
      <c r="BB19" s="17">
        <v>3</v>
      </c>
      <c r="BC19" s="17" t="s">
        <v>123</v>
      </c>
      <c r="BD19" s="17">
        <v>4</v>
      </c>
      <c r="BE19" s="17" t="s">
        <v>124</v>
      </c>
      <c r="BF19" s="17">
        <v>3</v>
      </c>
      <c r="BG19" s="17" t="s">
        <v>124</v>
      </c>
      <c r="BH19" s="17">
        <v>2</v>
      </c>
      <c r="BI19" s="17" t="s">
        <v>6</v>
      </c>
      <c r="BJ19" s="17">
        <v>1</v>
      </c>
      <c r="BK19" s="17"/>
      <c r="BL19" s="17" t="s">
        <v>6</v>
      </c>
      <c r="BM19" s="17">
        <v>1</v>
      </c>
      <c r="BN19" s="17"/>
      <c r="BO19" s="17">
        <v>42</v>
      </c>
      <c r="BP19" s="17" t="s">
        <v>147</v>
      </c>
      <c r="BQ19" s="58" t="str">
        <f t="shared" si="0"/>
        <v>0</v>
      </c>
      <c r="BR19" s="17"/>
      <c r="BS19" s="17"/>
      <c r="BT19" s="17"/>
      <c r="BU19" s="17"/>
      <c r="BV19" s="17"/>
      <c r="BW19" s="17"/>
      <c r="BX19" s="17"/>
      <c r="BY19" s="17"/>
    </row>
    <row r="20" spans="1:77" x14ac:dyDescent="0.25">
      <c r="A20" s="17" t="s">
        <v>6</v>
      </c>
      <c r="B20" s="17">
        <v>1</v>
      </c>
      <c r="C20" s="17" t="s">
        <v>6</v>
      </c>
      <c r="D20" s="17">
        <v>1</v>
      </c>
      <c r="E20" s="17" t="s">
        <v>6</v>
      </c>
      <c r="F20" s="17">
        <v>1</v>
      </c>
      <c r="G20" s="17" t="s">
        <v>6</v>
      </c>
      <c r="H20" s="17">
        <v>1</v>
      </c>
      <c r="I20" s="17" t="s">
        <v>6</v>
      </c>
      <c r="J20" s="17">
        <v>1</v>
      </c>
      <c r="K20" s="17" t="s">
        <v>6</v>
      </c>
      <c r="L20" s="17">
        <v>1</v>
      </c>
      <c r="M20" s="17" t="s">
        <v>6</v>
      </c>
      <c r="N20" s="17">
        <v>1</v>
      </c>
      <c r="O20" s="17" t="s">
        <v>6</v>
      </c>
      <c r="P20" s="17">
        <v>1</v>
      </c>
      <c r="Q20" s="17" t="s">
        <v>6</v>
      </c>
      <c r="R20" s="17">
        <v>1</v>
      </c>
      <c r="S20" s="17" t="s">
        <v>6</v>
      </c>
      <c r="T20" s="17">
        <v>1</v>
      </c>
      <c r="U20" s="17" t="s">
        <v>6</v>
      </c>
      <c r="V20" s="17">
        <v>1</v>
      </c>
      <c r="W20" s="17" t="s">
        <v>6</v>
      </c>
      <c r="X20" s="17">
        <v>1</v>
      </c>
      <c r="Y20" s="17" t="s">
        <v>6</v>
      </c>
      <c r="Z20" s="17">
        <v>1</v>
      </c>
      <c r="AA20" s="17" t="s">
        <v>6</v>
      </c>
      <c r="AB20" s="17">
        <v>1</v>
      </c>
      <c r="AC20" s="17" t="s">
        <v>6</v>
      </c>
      <c r="AD20" s="17">
        <v>1</v>
      </c>
      <c r="AE20" s="18">
        <v>15</v>
      </c>
      <c r="AF20" s="19">
        <v>1</v>
      </c>
      <c r="AG20" s="18" t="s">
        <v>146</v>
      </c>
      <c r="AH20" s="18" t="s">
        <v>122</v>
      </c>
      <c r="AI20" s="17" t="s">
        <v>123</v>
      </c>
      <c r="AJ20" s="17">
        <v>4</v>
      </c>
      <c r="AK20" s="17" t="s">
        <v>123</v>
      </c>
      <c r="AL20" s="17">
        <v>4</v>
      </c>
      <c r="AM20" s="17" t="s">
        <v>123</v>
      </c>
      <c r="AN20" s="17">
        <v>1</v>
      </c>
      <c r="AO20" s="17" t="s">
        <v>127</v>
      </c>
      <c r="AP20" s="17">
        <v>2</v>
      </c>
      <c r="AQ20" s="17" t="s">
        <v>123</v>
      </c>
      <c r="AR20" s="17">
        <v>4</v>
      </c>
      <c r="AS20" s="17" t="s">
        <v>123</v>
      </c>
      <c r="AT20" s="17">
        <v>4</v>
      </c>
      <c r="AU20" s="17" t="s">
        <v>123</v>
      </c>
      <c r="AV20" s="17">
        <v>4</v>
      </c>
      <c r="AW20" s="17" t="s">
        <v>123</v>
      </c>
      <c r="AX20" s="17">
        <v>4</v>
      </c>
      <c r="AY20" s="17" t="s">
        <v>128</v>
      </c>
      <c r="AZ20" s="17">
        <v>3</v>
      </c>
      <c r="BA20" s="17" t="s">
        <v>123</v>
      </c>
      <c r="BB20" s="17">
        <v>4</v>
      </c>
      <c r="BC20" s="17" t="s">
        <v>123</v>
      </c>
      <c r="BD20" s="17">
        <v>4</v>
      </c>
      <c r="BE20" s="17" t="s">
        <v>123</v>
      </c>
      <c r="BF20" s="17">
        <v>4</v>
      </c>
      <c r="BG20" s="17" t="s">
        <v>130</v>
      </c>
      <c r="BH20" s="17">
        <v>4</v>
      </c>
      <c r="BI20" s="17" t="s">
        <v>6</v>
      </c>
      <c r="BJ20" s="17">
        <v>1</v>
      </c>
      <c r="BK20" s="17"/>
      <c r="BL20" s="17" t="s">
        <v>6</v>
      </c>
      <c r="BM20" s="17">
        <v>1</v>
      </c>
      <c r="BN20" s="17"/>
      <c r="BO20" s="17">
        <v>48</v>
      </c>
      <c r="BP20" s="17" t="s">
        <v>150</v>
      </c>
      <c r="BQ20" s="58" t="str">
        <f t="shared" si="0"/>
        <v>1</v>
      </c>
      <c r="BR20" s="17"/>
      <c r="BS20" s="17"/>
      <c r="BT20" s="17"/>
      <c r="BU20" s="17"/>
      <c r="BV20" s="17"/>
      <c r="BW20" s="17"/>
      <c r="BX20" s="17"/>
      <c r="BY20" s="17"/>
    </row>
    <row r="21" spans="1:77" x14ac:dyDescent="0.25">
      <c r="A21" s="17" t="s">
        <v>6</v>
      </c>
      <c r="B21" s="17">
        <v>1</v>
      </c>
      <c r="C21" s="17" t="s">
        <v>6</v>
      </c>
      <c r="D21" s="17">
        <v>1</v>
      </c>
      <c r="E21" s="17" t="s">
        <v>6</v>
      </c>
      <c r="F21" s="17">
        <v>1</v>
      </c>
      <c r="G21" s="17" t="s">
        <v>6</v>
      </c>
      <c r="H21" s="17">
        <v>1</v>
      </c>
      <c r="I21" s="17" t="s">
        <v>6</v>
      </c>
      <c r="J21" s="17">
        <v>1</v>
      </c>
      <c r="K21" s="17" t="s">
        <v>6</v>
      </c>
      <c r="L21" s="17">
        <v>1</v>
      </c>
      <c r="M21" s="17" t="s">
        <v>6</v>
      </c>
      <c r="N21" s="17">
        <v>1</v>
      </c>
      <c r="O21" s="17" t="s">
        <v>6</v>
      </c>
      <c r="P21" s="17">
        <v>1</v>
      </c>
      <c r="Q21" s="17" t="s">
        <v>6</v>
      </c>
      <c r="R21" s="17">
        <v>1</v>
      </c>
      <c r="S21" s="17" t="s">
        <v>6</v>
      </c>
      <c r="T21" s="17">
        <v>1</v>
      </c>
      <c r="U21" s="17" t="s">
        <v>6</v>
      </c>
      <c r="V21" s="17">
        <v>1</v>
      </c>
      <c r="W21" s="17" t="s">
        <v>6</v>
      </c>
      <c r="X21" s="17">
        <v>1</v>
      </c>
      <c r="Y21" s="17" t="s">
        <v>6</v>
      </c>
      <c r="Z21" s="17">
        <v>1</v>
      </c>
      <c r="AA21" s="17" t="s">
        <v>6</v>
      </c>
      <c r="AB21" s="17">
        <v>1</v>
      </c>
      <c r="AC21" s="17" t="s">
        <v>6</v>
      </c>
      <c r="AD21" s="17">
        <v>1</v>
      </c>
      <c r="AE21" s="18">
        <v>15</v>
      </c>
      <c r="AF21" s="19">
        <v>1</v>
      </c>
      <c r="AG21" s="18" t="s">
        <v>146</v>
      </c>
      <c r="AH21" s="18" t="s">
        <v>122</v>
      </c>
      <c r="AI21" s="17" t="s">
        <v>123</v>
      </c>
      <c r="AJ21" s="17">
        <v>4</v>
      </c>
      <c r="AK21" s="17" t="s">
        <v>127</v>
      </c>
      <c r="AL21" s="17">
        <v>3</v>
      </c>
      <c r="AM21" s="17" t="s">
        <v>128</v>
      </c>
      <c r="AN21" s="17">
        <v>3</v>
      </c>
      <c r="AO21" s="17" t="s">
        <v>128</v>
      </c>
      <c r="AP21" s="17">
        <v>3</v>
      </c>
      <c r="AQ21" s="17" t="s">
        <v>123</v>
      </c>
      <c r="AR21" s="17">
        <v>4</v>
      </c>
      <c r="AS21" s="17" t="s">
        <v>127</v>
      </c>
      <c r="AT21" s="17">
        <v>3</v>
      </c>
      <c r="AU21" s="17" t="s">
        <v>123</v>
      </c>
      <c r="AV21" s="17">
        <v>4</v>
      </c>
      <c r="AW21" s="17" t="s">
        <v>127</v>
      </c>
      <c r="AX21" s="17">
        <v>3</v>
      </c>
      <c r="AY21" s="17" t="s">
        <v>130</v>
      </c>
      <c r="AZ21" s="17">
        <v>4</v>
      </c>
      <c r="BA21" s="17" t="s">
        <v>123</v>
      </c>
      <c r="BB21" s="17">
        <v>4</v>
      </c>
      <c r="BC21" s="17" t="s">
        <v>123</v>
      </c>
      <c r="BD21" s="17">
        <v>4</v>
      </c>
      <c r="BE21" s="17" t="s">
        <v>123</v>
      </c>
      <c r="BF21" s="17">
        <v>4</v>
      </c>
      <c r="BG21" s="17" t="s">
        <v>128</v>
      </c>
      <c r="BH21" s="17">
        <v>3</v>
      </c>
      <c r="BI21" s="17" t="s">
        <v>6</v>
      </c>
      <c r="BJ21" s="17">
        <v>1</v>
      </c>
      <c r="BK21" s="17"/>
      <c r="BL21" s="17" t="s">
        <v>6</v>
      </c>
      <c r="BM21" s="17">
        <v>1</v>
      </c>
      <c r="BN21" s="17"/>
      <c r="BO21" s="17">
        <v>48</v>
      </c>
      <c r="BP21" s="17" t="s">
        <v>150</v>
      </c>
      <c r="BQ21" s="58" t="str">
        <f t="shared" si="0"/>
        <v>1</v>
      </c>
      <c r="BR21" s="17"/>
      <c r="BS21" s="17"/>
      <c r="BT21" s="17"/>
      <c r="BU21" s="17"/>
      <c r="BV21" s="17"/>
      <c r="BW21" s="17"/>
      <c r="BX21" s="17"/>
      <c r="BY21" s="17"/>
    </row>
    <row r="22" spans="1:77" x14ac:dyDescent="0.25">
      <c r="A22" s="17" t="s">
        <v>6</v>
      </c>
      <c r="B22" s="17">
        <v>1</v>
      </c>
      <c r="C22" s="17" t="s">
        <v>6</v>
      </c>
      <c r="D22" s="17">
        <v>1</v>
      </c>
      <c r="E22" s="17" t="s">
        <v>6</v>
      </c>
      <c r="F22" s="17">
        <v>1</v>
      </c>
      <c r="G22" s="17" t="s">
        <v>6</v>
      </c>
      <c r="H22" s="17">
        <v>1</v>
      </c>
      <c r="I22" s="17" t="s">
        <v>6</v>
      </c>
      <c r="J22" s="17">
        <v>1</v>
      </c>
      <c r="K22" s="17" t="s">
        <v>6</v>
      </c>
      <c r="L22" s="17">
        <v>1</v>
      </c>
      <c r="M22" s="17" t="s">
        <v>6</v>
      </c>
      <c r="N22" s="17">
        <v>1</v>
      </c>
      <c r="O22" s="17" t="s">
        <v>6</v>
      </c>
      <c r="P22" s="17">
        <v>1</v>
      </c>
      <c r="Q22" s="17" t="s">
        <v>6</v>
      </c>
      <c r="R22" s="17">
        <v>1</v>
      </c>
      <c r="S22" s="17" t="s">
        <v>6</v>
      </c>
      <c r="T22" s="17">
        <v>1</v>
      </c>
      <c r="U22" s="17" t="s">
        <v>6</v>
      </c>
      <c r="V22" s="17">
        <v>1</v>
      </c>
      <c r="W22" s="17" t="s">
        <v>6</v>
      </c>
      <c r="X22" s="17">
        <v>1</v>
      </c>
      <c r="Y22" s="17" t="s">
        <v>6</v>
      </c>
      <c r="Z22" s="17">
        <v>1</v>
      </c>
      <c r="AA22" s="17" t="s">
        <v>6</v>
      </c>
      <c r="AB22" s="17">
        <v>1</v>
      </c>
      <c r="AC22" s="17" t="s">
        <v>6</v>
      </c>
      <c r="AD22" s="17">
        <v>1</v>
      </c>
      <c r="AE22" s="18">
        <v>15</v>
      </c>
      <c r="AF22" s="19">
        <v>1</v>
      </c>
      <c r="AG22" s="18" t="s">
        <v>146</v>
      </c>
      <c r="AH22" s="18" t="s">
        <v>122</v>
      </c>
      <c r="AI22" s="17" t="s">
        <v>123</v>
      </c>
      <c r="AJ22" s="17">
        <v>4</v>
      </c>
      <c r="AK22" s="17" t="s">
        <v>123</v>
      </c>
      <c r="AL22" s="17">
        <v>4</v>
      </c>
      <c r="AM22" s="17" t="s">
        <v>128</v>
      </c>
      <c r="AN22" s="17">
        <v>3</v>
      </c>
      <c r="AO22" s="17" t="s">
        <v>128</v>
      </c>
      <c r="AP22" s="17">
        <v>3</v>
      </c>
      <c r="AQ22" s="17" t="s">
        <v>123</v>
      </c>
      <c r="AR22" s="17">
        <v>4</v>
      </c>
      <c r="AS22" s="17" t="s">
        <v>123</v>
      </c>
      <c r="AT22" s="17">
        <v>4</v>
      </c>
      <c r="AU22" s="17" t="s">
        <v>127</v>
      </c>
      <c r="AV22" s="17">
        <v>3</v>
      </c>
      <c r="AW22" s="17" t="s">
        <v>123</v>
      </c>
      <c r="AX22" s="17">
        <v>4</v>
      </c>
      <c r="AY22" s="17" t="s">
        <v>123</v>
      </c>
      <c r="AZ22" s="17">
        <v>1</v>
      </c>
      <c r="BA22" s="17" t="s">
        <v>123</v>
      </c>
      <c r="BB22" s="17">
        <v>4</v>
      </c>
      <c r="BC22" s="17" t="s">
        <v>123</v>
      </c>
      <c r="BD22" s="17">
        <v>4</v>
      </c>
      <c r="BE22" s="17" t="s">
        <v>123</v>
      </c>
      <c r="BF22" s="17">
        <v>4</v>
      </c>
      <c r="BG22" s="17" t="s">
        <v>123</v>
      </c>
      <c r="BH22" s="17">
        <v>1</v>
      </c>
      <c r="BI22" s="17" t="s">
        <v>6</v>
      </c>
      <c r="BJ22" s="17">
        <v>1</v>
      </c>
      <c r="BK22" s="17"/>
      <c r="BL22" s="17" t="s">
        <v>6</v>
      </c>
      <c r="BM22" s="17">
        <v>1</v>
      </c>
      <c r="BN22" s="17"/>
      <c r="BO22" s="17">
        <v>45</v>
      </c>
      <c r="BP22" s="17" t="s">
        <v>147</v>
      </c>
      <c r="BQ22" s="58" t="str">
        <f t="shared" si="0"/>
        <v>0</v>
      </c>
      <c r="BR22" s="17"/>
      <c r="BS22" s="17"/>
      <c r="BT22" s="17"/>
      <c r="BU22" s="17"/>
      <c r="BV22" s="17"/>
      <c r="BW22" s="17"/>
      <c r="BX22" s="17"/>
      <c r="BY22" s="17"/>
    </row>
    <row r="23" spans="1:77" x14ac:dyDescent="0.25">
      <c r="A23" s="17" t="s">
        <v>6</v>
      </c>
      <c r="B23" s="17">
        <v>1</v>
      </c>
      <c r="C23" s="17" t="s">
        <v>6</v>
      </c>
      <c r="D23" s="17">
        <v>1</v>
      </c>
      <c r="E23" s="17" t="s">
        <v>6</v>
      </c>
      <c r="F23" s="17">
        <v>1</v>
      </c>
      <c r="G23" s="17" t="s">
        <v>6</v>
      </c>
      <c r="H23" s="17">
        <v>1</v>
      </c>
      <c r="I23" s="17" t="s">
        <v>6</v>
      </c>
      <c r="J23" s="17">
        <v>1</v>
      </c>
      <c r="K23" s="17" t="s">
        <v>6</v>
      </c>
      <c r="L23" s="17">
        <v>1</v>
      </c>
      <c r="M23" s="17" t="s">
        <v>6</v>
      </c>
      <c r="N23" s="17">
        <v>1</v>
      </c>
      <c r="O23" s="17" t="s">
        <v>6</v>
      </c>
      <c r="P23" s="17">
        <v>1</v>
      </c>
      <c r="Q23" s="17" t="s">
        <v>6</v>
      </c>
      <c r="R23" s="17">
        <v>1</v>
      </c>
      <c r="S23" s="17" t="s">
        <v>6</v>
      </c>
      <c r="T23" s="17">
        <v>1</v>
      </c>
      <c r="U23" s="17" t="s">
        <v>6</v>
      </c>
      <c r="V23" s="17">
        <v>1</v>
      </c>
      <c r="W23" s="17" t="s">
        <v>6</v>
      </c>
      <c r="X23" s="17">
        <v>1</v>
      </c>
      <c r="Y23" s="17" t="s">
        <v>6</v>
      </c>
      <c r="Z23" s="17">
        <v>1</v>
      </c>
      <c r="AA23" s="17" t="s">
        <v>6</v>
      </c>
      <c r="AB23" s="17">
        <v>1</v>
      </c>
      <c r="AC23" s="17" t="s">
        <v>6</v>
      </c>
      <c r="AD23" s="17">
        <v>1</v>
      </c>
      <c r="AE23" s="18">
        <v>15</v>
      </c>
      <c r="AF23" s="19">
        <v>1</v>
      </c>
      <c r="AG23" s="18" t="s">
        <v>146</v>
      </c>
      <c r="AH23" s="18" t="s">
        <v>122</v>
      </c>
      <c r="AI23" s="17" t="s">
        <v>127</v>
      </c>
      <c r="AJ23" s="17">
        <v>3</v>
      </c>
      <c r="AK23" s="17" t="s">
        <v>127</v>
      </c>
      <c r="AL23" s="17">
        <v>3</v>
      </c>
      <c r="AM23" s="17" t="s">
        <v>128</v>
      </c>
      <c r="AN23" s="17">
        <v>3</v>
      </c>
      <c r="AO23" s="17" t="s">
        <v>128</v>
      </c>
      <c r="AP23" s="17">
        <v>3</v>
      </c>
      <c r="AQ23" s="17" t="s">
        <v>127</v>
      </c>
      <c r="AR23" s="17">
        <v>3</v>
      </c>
      <c r="AS23" s="17" t="s">
        <v>127</v>
      </c>
      <c r="AT23" s="17">
        <v>3</v>
      </c>
      <c r="AU23" s="17" t="s">
        <v>127</v>
      </c>
      <c r="AV23" s="17">
        <v>3</v>
      </c>
      <c r="AW23" s="17" t="s">
        <v>127</v>
      </c>
      <c r="AX23" s="17">
        <v>3</v>
      </c>
      <c r="AY23" s="17" t="s">
        <v>128</v>
      </c>
      <c r="AZ23" s="17">
        <v>3</v>
      </c>
      <c r="BA23" s="17" t="s">
        <v>127</v>
      </c>
      <c r="BB23" s="17">
        <v>3</v>
      </c>
      <c r="BC23" s="17" t="s">
        <v>127</v>
      </c>
      <c r="BD23" s="17">
        <v>3</v>
      </c>
      <c r="BE23" s="17" t="s">
        <v>124</v>
      </c>
      <c r="BF23" s="17">
        <v>3</v>
      </c>
      <c r="BG23" s="17" t="s">
        <v>128</v>
      </c>
      <c r="BH23" s="17">
        <v>3</v>
      </c>
      <c r="BI23" s="17" t="s">
        <v>6</v>
      </c>
      <c r="BJ23" s="17">
        <v>1</v>
      </c>
      <c r="BK23" s="17"/>
      <c r="BL23" s="17" t="s">
        <v>6</v>
      </c>
      <c r="BM23" s="17">
        <v>1</v>
      </c>
      <c r="BN23" s="17"/>
      <c r="BO23" s="17">
        <v>41</v>
      </c>
      <c r="BP23" s="17" t="s">
        <v>147</v>
      </c>
      <c r="BQ23" s="58" t="str">
        <f t="shared" si="0"/>
        <v>0</v>
      </c>
      <c r="BR23" s="17"/>
      <c r="BS23" s="17"/>
      <c r="BT23" s="17"/>
      <c r="BU23" s="17"/>
      <c r="BV23" s="17"/>
      <c r="BW23" s="17"/>
      <c r="BX23" s="17"/>
      <c r="BY23" s="17"/>
    </row>
    <row r="24" spans="1:77" x14ac:dyDescent="0.25">
      <c r="A24" s="17" t="s">
        <v>6</v>
      </c>
      <c r="B24" s="17">
        <v>1</v>
      </c>
      <c r="C24" s="17" t="s">
        <v>6</v>
      </c>
      <c r="D24" s="17">
        <v>1</v>
      </c>
      <c r="E24" s="17" t="s">
        <v>6</v>
      </c>
      <c r="F24" s="17">
        <v>1</v>
      </c>
      <c r="G24" s="17" t="s">
        <v>6</v>
      </c>
      <c r="H24" s="17">
        <v>1</v>
      </c>
      <c r="I24" s="17" t="s">
        <v>6</v>
      </c>
      <c r="J24" s="17">
        <v>1</v>
      </c>
      <c r="K24" s="17" t="s">
        <v>6</v>
      </c>
      <c r="L24" s="17">
        <v>1</v>
      </c>
      <c r="M24" s="17" t="s">
        <v>6</v>
      </c>
      <c r="N24" s="17">
        <v>1</v>
      </c>
      <c r="O24" s="17" t="s">
        <v>6</v>
      </c>
      <c r="P24" s="17">
        <v>1</v>
      </c>
      <c r="Q24" s="17" t="s">
        <v>6</v>
      </c>
      <c r="R24" s="17">
        <v>1</v>
      </c>
      <c r="S24" s="17" t="s">
        <v>6</v>
      </c>
      <c r="T24" s="17">
        <v>1</v>
      </c>
      <c r="U24" s="17" t="s">
        <v>6</v>
      </c>
      <c r="V24" s="17">
        <v>1</v>
      </c>
      <c r="W24" s="17" t="s">
        <v>6</v>
      </c>
      <c r="X24" s="17">
        <v>1</v>
      </c>
      <c r="Y24" s="17" t="s">
        <v>6</v>
      </c>
      <c r="Z24" s="17">
        <v>1</v>
      </c>
      <c r="AA24" s="17" t="s">
        <v>6</v>
      </c>
      <c r="AB24" s="17">
        <v>1</v>
      </c>
      <c r="AC24" s="17" t="s">
        <v>6</v>
      </c>
      <c r="AD24" s="17">
        <v>1</v>
      </c>
      <c r="AE24" s="18">
        <v>15</v>
      </c>
      <c r="AF24" s="19">
        <v>1</v>
      </c>
      <c r="AG24" s="18" t="s">
        <v>146</v>
      </c>
      <c r="AH24" s="18" t="s">
        <v>122</v>
      </c>
      <c r="AI24" s="17" t="s">
        <v>123</v>
      </c>
      <c r="AJ24" s="17">
        <v>4</v>
      </c>
      <c r="AK24" s="17" t="s">
        <v>127</v>
      </c>
      <c r="AL24" s="17">
        <v>3</v>
      </c>
      <c r="AM24" s="17" t="s">
        <v>128</v>
      </c>
      <c r="AN24" s="17">
        <v>3</v>
      </c>
      <c r="AO24" s="17" t="s">
        <v>128</v>
      </c>
      <c r="AP24" s="17">
        <v>3</v>
      </c>
      <c r="AQ24" s="17" t="s">
        <v>127</v>
      </c>
      <c r="AR24" s="17">
        <v>3</v>
      </c>
      <c r="AS24" s="17" t="s">
        <v>127</v>
      </c>
      <c r="AT24" s="17">
        <v>3</v>
      </c>
      <c r="AU24" s="17" t="s">
        <v>127</v>
      </c>
      <c r="AV24" s="17">
        <v>3</v>
      </c>
      <c r="AW24" s="17" t="s">
        <v>127</v>
      </c>
      <c r="AX24" s="17">
        <v>3</v>
      </c>
      <c r="AY24" s="17" t="s">
        <v>128</v>
      </c>
      <c r="AZ24" s="17">
        <v>3</v>
      </c>
      <c r="BA24" s="17" t="s">
        <v>127</v>
      </c>
      <c r="BB24" s="17">
        <v>3</v>
      </c>
      <c r="BC24" s="17" t="s">
        <v>127</v>
      </c>
      <c r="BD24" s="17">
        <v>3</v>
      </c>
      <c r="BE24" s="17" t="s">
        <v>123</v>
      </c>
      <c r="BF24" s="17">
        <v>4</v>
      </c>
      <c r="BG24" s="17" t="s">
        <v>124</v>
      </c>
      <c r="BH24" s="17">
        <v>2</v>
      </c>
      <c r="BI24" s="17" t="s">
        <v>6</v>
      </c>
      <c r="BJ24" s="17">
        <v>1</v>
      </c>
      <c r="BK24" s="17"/>
      <c r="BL24" s="17" t="s">
        <v>6</v>
      </c>
      <c r="BM24" s="17">
        <v>1</v>
      </c>
      <c r="BN24" s="17"/>
      <c r="BO24" s="17">
        <v>42</v>
      </c>
      <c r="BP24" s="17" t="s">
        <v>147</v>
      </c>
      <c r="BQ24" s="58" t="str">
        <f t="shared" si="0"/>
        <v>0</v>
      </c>
      <c r="BR24" s="17"/>
      <c r="BS24" s="17"/>
      <c r="BT24" s="17"/>
      <c r="BU24" s="17"/>
      <c r="BV24" s="17"/>
      <c r="BW24" s="17"/>
      <c r="BX24" s="17"/>
      <c r="BY24" s="17"/>
    </row>
    <row r="25" spans="1:77" x14ac:dyDescent="0.25">
      <c r="A25" s="17" t="s">
        <v>6</v>
      </c>
      <c r="B25" s="17">
        <v>1</v>
      </c>
      <c r="C25" s="17" t="s">
        <v>6</v>
      </c>
      <c r="D25" s="17">
        <v>1</v>
      </c>
      <c r="E25" s="17" t="s">
        <v>6</v>
      </c>
      <c r="F25" s="17">
        <v>1</v>
      </c>
      <c r="G25" s="17" t="s">
        <v>6</v>
      </c>
      <c r="H25" s="17">
        <v>1</v>
      </c>
      <c r="I25" s="17" t="s">
        <v>6</v>
      </c>
      <c r="J25" s="17">
        <v>1</v>
      </c>
      <c r="K25" s="17" t="s">
        <v>6</v>
      </c>
      <c r="L25" s="17">
        <v>1</v>
      </c>
      <c r="M25" s="17" t="s">
        <v>6</v>
      </c>
      <c r="N25" s="17">
        <v>1</v>
      </c>
      <c r="O25" s="17" t="s">
        <v>6</v>
      </c>
      <c r="P25" s="17">
        <v>1</v>
      </c>
      <c r="Q25" s="17" t="s">
        <v>6</v>
      </c>
      <c r="R25" s="17">
        <v>1</v>
      </c>
      <c r="S25" s="17" t="s">
        <v>6</v>
      </c>
      <c r="T25" s="17">
        <v>1</v>
      </c>
      <c r="U25" s="17" t="s">
        <v>6</v>
      </c>
      <c r="V25" s="17">
        <v>1</v>
      </c>
      <c r="W25" s="17" t="s">
        <v>6</v>
      </c>
      <c r="X25" s="17">
        <v>1</v>
      </c>
      <c r="Y25" s="17" t="s">
        <v>6</v>
      </c>
      <c r="Z25" s="17">
        <v>1</v>
      </c>
      <c r="AA25" s="17" t="s">
        <v>6</v>
      </c>
      <c r="AB25" s="17">
        <v>1</v>
      </c>
      <c r="AC25" s="17" t="s">
        <v>6</v>
      </c>
      <c r="AD25" s="17">
        <v>1</v>
      </c>
      <c r="AE25" s="18">
        <v>15</v>
      </c>
      <c r="AF25" s="19">
        <v>1</v>
      </c>
      <c r="AG25" s="18" t="s">
        <v>146</v>
      </c>
      <c r="AH25" s="18" t="s">
        <v>122</v>
      </c>
      <c r="AI25" s="17" t="s">
        <v>123</v>
      </c>
      <c r="AJ25" s="17">
        <v>4</v>
      </c>
      <c r="AK25" s="17" t="s">
        <v>123</v>
      </c>
      <c r="AL25" s="17">
        <v>4</v>
      </c>
      <c r="AM25" s="17" t="s">
        <v>130</v>
      </c>
      <c r="AN25" s="17">
        <v>4</v>
      </c>
      <c r="AO25" s="17" t="s">
        <v>130</v>
      </c>
      <c r="AP25" s="17">
        <v>4</v>
      </c>
      <c r="AQ25" s="17" t="s">
        <v>123</v>
      </c>
      <c r="AR25" s="17">
        <v>4</v>
      </c>
      <c r="AS25" s="17" t="s">
        <v>123</v>
      </c>
      <c r="AT25" s="17">
        <v>4</v>
      </c>
      <c r="AU25" s="17" t="s">
        <v>123</v>
      </c>
      <c r="AV25" s="17">
        <v>4</v>
      </c>
      <c r="AW25" s="17" t="s">
        <v>123</v>
      </c>
      <c r="AX25" s="17">
        <v>4</v>
      </c>
      <c r="AY25" s="17" t="s">
        <v>130</v>
      </c>
      <c r="AZ25" s="17">
        <v>4</v>
      </c>
      <c r="BA25" s="17" t="s">
        <v>123</v>
      </c>
      <c r="BB25" s="17">
        <v>4</v>
      </c>
      <c r="BC25" s="17" t="s">
        <v>123</v>
      </c>
      <c r="BD25" s="17">
        <v>4</v>
      </c>
      <c r="BE25" s="17" t="s">
        <v>123</v>
      </c>
      <c r="BF25" s="17">
        <v>4</v>
      </c>
      <c r="BG25" s="17" t="s">
        <v>130</v>
      </c>
      <c r="BH25" s="17">
        <v>4</v>
      </c>
      <c r="BI25" s="17" t="s">
        <v>6</v>
      </c>
      <c r="BJ25" s="17">
        <v>1</v>
      </c>
      <c r="BK25" s="17"/>
      <c r="BL25" s="17" t="s">
        <v>6</v>
      </c>
      <c r="BM25" s="17">
        <v>1</v>
      </c>
      <c r="BN25" s="17"/>
      <c r="BO25" s="17">
        <v>54</v>
      </c>
      <c r="BP25" s="17" t="s">
        <v>150</v>
      </c>
      <c r="BQ25" s="58" t="str">
        <f t="shared" si="0"/>
        <v>1</v>
      </c>
      <c r="BR25" s="17"/>
      <c r="BS25" s="17"/>
      <c r="BT25" s="17"/>
      <c r="BU25" s="17"/>
      <c r="BV25" s="17"/>
      <c r="BW25" s="17"/>
      <c r="BX25" s="17"/>
      <c r="BY25" s="17"/>
    </row>
    <row r="26" spans="1:77" x14ac:dyDescent="0.25">
      <c r="A26" s="17" t="s">
        <v>6</v>
      </c>
      <c r="B26" s="17">
        <v>1</v>
      </c>
      <c r="C26" s="17" t="s">
        <v>6</v>
      </c>
      <c r="D26" s="17">
        <v>1</v>
      </c>
      <c r="E26" s="17" t="s">
        <v>6</v>
      </c>
      <c r="F26" s="17">
        <v>1</v>
      </c>
      <c r="G26" s="17" t="s">
        <v>6</v>
      </c>
      <c r="H26" s="17">
        <v>1</v>
      </c>
      <c r="I26" s="17" t="s">
        <v>6</v>
      </c>
      <c r="J26" s="17">
        <v>1</v>
      </c>
      <c r="K26" s="17" t="s">
        <v>6</v>
      </c>
      <c r="L26" s="17">
        <v>1</v>
      </c>
      <c r="M26" s="17" t="s">
        <v>6</v>
      </c>
      <c r="N26" s="17">
        <v>1</v>
      </c>
      <c r="O26" s="17" t="s">
        <v>6</v>
      </c>
      <c r="P26" s="17">
        <v>1</v>
      </c>
      <c r="Q26" s="17" t="s">
        <v>6</v>
      </c>
      <c r="R26" s="17">
        <v>1</v>
      </c>
      <c r="S26" s="17" t="s">
        <v>6</v>
      </c>
      <c r="T26" s="17">
        <v>1</v>
      </c>
      <c r="U26" s="17" t="s">
        <v>6</v>
      </c>
      <c r="V26" s="17">
        <v>1</v>
      </c>
      <c r="W26" s="17" t="s">
        <v>6</v>
      </c>
      <c r="X26" s="17">
        <v>1</v>
      </c>
      <c r="Y26" s="17" t="s">
        <v>6</v>
      </c>
      <c r="Z26" s="17">
        <v>1</v>
      </c>
      <c r="AA26" s="17" t="s">
        <v>6</v>
      </c>
      <c r="AB26" s="17">
        <v>1</v>
      </c>
      <c r="AC26" s="17" t="s">
        <v>6</v>
      </c>
      <c r="AD26" s="17">
        <v>1</v>
      </c>
      <c r="AE26" s="18">
        <v>15</v>
      </c>
      <c r="AF26" s="19">
        <v>1</v>
      </c>
      <c r="AG26" s="18" t="s">
        <v>146</v>
      </c>
      <c r="AH26" s="18" t="s">
        <v>122</v>
      </c>
      <c r="AI26" s="17" t="s">
        <v>123</v>
      </c>
      <c r="AJ26" s="17">
        <v>4</v>
      </c>
      <c r="AK26" s="17" t="s">
        <v>123</v>
      </c>
      <c r="AL26" s="17">
        <v>4</v>
      </c>
      <c r="AM26" s="17" t="s">
        <v>130</v>
      </c>
      <c r="AN26" s="17">
        <v>4</v>
      </c>
      <c r="AO26" s="17" t="s">
        <v>130</v>
      </c>
      <c r="AP26" s="17">
        <v>4</v>
      </c>
      <c r="AQ26" s="17" t="s">
        <v>123</v>
      </c>
      <c r="AR26" s="17">
        <v>4</v>
      </c>
      <c r="AS26" s="17" t="s">
        <v>123</v>
      </c>
      <c r="AT26" s="17">
        <v>4</v>
      </c>
      <c r="AU26" s="17" t="s">
        <v>123</v>
      </c>
      <c r="AV26" s="17">
        <v>4</v>
      </c>
      <c r="AW26" s="17" t="s">
        <v>123</v>
      </c>
      <c r="AX26" s="17">
        <v>4</v>
      </c>
      <c r="AY26" s="17" t="s">
        <v>130</v>
      </c>
      <c r="AZ26" s="17">
        <v>4</v>
      </c>
      <c r="BA26" s="17" t="s">
        <v>123</v>
      </c>
      <c r="BB26" s="17">
        <v>4</v>
      </c>
      <c r="BC26" s="17" t="s">
        <v>123</v>
      </c>
      <c r="BD26" s="17">
        <v>4</v>
      </c>
      <c r="BE26" s="17" t="s">
        <v>123</v>
      </c>
      <c r="BF26" s="17">
        <v>4</v>
      </c>
      <c r="BG26" s="17" t="s">
        <v>130</v>
      </c>
      <c r="BH26" s="17">
        <v>4</v>
      </c>
      <c r="BI26" s="17" t="s">
        <v>6</v>
      </c>
      <c r="BJ26" s="17">
        <v>1</v>
      </c>
      <c r="BK26" s="17"/>
      <c r="BL26" s="17" t="s">
        <v>6</v>
      </c>
      <c r="BM26" s="17">
        <v>1</v>
      </c>
      <c r="BN26" s="17"/>
      <c r="BO26" s="17">
        <v>54</v>
      </c>
      <c r="BP26" s="17" t="s">
        <v>150</v>
      </c>
      <c r="BQ26" s="58" t="str">
        <f t="shared" si="0"/>
        <v>1</v>
      </c>
      <c r="BR26" s="17"/>
      <c r="BS26" s="17"/>
      <c r="BT26" s="17"/>
      <c r="BU26" s="17"/>
      <c r="BV26" s="17"/>
      <c r="BW26" s="17"/>
      <c r="BX26" s="17"/>
      <c r="BY26" s="17"/>
    </row>
    <row r="27" spans="1:77" x14ac:dyDescent="0.25">
      <c r="A27" s="17" t="s">
        <v>6</v>
      </c>
      <c r="B27" s="17">
        <v>1</v>
      </c>
      <c r="C27" s="17" t="s">
        <v>6</v>
      </c>
      <c r="D27" s="17">
        <v>1</v>
      </c>
      <c r="E27" s="17" t="s">
        <v>6</v>
      </c>
      <c r="F27" s="17">
        <v>1</v>
      </c>
      <c r="G27" s="17" t="s">
        <v>6</v>
      </c>
      <c r="H27" s="17">
        <v>1</v>
      </c>
      <c r="I27" s="17" t="s">
        <v>6</v>
      </c>
      <c r="J27" s="17">
        <v>1</v>
      </c>
      <c r="K27" s="17" t="s">
        <v>6</v>
      </c>
      <c r="L27" s="17">
        <v>1</v>
      </c>
      <c r="M27" s="17" t="s">
        <v>6</v>
      </c>
      <c r="N27" s="17">
        <v>1</v>
      </c>
      <c r="O27" s="17" t="s">
        <v>6</v>
      </c>
      <c r="P27" s="17">
        <v>1</v>
      </c>
      <c r="Q27" s="17" t="s">
        <v>6</v>
      </c>
      <c r="R27" s="17">
        <v>1</v>
      </c>
      <c r="S27" s="17" t="s">
        <v>6</v>
      </c>
      <c r="T27" s="17">
        <v>1</v>
      </c>
      <c r="U27" s="17" t="s">
        <v>6</v>
      </c>
      <c r="V27" s="17">
        <v>1</v>
      </c>
      <c r="W27" s="17" t="s">
        <v>6</v>
      </c>
      <c r="X27" s="17">
        <v>1</v>
      </c>
      <c r="Y27" s="17" t="s">
        <v>6</v>
      </c>
      <c r="Z27" s="17">
        <v>1</v>
      </c>
      <c r="AA27" s="17" t="s">
        <v>6</v>
      </c>
      <c r="AB27" s="17">
        <v>1</v>
      </c>
      <c r="AC27" s="17" t="s">
        <v>6</v>
      </c>
      <c r="AD27" s="17">
        <v>1</v>
      </c>
      <c r="AE27" s="18">
        <v>15</v>
      </c>
      <c r="AF27" s="19">
        <v>1</v>
      </c>
      <c r="AG27" s="18" t="s">
        <v>146</v>
      </c>
      <c r="AH27" s="18" t="s">
        <v>122</v>
      </c>
      <c r="AI27" s="17" t="s">
        <v>123</v>
      </c>
      <c r="AJ27" s="17">
        <v>4</v>
      </c>
      <c r="AK27" s="17" t="s">
        <v>123</v>
      </c>
      <c r="AL27" s="17">
        <v>4</v>
      </c>
      <c r="AM27" s="17" t="s">
        <v>128</v>
      </c>
      <c r="AN27" s="17">
        <v>3</v>
      </c>
      <c r="AO27" s="17" t="s">
        <v>128</v>
      </c>
      <c r="AP27" s="17">
        <v>3</v>
      </c>
      <c r="AQ27" s="17" t="s">
        <v>123</v>
      </c>
      <c r="AR27" s="17">
        <v>4</v>
      </c>
      <c r="AS27" s="17" t="s">
        <v>123</v>
      </c>
      <c r="AT27" s="17">
        <v>4</v>
      </c>
      <c r="AU27" s="17" t="s">
        <v>123</v>
      </c>
      <c r="AV27" s="17">
        <v>4</v>
      </c>
      <c r="AW27" s="17" t="s">
        <v>123</v>
      </c>
      <c r="AX27" s="17">
        <v>4</v>
      </c>
      <c r="AY27" s="17" t="s">
        <v>130</v>
      </c>
      <c r="AZ27" s="17">
        <v>4</v>
      </c>
      <c r="BA27" s="17" t="s">
        <v>123</v>
      </c>
      <c r="BB27" s="17">
        <v>4</v>
      </c>
      <c r="BC27" s="17" t="s">
        <v>123</v>
      </c>
      <c r="BD27" s="17">
        <v>4</v>
      </c>
      <c r="BE27" s="17" t="s">
        <v>123</v>
      </c>
      <c r="BF27" s="17">
        <v>4</v>
      </c>
      <c r="BG27" s="17" t="s">
        <v>130</v>
      </c>
      <c r="BH27" s="17">
        <v>4</v>
      </c>
      <c r="BI27" s="17" t="s">
        <v>6</v>
      </c>
      <c r="BJ27" s="17">
        <v>1</v>
      </c>
      <c r="BK27" s="17"/>
      <c r="BL27" s="17" t="s">
        <v>6</v>
      </c>
      <c r="BM27" s="17">
        <v>1</v>
      </c>
      <c r="BN27" s="17"/>
      <c r="BO27" s="17">
        <v>52</v>
      </c>
      <c r="BP27" s="17" t="s">
        <v>150</v>
      </c>
      <c r="BQ27" s="58" t="str">
        <f t="shared" si="0"/>
        <v>1</v>
      </c>
      <c r="BR27" s="17"/>
      <c r="BS27" s="17"/>
      <c r="BT27" s="17"/>
      <c r="BU27" s="17"/>
      <c r="BV27" s="17"/>
      <c r="BW27" s="17"/>
      <c r="BX27" s="17"/>
      <c r="BY27" s="17"/>
    </row>
    <row r="28" spans="1:77" x14ac:dyDescent="0.25">
      <c r="A28" s="17" t="s">
        <v>6</v>
      </c>
      <c r="B28" s="17">
        <v>1</v>
      </c>
      <c r="C28" s="17" t="s">
        <v>6</v>
      </c>
      <c r="D28" s="17">
        <v>1</v>
      </c>
      <c r="E28" s="17" t="s">
        <v>6</v>
      </c>
      <c r="F28" s="17">
        <v>1</v>
      </c>
      <c r="G28" s="17" t="s">
        <v>6</v>
      </c>
      <c r="H28" s="17">
        <v>1</v>
      </c>
      <c r="I28" s="17" t="s">
        <v>6</v>
      </c>
      <c r="J28" s="17">
        <v>1</v>
      </c>
      <c r="K28" s="17" t="s">
        <v>6</v>
      </c>
      <c r="L28" s="17">
        <v>1</v>
      </c>
      <c r="M28" s="17" t="s">
        <v>6</v>
      </c>
      <c r="N28" s="17">
        <v>1</v>
      </c>
      <c r="O28" s="17" t="s">
        <v>6</v>
      </c>
      <c r="P28" s="17">
        <v>1</v>
      </c>
      <c r="Q28" s="17" t="s">
        <v>6</v>
      </c>
      <c r="R28" s="17">
        <v>1</v>
      </c>
      <c r="S28" s="17" t="s">
        <v>6</v>
      </c>
      <c r="T28" s="17">
        <v>1</v>
      </c>
      <c r="U28" s="17" t="s">
        <v>6</v>
      </c>
      <c r="V28" s="17">
        <v>1</v>
      </c>
      <c r="W28" s="17" t="s">
        <v>6</v>
      </c>
      <c r="X28" s="17">
        <v>1</v>
      </c>
      <c r="Y28" s="17" t="s">
        <v>6</v>
      </c>
      <c r="Z28" s="17">
        <v>1</v>
      </c>
      <c r="AA28" s="17" t="s">
        <v>6</v>
      </c>
      <c r="AB28" s="17">
        <v>1</v>
      </c>
      <c r="AC28" s="17" t="s">
        <v>6</v>
      </c>
      <c r="AD28" s="17">
        <v>1</v>
      </c>
      <c r="AE28" s="18">
        <v>15</v>
      </c>
      <c r="AF28" s="19">
        <v>1</v>
      </c>
      <c r="AG28" s="18" t="s">
        <v>146</v>
      </c>
      <c r="AH28" s="18" t="s">
        <v>122</v>
      </c>
      <c r="AI28" s="17" t="s">
        <v>123</v>
      </c>
      <c r="AJ28" s="17">
        <v>4</v>
      </c>
      <c r="AK28" s="17" t="s">
        <v>123</v>
      </c>
      <c r="AL28" s="17">
        <v>4</v>
      </c>
      <c r="AM28" s="17" t="s">
        <v>128</v>
      </c>
      <c r="AN28" s="17">
        <v>3</v>
      </c>
      <c r="AO28" s="17" t="s">
        <v>128</v>
      </c>
      <c r="AP28" s="17">
        <v>3</v>
      </c>
      <c r="AQ28" s="17" t="s">
        <v>123</v>
      </c>
      <c r="AR28" s="17">
        <v>4</v>
      </c>
      <c r="AS28" s="17" t="s">
        <v>123</v>
      </c>
      <c r="AT28" s="17">
        <v>4</v>
      </c>
      <c r="AU28" s="17" t="s">
        <v>123</v>
      </c>
      <c r="AV28" s="17">
        <v>4</v>
      </c>
      <c r="AW28" s="17" t="s">
        <v>123</v>
      </c>
      <c r="AX28" s="17">
        <v>4</v>
      </c>
      <c r="AY28" s="17" t="s">
        <v>128</v>
      </c>
      <c r="AZ28" s="17">
        <v>3</v>
      </c>
      <c r="BA28" s="17" t="s">
        <v>123</v>
      </c>
      <c r="BB28" s="17">
        <v>4</v>
      </c>
      <c r="BC28" s="17" t="s">
        <v>123</v>
      </c>
      <c r="BD28" s="17">
        <v>4</v>
      </c>
      <c r="BE28" s="17" t="s">
        <v>123</v>
      </c>
      <c r="BF28" s="17">
        <v>4</v>
      </c>
      <c r="BG28" s="17" t="s">
        <v>128</v>
      </c>
      <c r="BH28" s="17">
        <v>3</v>
      </c>
      <c r="BI28" s="17" t="s">
        <v>6</v>
      </c>
      <c r="BJ28" s="17">
        <v>1</v>
      </c>
      <c r="BK28" s="17"/>
      <c r="BL28" s="17" t="s">
        <v>6</v>
      </c>
      <c r="BM28" s="17">
        <v>1</v>
      </c>
      <c r="BN28" s="17"/>
      <c r="BO28" s="17">
        <v>50</v>
      </c>
      <c r="BP28" s="17" t="s">
        <v>150</v>
      </c>
      <c r="BQ28" s="58" t="str">
        <f t="shared" si="0"/>
        <v>1</v>
      </c>
      <c r="BR28" s="17"/>
      <c r="BS28" s="17"/>
      <c r="BT28" s="17"/>
      <c r="BU28" s="17"/>
      <c r="BV28" s="17"/>
      <c r="BW28" s="17"/>
      <c r="BX28" s="17"/>
      <c r="BY28" s="17"/>
    </row>
    <row r="29" spans="1:77" x14ac:dyDescent="0.25">
      <c r="A29" s="17" t="s">
        <v>6</v>
      </c>
      <c r="B29" s="17">
        <v>1</v>
      </c>
      <c r="C29" s="17" t="s">
        <v>6</v>
      </c>
      <c r="D29" s="17">
        <v>1</v>
      </c>
      <c r="E29" s="17" t="s">
        <v>6</v>
      </c>
      <c r="F29" s="17">
        <v>1</v>
      </c>
      <c r="G29" s="17" t="s">
        <v>98</v>
      </c>
      <c r="H29" s="17">
        <v>0</v>
      </c>
      <c r="I29" s="17" t="s">
        <v>6</v>
      </c>
      <c r="J29" s="17">
        <v>1</v>
      </c>
      <c r="K29" s="17" t="s">
        <v>6</v>
      </c>
      <c r="L29" s="17">
        <v>1</v>
      </c>
      <c r="M29" s="17" t="s">
        <v>6</v>
      </c>
      <c r="N29" s="17">
        <v>1</v>
      </c>
      <c r="O29" s="17" t="s">
        <v>6</v>
      </c>
      <c r="P29" s="17">
        <v>1</v>
      </c>
      <c r="Q29" s="17" t="s">
        <v>6</v>
      </c>
      <c r="R29" s="17">
        <v>1</v>
      </c>
      <c r="S29" s="17" t="s">
        <v>6</v>
      </c>
      <c r="T29" s="17">
        <v>1</v>
      </c>
      <c r="U29" s="17" t="s">
        <v>6</v>
      </c>
      <c r="V29" s="17">
        <v>1</v>
      </c>
      <c r="W29" s="17" t="s">
        <v>6</v>
      </c>
      <c r="X29" s="17">
        <v>1</v>
      </c>
      <c r="Y29" s="17" t="s">
        <v>6</v>
      </c>
      <c r="Z29" s="17">
        <v>1</v>
      </c>
      <c r="AA29" s="17" t="s">
        <v>6</v>
      </c>
      <c r="AB29" s="17">
        <v>1</v>
      </c>
      <c r="AC29" s="17" t="s">
        <v>6</v>
      </c>
      <c r="AD29" s="17">
        <v>1</v>
      </c>
      <c r="AE29" s="18">
        <v>14</v>
      </c>
      <c r="AF29" s="19">
        <v>0.93333333333333335</v>
      </c>
      <c r="AG29" s="18" t="s">
        <v>146</v>
      </c>
      <c r="AH29" s="18" t="s">
        <v>122</v>
      </c>
      <c r="AI29" s="17" t="s">
        <v>123</v>
      </c>
      <c r="AJ29" s="17">
        <v>4</v>
      </c>
      <c r="AK29" s="17" t="s">
        <v>123</v>
      </c>
      <c r="AL29" s="17">
        <v>4</v>
      </c>
      <c r="AM29" s="17" t="s">
        <v>130</v>
      </c>
      <c r="AN29" s="17">
        <v>4</v>
      </c>
      <c r="AO29" s="17" t="s">
        <v>130</v>
      </c>
      <c r="AP29" s="17">
        <v>4</v>
      </c>
      <c r="AQ29" s="17" t="s">
        <v>123</v>
      </c>
      <c r="AR29" s="17">
        <v>4</v>
      </c>
      <c r="AS29" s="17" t="s">
        <v>123</v>
      </c>
      <c r="AT29" s="17">
        <v>4</v>
      </c>
      <c r="AU29" s="17" t="s">
        <v>123</v>
      </c>
      <c r="AV29" s="17">
        <v>4</v>
      </c>
      <c r="AW29" s="17" t="s">
        <v>123</v>
      </c>
      <c r="AX29" s="17">
        <v>4</v>
      </c>
      <c r="AY29" s="17" t="s">
        <v>130</v>
      </c>
      <c r="AZ29" s="17">
        <v>4</v>
      </c>
      <c r="BA29" s="17" t="s">
        <v>123</v>
      </c>
      <c r="BB29" s="17">
        <v>4</v>
      </c>
      <c r="BC29" s="17" t="s">
        <v>123</v>
      </c>
      <c r="BD29" s="17">
        <v>4</v>
      </c>
      <c r="BE29" s="17" t="s">
        <v>123</v>
      </c>
      <c r="BF29" s="17">
        <v>4</v>
      </c>
      <c r="BG29" s="17" t="s">
        <v>130</v>
      </c>
      <c r="BH29" s="17">
        <v>4</v>
      </c>
      <c r="BI29" s="17" t="s">
        <v>6</v>
      </c>
      <c r="BJ29" s="17">
        <v>1</v>
      </c>
      <c r="BK29" s="17"/>
      <c r="BL29" s="17" t="s">
        <v>6</v>
      </c>
      <c r="BM29" s="17">
        <v>1</v>
      </c>
      <c r="BN29" s="17"/>
      <c r="BO29" s="17">
        <v>54</v>
      </c>
      <c r="BP29" s="17" t="s">
        <v>150</v>
      </c>
      <c r="BQ29" s="58" t="str">
        <f t="shared" si="0"/>
        <v>1</v>
      </c>
      <c r="BR29" s="17"/>
      <c r="BS29" s="17"/>
      <c r="BT29" s="17"/>
      <c r="BU29" s="17"/>
      <c r="BV29" s="17"/>
      <c r="BW29" s="17"/>
      <c r="BX29" s="17"/>
      <c r="BY29" s="17"/>
    </row>
    <row r="30" spans="1:77" x14ac:dyDescent="0.25">
      <c r="A30" s="17" t="s">
        <v>6</v>
      </c>
      <c r="B30" s="17">
        <v>1</v>
      </c>
      <c r="C30" s="17" t="s">
        <v>6</v>
      </c>
      <c r="D30" s="17">
        <v>1</v>
      </c>
      <c r="E30" s="17" t="s">
        <v>6</v>
      </c>
      <c r="F30" s="17">
        <v>1</v>
      </c>
      <c r="G30" s="17" t="s">
        <v>6</v>
      </c>
      <c r="H30" s="17">
        <v>1</v>
      </c>
      <c r="I30" s="17" t="s">
        <v>6</v>
      </c>
      <c r="J30" s="17">
        <v>1</v>
      </c>
      <c r="K30" s="17" t="s">
        <v>6</v>
      </c>
      <c r="L30" s="17">
        <v>1</v>
      </c>
      <c r="M30" s="17" t="s">
        <v>6</v>
      </c>
      <c r="N30" s="17">
        <v>1</v>
      </c>
      <c r="O30" s="17" t="s">
        <v>6</v>
      </c>
      <c r="P30" s="17">
        <v>1</v>
      </c>
      <c r="Q30" s="17" t="s">
        <v>6</v>
      </c>
      <c r="R30" s="17">
        <v>1</v>
      </c>
      <c r="S30" s="17" t="s">
        <v>98</v>
      </c>
      <c r="T30" s="17">
        <v>0</v>
      </c>
      <c r="U30" s="17" t="s">
        <v>6</v>
      </c>
      <c r="V30" s="17">
        <v>1</v>
      </c>
      <c r="W30" s="17" t="s">
        <v>6</v>
      </c>
      <c r="X30" s="17">
        <v>1</v>
      </c>
      <c r="Y30" s="17" t="s">
        <v>6</v>
      </c>
      <c r="Z30" s="17">
        <v>1</v>
      </c>
      <c r="AA30" s="17" t="s">
        <v>6</v>
      </c>
      <c r="AB30" s="17">
        <v>1</v>
      </c>
      <c r="AC30" s="17" t="s">
        <v>6</v>
      </c>
      <c r="AD30" s="17">
        <v>1</v>
      </c>
      <c r="AE30" s="18">
        <v>14</v>
      </c>
      <c r="AF30" s="19">
        <v>0.93333333333333335</v>
      </c>
      <c r="AG30" s="18" t="s">
        <v>146</v>
      </c>
      <c r="AH30" s="18" t="s">
        <v>122</v>
      </c>
      <c r="AI30" s="17" t="s">
        <v>123</v>
      </c>
      <c r="AJ30" s="17">
        <v>4</v>
      </c>
      <c r="AK30" s="17" t="s">
        <v>123</v>
      </c>
      <c r="AL30" s="17">
        <v>4</v>
      </c>
      <c r="AM30" s="17" t="s">
        <v>128</v>
      </c>
      <c r="AN30" s="17">
        <v>3</v>
      </c>
      <c r="AO30" s="17" t="s">
        <v>128</v>
      </c>
      <c r="AP30" s="17">
        <v>3</v>
      </c>
      <c r="AQ30" s="17" t="s">
        <v>123</v>
      </c>
      <c r="AR30" s="17">
        <v>4</v>
      </c>
      <c r="AS30" s="17" t="s">
        <v>123</v>
      </c>
      <c r="AT30" s="17">
        <v>4</v>
      </c>
      <c r="AU30" s="17" t="s">
        <v>123</v>
      </c>
      <c r="AV30" s="17">
        <v>4</v>
      </c>
      <c r="AW30" s="17" t="s">
        <v>123</v>
      </c>
      <c r="AX30" s="17">
        <v>4</v>
      </c>
      <c r="AY30" s="17" t="s">
        <v>128</v>
      </c>
      <c r="AZ30" s="17">
        <v>3</v>
      </c>
      <c r="BA30" s="17" t="s">
        <v>123</v>
      </c>
      <c r="BB30" s="17">
        <v>4</v>
      </c>
      <c r="BC30" s="17" t="s">
        <v>123</v>
      </c>
      <c r="BD30" s="17">
        <v>4</v>
      </c>
      <c r="BE30" s="17" t="s">
        <v>123</v>
      </c>
      <c r="BF30" s="17">
        <v>4</v>
      </c>
      <c r="BG30" s="17" t="s">
        <v>128</v>
      </c>
      <c r="BH30" s="17">
        <v>3</v>
      </c>
      <c r="BI30" s="17" t="s">
        <v>6</v>
      </c>
      <c r="BJ30" s="17">
        <v>1</v>
      </c>
      <c r="BK30" s="17"/>
      <c r="BL30" s="17" t="s">
        <v>6</v>
      </c>
      <c r="BM30" s="17">
        <v>1</v>
      </c>
      <c r="BN30" s="17"/>
      <c r="BO30" s="17">
        <v>50</v>
      </c>
      <c r="BP30" s="17" t="s">
        <v>150</v>
      </c>
      <c r="BQ30" s="58" t="str">
        <f t="shared" si="0"/>
        <v>1</v>
      </c>
      <c r="BR30" s="17"/>
      <c r="BS30" s="17"/>
      <c r="BT30" s="17"/>
      <c r="BU30" s="17"/>
      <c r="BV30" s="17"/>
      <c r="BW30" s="17"/>
      <c r="BX30" s="17"/>
      <c r="BY30" s="17"/>
    </row>
    <row r="31" spans="1:77" x14ac:dyDescent="0.25">
      <c r="A31" s="17" t="s">
        <v>6</v>
      </c>
      <c r="B31" s="17">
        <v>1</v>
      </c>
      <c r="C31" s="17" t="s">
        <v>6</v>
      </c>
      <c r="D31" s="17">
        <v>1</v>
      </c>
      <c r="E31" s="17" t="s">
        <v>6</v>
      </c>
      <c r="F31" s="17">
        <v>1</v>
      </c>
      <c r="G31" s="17" t="s">
        <v>6</v>
      </c>
      <c r="H31" s="17">
        <v>1</v>
      </c>
      <c r="I31" s="17" t="s">
        <v>6</v>
      </c>
      <c r="J31" s="17">
        <v>1</v>
      </c>
      <c r="K31" s="17" t="s">
        <v>6</v>
      </c>
      <c r="L31" s="17">
        <v>1</v>
      </c>
      <c r="M31" s="17" t="s">
        <v>6</v>
      </c>
      <c r="N31" s="17">
        <v>1</v>
      </c>
      <c r="O31" s="17" t="s">
        <v>6</v>
      </c>
      <c r="P31" s="17">
        <v>1</v>
      </c>
      <c r="Q31" s="17" t="s">
        <v>6</v>
      </c>
      <c r="R31" s="17">
        <v>1</v>
      </c>
      <c r="S31" s="17" t="s">
        <v>6</v>
      </c>
      <c r="T31" s="17">
        <v>1</v>
      </c>
      <c r="U31" s="17" t="s">
        <v>6</v>
      </c>
      <c r="V31" s="17">
        <v>1</v>
      </c>
      <c r="W31" s="17" t="s">
        <v>6</v>
      </c>
      <c r="X31" s="17">
        <v>1</v>
      </c>
      <c r="Y31" s="17" t="s">
        <v>6</v>
      </c>
      <c r="Z31" s="17">
        <v>1</v>
      </c>
      <c r="AA31" s="17" t="s">
        <v>6</v>
      </c>
      <c r="AB31" s="17">
        <v>1</v>
      </c>
      <c r="AC31" s="17" t="s">
        <v>6</v>
      </c>
      <c r="AD31" s="17">
        <v>1</v>
      </c>
      <c r="AE31" s="18">
        <v>15</v>
      </c>
      <c r="AF31" s="19">
        <v>1</v>
      </c>
      <c r="AG31" s="18" t="s">
        <v>146</v>
      </c>
      <c r="AH31" s="18" t="s">
        <v>122</v>
      </c>
      <c r="AI31" s="17" t="s">
        <v>123</v>
      </c>
      <c r="AJ31" s="17">
        <v>4</v>
      </c>
      <c r="AK31" s="17" t="s">
        <v>123</v>
      </c>
      <c r="AL31" s="17">
        <v>4</v>
      </c>
      <c r="AM31" s="17" t="s">
        <v>130</v>
      </c>
      <c r="AN31" s="17">
        <v>4</v>
      </c>
      <c r="AO31" s="17" t="s">
        <v>130</v>
      </c>
      <c r="AP31" s="17">
        <v>4</v>
      </c>
      <c r="AQ31" s="17" t="s">
        <v>123</v>
      </c>
      <c r="AR31" s="17">
        <v>4</v>
      </c>
      <c r="AS31" s="17" t="s">
        <v>123</v>
      </c>
      <c r="AT31" s="17">
        <v>4</v>
      </c>
      <c r="AU31" s="17" t="s">
        <v>123</v>
      </c>
      <c r="AV31" s="17">
        <v>4</v>
      </c>
      <c r="AW31" s="17" t="s">
        <v>123</v>
      </c>
      <c r="AX31" s="17">
        <v>4</v>
      </c>
      <c r="AY31" s="17" t="s">
        <v>130</v>
      </c>
      <c r="AZ31" s="17">
        <v>4</v>
      </c>
      <c r="BA31" s="17" t="s">
        <v>123</v>
      </c>
      <c r="BB31" s="17">
        <v>4</v>
      </c>
      <c r="BC31" s="17" t="s">
        <v>123</v>
      </c>
      <c r="BD31" s="17">
        <v>4</v>
      </c>
      <c r="BE31" s="17" t="s">
        <v>123</v>
      </c>
      <c r="BF31" s="17">
        <v>4</v>
      </c>
      <c r="BG31" s="17" t="s">
        <v>130</v>
      </c>
      <c r="BH31" s="17">
        <v>4</v>
      </c>
      <c r="BI31" s="17" t="s">
        <v>6</v>
      </c>
      <c r="BJ31" s="17">
        <v>1</v>
      </c>
      <c r="BK31" s="17"/>
      <c r="BL31" s="17" t="s">
        <v>6</v>
      </c>
      <c r="BM31" s="17">
        <v>1</v>
      </c>
      <c r="BN31" s="17"/>
      <c r="BO31" s="17">
        <v>54</v>
      </c>
      <c r="BP31" s="17" t="s">
        <v>150</v>
      </c>
      <c r="BQ31" s="58" t="str">
        <f t="shared" si="0"/>
        <v>1</v>
      </c>
      <c r="BR31" s="17"/>
      <c r="BS31" s="17"/>
      <c r="BT31" s="17"/>
      <c r="BU31" s="17"/>
      <c r="BV31" s="17"/>
      <c r="BW31" s="17"/>
      <c r="BX31" s="17"/>
      <c r="BY31" s="17"/>
    </row>
    <row r="32" spans="1:77" x14ac:dyDescent="0.25">
      <c r="A32" s="17" t="s">
        <v>6</v>
      </c>
      <c r="B32" s="17">
        <v>1</v>
      </c>
      <c r="C32" s="17" t="s">
        <v>6</v>
      </c>
      <c r="D32" s="17">
        <v>1</v>
      </c>
      <c r="E32" s="17" t="s">
        <v>6</v>
      </c>
      <c r="F32" s="17">
        <v>1</v>
      </c>
      <c r="G32" s="17" t="s">
        <v>6</v>
      </c>
      <c r="H32" s="17">
        <v>1</v>
      </c>
      <c r="I32" s="17" t="s">
        <v>6</v>
      </c>
      <c r="J32" s="17">
        <v>1</v>
      </c>
      <c r="K32" s="17" t="s">
        <v>6</v>
      </c>
      <c r="L32" s="17">
        <v>1</v>
      </c>
      <c r="M32" s="17" t="s">
        <v>6</v>
      </c>
      <c r="N32" s="17">
        <v>1</v>
      </c>
      <c r="O32" s="17" t="s">
        <v>6</v>
      </c>
      <c r="P32" s="17">
        <v>1</v>
      </c>
      <c r="Q32" s="17" t="s">
        <v>6</v>
      </c>
      <c r="R32" s="17">
        <v>1</v>
      </c>
      <c r="S32" s="17" t="s">
        <v>6</v>
      </c>
      <c r="T32" s="17">
        <v>1</v>
      </c>
      <c r="U32" s="17" t="s">
        <v>6</v>
      </c>
      <c r="V32" s="17">
        <v>1</v>
      </c>
      <c r="W32" s="17" t="s">
        <v>6</v>
      </c>
      <c r="X32" s="17">
        <v>1</v>
      </c>
      <c r="Y32" s="17" t="s">
        <v>6</v>
      </c>
      <c r="Z32" s="17">
        <v>1</v>
      </c>
      <c r="AA32" s="17" t="s">
        <v>6</v>
      </c>
      <c r="AB32" s="17">
        <v>1</v>
      </c>
      <c r="AC32" s="17" t="s">
        <v>6</v>
      </c>
      <c r="AD32" s="17">
        <v>1</v>
      </c>
      <c r="AE32" s="18">
        <v>15</v>
      </c>
      <c r="AF32" s="19">
        <v>1</v>
      </c>
      <c r="AG32" s="18" t="s">
        <v>146</v>
      </c>
      <c r="AH32" s="18" t="s">
        <v>122</v>
      </c>
      <c r="AI32" s="17" t="s">
        <v>123</v>
      </c>
      <c r="AJ32" s="17">
        <v>4</v>
      </c>
      <c r="AK32" s="17" t="s">
        <v>123</v>
      </c>
      <c r="AL32" s="17">
        <v>4</v>
      </c>
      <c r="AM32" s="17" t="s">
        <v>130</v>
      </c>
      <c r="AN32" s="17">
        <v>4</v>
      </c>
      <c r="AO32" s="17" t="s">
        <v>130</v>
      </c>
      <c r="AP32" s="17">
        <v>4</v>
      </c>
      <c r="AQ32" s="17" t="s">
        <v>123</v>
      </c>
      <c r="AR32" s="17">
        <v>4</v>
      </c>
      <c r="AS32" s="17" t="s">
        <v>123</v>
      </c>
      <c r="AT32" s="17">
        <v>4</v>
      </c>
      <c r="AU32" s="17" t="s">
        <v>123</v>
      </c>
      <c r="AV32" s="17">
        <v>4</v>
      </c>
      <c r="AW32" s="17" t="s">
        <v>123</v>
      </c>
      <c r="AX32" s="17">
        <v>4</v>
      </c>
      <c r="AY32" s="17" t="s">
        <v>130</v>
      </c>
      <c r="AZ32" s="17">
        <v>4</v>
      </c>
      <c r="BA32" s="17" t="s">
        <v>123</v>
      </c>
      <c r="BB32" s="17">
        <v>4</v>
      </c>
      <c r="BC32" s="17" t="s">
        <v>123</v>
      </c>
      <c r="BD32" s="17">
        <v>4</v>
      </c>
      <c r="BE32" s="17" t="s">
        <v>123</v>
      </c>
      <c r="BF32" s="17">
        <v>4</v>
      </c>
      <c r="BG32" s="17" t="s">
        <v>130</v>
      </c>
      <c r="BH32" s="17">
        <v>4</v>
      </c>
      <c r="BI32" s="17" t="s">
        <v>6</v>
      </c>
      <c r="BJ32" s="17">
        <v>1</v>
      </c>
      <c r="BK32" s="17"/>
      <c r="BL32" s="17" t="s">
        <v>6</v>
      </c>
      <c r="BM32" s="17">
        <v>1</v>
      </c>
      <c r="BN32" s="17"/>
      <c r="BO32" s="17">
        <v>54</v>
      </c>
      <c r="BP32" s="17" t="s">
        <v>150</v>
      </c>
      <c r="BQ32" s="58" t="str">
        <f t="shared" si="0"/>
        <v>1</v>
      </c>
      <c r="BR32" s="17"/>
      <c r="BS32" s="17"/>
      <c r="BT32" s="17"/>
      <c r="BU32" s="17"/>
      <c r="BV32" s="17"/>
      <c r="BW32" s="17"/>
      <c r="BX32" s="17"/>
      <c r="BY32" s="17"/>
    </row>
    <row r="33" spans="2:77" x14ac:dyDescent="0.25">
      <c r="B33" s="17">
        <v>29</v>
      </c>
      <c r="C33" s="17"/>
      <c r="D33" s="17">
        <v>30</v>
      </c>
      <c r="E33" s="17"/>
      <c r="F33" s="17">
        <v>30</v>
      </c>
      <c r="G33" s="17"/>
      <c r="H33" s="17">
        <v>29</v>
      </c>
      <c r="I33" s="17"/>
      <c r="J33" s="17">
        <v>30</v>
      </c>
      <c r="K33" s="17"/>
      <c r="L33" s="17">
        <v>30</v>
      </c>
      <c r="M33" s="17"/>
      <c r="N33" s="17">
        <v>30</v>
      </c>
      <c r="O33" s="17"/>
      <c r="P33" s="17">
        <v>30</v>
      </c>
      <c r="Q33" s="17"/>
      <c r="R33" s="17">
        <v>30</v>
      </c>
      <c r="S33" s="17"/>
      <c r="T33" s="17">
        <v>28</v>
      </c>
      <c r="U33" s="17"/>
      <c r="V33" s="17">
        <v>30</v>
      </c>
      <c r="W33" s="17"/>
      <c r="X33" s="17">
        <v>30</v>
      </c>
      <c r="Y33" s="17"/>
      <c r="Z33" s="17">
        <v>30</v>
      </c>
      <c r="AA33" s="17"/>
      <c r="AB33" s="17">
        <v>30</v>
      </c>
      <c r="AC33" s="17"/>
      <c r="AD33" s="17">
        <v>29</v>
      </c>
      <c r="AE33" s="18"/>
      <c r="AF33" s="18"/>
      <c r="AG33" s="18"/>
      <c r="AH33" s="18"/>
      <c r="AI33" s="5"/>
      <c r="AJ33" s="17">
        <v>116</v>
      </c>
      <c r="AK33" s="17"/>
      <c r="AL33" s="17">
        <v>113</v>
      </c>
      <c r="AM33" s="17"/>
      <c r="AN33" s="17">
        <v>90</v>
      </c>
      <c r="AO33" s="17"/>
      <c r="AP33" s="17">
        <v>93</v>
      </c>
      <c r="AQ33" s="17"/>
      <c r="AR33" s="17">
        <v>110</v>
      </c>
      <c r="AS33" s="17"/>
      <c r="AT33" s="17">
        <v>113</v>
      </c>
      <c r="AU33" s="17"/>
      <c r="AV33" s="17">
        <v>109</v>
      </c>
      <c r="AW33" s="17"/>
      <c r="AX33" s="17">
        <v>113</v>
      </c>
      <c r="AY33" s="17"/>
      <c r="AZ33" s="17">
        <v>91</v>
      </c>
      <c r="BA33" s="17"/>
      <c r="BB33" s="17">
        <v>111</v>
      </c>
      <c r="BC33" s="17"/>
      <c r="BD33" s="17">
        <v>115</v>
      </c>
      <c r="BE33" s="17"/>
      <c r="BF33" s="17">
        <v>115</v>
      </c>
      <c r="BG33" s="17"/>
      <c r="BH33" s="17">
        <v>86</v>
      </c>
      <c r="BI33" s="17"/>
      <c r="BJ33" s="17">
        <v>30</v>
      </c>
      <c r="BK33" s="17">
        <v>0</v>
      </c>
      <c r="BL33" s="17"/>
      <c r="BM33" s="17">
        <v>29</v>
      </c>
      <c r="BN33" s="17">
        <v>105.76923076923077</v>
      </c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</row>
    <row r="34" spans="2:77" x14ac:dyDescent="0.25">
      <c r="B34" s="20">
        <v>0.96666666666666667</v>
      </c>
      <c r="C34" s="20"/>
      <c r="D34" s="20">
        <v>1</v>
      </c>
      <c r="E34" s="20"/>
      <c r="F34" s="20">
        <v>1</v>
      </c>
      <c r="G34" s="20"/>
      <c r="H34" s="20">
        <v>0.96666666666666667</v>
      </c>
      <c r="I34" s="20"/>
      <c r="J34" s="20">
        <v>1</v>
      </c>
      <c r="K34" s="20"/>
      <c r="L34" s="20">
        <v>1</v>
      </c>
      <c r="M34" s="20"/>
      <c r="N34" s="20">
        <v>1</v>
      </c>
      <c r="O34" s="20"/>
      <c r="P34" s="20">
        <v>1</v>
      </c>
      <c r="Q34" s="20"/>
      <c r="R34" s="20">
        <v>1</v>
      </c>
      <c r="S34" s="20"/>
      <c r="T34" s="20">
        <v>0.93333333333333335</v>
      </c>
      <c r="U34" s="20"/>
      <c r="V34" s="20">
        <v>1</v>
      </c>
      <c r="W34" s="20"/>
      <c r="X34" s="20">
        <v>1</v>
      </c>
      <c r="Y34" s="20"/>
      <c r="Z34" s="20">
        <v>1</v>
      </c>
      <c r="AA34" s="20"/>
      <c r="AB34" s="20">
        <v>1</v>
      </c>
      <c r="AC34" s="20"/>
      <c r="AD34" s="20">
        <v>0.96666666666666667</v>
      </c>
      <c r="AE34" s="16"/>
      <c r="AF34" s="16"/>
      <c r="AG34" s="16"/>
      <c r="AH34" s="16"/>
      <c r="AJ34" s="16" t="s">
        <v>150</v>
      </c>
      <c r="AL34" s="16" t="s">
        <v>150</v>
      </c>
      <c r="AN34" s="16" t="s">
        <v>147</v>
      </c>
      <c r="AP34" s="16" t="s">
        <v>147</v>
      </c>
      <c r="AR34" s="16" t="s">
        <v>150</v>
      </c>
      <c r="AT34" s="16" t="s">
        <v>150</v>
      </c>
      <c r="AV34" s="16" t="s">
        <v>150</v>
      </c>
      <c r="AX34" s="16" t="s">
        <v>150</v>
      </c>
      <c r="AZ34" s="16" t="s">
        <v>147</v>
      </c>
      <c r="BB34" s="16" t="s">
        <v>150</v>
      </c>
      <c r="BD34" s="16" t="s">
        <v>150</v>
      </c>
      <c r="BF34" s="16" t="s">
        <v>150</v>
      </c>
      <c r="BH34" s="16" t="s">
        <v>147</v>
      </c>
      <c r="BJ34" s="16"/>
      <c r="BK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</row>
    <row r="35" spans="2:77" x14ac:dyDescent="0.25">
      <c r="B35" s="16" t="s">
        <v>146</v>
      </c>
      <c r="D35" s="16" t="s">
        <v>146</v>
      </c>
      <c r="F35" s="16" t="s">
        <v>146</v>
      </c>
      <c r="H35" s="16" t="s">
        <v>146</v>
      </c>
      <c r="J35" s="16" t="s">
        <v>146</v>
      </c>
      <c r="L35" s="16" t="s">
        <v>146</v>
      </c>
      <c r="N35" s="16" t="s">
        <v>146</v>
      </c>
      <c r="P35" s="16" t="s">
        <v>146</v>
      </c>
      <c r="R35" s="16" t="s">
        <v>146</v>
      </c>
      <c r="T35" s="16" t="s">
        <v>146</v>
      </c>
      <c r="V35" s="16" t="s">
        <v>146</v>
      </c>
      <c r="X35" s="16" t="s">
        <v>146</v>
      </c>
      <c r="Z35" s="16" t="s">
        <v>146</v>
      </c>
      <c r="AB35" s="16" t="s">
        <v>146</v>
      </c>
      <c r="AD35" s="16" t="s">
        <v>146</v>
      </c>
      <c r="AE35" s="16"/>
      <c r="AF35" s="16"/>
      <c r="AG35" s="16"/>
      <c r="AH35" s="16"/>
      <c r="AJ35" s="16"/>
      <c r="AL35" s="16"/>
      <c r="AN35" s="16"/>
      <c r="AP35" s="16"/>
      <c r="AR35" s="16"/>
      <c r="AT35" s="16"/>
      <c r="AV35" s="16"/>
      <c r="AX35" s="16"/>
      <c r="AZ35" s="16"/>
      <c r="BB35" s="16"/>
      <c r="BD35" s="16"/>
      <c r="BF35" s="16"/>
      <c r="BH35" s="16"/>
      <c r="BJ35" s="16"/>
      <c r="BK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</row>
    <row r="36" spans="2:77" x14ac:dyDescent="0.25">
      <c r="B36" s="16"/>
      <c r="D36" s="16"/>
      <c r="F36" s="16"/>
      <c r="H36" s="16"/>
      <c r="J36" s="16"/>
      <c r="L36" s="16"/>
      <c r="N36" s="16"/>
      <c r="P36" s="16"/>
      <c r="R36" s="16"/>
      <c r="T36" s="16"/>
      <c r="V36" s="16"/>
      <c r="X36" s="16"/>
      <c r="Z36" s="16"/>
      <c r="AB36" s="16"/>
      <c r="AD36" s="16"/>
      <c r="AE36" s="16"/>
      <c r="AF36" s="16"/>
      <c r="AG36" s="16"/>
      <c r="AH36" s="16"/>
      <c r="AJ36" s="16"/>
      <c r="AL36" s="16"/>
      <c r="AN36" s="16"/>
      <c r="AP36" s="16"/>
      <c r="AR36" s="16"/>
      <c r="AT36" s="16"/>
      <c r="AV36" s="16"/>
      <c r="AX36" s="16"/>
      <c r="AZ36" s="16"/>
      <c r="BB36" s="16"/>
      <c r="BD36" s="16"/>
      <c r="BF36" s="16"/>
      <c r="BH36" s="16"/>
      <c r="BJ36" s="16"/>
      <c r="BK36" s="16"/>
      <c r="BM36" s="16"/>
      <c r="BN36" s="16"/>
      <c r="BO36" s="16"/>
      <c r="BP36" s="16"/>
      <c r="BQ3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BC6AB-5597-4C71-B740-758A08876B97}">
  <dimension ref="A1:CF32"/>
  <sheetViews>
    <sheetView topLeftCell="BO1" workbookViewId="0">
      <selection activeCell="CD3" sqref="CD3:CF32"/>
    </sheetView>
  </sheetViews>
  <sheetFormatPr defaultRowHeight="15" x14ac:dyDescent="0.25"/>
  <cols>
    <col min="1" max="1" width="9.140625" style="57"/>
    <col min="3" max="3" width="9.140625" style="57"/>
    <col min="5" max="5" width="9.140625" style="57"/>
    <col min="7" max="7" width="9.140625" style="57"/>
    <col min="9" max="9" width="9.140625" style="57"/>
    <col min="11" max="11" width="9.140625" style="57"/>
    <col min="14" max="14" width="9.140625" style="57"/>
    <col min="16" max="16" width="9.140625" style="57"/>
    <col min="18" max="18" width="9.140625" style="57"/>
    <col min="20" max="20" width="9.140625" style="57"/>
    <col min="22" max="22" width="9.140625" style="57"/>
    <col min="24" max="24" width="9.140625" style="57"/>
    <col min="26" max="26" width="9.140625" style="57"/>
    <col min="28" max="28" width="9.140625" style="57"/>
    <col min="30" max="30" width="9.140625" style="57"/>
    <col min="32" max="32" width="9.140625" style="57"/>
    <col min="34" max="34" width="9.140625" style="57"/>
    <col min="36" max="36" width="9.140625" style="57"/>
    <col min="38" max="38" width="9.140625" style="57"/>
    <col min="40" max="40" width="9.140625" style="57"/>
    <col min="42" max="42" width="9.140625" style="57"/>
    <col min="44" max="44" width="9.140625" style="57"/>
    <col min="50" max="50" width="9.140625" style="57"/>
    <col min="52" max="52" width="9.140625" style="57"/>
    <col min="54" max="54" width="9.140625" style="57"/>
    <col min="56" max="56" width="9.140625" style="57"/>
    <col min="58" max="58" width="9.140625" style="57"/>
    <col min="60" max="60" width="9.140625" style="57"/>
    <col min="62" max="62" width="9.140625" style="57"/>
    <col min="64" max="64" width="9.140625" style="57"/>
    <col min="66" max="66" width="9.140625" style="57"/>
    <col min="68" max="68" width="9.140625" style="57"/>
    <col min="70" max="70" width="9.140625" style="57"/>
    <col min="72" max="72" width="9.140625" style="57"/>
    <col min="74" max="74" width="9.140625" style="57"/>
    <col min="76" max="76" width="9.140625" style="57"/>
    <col min="78" max="78" width="27.5703125" customWidth="1"/>
    <col min="79" max="79" width="9.140625" style="57"/>
  </cols>
  <sheetData>
    <row r="1" spans="1:84" x14ac:dyDescent="0.25">
      <c r="A1" s="13" t="s">
        <v>0</v>
      </c>
      <c r="B1" s="13" t="s">
        <v>0</v>
      </c>
      <c r="C1" s="13" t="s">
        <v>1</v>
      </c>
      <c r="D1" s="13" t="s">
        <v>1</v>
      </c>
      <c r="E1" s="13" t="s">
        <v>2</v>
      </c>
      <c r="F1" s="13" t="s">
        <v>2</v>
      </c>
      <c r="G1" s="13" t="s">
        <v>3</v>
      </c>
      <c r="H1" s="13" t="s">
        <v>3</v>
      </c>
      <c r="I1" s="13" t="s">
        <v>4</v>
      </c>
      <c r="J1" s="13" t="s">
        <v>4</v>
      </c>
      <c r="K1" s="13" t="s">
        <v>5</v>
      </c>
      <c r="L1" s="13" t="s">
        <v>5</v>
      </c>
      <c r="M1" s="13" t="s">
        <v>6</v>
      </c>
      <c r="N1" s="13" t="s">
        <v>7</v>
      </c>
      <c r="O1" s="13" t="s">
        <v>7</v>
      </c>
      <c r="P1" s="13" t="s">
        <v>106</v>
      </c>
      <c r="Q1" s="13" t="s">
        <v>8</v>
      </c>
      <c r="R1" s="13" t="s">
        <v>126</v>
      </c>
      <c r="S1" s="13" t="s">
        <v>9</v>
      </c>
      <c r="T1" s="13" t="s">
        <v>129</v>
      </c>
      <c r="U1" s="13" t="s">
        <v>10</v>
      </c>
      <c r="V1" s="13" t="s">
        <v>131</v>
      </c>
      <c r="W1" s="13" t="s">
        <v>11</v>
      </c>
      <c r="X1" s="13" t="s">
        <v>132</v>
      </c>
      <c r="Y1" s="13" t="s">
        <v>12</v>
      </c>
      <c r="Z1" s="13" t="s">
        <v>133</v>
      </c>
      <c r="AA1" s="13" t="s">
        <v>13</v>
      </c>
      <c r="AB1" s="13" t="s">
        <v>134</v>
      </c>
      <c r="AC1" s="13" t="s">
        <v>14</v>
      </c>
      <c r="AD1" s="13" t="s">
        <v>135</v>
      </c>
      <c r="AE1" s="13" t="s">
        <v>15</v>
      </c>
      <c r="AF1" s="13" t="s">
        <v>114</v>
      </c>
      <c r="AG1" s="13" t="s">
        <v>16</v>
      </c>
      <c r="AH1" s="13" t="s">
        <v>137</v>
      </c>
      <c r="AI1" s="13" t="s">
        <v>17</v>
      </c>
      <c r="AJ1" s="13" t="s">
        <v>116</v>
      </c>
      <c r="AK1" s="13" t="s">
        <v>18</v>
      </c>
      <c r="AL1" s="13" t="s">
        <v>139</v>
      </c>
      <c r="AM1" s="13" t="s">
        <v>19</v>
      </c>
      <c r="AN1" s="13" t="s">
        <v>140</v>
      </c>
      <c r="AO1" s="13" t="s">
        <v>20</v>
      </c>
      <c r="AP1" s="13" t="s">
        <v>152</v>
      </c>
      <c r="AQ1" s="13" t="s">
        <v>21</v>
      </c>
      <c r="AR1" s="13" t="s">
        <v>120</v>
      </c>
      <c r="AS1" s="13" t="s">
        <v>22</v>
      </c>
      <c r="AT1" s="13" t="s">
        <v>70</v>
      </c>
      <c r="AU1" s="13" t="s">
        <v>90</v>
      </c>
      <c r="AV1" s="13" t="s">
        <v>89</v>
      </c>
      <c r="AW1" s="13" t="s">
        <v>93</v>
      </c>
      <c r="AX1" s="13" t="s">
        <v>106</v>
      </c>
      <c r="AY1" s="13" t="s">
        <v>23</v>
      </c>
      <c r="AZ1" s="13" t="s">
        <v>126</v>
      </c>
      <c r="BA1" s="13" t="s">
        <v>24</v>
      </c>
      <c r="BB1" s="11" t="s">
        <v>129</v>
      </c>
      <c r="BC1" s="11" t="s">
        <v>25</v>
      </c>
      <c r="BD1" s="11" t="s">
        <v>131</v>
      </c>
      <c r="BE1" s="11" t="s">
        <v>26</v>
      </c>
      <c r="BF1" s="22" t="s">
        <v>132</v>
      </c>
      <c r="BG1" s="13" t="s">
        <v>27</v>
      </c>
      <c r="BH1" s="13" t="s">
        <v>133</v>
      </c>
      <c r="BI1" s="13" t="s">
        <v>28</v>
      </c>
      <c r="BJ1" s="13" t="s">
        <v>134</v>
      </c>
      <c r="BK1" s="13" t="s">
        <v>29</v>
      </c>
      <c r="BL1" s="13" t="s">
        <v>135</v>
      </c>
      <c r="BM1" s="13" t="s">
        <v>30</v>
      </c>
      <c r="BN1" s="11" t="s">
        <v>114</v>
      </c>
      <c r="BO1" s="11" t="s">
        <v>31</v>
      </c>
      <c r="BP1" s="22" t="s">
        <v>137</v>
      </c>
      <c r="BQ1" s="13" t="s">
        <v>32</v>
      </c>
      <c r="BR1" s="13" t="s">
        <v>116</v>
      </c>
      <c r="BS1" s="13" t="s">
        <v>33</v>
      </c>
      <c r="BT1" s="13" t="s">
        <v>139</v>
      </c>
      <c r="BU1" s="13" t="s">
        <v>34</v>
      </c>
      <c r="BV1" s="11" t="s">
        <v>140</v>
      </c>
      <c r="BW1" s="11" t="s">
        <v>35</v>
      </c>
      <c r="BX1" s="22" t="s">
        <v>152</v>
      </c>
      <c r="BY1" s="13" t="s">
        <v>36</v>
      </c>
      <c r="BZ1" s="13" t="s">
        <v>37</v>
      </c>
      <c r="CA1" s="13" t="s">
        <v>120</v>
      </c>
      <c r="CB1" s="13" t="s">
        <v>38</v>
      </c>
      <c r="CC1" s="13" t="s">
        <v>39</v>
      </c>
      <c r="CD1" s="13"/>
      <c r="CE1" s="13"/>
      <c r="CF1" s="13"/>
    </row>
    <row r="2" spans="1:84" s="35" customFormat="1" x14ac:dyDescent="0.25">
      <c r="A2" s="57"/>
      <c r="B2" s="38"/>
      <c r="C2" s="57"/>
      <c r="D2" s="38"/>
      <c r="E2" s="57"/>
      <c r="F2" s="39"/>
      <c r="G2" s="58"/>
      <c r="H2" s="39"/>
      <c r="I2" s="58"/>
      <c r="J2" s="39"/>
      <c r="K2" s="58"/>
      <c r="L2" s="39"/>
      <c r="M2" s="39"/>
      <c r="N2" s="58"/>
      <c r="O2" s="39"/>
      <c r="P2" s="58"/>
      <c r="Q2" s="39" t="s">
        <v>171</v>
      </c>
      <c r="R2" s="58"/>
      <c r="S2" s="39" t="s">
        <v>172</v>
      </c>
      <c r="T2" s="58"/>
      <c r="U2" s="39" t="s">
        <v>173</v>
      </c>
      <c r="V2" s="58"/>
      <c r="W2" s="39" t="s">
        <v>174</v>
      </c>
      <c r="X2" s="58"/>
      <c r="Y2" s="39" t="s">
        <v>175</v>
      </c>
      <c r="Z2" s="58"/>
      <c r="AA2" s="39" t="s">
        <v>176</v>
      </c>
      <c r="AB2" s="58"/>
      <c r="AC2" s="39" t="s">
        <v>177</v>
      </c>
      <c r="AD2" s="58"/>
      <c r="AE2" s="39" t="s">
        <v>178</v>
      </c>
      <c r="AF2" s="58"/>
      <c r="AG2" s="39" t="s">
        <v>179</v>
      </c>
      <c r="AH2" s="58"/>
      <c r="AI2" s="39" t="s">
        <v>180</v>
      </c>
      <c r="AJ2" s="58"/>
      <c r="AK2" s="39" t="s">
        <v>181</v>
      </c>
      <c r="AL2" s="58"/>
      <c r="AM2" s="39" t="s">
        <v>182</v>
      </c>
      <c r="AN2" s="58"/>
      <c r="AO2" s="39" t="s">
        <v>183</v>
      </c>
      <c r="AP2" s="58"/>
      <c r="AQ2" s="39" t="s">
        <v>184</v>
      </c>
      <c r="AR2" s="58"/>
      <c r="AS2" s="39" t="s">
        <v>185</v>
      </c>
      <c r="AT2" s="40" t="s">
        <v>71</v>
      </c>
      <c r="AU2" s="40" t="e">
        <v>#VALUE!</v>
      </c>
      <c r="AV2" s="40" t="e">
        <v>#VALUE!</v>
      </c>
      <c r="AW2" s="40" t="e">
        <v>#VALUE!</v>
      </c>
      <c r="AX2" s="59"/>
      <c r="AY2" s="39" t="s">
        <v>72</v>
      </c>
      <c r="AZ2" s="58"/>
      <c r="BA2" s="39" t="s">
        <v>73</v>
      </c>
      <c r="BB2" s="58"/>
      <c r="BC2" s="39" t="s">
        <v>74</v>
      </c>
      <c r="BD2" s="58"/>
      <c r="BE2" s="39" t="s">
        <v>75</v>
      </c>
      <c r="BF2" s="58"/>
      <c r="BG2" s="39" t="s">
        <v>76</v>
      </c>
      <c r="BH2" s="58"/>
      <c r="BI2" s="39" t="s">
        <v>77</v>
      </c>
      <c r="BJ2" s="58"/>
      <c r="BK2" s="39" t="s">
        <v>78</v>
      </c>
      <c r="BL2" s="58"/>
      <c r="BM2" s="39" t="s">
        <v>79</v>
      </c>
      <c r="BN2" s="58"/>
      <c r="BO2" s="39" t="s">
        <v>80</v>
      </c>
      <c r="BP2" s="58"/>
      <c r="BQ2" s="39" t="s">
        <v>81</v>
      </c>
      <c r="BR2" s="58"/>
      <c r="BS2" s="39" t="s">
        <v>82</v>
      </c>
      <c r="BT2" s="58"/>
      <c r="BU2" s="39" t="s">
        <v>83</v>
      </c>
      <c r="BV2" s="58"/>
      <c r="BW2" s="39" t="s">
        <v>84</v>
      </c>
      <c r="BX2" s="58"/>
      <c r="BY2" s="39" t="s">
        <v>85</v>
      </c>
      <c r="BZ2" s="39"/>
      <c r="CA2" s="58"/>
      <c r="CB2" s="39" t="s">
        <v>86</v>
      </c>
      <c r="CC2" s="39"/>
      <c r="CD2" s="40" t="s">
        <v>87</v>
      </c>
      <c r="CE2" s="39">
        <v>37.868421052631582</v>
      </c>
      <c r="CF2" s="39" t="s">
        <v>122</v>
      </c>
    </row>
    <row r="3" spans="1:84" x14ac:dyDescent="0.25">
      <c r="A3" s="41">
        <v>17</v>
      </c>
      <c r="B3" s="23">
        <v>2</v>
      </c>
      <c r="C3" s="41">
        <v>12</v>
      </c>
      <c r="D3" s="23">
        <v>3</v>
      </c>
      <c r="E3" s="59" t="s">
        <v>98</v>
      </c>
      <c r="F3" s="24">
        <v>0</v>
      </c>
      <c r="G3" s="59" t="s">
        <v>6</v>
      </c>
      <c r="H3" s="24">
        <v>1</v>
      </c>
      <c r="I3" s="59" t="s">
        <v>98</v>
      </c>
      <c r="J3" s="24">
        <v>0</v>
      </c>
      <c r="K3" s="59" t="s">
        <v>98</v>
      </c>
      <c r="L3" s="24">
        <v>0</v>
      </c>
      <c r="M3" s="24"/>
      <c r="N3" s="59" t="s">
        <v>98</v>
      </c>
      <c r="O3" s="24">
        <v>0</v>
      </c>
      <c r="P3" s="59" t="s">
        <v>98</v>
      </c>
      <c r="Q3" s="24">
        <v>0</v>
      </c>
      <c r="R3" s="59" t="s">
        <v>98</v>
      </c>
      <c r="S3" s="24">
        <v>0</v>
      </c>
      <c r="T3" s="59" t="s">
        <v>98</v>
      </c>
      <c r="U3" s="24">
        <v>0</v>
      </c>
      <c r="V3" s="59" t="s">
        <v>98</v>
      </c>
      <c r="W3" s="24">
        <v>0</v>
      </c>
      <c r="X3" s="59" t="s">
        <v>98</v>
      </c>
      <c r="Y3" s="24">
        <v>0</v>
      </c>
      <c r="Z3" s="59" t="s">
        <v>98</v>
      </c>
      <c r="AA3" s="24">
        <v>0</v>
      </c>
      <c r="AB3" s="59" t="s">
        <v>98</v>
      </c>
      <c r="AC3" s="24">
        <v>0</v>
      </c>
      <c r="AD3" s="59" t="s">
        <v>98</v>
      </c>
      <c r="AE3" s="24">
        <v>0</v>
      </c>
      <c r="AF3" s="59" t="s">
        <v>98</v>
      </c>
      <c r="AG3" s="24">
        <v>0</v>
      </c>
      <c r="AH3" s="59" t="s">
        <v>98</v>
      </c>
      <c r="AI3" s="24">
        <v>0</v>
      </c>
      <c r="AJ3" s="59" t="s">
        <v>98</v>
      </c>
      <c r="AK3" s="24">
        <v>0</v>
      </c>
      <c r="AL3" s="59" t="s">
        <v>98</v>
      </c>
      <c r="AM3" s="24">
        <v>0</v>
      </c>
      <c r="AN3" s="59" t="s">
        <v>98</v>
      </c>
      <c r="AO3" s="24">
        <v>0</v>
      </c>
      <c r="AP3" s="59" t="s">
        <v>98</v>
      </c>
      <c r="AQ3" s="24">
        <v>0</v>
      </c>
      <c r="AR3" s="59" t="s">
        <v>98</v>
      </c>
      <c r="AS3" s="24">
        <v>0</v>
      </c>
      <c r="AT3" s="24">
        <v>0</v>
      </c>
      <c r="AU3" s="25">
        <v>0</v>
      </c>
      <c r="AV3" s="24" t="s">
        <v>153</v>
      </c>
      <c r="AW3" s="24" t="s">
        <v>108</v>
      </c>
      <c r="AX3" s="59" t="s">
        <v>127</v>
      </c>
      <c r="AY3" s="24">
        <v>3</v>
      </c>
      <c r="AZ3" s="59" t="s">
        <v>127</v>
      </c>
      <c r="BA3" s="24">
        <v>3</v>
      </c>
      <c r="BB3" s="59" t="s">
        <v>124</v>
      </c>
      <c r="BC3" s="24">
        <v>2</v>
      </c>
      <c r="BD3" s="59" t="s">
        <v>125</v>
      </c>
      <c r="BE3" s="24">
        <v>3</v>
      </c>
      <c r="BF3" s="59" t="s">
        <v>127</v>
      </c>
      <c r="BG3" s="24">
        <v>3</v>
      </c>
      <c r="BH3" s="59" t="s">
        <v>128</v>
      </c>
      <c r="BI3" s="24">
        <v>2</v>
      </c>
      <c r="BJ3" s="59" t="s">
        <v>127</v>
      </c>
      <c r="BK3" s="24">
        <v>3</v>
      </c>
      <c r="BL3" s="59" t="s">
        <v>127</v>
      </c>
      <c r="BM3" s="24">
        <v>3</v>
      </c>
      <c r="BN3" s="59" t="s">
        <v>124</v>
      </c>
      <c r="BO3" s="24">
        <v>2</v>
      </c>
      <c r="BP3" s="59" t="s">
        <v>127</v>
      </c>
      <c r="BQ3" s="24">
        <v>3</v>
      </c>
      <c r="BR3" s="59" t="s">
        <v>127</v>
      </c>
      <c r="BS3" s="24">
        <v>3</v>
      </c>
      <c r="BT3" s="59" t="s">
        <v>127</v>
      </c>
      <c r="BU3" s="24">
        <v>3</v>
      </c>
      <c r="BV3" s="59" t="s">
        <v>128</v>
      </c>
      <c r="BW3" s="24">
        <v>3</v>
      </c>
      <c r="BX3" s="59" t="s">
        <v>6</v>
      </c>
      <c r="BY3" s="24">
        <v>1</v>
      </c>
      <c r="BZ3" s="24"/>
      <c r="CA3" s="59" t="s">
        <v>6</v>
      </c>
      <c r="CB3" s="24">
        <v>1</v>
      </c>
      <c r="CC3" s="24"/>
      <c r="CD3" s="24">
        <v>38</v>
      </c>
      <c r="CE3" s="24" t="s">
        <v>150</v>
      </c>
      <c r="CF3" s="24" t="s">
        <v>122</v>
      </c>
    </row>
    <row r="4" spans="1:84" x14ac:dyDescent="0.25">
      <c r="A4" s="41">
        <v>16</v>
      </c>
      <c r="B4" s="23">
        <v>1</v>
      </c>
      <c r="C4" s="41">
        <v>13</v>
      </c>
      <c r="D4" s="23">
        <v>4</v>
      </c>
      <c r="E4" s="59" t="s">
        <v>6</v>
      </c>
      <c r="F4" s="24">
        <v>1</v>
      </c>
      <c r="G4" s="59" t="s">
        <v>6</v>
      </c>
      <c r="H4" s="24">
        <v>1</v>
      </c>
      <c r="I4" s="59" t="s">
        <v>6</v>
      </c>
      <c r="J4" s="24">
        <v>1</v>
      </c>
      <c r="K4" s="59" t="s">
        <v>98</v>
      </c>
      <c r="L4" s="24">
        <v>0</v>
      </c>
      <c r="M4" s="24"/>
      <c r="N4" s="59" t="s">
        <v>98</v>
      </c>
      <c r="O4" s="24">
        <v>0</v>
      </c>
      <c r="P4" s="59" t="s">
        <v>6</v>
      </c>
      <c r="Q4" s="24">
        <v>1</v>
      </c>
      <c r="R4" s="59" t="s">
        <v>6</v>
      </c>
      <c r="S4" s="24">
        <v>1</v>
      </c>
      <c r="T4" s="59" t="s">
        <v>6</v>
      </c>
      <c r="U4" s="24">
        <v>1</v>
      </c>
      <c r="V4" s="59" t="s">
        <v>98</v>
      </c>
      <c r="W4" s="24">
        <v>0</v>
      </c>
      <c r="X4" s="59" t="s">
        <v>6</v>
      </c>
      <c r="Y4" s="24">
        <v>1</v>
      </c>
      <c r="Z4" s="59" t="s">
        <v>98</v>
      </c>
      <c r="AA4" s="24">
        <v>0</v>
      </c>
      <c r="AB4" s="59" t="s">
        <v>98</v>
      </c>
      <c r="AC4" s="24">
        <v>0</v>
      </c>
      <c r="AD4" s="59" t="s">
        <v>98</v>
      </c>
      <c r="AE4" s="24">
        <v>0</v>
      </c>
      <c r="AF4" s="59" t="s">
        <v>6</v>
      </c>
      <c r="AG4" s="24">
        <v>1</v>
      </c>
      <c r="AH4" s="59" t="s">
        <v>6</v>
      </c>
      <c r="AI4" s="24">
        <v>1</v>
      </c>
      <c r="AJ4" s="59" t="s">
        <v>98</v>
      </c>
      <c r="AK4" s="24">
        <v>0</v>
      </c>
      <c r="AL4" s="59" t="s">
        <v>98</v>
      </c>
      <c r="AM4" s="24">
        <v>0</v>
      </c>
      <c r="AN4" s="59" t="s">
        <v>6</v>
      </c>
      <c r="AO4" s="24">
        <v>1</v>
      </c>
      <c r="AP4" s="59" t="s">
        <v>98</v>
      </c>
      <c r="AQ4" s="24">
        <v>0</v>
      </c>
      <c r="AR4" s="59" t="s">
        <v>98</v>
      </c>
      <c r="AS4" s="24">
        <v>0</v>
      </c>
      <c r="AT4" s="24">
        <v>7</v>
      </c>
      <c r="AU4" s="25">
        <v>0.46666666666666667</v>
      </c>
      <c r="AV4" s="24" t="s">
        <v>153</v>
      </c>
      <c r="AW4" s="24" t="s">
        <v>108</v>
      </c>
      <c r="AX4" s="59" t="s">
        <v>127</v>
      </c>
      <c r="AY4" s="24">
        <v>3</v>
      </c>
      <c r="AZ4" s="59" t="s">
        <v>127</v>
      </c>
      <c r="BA4" s="24">
        <v>3</v>
      </c>
      <c r="BB4" s="59" t="s">
        <v>128</v>
      </c>
      <c r="BC4" s="24">
        <v>3</v>
      </c>
      <c r="BD4" s="59" t="s">
        <v>127</v>
      </c>
      <c r="BE4" s="24">
        <v>2</v>
      </c>
      <c r="BF4" s="59" t="s">
        <v>128</v>
      </c>
      <c r="BG4" s="24">
        <v>2</v>
      </c>
      <c r="BH4" s="59" t="s">
        <v>128</v>
      </c>
      <c r="BI4" s="24">
        <v>2</v>
      </c>
      <c r="BJ4" s="59" t="s">
        <v>128</v>
      </c>
      <c r="BK4" s="24">
        <v>2</v>
      </c>
      <c r="BL4" s="59" t="s">
        <v>127</v>
      </c>
      <c r="BM4" s="24">
        <v>3</v>
      </c>
      <c r="BN4" s="59" t="s">
        <v>128</v>
      </c>
      <c r="BO4" s="24">
        <v>3</v>
      </c>
      <c r="BP4" s="59" t="s">
        <v>128</v>
      </c>
      <c r="BQ4" s="24">
        <v>2</v>
      </c>
      <c r="BR4" s="59" t="s">
        <v>123</v>
      </c>
      <c r="BS4" s="24">
        <v>4</v>
      </c>
      <c r="BT4" s="59" t="s">
        <v>128</v>
      </c>
      <c r="BU4" s="24">
        <v>2</v>
      </c>
      <c r="BV4" s="59" t="s">
        <v>128</v>
      </c>
      <c r="BW4" s="24">
        <v>3</v>
      </c>
      <c r="BX4" s="59" t="s">
        <v>98</v>
      </c>
      <c r="BY4" s="24">
        <v>0</v>
      </c>
      <c r="BZ4" s="24" t="s">
        <v>154</v>
      </c>
      <c r="CA4" s="59" t="s">
        <v>98</v>
      </c>
      <c r="CB4" s="24">
        <v>0</v>
      </c>
      <c r="CC4" s="24" t="s">
        <v>155</v>
      </c>
      <c r="CD4" s="24">
        <v>34</v>
      </c>
      <c r="CE4" s="24" t="s">
        <v>147</v>
      </c>
      <c r="CF4" s="24" t="s">
        <v>156</v>
      </c>
    </row>
    <row r="5" spans="1:84" x14ac:dyDescent="0.25">
      <c r="A5" s="41">
        <v>17</v>
      </c>
      <c r="B5" s="23">
        <v>2</v>
      </c>
      <c r="C5" s="41">
        <v>12</v>
      </c>
      <c r="D5" s="23">
        <v>3</v>
      </c>
      <c r="E5" s="59" t="s">
        <v>6</v>
      </c>
      <c r="F5" s="24">
        <v>1</v>
      </c>
      <c r="G5" s="59" t="s">
        <v>6</v>
      </c>
      <c r="H5" s="24">
        <v>1</v>
      </c>
      <c r="I5" s="59" t="s">
        <v>6</v>
      </c>
      <c r="J5" s="24">
        <v>1</v>
      </c>
      <c r="K5" s="59" t="s">
        <v>98</v>
      </c>
      <c r="L5" s="24">
        <v>0</v>
      </c>
      <c r="M5" s="24"/>
      <c r="N5" s="59" t="s">
        <v>98</v>
      </c>
      <c r="O5" s="24">
        <v>0</v>
      </c>
      <c r="P5" s="59" t="s">
        <v>98</v>
      </c>
      <c r="Q5" s="24">
        <v>0</v>
      </c>
      <c r="R5" s="59" t="s">
        <v>98</v>
      </c>
      <c r="S5" s="24">
        <v>0</v>
      </c>
      <c r="T5" s="59" t="s">
        <v>98</v>
      </c>
      <c r="U5" s="24">
        <v>0</v>
      </c>
      <c r="V5" s="59" t="s">
        <v>98</v>
      </c>
      <c r="W5" s="24">
        <v>0</v>
      </c>
      <c r="X5" s="59" t="s">
        <v>98</v>
      </c>
      <c r="Y5" s="24">
        <v>0</v>
      </c>
      <c r="Z5" s="59" t="s">
        <v>98</v>
      </c>
      <c r="AA5" s="24">
        <v>0</v>
      </c>
      <c r="AB5" s="59" t="s">
        <v>98</v>
      </c>
      <c r="AC5" s="24">
        <v>0</v>
      </c>
      <c r="AD5" s="59" t="s">
        <v>98</v>
      </c>
      <c r="AE5" s="24">
        <v>0</v>
      </c>
      <c r="AF5" s="59" t="s">
        <v>98</v>
      </c>
      <c r="AG5" s="24">
        <v>0</v>
      </c>
      <c r="AH5" s="59" t="s">
        <v>98</v>
      </c>
      <c r="AI5" s="24">
        <v>0</v>
      </c>
      <c r="AJ5" s="59" t="s">
        <v>98</v>
      </c>
      <c r="AK5" s="24">
        <v>0</v>
      </c>
      <c r="AL5" s="59" t="s">
        <v>98</v>
      </c>
      <c r="AM5" s="24">
        <v>0</v>
      </c>
      <c r="AN5" s="59" t="s">
        <v>98</v>
      </c>
      <c r="AO5" s="24">
        <v>0</v>
      </c>
      <c r="AP5" s="59" t="s">
        <v>98</v>
      </c>
      <c r="AQ5" s="24">
        <v>0</v>
      </c>
      <c r="AR5" s="59" t="s">
        <v>98</v>
      </c>
      <c r="AS5" s="24">
        <v>0</v>
      </c>
      <c r="AT5" s="24">
        <v>0</v>
      </c>
      <c r="AU5" s="25">
        <v>0</v>
      </c>
      <c r="AV5" s="24" t="s">
        <v>153</v>
      </c>
      <c r="AW5" s="24" t="s">
        <v>108</v>
      </c>
      <c r="AX5" s="59" t="s">
        <v>130</v>
      </c>
      <c r="AY5" s="24">
        <v>1</v>
      </c>
      <c r="AZ5" s="59" t="s">
        <v>130</v>
      </c>
      <c r="BA5" s="24">
        <v>1</v>
      </c>
      <c r="BB5" s="59" t="s">
        <v>130</v>
      </c>
      <c r="BC5" s="24">
        <v>4</v>
      </c>
      <c r="BD5" s="59" t="s">
        <v>130</v>
      </c>
      <c r="BE5" s="24">
        <v>4</v>
      </c>
      <c r="BF5" s="59" t="s">
        <v>130</v>
      </c>
      <c r="BG5" s="24">
        <v>1</v>
      </c>
      <c r="BH5" s="59" t="s">
        <v>130</v>
      </c>
      <c r="BI5" s="24">
        <v>1</v>
      </c>
      <c r="BJ5" s="59" t="s">
        <v>130</v>
      </c>
      <c r="BK5" s="24">
        <v>1</v>
      </c>
      <c r="BL5" s="59" t="s">
        <v>130</v>
      </c>
      <c r="BM5" s="24">
        <v>1</v>
      </c>
      <c r="BN5" s="59" t="s">
        <v>130</v>
      </c>
      <c r="BO5" s="24">
        <v>4</v>
      </c>
      <c r="BP5" s="59" t="s">
        <v>130</v>
      </c>
      <c r="BQ5" s="24">
        <v>1</v>
      </c>
      <c r="BR5" s="59" t="s">
        <v>130</v>
      </c>
      <c r="BS5" s="24">
        <v>1</v>
      </c>
      <c r="BT5" s="59" t="s">
        <v>130</v>
      </c>
      <c r="BU5" s="24">
        <v>1</v>
      </c>
      <c r="BV5" s="59" t="s">
        <v>130</v>
      </c>
      <c r="BW5" s="24">
        <v>4</v>
      </c>
      <c r="BX5" s="59" t="s">
        <v>98</v>
      </c>
      <c r="BY5" s="24">
        <v>0</v>
      </c>
      <c r="BZ5" s="24" t="s">
        <v>157</v>
      </c>
      <c r="CA5" s="59" t="s">
        <v>98</v>
      </c>
      <c r="CB5" s="24">
        <v>0</v>
      </c>
      <c r="CC5" s="24" t="s">
        <v>158</v>
      </c>
      <c r="CD5" s="24">
        <v>25</v>
      </c>
      <c r="CE5" s="24" t="s">
        <v>147</v>
      </c>
      <c r="CF5" s="24" t="s">
        <v>156</v>
      </c>
    </row>
    <row r="6" spans="1:84" x14ac:dyDescent="0.25">
      <c r="A6" s="41">
        <v>17</v>
      </c>
      <c r="B6" s="23">
        <v>2</v>
      </c>
      <c r="C6" s="41">
        <v>13</v>
      </c>
      <c r="D6" s="23">
        <v>4</v>
      </c>
      <c r="E6" s="59" t="s">
        <v>6</v>
      </c>
      <c r="F6" s="24">
        <v>1</v>
      </c>
      <c r="G6" s="59" t="s">
        <v>6</v>
      </c>
      <c r="H6" s="24">
        <v>1</v>
      </c>
      <c r="I6" s="59" t="s">
        <v>6</v>
      </c>
      <c r="J6" s="24">
        <v>1</v>
      </c>
      <c r="K6" s="59" t="s">
        <v>98</v>
      </c>
      <c r="L6" s="24">
        <v>0</v>
      </c>
      <c r="M6" s="24"/>
      <c r="N6" s="59" t="s">
        <v>98</v>
      </c>
      <c r="O6" s="24">
        <v>0</v>
      </c>
      <c r="P6" s="59" t="s">
        <v>98</v>
      </c>
      <c r="Q6" s="24">
        <v>0</v>
      </c>
      <c r="R6" s="59" t="s">
        <v>98</v>
      </c>
      <c r="S6" s="24">
        <v>0</v>
      </c>
      <c r="T6" s="59" t="s">
        <v>98</v>
      </c>
      <c r="U6" s="24">
        <v>0</v>
      </c>
      <c r="V6" s="59" t="s">
        <v>98</v>
      </c>
      <c r="W6" s="24">
        <v>0</v>
      </c>
      <c r="X6" s="59" t="s">
        <v>98</v>
      </c>
      <c r="Y6" s="24">
        <v>0</v>
      </c>
      <c r="Z6" s="59" t="s">
        <v>98</v>
      </c>
      <c r="AA6" s="24">
        <v>0</v>
      </c>
      <c r="AB6" s="59" t="s">
        <v>98</v>
      </c>
      <c r="AC6" s="24">
        <v>0</v>
      </c>
      <c r="AD6" s="59" t="s">
        <v>98</v>
      </c>
      <c r="AE6" s="24">
        <v>0</v>
      </c>
      <c r="AF6" s="59" t="s">
        <v>98</v>
      </c>
      <c r="AG6" s="24">
        <v>0</v>
      </c>
      <c r="AH6" s="59" t="s">
        <v>98</v>
      </c>
      <c r="AI6" s="24">
        <v>0</v>
      </c>
      <c r="AJ6" s="59" t="s">
        <v>98</v>
      </c>
      <c r="AK6" s="24">
        <v>0</v>
      </c>
      <c r="AL6" s="59" t="s">
        <v>98</v>
      </c>
      <c r="AM6" s="24">
        <v>0</v>
      </c>
      <c r="AN6" s="59" t="s">
        <v>98</v>
      </c>
      <c r="AO6" s="24">
        <v>0</v>
      </c>
      <c r="AP6" s="59" t="s">
        <v>98</v>
      </c>
      <c r="AQ6" s="24">
        <v>0</v>
      </c>
      <c r="AR6" s="59" t="s">
        <v>98</v>
      </c>
      <c r="AS6" s="24">
        <v>0</v>
      </c>
      <c r="AT6" s="24">
        <v>0</v>
      </c>
      <c r="AU6" s="25">
        <v>0</v>
      </c>
      <c r="AV6" s="24" t="s">
        <v>153</v>
      </c>
      <c r="AW6" s="24" t="s">
        <v>108</v>
      </c>
      <c r="AX6" s="59" t="s">
        <v>128</v>
      </c>
      <c r="AY6" s="24">
        <v>2</v>
      </c>
      <c r="AZ6" s="59" t="s">
        <v>128</v>
      </c>
      <c r="BA6" s="24">
        <v>2</v>
      </c>
      <c r="BB6" s="59" t="s">
        <v>128</v>
      </c>
      <c r="BC6" s="24">
        <v>3</v>
      </c>
      <c r="BD6" s="59" t="s">
        <v>125</v>
      </c>
      <c r="BE6" s="24">
        <v>3</v>
      </c>
      <c r="BF6" s="59" t="s">
        <v>128</v>
      </c>
      <c r="BG6" s="24">
        <v>2</v>
      </c>
      <c r="BH6" s="59" t="s">
        <v>128</v>
      </c>
      <c r="BI6" s="24">
        <v>2</v>
      </c>
      <c r="BJ6" s="59" t="s">
        <v>128</v>
      </c>
      <c r="BK6" s="24">
        <v>2</v>
      </c>
      <c r="BL6" s="59" t="s">
        <v>128</v>
      </c>
      <c r="BM6" s="24">
        <v>2</v>
      </c>
      <c r="BN6" s="59" t="s">
        <v>128</v>
      </c>
      <c r="BO6" s="24">
        <v>3</v>
      </c>
      <c r="BP6" s="59" t="s">
        <v>128</v>
      </c>
      <c r="BQ6" s="24">
        <v>2</v>
      </c>
      <c r="BR6" s="59" t="s">
        <v>128</v>
      </c>
      <c r="BS6" s="24">
        <v>2</v>
      </c>
      <c r="BT6" s="59" t="s">
        <v>128</v>
      </c>
      <c r="BU6" s="24">
        <v>2</v>
      </c>
      <c r="BV6" s="59" t="s">
        <v>127</v>
      </c>
      <c r="BW6" s="24">
        <v>2</v>
      </c>
      <c r="BX6" s="59" t="s">
        <v>98</v>
      </c>
      <c r="BY6" s="24">
        <v>0</v>
      </c>
      <c r="BZ6" s="24" t="s">
        <v>159</v>
      </c>
      <c r="CA6" s="59" t="s">
        <v>98</v>
      </c>
      <c r="CB6" s="24">
        <v>0</v>
      </c>
      <c r="CC6" s="24" t="s">
        <v>160</v>
      </c>
      <c r="CD6" s="24">
        <v>29</v>
      </c>
      <c r="CE6" s="24" t="s">
        <v>147</v>
      </c>
      <c r="CF6" s="24" t="s">
        <v>156</v>
      </c>
    </row>
    <row r="7" spans="1:84" x14ac:dyDescent="0.25">
      <c r="A7" s="41">
        <v>17</v>
      </c>
      <c r="B7" s="23">
        <v>2</v>
      </c>
      <c r="C7" s="41">
        <v>13</v>
      </c>
      <c r="D7" s="23">
        <v>4</v>
      </c>
      <c r="E7" s="59" t="s">
        <v>98</v>
      </c>
      <c r="F7" s="24">
        <v>0</v>
      </c>
      <c r="G7" s="59" t="s">
        <v>6</v>
      </c>
      <c r="H7" s="24">
        <v>1</v>
      </c>
      <c r="I7" s="59" t="s">
        <v>6</v>
      </c>
      <c r="J7" s="24">
        <v>1</v>
      </c>
      <c r="K7" s="59" t="s">
        <v>98</v>
      </c>
      <c r="L7" s="24">
        <v>0</v>
      </c>
      <c r="M7" s="24"/>
      <c r="N7" s="59" t="s">
        <v>98</v>
      </c>
      <c r="O7" s="24">
        <v>0</v>
      </c>
      <c r="P7" s="59" t="s">
        <v>98</v>
      </c>
      <c r="Q7" s="24">
        <v>0</v>
      </c>
      <c r="R7" s="59" t="s">
        <v>98</v>
      </c>
      <c r="S7" s="24">
        <v>0</v>
      </c>
      <c r="T7" s="59" t="s">
        <v>98</v>
      </c>
      <c r="U7" s="24">
        <v>0</v>
      </c>
      <c r="V7" s="59" t="s">
        <v>98</v>
      </c>
      <c r="W7" s="24">
        <v>0</v>
      </c>
      <c r="X7" s="59" t="s">
        <v>98</v>
      </c>
      <c r="Y7" s="24">
        <v>0</v>
      </c>
      <c r="Z7" s="59" t="s">
        <v>98</v>
      </c>
      <c r="AA7" s="24">
        <v>0</v>
      </c>
      <c r="AB7" s="59" t="s">
        <v>98</v>
      </c>
      <c r="AC7" s="24">
        <v>0</v>
      </c>
      <c r="AD7" s="59" t="s">
        <v>98</v>
      </c>
      <c r="AE7" s="24">
        <v>0</v>
      </c>
      <c r="AF7" s="59" t="s">
        <v>98</v>
      </c>
      <c r="AG7" s="24">
        <v>0</v>
      </c>
      <c r="AH7" s="59" t="s">
        <v>98</v>
      </c>
      <c r="AI7" s="24">
        <v>0</v>
      </c>
      <c r="AJ7" s="59" t="s">
        <v>98</v>
      </c>
      <c r="AK7" s="24">
        <v>0</v>
      </c>
      <c r="AL7" s="59" t="s">
        <v>98</v>
      </c>
      <c r="AM7" s="24">
        <v>0</v>
      </c>
      <c r="AN7" s="59" t="s">
        <v>98</v>
      </c>
      <c r="AO7" s="24">
        <v>0</v>
      </c>
      <c r="AP7" s="59" t="s">
        <v>98</v>
      </c>
      <c r="AQ7" s="24">
        <v>0</v>
      </c>
      <c r="AR7" s="59" t="s">
        <v>98</v>
      </c>
      <c r="AS7" s="24">
        <v>0</v>
      </c>
      <c r="AT7" s="24">
        <v>0</v>
      </c>
      <c r="AU7" s="25">
        <v>0</v>
      </c>
      <c r="AV7" s="24" t="s">
        <v>153</v>
      </c>
      <c r="AW7" s="24" t="s">
        <v>108</v>
      </c>
      <c r="AX7" s="59" t="s">
        <v>128</v>
      </c>
      <c r="AY7" s="24">
        <v>2</v>
      </c>
      <c r="AZ7" s="59" t="s">
        <v>128</v>
      </c>
      <c r="BA7" s="24">
        <v>2</v>
      </c>
      <c r="BB7" s="59" t="s">
        <v>128</v>
      </c>
      <c r="BC7" s="24">
        <v>3</v>
      </c>
      <c r="BD7" s="59" t="s">
        <v>125</v>
      </c>
      <c r="BE7" s="24">
        <v>3</v>
      </c>
      <c r="BF7" s="59" t="s">
        <v>128</v>
      </c>
      <c r="BG7" s="24">
        <v>2</v>
      </c>
      <c r="BH7" s="59" t="s">
        <v>128</v>
      </c>
      <c r="BI7" s="24">
        <v>2</v>
      </c>
      <c r="BJ7" s="59" t="s">
        <v>128</v>
      </c>
      <c r="BK7" s="24">
        <v>2</v>
      </c>
      <c r="BL7" s="59" t="s">
        <v>128</v>
      </c>
      <c r="BM7" s="24">
        <v>2</v>
      </c>
      <c r="BN7" s="59" t="s">
        <v>128</v>
      </c>
      <c r="BO7" s="24">
        <v>3</v>
      </c>
      <c r="BP7" s="59" t="s">
        <v>128</v>
      </c>
      <c r="BQ7" s="24">
        <v>2</v>
      </c>
      <c r="BR7" s="59" t="s">
        <v>128</v>
      </c>
      <c r="BS7" s="24">
        <v>2</v>
      </c>
      <c r="BT7" s="59" t="s">
        <v>128</v>
      </c>
      <c r="BU7" s="24">
        <v>2</v>
      </c>
      <c r="BV7" s="59" t="s">
        <v>127</v>
      </c>
      <c r="BW7" s="24">
        <v>2</v>
      </c>
      <c r="BX7" s="59" t="s">
        <v>98</v>
      </c>
      <c r="BY7" s="24">
        <v>0</v>
      </c>
      <c r="BZ7" s="24" t="s">
        <v>161</v>
      </c>
      <c r="CA7" s="59" t="s">
        <v>98</v>
      </c>
      <c r="CB7" s="24">
        <v>0</v>
      </c>
      <c r="CC7" s="24" t="s">
        <v>162</v>
      </c>
      <c r="CD7" s="24">
        <v>29</v>
      </c>
      <c r="CE7" s="24" t="s">
        <v>147</v>
      </c>
      <c r="CF7" s="24" t="s">
        <v>156</v>
      </c>
    </row>
    <row r="8" spans="1:84" x14ac:dyDescent="0.25">
      <c r="A8" s="41">
        <v>17</v>
      </c>
      <c r="B8" s="23">
        <v>2</v>
      </c>
      <c r="C8" s="41">
        <v>12</v>
      </c>
      <c r="D8" s="23">
        <v>3</v>
      </c>
      <c r="E8" s="59" t="s">
        <v>98</v>
      </c>
      <c r="F8" s="24">
        <v>0</v>
      </c>
      <c r="G8" s="59" t="s">
        <v>6</v>
      </c>
      <c r="H8" s="24">
        <v>1</v>
      </c>
      <c r="I8" s="59" t="s">
        <v>98</v>
      </c>
      <c r="J8" s="24">
        <v>0</v>
      </c>
      <c r="K8" s="59" t="s">
        <v>98</v>
      </c>
      <c r="L8" s="24">
        <v>0</v>
      </c>
      <c r="M8" s="24"/>
      <c r="N8" s="59" t="s">
        <v>98</v>
      </c>
      <c r="O8" s="24">
        <v>0</v>
      </c>
      <c r="P8" s="59" t="s">
        <v>98</v>
      </c>
      <c r="Q8" s="24">
        <v>0</v>
      </c>
      <c r="R8" s="59" t="s">
        <v>6</v>
      </c>
      <c r="S8" s="24">
        <v>1</v>
      </c>
      <c r="T8" s="59" t="s">
        <v>6</v>
      </c>
      <c r="U8" s="24">
        <v>1</v>
      </c>
      <c r="V8" s="59" t="s">
        <v>6</v>
      </c>
      <c r="W8" s="24">
        <v>1</v>
      </c>
      <c r="X8" s="59" t="s">
        <v>6</v>
      </c>
      <c r="Y8" s="24">
        <v>1</v>
      </c>
      <c r="Z8" s="59" t="s">
        <v>6</v>
      </c>
      <c r="AA8" s="24">
        <v>1</v>
      </c>
      <c r="AB8" s="59" t="s">
        <v>6</v>
      </c>
      <c r="AC8" s="24">
        <v>1</v>
      </c>
      <c r="AD8" s="59" t="s">
        <v>6</v>
      </c>
      <c r="AE8" s="24">
        <v>1</v>
      </c>
      <c r="AF8" s="59" t="s">
        <v>6</v>
      </c>
      <c r="AG8" s="24">
        <v>1</v>
      </c>
      <c r="AH8" s="59" t="s">
        <v>6</v>
      </c>
      <c r="AI8" s="24">
        <v>1</v>
      </c>
      <c r="AJ8" s="59" t="s">
        <v>6</v>
      </c>
      <c r="AK8" s="24">
        <v>1</v>
      </c>
      <c r="AL8" s="59" t="s">
        <v>6</v>
      </c>
      <c r="AM8" s="24">
        <v>1</v>
      </c>
      <c r="AN8" s="59" t="s">
        <v>6</v>
      </c>
      <c r="AO8" s="24">
        <v>1</v>
      </c>
      <c r="AP8" s="59" t="s">
        <v>98</v>
      </c>
      <c r="AQ8" s="24">
        <v>0</v>
      </c>
      <c r="AR8" s="59" t="s">
        <v>98</v>
      </c>
      <c r="AS8" s="24">
        <v>0</v>
      </c>
      <c r="AT8" s="24">
        <v>12</v>
      </c>
      <c r="AU8" s="25">
        <v>0.8</v>
      </c>
      <c r="AV8" s="24" t="s">
        <v>146</v>
      </c>
      <c r="AW8" s="24" t="s">
        <v>122</v>
      </c>
      <c r="AX8" s="59" t="s">
        <v>127</v>
      </c>
      <c r="AY8" s="24">
        <v>3</v>
      </c>
      <c r="AZ8" s="59" t="s">
        <v>127</v>
      </c>
      <c r="BA8" s="24">
        <v>3</v>
      </c>
      <c r="BB8" s="59" t="s">
        <v>128</v>
      </c>
      <c r="BC8" s="24">
        <v>3</v>
      </c>
      <c r="BD8" s="59" t="s">
        <v>125</v>
      </c>
      <c r="BE8" s="24">
        <v>3</v>
      </c>
      <c r="BF8" s="59" t="s">
        <v>127</v>
      </c>
      <c r="BG8" s="24">
        <v>3</v>
      </c>
      <c r="BH8" s="59" t="s">
        <v>128</v>
      </c>
      <c r="BI8" s="24">
        <v>2</v>
      </c>
      <c r="BJ8" s="59" t="s">
        <v>127</v>
      </c>
      <c r="BK8" s="24">
        <v>3</v>
      </c>
      <c r="BL8" s="59" t="s">
        <v>128</v>
      </c>
      <c r="BM8" s="24">
        <v>2</v>
      </c>
      <c r="BN8" s="59" t="s">
        <v>124</v>
      </c>
      <c r="BO8" s="24">
        <v>2</v>
      </c>
      <c r="BP8" s="59" t="s">
        <v>127</v>
      </c>
      <c r="BQ8" s="24">
        <v>3</v>
      </c>
      <c r="BR8" s="59" t="s">
        <v>128</v>
      </c>
      <c r="BS8" s="24">
        <v>2</v>
      </c>
      <c r="BT8" s="59" t="s">
        <v>128</v>
      </c>
      <c r="BU8" s="24">
        <v>2</v>
      </c>
      <c r="BV8" s="59" t="s">
        <v>127</v>
      </c>
      <c r="BW8" s="24">
        <v>2</v>
      </c>
      <c r="BX8" s="59" t="s">
        <v>98</v>
      </c>
      <c r="BY8" s="24">
        <v>0</v>
      </c>
      <c r="BZ8" s="24" t="s">
        <v>163</v>
      </c>
      <c r="CA8" s="59" t="s">
        <v>98</v>
      </c>
      <c r="CB8" s="24">
        <v>0</v>
      </c>
      <c r="CC8" s="24" t="s">
        <v>164</v>
      </c>
      <c r="CD8" s="24">
        <v>33</v>
      </c>
      <c r="CE8" s="24" t="s">
        <v>147</v>
      </c>
      <c r="CF8" s="24" t="s">
        <v>156</v>
      </c>
    </row>
    <row r="9" spans="1:84" x14ac:dyDescent="0.25">
      <c r="A9" s="41">
        <v>17</v>
      </c>
      <c r="B9" s="23">
        <v>2</v>
      </c>
      <c r="C9" s="41">
        <v>10</v>
      </c>
      <c r="D9" s="23">
        <v>1</v>
      </c>
      <c r="E9" s="59" t="s">
        <v>6</v>
      </c>
      <c r="F9" s="24">
        <v>1</v>
      </c>
      <c r="G9" s="59" t="s">
        <v>6</v>
      </c>
      <c r="H9" s="24">
        <v>1</v>
      </c>
      <c r="I9" s="59" t="s">
        <v>6</v>
      </c>
      <c r="J9" s="24">
        <v>1</v>
      </c>
      <c r="K9" s="59" t="s">
        <v>98</v>
      </c>
      <c r="L9" s="24">
        <v>0</v>
      </c>
      <c r="M9" s="24"/>
      <c r="N9" s="59" t="s">
        <v>98</v>
      </c>
      <c r="O9" s="24">
        <v>0</v>
      </c>
      <c r="P9" s="59" t="s">
        <v>98</v>
      </c>
      <c r="Q9" s="24">
        <v>0</v>
      </c>
      <c r="R9" s="59" t="s">
        <v>98</v>
      </c>
      <c r="S9" s="24">
        <v>0</v>
      </c>
      <c r="T9" s="59" t="s">
        <v>98</v>
      </c>
      <c r="U9" s="24">
        <v>0</v>
      </c>
      <c r="V9" s="59" t="s">
        <v>98</v>
      </c>
      <c r="W9" s="24">
        <v>0</v>
      </c>
      <c r="X9" s="59" t="s">
        <v>98</v>
      </c>
      <c r="Y9" s="24">
        <v>0</v>
      </c>
      <c r="Z9" s="59" t="s">
        <v>98</v>
      </c>
      <c r="AA9" s="24">
        <v>0</v>
      </c>
      <c r="AB9" s="59" t="s">
        <v>98</v>
      </c>
      <c r="AC9" s="24">
        <v>0</v>
      </c>
      <c r="AD9" s="59" t="s">
        <v>98</v>
      </c>
      <c r="AE9" s="24">
        <v>0</v>
      </c>
      <c r="AF9" s="59" t="s">
        <v>98</v>
      </c>
      <c r="AG9" s="24">
        <v>0</v>
      </c>
      <c r="AH9" s="59" t="s">
        <v>98</v>
      </c>
      <c r="AI9" s="24">
        <v>0</v>
      </c>
      <c r="AJ9" s="59" t="s">
        <v>98</v>
      </c>
      <c r="AK9" s="24">
        <v>0</v>
      </c>
      <c r="AL9" s="59" t="s">
        <v>98</v>
      </c>
      <c r="AM9" s="24">
        <v>0</v>
      </c>
      <c r="AN9" s="59" t="s">
        <v>98</v>
      </c>
      <c r="AO9" s="24">
        <v>0</v>
      </c>
      <c r="AP9" s="59" t="s">
        <v>98</v>
      </c>
      <c r="AQ9" s="24">
        <v>0</v>
      </c>
      <c r="AR9" s="59" t="s">
        <v>98</v>
      </c>
      <c r="AS9" s="24">
        <v>0</v>
      </c>
      <c r="AT9" s="24">
        <v>0</v>
      </c>
      <c r="AU9" s="25">
        <v>0</v>
      </c>
      <c r="AV9" s="24" t="s">
        <v>153</v>
      </c>
      <c r="AW9" s="24" t="s">
        <v>108</v>
      </c>
      <c r="AX9" s="59" t="s">
        <v>128</v>
      </c>
      <c r="AY9" s="24">
        <v>2</v>
      </c>
      <c r="AZ9" s="59" t="s">
        <v>128</v>
      </c>
      <c r="BA9" s="24">
        <v>2</v>
      </c>
      <c r="BB9" s="59" t="s">
        <v>128</v>
      </c>
      <c r="BC9" s="24">
        <v>3</v>
      </c>
      <c r="BD9" s="59" t="s">
        <v>125</v>
      </c>
      <c r="BE9" s="24">
        <v>3</v>
      </c>
      <c r="BF9" s="59" t="s">
        <v>128</v>
      </c>
      <c r="BG9" s="24">
        <v>2</v>
      </c>
      <c r="BH9" s="59" t="s">
        <v>128</v>
      </c>
      <c r="BI9" s="24">
        <v>2</v>
      </c>
      <c r="BJ9" s="59" t="s">
        <v>128</v>
      </c>
      <c r="BK9" s="24">
        <v>2</v>
      </c>
      <c r="BL9" s="59" t="s">
        <v>128</v>
      </c>
      <c r="BM9" s="24">
        <v>2</v>
      </c>
      <c r="BN9" s="59" t="s">
        <v>128</v>
      </c>
      <c r="BO9" s="24">
        <v>3</v>
      </c>
      <c r="BP9" s="59" t="s">
        <v>128</v>
      </c>
      <c r="BQ9" s="24">
        <v>2</v>
      </c>
      <c r="BR9" s="59" t="s">
        <v>128</v>
      </c>
      <c r="BS9" s="24">
        <v>2</v>
      </c>
      <c r="BT9" s="59" t="s">
        <v>128</v>
      </c>
      <c r="BU9" s="24">
        <v>2</v>
      </c>
      <c r="BV9" s="59" t="s">
        <v>128</v>
      </c>
      <c r="BW9" s="24">
        <v>3</v>
      </c>
      <c r="BX9" s="59" t="s">
        <v>98</v>
      </c>
      <c r="BY9" s="24">
        <v>0</v>
      </c>
      <c r="BZ9" s="24" t="s">
        <v>159</v>
      </c>
      <c r="CA9" s="59" t="s">
        <v>98</v>
      </c>
      <c r="CB9" s="24">
        <v>0</v>
      </c>
      <c r="CC9" s="24" t="s">
        <v>159</v>
      </c>
      <c r="CD9" s="24">
        <v>30</v>
      </c>
      <c r="CE9" s="24" t="s">
        <v>147</v>
      </c>
      <c r="CF9" s="24" t="s">
        <v>156</v>
      </c>
    </row>
    <row r="10" spans="1:84" x14ac:dyDescent="0.25">
      <c r="A10" s="41">
        <v>17</v>
      </c>
      <c r="B10" s="23">
        <v>2</v>
      </c>
      <c r="C10" s="41">
        <v>11</v>
      </c>
      <c r="D10" s="23">
        <v>2</v>
      </c>
      <c r="E10" s="59" t="s">
        <v>98</v>
      </c>
      <c r="F10" s="24">
        <v>0</v>
      </c>
      <c r="G10" s="59" t="s">
        <v>6</v>
      </c>
      <c r="H10" s="24">
        <v>1</v>
      </c>
      <c r="I10" s="59" t="s">
        <v>6</v>
      </c>
      <c r="J10" s="24">
        <v>1</v>
      </c>
      <c r="K10" s="59" t="s">
        <v>98</v>
      </c>
      <c r="L10" s="24">
        <v>0</v>
      </c>
      <c r="M10" s="24"/>
      <c r="N10" s="59" t="s">
        <v>98</v>
      </c>
      <c r="O10" s="24">
        <v>0</v>
      </c>
      <c r="P10" s="59" t="s">
        <v>98</v>
      </c>
      <c r="Q10" s="24">
        <v>0</v>
      </c>
      <c r="R10" s="59" t="s">
        <v>6</v>
      </c>
      <c r="S10" s="24">
        <v>1</v>
      </c>
      <c r="T10" s="59" t="s">
        <v>6</v>
      </c>
      <c r="U10" s="24">
        <v>1</v>
      </c>
      <c r="V10" s="59" t="s">
        <v>98</v>
      </c>
      <c r="W10" s="24">
        <v>0</v>
      </c>
      <c r="X10" s="59" t="s">
        <v>6</v>
      </c>
      <c r="Y10" s="24">
        <v>1</v>
      </c>
      <c r="Z10" s="59" t="s">
        <v>6</v>
      </c>
      <c r="AA10" s="24">
        <v>1</v>
      </c>
      <c r="AB10" s="59" t="s">
        <v>6</v>
      </c>
      <c r="AC10" s="24">
        <v>1</v>
      </c>
      <c r="AD10" s="59" t="s">
        <v>6</v>
      </c>
      <c r="AE10" s="24">
        <v>1</v>
      </c>
      <c r="AF10" s="59" t="s">
        <v>98</v>
      </c>
      <c r="AG10" s="24">
        <v>0</v>
      </c>
      <c r="AH10" s="59" t="s">
        <v>98</v>
      </c>
      <c r="AI10" s="24">
        <v>0</v>
      </c>
      <c r="AJ10" s="59" t="s">
        <v>98</v>
      </c>
      <c r="AK10" s="24">
        <v>0</v>
      </c>
      <c r="AL10" s="59" t="s">
        <v>98</v>
      </c>
      <c r="AM10" s="24">
        <v>0</v>
      </c>
      <c r="AN10" s="59" t="s">
        <v>98</v>
      </c>
      <c r="AO10" s="24">
        <v>0</v>
      </c>
      <c r="AP10" s="59" t="s">
        <v>98</v>
      </c>
      <c r="AQ10" s="24">
        <v>0</v>
      </c>
      <c r="AR10" s="59" t="s">
        <v>6</v>
      </c>
      <c r="AS10" s="24">
        <v>1</v>
      </c>
      <c r="AT10" s="24">
        <v>7</v>
      </c>
      <c r="AU10" s="25">
        <v>0.46666666666666667</v>
      </c>
      <c r="AV10" s="24" t="s">
        <v>153</v>
      </c>
      <c r="AW10" s="24" t="s">
        <v>108</v>
      </c>
      <c r="AX10" s="59" t="s">
        <v>127</v>
      </c>
      <c r="AY10" s="24">
        <v>3</v>
      </c>
      <c r="AZ10" s="59" t="s">
        <v>127</v>
      </c>
      <c r="BA10" s="24">
        <v>3</v>
      </c>
      <c r="BB10" s="59" t="s">
        <v>128</v>
      </c>
      <c r="BC10" s="24">
        <v>3</v>
      </c>
      <c r="BD10" s="59" t="s">
        <v>125</v>
      </c>
      <c r="BE10" s="24">
        <v>3</v>
      </c>
      <c r="BF10" s="59" t="s">
        <v>127</v>
      </c>
      <c r="BG10" s="24">
        <v>3</v>
      </c>
      <c r="BH10" s="59" t="s">
        <v>128</v>
      </c>
      <c r="BI10" s="24">
        <v>2</v>
      </c>
      <c r="BJ10" s="59" t="s">
        <v>127</v>
      </c>
      <c r="BK10" s="24">
        <v>3</v>
      </c>
      <c r="BL10" s="59" t="s">
        <v>127</v>
      </c>
      <c r="BM10" s="24">
        <v>3</v>
      </c>
      <c r="BN10" s="59" t="s">
        <v>124</v>
      </c>
      <c r="BO10" s="24">
        <v>2</v>
      </c>
      <c r="BP10" s="59" t="s">
        <v>128</v>
      </c>
      <c r="BQ10" s="24">
        <v>2</v>
      </c>
      <c r="BR10" s="59" t="s">
        <v>128</v>
      </c>
      <c r="BS10" s="24">
        <v>2</v>
      </c>
      <c r="BT10" s="59" t="s">
        <v>128</v>
      </c>
      <c r="BU10" s="24">
        <v>2</v>
      </c>
      <c r="BV10" s="59" t="s">
        <v>128</v>
      </c>
      <c r="BW10" s="24">
        <v>3</v>
      </c>
      <c r="BX10" s="59" t="s">
        <v>6</v>
      </c>
      <c r="BY10" s="24">
        <v>1</v>
      </c>
      <c r="BZ10" s="24"/>
      <c r="CA10" s="59" t="s">
        <v>6</v>
      </c>
      <c r="CB10" s="24">
        <v>1</v>
      </c>
      <c r="CC10" s="24"/>
      <c r="CD10" s="24">
        <v>36</v>
      </c>
      <c r="CE10" s="24" t="s">
        <v>147</v>
      </c>
      <c r="CF10" s="24" t="s">
        <v>156</v>
      </c>
    </row>
    <row r="11" spans="1:84" x14ac:dyDescent="0.25">
      <c r="A11" s="41">
        <v>17</v>
      </c>
      <c r="B11" s="23">
        <v>2</v>
      </c>
      <c r="C11" s="41">
        <v>13</v>
      </c>
      <c r="D11" s="23">
        <v>4</v>
      </c>
      <c r="E11" s="59" t="s">
        <v>98</v>
      </c>
      <c r="F11" s="24">
        <v>0</v>
      </c>
      <c r="G11" s="59" t="s">
        <v>6</v>
      </c>
      <c r="H11" s="24">
        <v>1</v>
      </c>
      <c r="I11" s="59" t="s">
        <v>6</v>
      </c>
      <c r="J11" s="24">
        <v>1</v>
      </c>
      <c r="K11" s="59" t="s">
        <v>98</v>
      </c>
      <c r="L11" s="24">
        <v>0</v>
      </c>
      <c r="M11" s="24"/>
      <c r="N11" s="59" t="s">
        <v>98</v>
      </c>
      <c r="O11" s="24">
        <v>0</v>
      </c>
      <c r="P11" s="59" t="s">
        <v>98</v>
      </c>
      <c r="Q11" s="24">
        <v>0</v>
      </c>
      <c r="R11" s="59" t="s">
        <v>6</v>
      </c>
      <c r="S11" s="24">
        <v>1</v>
      </c>
      <c r="T11" s="59" t="s">
        <v>98</v>
      </c>
      <c r="U11" s="24">
        <v>0</v>
      </c>
      <c r="V11" s="59" t="s">
        <v>98</v>
      </c>
      <c r="W11" s="24">
        <v>0</v>
      </c>
      <c r="X11" s="59" t="s">
        <v>6</v>
      </c>
      <c r="Y11" s="24">
        <v>1</v>
      </c>
      <c r="Z11" s="59" t="s">
        <v>6</v>
      </c>
      <c r="AA11" s="24">
        <v>1</v>
      </c>
      <c r="AB11" s="59" t="s">
        <v>98</v>
      </c>
      <c r="AC11" s="24">
        <v>0</v>
      </c>
      <c r="AD11" s="59" t="s">
        <v>6</v>
      </c>
      <c r="AE11" s="24">
        <v>1</v>
      </c>
      <c r="AF11" s="59" t="s">
        <v>6</v>
      </c>
      <c r="AG11" s="24">
        <v>1</v>
      </c>
      <c r="AH11" s="59" t="s">
        <v>98</v>
      </c>
      <c r="AI11" s="24">
        <v>0</v>
      </c>
      <c r="AJ11" s="59" t="s">
        <v>98</v>
      </c>
      <c r="AK11" s="24">
        <v>0</v>
      </c>
      <c r="AL11" s="59" t="s">
        <v>98</v>
      </c>
      <c r="AM11" s="24">
        <v>0</v>
      </c>
      <c r="AN11" s="59" t="s">
        <v>6</v>
      </c>
      <c r="AO11" s="24">
        <v>1</v>
      </c>
      <c r="AP11" s="59" t="s">
        <v>98</v>
      </c>
      <c r="AQ11" s="24">
        <v>0</v>
      </c>
      <c r="AR11" s="59" t="s">
        <v>6</v>
      </c>
      <c r="AS11" s="24">
        <v>1</v>
      </c>
      <c r="AT11" s="24">
        <v>7</v>
      </c>
      <c r="AU11" s="25">
        <v>0.46666666666666667</v>
      </c>
      <c r="AV11" s="24" t="s">
        <v>153</v>
      </c>
      <c r="AW11" s="24" t="s">
        <v>108</v>
      </c>
      <c r="AX11" s="59" t="s">
        <v>127</v>
      </c>
      <c r="AY11" s="24">
        <v>3</v>
      </c>
      <c r="AZ11" s="59" t="s">
        <v>127</v>
      </c>
      <c r="BA11" s="24">
        <v>3</v>
      </c>
      <c r="BB11" s="59" t="s">
        <v>128</v>
      </c>
      <c r="BC11" s="24">
        <v>3</v>
      </c>
      <c r="BD11" s="59" t="s">
        <v>127</v>
      </c>
      <c r="BE11" s="24">
        <v>2</v>
      </c>
      <c r="BF11" s="59" t="s">
        <v>128</v>
      </c>
      <c r="BG11" s="24">
        <v>2</v>
      </c>
      <c r="BH11" s="59" t="s">
        <v>128</v>
      </c>
      <c r="BI11" s="24">
        <v>2</v>
      </c>
      <c r="BJ11" s="59" t="s">
        <v>128</v>
      </c>
      <c r="BK11" s="24">
        <v>2</v>
      </c>
      <c r="BL11" s="59" t="s">
        <v>127</v>
      </c>
      <c r="BM11" s="24">
        <v>3</v>
      </c>
      <c r="BN11" s="59" t="s">
        <v>128</v>
      </c>
      <c r="BO11" s="24">
        <v>3</v>
      </c>
      <c r="BP11" s="59" t="s">
        <v>128</v>
      </c>
      <c r="BQ11" s="24">
        <v>2</v>
      </c>
      <c r="BR11" s="59" t="s">
        <v>127</v>
      </c>
      <c r="BS11" s="24">
        <v>3</v>
      </c>
      <c r="BT11" s="59" t="s">
        <v>128</v>
      </c>
      <c r="BU11" s="24">
        <v>2</v>
      </c>
      <c r="BV11" s="59" t="s">
        <v>128</v>
      </c>
      <c r="BW11" s="24">
        <v>3</v>
      </c>
      <c r="BX11" s="59" t="s">
        <v>6</v>
      </c>
      <c r="BY11" s="24">
        <v>1</v>
      </c>
      <c r="BZ11" s="24"/>
      <c r="CA11" s="59" t="s">
        <v>6</v>
      </c>
      <c r="CB11" s="24">
        <v>1</v>
      </c>
      <c r="CC11" s="24"/>
      <c r="CD11" s="24">
        <v>35</v>
      </c>
      <c r="CE11" s="24" t="s">
        <v>147</v>
      </c>
      <c r="CF11" s="24" t="s">
        <v>156</v>
      </c>
    </row>
    <row r="12" spans="1:84" x14ac:dyDescent="0.25">
      <c r="A12" s="41">
        <v>17</v>
      </c>
      <c r="B12" s="23">
        <v>2</v>
      </c>
      <c r="C12" s="41">
        <v>12</v>
      </c>
      <c r="D12" s="23">
        <v>3</v>
      </c>
      <c r="E12" s="59" t="s">
        <v>98</v>
      </c>
      <c r="F12" s="24">
        <v>0</v>
      </c>
      <c r="G12" s="59" t="s">
        <v>6</v>
      </c>
      <c r="H12" s="24">
        <v>1</v>
      </c>
      <c r="I12" s="59" t="s">
        <v>6</v>
      </c>
      <c r="J12" s="24">
        <v>1</v>
      </c>
      <c r="K12" s="59" t="s">
        <v>98</v>
      </c>
      <c r="L12" s="24">
        <v>0</v>
      </c>
      <c r="M12" s="24"/>
      <c r="N12" s="59" t="s">
        <v>98</v>
      </c>
      <c r="O12" s="24">
        <v>0</v>
      </c>
      <c r="P12" s="59" t="s">
        <v>98</v>
      </c>
      <c r="Q12" s="24">
        <v>0</v>
      </c>
      <c r="R12" s="59" t="s">
        <v>6</v>
      </c>
      <c r="S12" s="24">
        <v>1</v>
      </c>
      <c r="T12" s="59" t="s">
        <v>6</v>
      </c>
      <c r="U12" s="24">
        <v>1</v>
      </c>
      <c r="V12" s="59" t="s">
        <v>98</v>
      </c>
      <c r="W12" s="24">
        <v>0</v>
      </c>
      <c r="X12" s="59" t="s">
        <v>6</v>
      </c>
      <c r="Y12" s="24">
        <v>1</v>
      </c>
      <c r="Z12" s="59" t="s">
        <v>6</v>
      </c>
      <c r="AA12" s="24">
        <v>1</v>
      </c>
      <c r="AB12" s="59" t="s">
        <v>6</v>
      </c>
      <c r="AC12" s="24">
        <v>1</v>
      </c>
      <c r="AD12" s="59" t="s">
        <v>6</v>
      </c>
      <c r="AE12" s="24">
        <v>1</v>
      </c>
      <c r="AF12" s="59" t="s">
        <v>98</v>
      </c>
      <c r="AG12" s="24">
        <v>0</v>
      </c>
      <c r="AH12" s="59" t="s">
        <v>98</v>
      </c>
      <c r="AI12" s="24">
        <v>0</v>
      </c>
      <c r="AJ12" s="59" t="s">
        <v>98</v>
      </c>
      <c r="AK12" s="24">
        <v>0</v>
      </c>
      <c r="AL12" s="59" t="s">
        <v>98</v>
      </c>
      <c r="AM12" s="24">
        <v>0</v>
      </c>
      <c r="AN12" s="59" t="s">
        <v>98</v>
      </c>
      <c r="AO12" s="24">
        <v>0</v>
      </c>
      <c r="AP12" s="59" t="s">
        <v>98</v>
      </c>
      <c r="AQ12" s="24">
        <v>0</v>
      </c>
      <c r="AR12" s="59" t="s">
        <v>6</v>
      </c>
      <c r="AS12" s="24">
        <v>1</v>
      </c>
      <c r="AT12" s="24">
        <v>7</v>
      </c>
      <c r="AU12" s="25">
        <v>0.46666666666666667</v>
      </c>
      <c r="AV12" s="24" t="s">
        <v>153</v>
      </c>
      <c r="AW12" s="24" t="s">
        <v>108</v>
      </c>
      <c r="AX12" s="59" t="s">
        <v>127</v>
      </c>
      <c r="AY12" s="24">
        <v>3</v>
      </c>
      <c r="AZ12" s="59" t="s">
        <v>127</v>
      </c>
      <c r="BA12" s="24">
        <v>3</v>
      </c>
      <c r="BB12" s="59" t="s">
        <v>128</v>
      </c>
      <c r="BC12" s="24">
        <v>3</v>
      </c>
      <c r="BD12" s="59" t="s">
        <v>125</v>
      </c>
      <c r="BE12" s="24">
        <v>3</v>
      </c>
      <c r="BF12" s="59" t="s">
        <v>127</v>
      </c>
      <c r="BG12" s="24">
        <v>3</v>
      </c>
      <c r="BH12" s="59" t="s">
        <v>128</v>
      </c>
      <c r="BI12" s="24">
        <v>2</v>
      </c>
      <c r="BJ12" s="59" t="s">
        <v>127</v>
      </c>
      <c r="BK12" s="24">
        <v>3</v>
      </c>
      <c r="BL12" s="59" t="s">
        <v>127</v>
      </c>
      <c r="BM12" s="24">
        <v>3</v>
      </c>
      <c r="BN12" s="59" t="s">
        <v>124</v>
      </c>
      <c r="BO12" s="24">
        <v>2</v>
      </c>
      <c r="BP12" s="59" t="s">
        <v>128</v>
      </c>
      <c r="BQ12" s="24">
        <v>2</v>
      </c>
      <c r="BR12" s="59" t="s">
        <v>128</v>
      </c>
      <c r="BS12" s="24">
        <v>2</v>
      </c>
      <c r="BT12" s="59" t="s">
        <v>128</v>
      </c>
      <c r="BU12" s="24">
        <v>2</v>
      </c>
      <c r="BV12" s="59" t="s">
        <v>128</v>
      </c>
      <c r="BW12" s="24">
        <v>3</v>
      </c>
      <c r="BX12" s="59" t="s">
        <v>6</v>
      </c>
      <c r="BY12" s="24">
        <v>1</v>
      </c>
      <c r="BZ12" s="24"/>
      <c r="CA12" s="59" t="s">
        <v>6</v>
      </c>
      <c r="CB12" s="24">
        <v>1</v>
      </c>
      <c r="CC12" s="24"/>
      <c r="CD12" s="24">
        <v>36</v>
      </c>
      <c r="CE12" s="24" t="s">
        <v>147</v>
      </c>
      <c r="CF12" s="24" t="s">
        <v>156</v>
      </c>
    </row>
    <row r="13" spans="1:84" x14ac:dyDescent="0.25">
      <c r="A13" s="41">
        <v>17</v>
      </c>
      <c r="B13" s="23">
        <v>2</v>
      </c>
      <c r="C13" s="41">
        <v>12</v>
      </c>
      <c r="D13" s="23">
        <v>3</v>
      </c>
      <c r="E13" s="59" t="s">
        <v>6</v>
      </c>
      <c r="F13" s="24">
        <v>1</v>
      </c>
      <c r="G13" s="59" t="s">
        <v>6</v>
      </c>
      <c r="H13" s="24">
        <v>1</v>
      </c>
      <c r="I13" s="59" t="s">
        <v>98</v>
      </c>
      <c r="J13" s="24">
        <v>0</v>
      </c>
      <c r="K13" s="59" t="s">
        <v>98</v>
      </c>
      <c r="L13" s="24">
        <v>0</v>
      </c>
      <c r="M13" s="24"/>
      <c r="N13" s="59" t="s">
        <v>98</v>
      </c>
      <c r="O13" s="24">
        <v>0</v>
      </c>
      <c r="P13" s="59" t="s">
        <v>98</v>
      </c>
      <c r="Q13" s="24">
        <v>0</v>
      </c>
      <c r="R13" s="59" t="s">
        <v>98</v>
      </c>
      <c r="S13" s="24">
        <v>0</v>
      </c>
      <c r="T13" s="59" t="s">
        <v>98</v>
      </c>
      <c r="U13" s="24">
        <v>0</v>
      </c>
      <c r="V13" s="59" t="s">
        <v>98</v>
      </c>
      <c r="W13" s="24">
        <v>0</v>
      </c>
      <c r="X13" s="59" t="s">
        <v>98</v>
      </c>
      <c r="Y13" s="24">
        <v>0</v>
      </c>
      <c r="Z13" s="59" t="s">
        <v>98</v>
      </c>
      <c r="AA13" s="24">
        <v>0</v>
      </c>
      <c r="AB13" s="59" t="s">
        <v>98</v>
      </c>
      <c r="AC13" s="24">
        <v>0</v>
      </c>
      <c r="AD13" s="59" t="s">
        <v>98</v>
      </c>
      <c r="AE13" s="24">
        <v>0</v>
      </c>
      <c r="AF13" s="59" t="s">
        <v>98</v>
      </c>
      <c r="AG13" s="24">
        <v>0</v>
      </c>
      <c r="AH13" s="59" t="s">
        <v>98</v>
      </c>
      <c r="AI13" s="24">
        <v>0</v>
      </c>
      <c r="AJ13" s="59" t="s">
        <v>98</v>
      </c>
      <c r="AK13" s="24">
        <v>0</v>
      </c>
      <c r="AL13" s="59" t="s">
        <v>98</v>
      </c>
      <c r="AM13" s="24">
        <v>0</v>
      </c>
      <c r="AN13" s="59" t="s">
        <v>98</v>
      </c>
      <c r="AO13" s="24">
        <v>0</v>
      </c>
      <c r="AP13" s="59" t="s">
        <v>98</v>
      </c>
      <c r="AQ13" s="24">
        <v>0</v>
      </c>
      <c r="AR13" s="59" t="s">
        <v>98</v>
      </c>
      <c r="AS13" s="24">
        <v>0</v>
      </c>
      <c r="AT13" s="24">
        <v>0</v>
      </c>
      <c r="AU13" s="25">
        <v>0</v>
      </c>
      <c r="AV13" s="24" t="s">
        <v>153</v>
      </c>
      <c r="AW13" s="24" t="s">
        <v>108</v>
      </c>
      <c r="AX13" s="59" t="s">
        <v>127</v>
      </c>
      <c r="AY13" s="24">
        <v>3</v>
      </c>
      <c r="AZ13" s="59" t="s">
        <v>127</v>
      </c>
      <c r="BA13" s="24">
        <v>3</v>
      </c>
      <c r="BB13" s="59" t="s">
        <v>124</v>
      </c>
      <c r="BC13" s="24">
        <v>2</v>
      </c>
      <c r="BD13" s="59" t="s">
        <v>127</v>
      </c>
      <c r="BE13" s="24">
        <v>2</v>
      </c>
      <c r="BF13" s="59" t="s">
        <v>127</v>
      </c>
      <c r="BG13" s="24">
        <v>3</v>
      </c>
      <c r="BH13" s="59" t="s">
        <v>124</v>
      </c>
      <c r="BI13" s="24">
        <v>3</v>
      </c>
      <c r="BJ13" s="59" t="s">
        <v>127</v>
      </c>
      <c r="BK13" s="24">
        <v>3</v>
      </c>
      <c r="BL13" s="59" t="s">
        <v>127</v>
      </c>
      <c r="BM13" s="24">
        <v>3</v>
      </c>
      <c r="BN13" s="59" t="s">
        <v>128</v>
      </c>
      <c r="BO13" s="24">
        <v>3</v>
      </c>
      <c r="BP13" s="59" t="s">
        <v>127</v>
      </c>
      <c r="BQ13" s="24">
        <v>3</v>
      </c>
      <c r="BR13" s="59" t="s">
        <v>127</v>
      </c>
      <c r="BS13" s="24">
        <v>3</v>
      </c>
      <c r="BT13" s="59" t="s">
        <v>127</v>
      </c>
      <c r="BU13" s="24">
        <v>3</v>
      </c>
      <c r="BV13" s="59" t="s">
        <v>127</v>
      </c>
      <c r="BW13" s="24">
        <v>2</v>
      </c>
      <c r="BX13" s="59" t="s">
        <v>6</v>
      </c>
      <c r="BY13" s="24">
        <v>1</v>
      </c>
      <c r="BZ13" s="24"/>
      <c r="CA13" s="59" t="s">
        <v>6</v>
      </c>
      <c r="CB13" s="24">
        <v>1</v>
      </c>
      <c r="CC13" s="24"/>
      <c r="CD13" s="24">
        <v>38</v>
      </c>
      <c r="CE13" s="24" t="s">
        <v>150</v>
      </c>
      <c r="CF13" s="24" t="s">
        <v>122</v>
      </c>
    </row>
    <row r="14" spans="1:84" x14ac:dyDescent="0.25">
      <c r="A14" s="41">
        <v>16</v>
      </c>
      <c r="B14" s="23">
        <v>1</v>
      </c>
      <c r="C14" s="41">
        <v>12</v>
      </c>
      <c r="D14" s="23">
        <v>3</v>
      </c>
      <c r="E14" s="59" t="s">
        <v>6</v>
      </c>
      <c r="F14" s="24">
        <v>1</v>
      </c>
      <c r="G14" s="59" t="s">
        <v>6</v>
      </c>
      <c r="H14" s="24">
        <v>1</v>
      </c>
      <c r="I14" s="59" t="s">
        <v>6</v>
      </c>
      <c r="J14" s="24">
        <v>1</v>
      </c>
      <c r="K14" s="59" t="s">
        <v>98</v>
      </c>
      <c r="L14" s="24">
        <v>0</v>
      </c>
      <c r="M14" s="24"/>
      <c r="N14" s="59" t="s">
        <v>98</v>
      </c>
      <c r="O14" s="24">
        <v>0</v>
      </c>
      <c r="P14" s="59" t="s">
        <v>98</v>
      </c>
      <c r="Q14" s="24">
        <v>0</v>
      </c>
      <c r="R14" s="59" t="s">
        <v>6</v>
      </c>
      <c r="S14" s="24">
        <v>1</v>
      </c>
      <c r="T14" s="59" t="s">
        <v>98</v>
      </c>
      <c r="U14" s="24">
        <v>0</v>
      </c>
      <c r="V14" s="59" t="s">
        <v>6</v>
      </c>
      <c r="W14" s="24">
        <v>1</v>
      </c>
      <c r="X14" s="59" t="s">
        <v>6</v>
      </c>
      <c r="Y14" s="24">
        <v>1</v>
      </c>
      <c r="Z14" s="59" t="s">
        <v>98</v>
      </c>
      <c r="AA14" s="24">
        <v>0</v>
      </c>
      <c r="AB14" s="59" t="s">
        <v>6</v>
      </c>
      <c r="AC14" s="24">
        <v>1</v>
      </c>
      <c r="AD14" s="59" t="s">
        <v>98</v>
      </c>
      <c r="AE14" s="24">
        <v>0</v>
      </c>
      <c r="AF14" s="59" t="s">
        <v>98</v>
      </c>
      <c r="AG14" s="24">
        <v>0</v>
      </c>
      <c r="AH14" s="59" t="s">
        <v>98</v>
      </c>
      <c r="AI14" s="24">
        <v>0</v>
      </c>
      <c r="AJ14" s="59" t="s">
        <v>98</v>
      </c>
      <c r="AK14" s="24">
        <v>0</v>
      </c>
      <c r="AL14" s="59" t="s">
        <v>98</v>
      </c>
      <c r="AM14" s="24">
        <v>0</v>
      </c>
      <c r="AN14" s="59" t="s">
        <v>98</v>
      </c>
      <c r="AO14" s="24">
        <v>0</v>
      </c>
      <c r="AP14" s="59" t="s">
        <v>98</v>
      </c>
      <c r="AQ14" s="24">
        <v>0</v>
      </c>
      <c r="AR14" s="59" t="s">
        <v>98</v>
      </c>
      <c r="AS14" s="24">
        <v>0</v>
      </c>
      <c r="AT14" s="24">
        <v>4</v>
      </c>
      <c r="AU14" s="25">
        <v>0.26666666666666666</v>
      </c>
      <c r="AV14" s="24" t="s">
        <v>153</v>
      </c>
      <c r="AW14" s="24" t="s">
        <v>108</v>
      </c>
      <c r="AX14" s="59" t="s">
        <v>128</v>
      </c>
      <c r="AY14" s="24">
        <v>2</v>
      </c>
      <c r="AZ14" s="59" t="s">
        <v>128</v>
      </c>
      <c r="BA14" s="24">
        <v>2</v>
      </c>
      <c r="BB14" s="59" t="s">
        <v>128</v>
      </c>
      <c r="BC14" s="24">
        <v>3</v>
      </c>
      <c r="BD14" s="59" t="s">
        <v>125</v>
      </c>
      <c r="BE14" s="24">
        <v>3</v>
      </c>
      <c r="BF14" s="59" t="s">
        <v>128</v>
      </c>
      <c r="BG14" s="24">
        <v>2</v>
      </c>
      <c r="BH14" s="59" t="s">
        <v>128</v>
      </c>
      <c r="BI14" s="24">
        <v>2</v>
      </c>
      <c r="BJ14" s="59" t="s">
        <v>127</v>
      </c>
      <c r="BK14" s="24">
        <v>3</v>
      </c>
      <c r="BL14" s="59" t="s">
        <v>127</v>
      </c>
      <c r="BM14" s="24">
        <v>3</v>
      </c>
      <c r="BN14" s="59" t="s">
        <v>128</v>
      </c>
      <c r="BO14" s="24">
        <v>3</v>
      </c>
      <c r="BP14" s="59" t="s">
        <v>128</v>
      </c>
      <c r="BQ14" s="24">
        <v>2</v>
      </c>
      <c r="BR14" s="59" t="s">
        <v>128</v>
      </c>
      <c r="BS14" s="24">
        <v>2</v>
      </c>
      <c r="BT14" s="59" t="s">
        <v>128</v>
      </c>
      <c r="BU14" s="24">
        <v>2</v>
      </c>
      <c r="BV14" s="59" t="s">
        <v>128</v>
      </c>
      <c r="BW14" s="24">
        <v>3</v>
      </c>
      <c r="BX14" s="59" t="s">
        <v>6</v>
      </c>
      <c r="BY14" s="24">
        <v>1</v>
      </c>
      <c r="BZ14" s="24"/>
      <c r="CA14" s="59" t="s">
        <v>6</v>
      </c>
      <c r="CB14" s="24">
        <v>1</v>
      </c>
      <c r="CC14" s="24"/>
      <c r="CD14" s="24">
        <v>34</v>
      </c>
      <c r="CE14" s="24" t="s">
        <v>147</v>
      </c>
      <c r="CF14" s="24" t="s">
        <v>156</v>
      </c>
    </row>
    <row r="15" spans="1:84" x14ac:dyDescent="0.25">
      <c r="A15" s="41">
        <v>17</v>
      </c>
      <c r="B15" s="26">
        <v>2</v>
      </c>
      <c r="C15" s="41">
        <v>11</v>
      </c>
      <c r="D15" s="26">
        <v>2</v>
      </c>
      <c r="E15" s="59" t="s">
        <v>98</v>
      </c>
      <c r="F15" s="27">
        <v>0</v>
      </c>
      <c r="G15" s="59" t="s">
        <v>6</v>
      </c>
      <c r="H15" s="27">
        <v>1</v>
      </c>
      <c r="I15" s="59" t="s">
        <v>6</v>
      </c>
      <c r="J15" s="27">
        <v>1</v>
      </c>
      <c r="K15" s="59" t="s">
        <v>6</v>
      </c>
      <c r="L15" s="27">
        <v>1</v>
      </c>
      <c r="M15" s="27" t="s">
        <v>151</v>
      </c>
      <c r="N15" s="59" t="s">
        <v>98</v>
      </c>
      <c r="O15" s="27">
        <v>0</v>
      </c>
      <c r="P15" s="59" t="s">
        <v>6</v>
      </c>
      <c r="Q15" s="27">
        <v>1</v>
      </c>
      <c r="R15" s="59" t="s">
        <v>6</v>
      </c>
      <c r="S15" s="27">
        <v>1</v>
      </c>
      <c r="T15" s="59" t="s">
        <v>6</v>
      </c>
      <c r="U15" s="27">
        <v>1</v>
      </c>
      <c r="V15" s="59" t="s">
        <v>98</v>
      </c>
      <c r="W15" s="27">
        <v>0</v>
      </c>
      <c r="X15" s="59" t="s">
        <v>6</v>
      </c>
      <c r="Y15" s="27">
        <v>1</v>
      </c>
      <c r="Z15" s="59" t="s">
        <v>6</v>
      </c>
      <c r="AA15" s="27">
        <v>1</v>
      </c>
      <c r="AB15" s="59" t="s">
        <v>6</v>
      </c>
      <c r="AC15" s="27">
        <v>1</v>
      </c>
      <c r="AD15" s="59" t="s">
        <v>6</v>
      </c>
      <c r="AE15" s="27">
        <v>1</v>
      </c>
      <c r="AF15" s="59" t="s">
        <v>98</v>
      </c>
      <c r="AG15" s="27">
        <v>0</v>
      </c>
      <c r="AH15" s="59" t="s">
        <v>6</v>
      </c>
      <c r="AI15" s="27">
        <v>1</v>
      </c>
      <c r="AJ15" s="59" t="s">
        <v>98</v>
      </c>
      <c r="AK15" s="27">
        <v>0</v>
      </c>
      <c r="AL15" s="59" t="s">
        <v>6</v>
      </c>
      <c r="AM15" s="27">
        <v>1</v>
      </c>
      <c r="AN15" s="59" t="s">
        <v>6</v>
      </c>
      <c r="AO15" s="27">
        <v>1</v>
      </c>
      <c r="AP15" s="59" t="s">
        <v>98</v>
      </c>
      <c r="AQ15" s="27">
        <v>0</v>
      </c>
      <c r="AR15" s="59" t="s">
        <v>98</v>
      </c>
      <c r="AS15" s="27">
        <v>0</v>
      </c>
      <c r="AT15" s="27">
        <v>10</v>
      </c>
      <c r="AU15" s="28">
        <v>0.66666666666666663</v>
      </c>
      <c r="AV15" s="27" t="s">
        <v>165</v>
      </c>
      <c r="AW15" s="27" t="s">
        <v>107</v>
      </c>
      <c r="AX15" s="59" t="s">
        <v>127</v>
      </c>
      <c r="AY15" s="27">
        <v>3</v>
      </c>
      <c r="AZ15" s="59" t="s">
        <v>127</v>
      </c>
      <c r="BA15" s="27">
        <v>3</v>
      </c>
      <c r="BB15" s="59" t="s">
        <v>124</v>
      </c>
      <c r="BC15" s="27">
        <v>2</v>
      </c>
      <c r="BD15" s="59" t="s">
        <v>125</v>
      </c>
      <c r="BE15" s="27">
        <v>3</v>
      </c>
      <c r="BF15" s="59" t="s">
        <v>127</v>
      </c>
      <c r="BG15" s="27">
        <v>3</v>
      </c>
      <c r="BH15" s="59" t="s">
        <v>128</v>
      </c>
      <c r="BI15" s="27">
        <v>2</v>
      </c>
      <c r="BJ15" s="59" t="s">
        <v>128</v>
      </c>
      <c r="BK15" s="27">
        <v>2</v>
      </c>
      <c r="BL15" s="59" t="s">
        <v>127</v>
      </c>
      <c r="BM15" s="27">
        <v>3</v>
      </c>
      <c r="BN15" s="59" t="s">
        <v>124</v>
      </c>
      <c r="BO15" s="27">
        <v>2</v>
      </c>
      <c r="BP15" s="59" t="s">
        <v>128</v>
      </c>
      <c r="BQ15" s="27">
        <v>2</v>
      </c>
      <c r="BR15" s="59" t="s">
        <v>127</v>
      </c>
      <c r="BS15" s="27">
        <v>3</v>
      </c>
      <c r="BT15" s="59" t="s">
        <v>127</v>
      </c>
      <c r="BU15" s="27">
        <v>3</v>
      </c>
      <c r="BV15" s="59" t="s">
        <v>128</v>
      </c>
      <c r="BW15" s="27">
        <v>3</v>
      </c>
      <c r="BX15" s="59" t="s">
        <v>6</v>
      </c>
      <c r="BY15" s="27">
        <v>1</v>
      </c>
      <c r="BZ15" s="27"/>
      <c r="CA15" s="59" t="s">
        <v>6</v>
      </c>
      <c r="CB15" s="27">
        <v>1</v>
      </c>
      <c r="CC15" s="27"/>
      <c r="CD15" s="27">
        <v>36</v>
      </c>
      <c r="CE15" s="27" t="s">
        <v>147</v>
      </c>
      <c r="CF15" s="27" t="s">
        <v>156</v>
      </c>
    </row>
    <row r="16" spans="1:84" x14ac:dyDescent="0.25">
      <c r="A16" s="41">
        <v>16</v>
      </c>
      <c r="B16" s="26">
        <v>1</v>
      </c>
      <c r="C16" s="41">
        <v>12</v>
      </c>
      <c r="D16" s="26">
        <v>3</v>
      </c>
      <c r="E16" s="59" t="s">
        <v>6</v>
      </c>
      <c r="F16" s="27">
        <v>1</v>
      </c>
      <c r="G16" s="59" t="s">
        <v>6</v>
      </c>
      <c r="H16" s="27">
        <v>1</v>
      </c>
      <c r="I16" s="59" t="s">
        <v>6</v>
      </c>
      <c r="J16" s="27">
        <v>1</v>
      </c>
      <c r="K16" s="59" t="s">
        <v>98</v>
      </c>
      <c r="L16" s="27">
        <v>0</v>
      </c>
      <c r="M16" s="27"/>
      <c r="N16" s="59" t="s">
        <v>98</v>
      </c>
      <c r="O16" s="27">
        <v>0</v>
      </c>
      <c r="P16" s="59" t="s">
        <v>98</v>
      </c>
      <c r="Q16" s="27">
        <v>0</v>
      </c>
      <c r="R16" s="59" t="s">
        <v>6</v>
      </c>
      <c r="S16" s="27">
        <v>1</v>
      </c>
      <c r="T16" s="59" t="s">
        <v>6</v>
      </c>
      <c r="U16" s="27">
        <v>1</v>
      </c>
      <c r="V16" s="59" t="s">
        <v>98</v>
      </c>
      <c r="W16" s="27">
        <v>0</v>
      </c>
      <c r="X16" s="59" t="s">
        <v>98</v>
      </c>
      <c r="Y16" s="27">
        <v>0</v>
      </c>
      <c r="Z16" s="59" t="s">
        <v>98</v>
      </c>
      <c r="AA16" s="27">
        <v>0</v>
      </c>
      <c r="AB16" s="59" t="s">
        <v>98</v>
      </c>
      <c r="AC16" s="27">
        <v>0</v>
      </c>
      <c r="AD16" s="59" t="s">
        <v>98</v>
      </c>
      <c r="AE16" s="27">
        <v>0</v>
      </c>
      <c r="AF16" s="59" t="s">
        <v>6</v>
      </c>
      <c r="AG16" s="27">
        <v>1</v>
      </c>
      <c r="AH16" s="59" t="s">
        <v>98</v>
      </c>
      <c r="AI16" s="27">
        <v>0</v>
      </c>
      <c r="AJ16" s="59" t="s">
        <v>98</v>
      </c>
      <c r="AK16" s="27">
        <v>0</v>
      </c>
      <c r="AL16" s="59" t="s">
        <v>98</v>
      </c>
      <c r="AM16" s="27">
        <v>0</v>
      </c>
      <c r="AN16" s="59" t="s">
        <v>98</v>
      </c>
      <c r="AO16" s="27">
        <v>0</v>
      </c>
      <c r="AP16" s="59" t="s">
        <v>98</v>
      </c>
      <c r="AQ16" s="27">
        <v>0</v>
      </c>
      <c r="AR16" s="59" t="s">
        <v>98</v>
      </c>
      <c r="AS16" s="27">
        <v>0</v>
      </c>
      <c r="AT16" s="27">
        <v>3</v>
      </c>
      <c r="AU16" s="28">
        <v>0.2</v>
      </c>
      <c r="AV16" s="27" t="s">
        <v>153</v>
      </c>
      <c r="AW16" s="27" t="s">
        <v>108</v>
      </c>
      <c r="AX16" s="59" t="s">
        <v>128</v>
      </c>
      <c r="AY16" s="27">
        <v>2</v>
      </c>
      <c r="AZ16" s="59" t="s">
        <v>128</v>
      </c>
      <c r="BA16" s="27">
        <v>2</v>
      </c>
      <c r="BB16" s="59" t="s">
        <v>128</v>
      </c>
      <c r="BC16" s="27">
        <v>3</v>
      </c>
      <c r="BD16" s="59" t="s">
        <v>125</v>
      </c>
      <c r="BE16" s="27">
        <v>3</v>
      </c>
      <c r="BF16" s="59" t="s">
        <v>128</v>
      </c>
      <c r="BG16" s="27">
        <v>2</v>
      </c>
      <c r="BH16" s="59" t="s">
        <v>128</v>
      </c>
      <c r="BI16" s="27">
        <v>2</v>
      </c>
      <c r="BJ16" s="59" t="s">
        <v>127</v>
      </c>
      <c r="BK16" s="27">
        <v>3</v>
      </c>
      <c r="BL16" s="59" t="s">
        <v>128</v>
      </c>
      <c r="BM16" s="27">
        <v>2</v>
      </c>
      <c r="BN16" s="59" t="s">
        <v>128</v>
      </c>
      <c r="BO16" s="27">
        <v>3</v>
      </c>
      <c r="BP16" s="59" t="s">
        <v>128</v>
      </c>
      <c r="BQ16" s="27">
        <v>2</v>
      </c>
      <c r="BR16" s="59" t="s">
        <v>127</v>
      </c>
      <c r="BS16" s="27">
        <v>3</v>
      </c>
      <c r="BT16" s="59" t="s">
        <v>128</v>
      </c>
      <c r="BU16" s="27">
        <v>2</v>
      </c>
      <c r="BV16" s="59" t="s">
        <v>128</v>
      </c>
      <c r="BW16" s="27">
        <v>3</v>
      </c>
      <c r="BX16" s="59" t="s">
        <v>6</v>
      </c>
      <c r="BY16" s="27">
        <v>1</v>
      </c>
      <c r="BZ16" s="27"/>
      <c r="CA16" s="59" t="s">
        <v>6</v>
      </c>
      <c r="CB16" s="27">
        <v>1</v>
      </c>
      <c r="CC16" s="27"/>
      <c r="CD16" s="27">
        <v>34</v>
      </c>
      <c r="CE16" s="27" t="s">
        <v>147</v>
      </c>
      <c r="CF16" s="27" t="s">
        <v>156</v>
      </c>
    </row>
    <row r="17" spans="1:84" x14ac:dyDescent="0.25">
      <c r="A17" s="41">
        <v>17</v>
      </c>
      <c r="B17" s="26">
        <v>2</v>
      </c>
      <c r="C17" s="41">
        <v>12</v>
      </c>
      <c r="D17" s="26">
        <v>3</v>
      </c>
      <c r="E17" s="59" t="s">
        <v>6</v>
      </c>
      <c r="F17" s="27">
        <v>1</v>
      </c>
      <c r="G17" s="59" t="s">
        <v>6</v>
      </c>
      <c r="H17" s="27">
        <v>1</v>
      </c>
      <c r="I17" s="59" t="s">
        <v>6</v>
      </c>
      <c r="J17" s="27">
        <v>1</v>
      </c>
      <c r="K17" s="59" t="s">
        <v>98</v>
      </c>
      <c r="L17" s="27">
        <v>0</v>
      </c>
      <c r="M17" s="27"/>
      <c r="N17" s="59" t="s">
        <v>98</v>
      </c>
      <c r="O17" s="27">
        <v>0</v>
      </c>
      <c r="P17" s="59" t="s">
        <v>6</v>
      </c>
      <c r="Q17" s="27">
        <v>1</v>
      </c>
      <c r="R17" s="59" t="s">
        <v>6</v>
      </c>
      <c r="S17" s="27">
        <v>1</v>
      </c>
      <c r="T17" s="59" t="s">
        <v>6</v>
      </c>
      <c r="U17" s="27">
        <v>1</v>
      </c>
      <c r="V17" s="59" t="s">
        <v>98</v>
      </c>
      <c r="W17" s="27">
        <v>0</v>
      </c>
      <c r="X17" s="59" t="s">
        <v>6</v>
      </c>
      <c r="Y17" s="27">
        <v>1</v>
      </c>
      <c r="Z17" s="59" t="s">
        <v>6</v>
      </c>
      <c r="AA17" s="27">
        <v>1</v>
      </c>
      <c r="AB17" s="59" t="s">
        <v>6</v>
      </c>
      <c r="AC17" s="27">
        <v>1</v>
      </c>
      <c r="AD17" s="59" t="s">
        <v>98</v>
      </c>
      <c r="AE17" s="27">
        <v>0</v>
      </c>
      <c r="AF17" s="59" t="s">
        <v>98</v>
      </c>
      <c r="AG17" s="27">
        <v>0</v>
      </c>
      <c r="AH17" s="59" t="s">
        <v>98</v>
      </c>
      <c r="AI17" s="27">
        <v>0</v>
      </c>
      <c r="AJ17" s="59" t="s">
        <v>98</v>
      </c>
      <c r="AK17" s="27">
        <v>0</v>
      </c>
      <c r="AL17" s="59" t="s">
        <v>98</v>
      </c>
      <c r="AM17" s="27">
        <v>0</v>
      </c>
      <c r="AN17" s="59" t="s">
        <v>98</v>
      </c>
      <c r="AO17" s="27">
        <v>0</v>
      </c>
      <c r="AP17" s="59" t="s">
        <v>98</v>
      </c>
      <c r="AQ17" s="27">
        <v>0</v>
      </c>
      <c r="AR17" s="59" t="s">
        <v>6</v>
      </c>
      <c r="AS17" s="27">
        <v>1</v>
      </c>
      <c r="AT17" s="27">
        <v>7</v>
      </c>
      <c r="AU17" s="28">
        <v>0.46666666666666667</v>
      </c>
      <c r="AV17" s="27" t="s">
        <v>153</v>
      </c>
      <c r="AW17" s="27" t="s">
        <v>108</v>
      </c>
      <c r="AX17" s="59" t="s">
        <v>128</v>
      </c>
      <c r="AY17" s="27">
        <v>2</v>
      </c>
      <c r="AZ17" s="59" t="s">
        <v>128</v>
      </c>
      <c r="BA17" s="27">
        <v>2</v>
      </c>
      <c r="BB17" s="59" t="s">
        <v>128</v>
      </c>
      <c r="BC17" s="27">
        <v>3</v>
      </c>
      <c r="BD17" s="59" t="s">
        <v>125</v>
      </c>
      <c r="BE17" s="27">
        <v>3</v>
      </c>
      <c r="BF17" s="59" t="s">
        <v>128</v>
      </c>
      <c r="BG17" s="27">
        <v>2</v>
      </c>
      <c r="BH17" s="59" t="s">
        <v>128</v>
      </c>
      <c r="BI17" s="27">
        <v>2</v>
      </c>
      <c r="BJ17" s="59" t="s">
        <v>127</v>
      </c>
      <c r="BK17" s="27">
        <v>3</v>
      </c>
      <c r="BL17" s="59" t="s">
        <v>127</v>
      </c>
      <c r="BM17" s="27">
        <v>3</v>
      </c>
      <c r="BN17" s="59" t="s">
        <v>128</v>
      </c>
      <c r="BO17" s="27">
        <v>3</v>
      </c>
      <c r="BP17" s="59" t="s">
        <v>127</v>
      </c>
      <c r="BQ17" s="27">
        <v>3</v>
      </c>
      <c r="BR17" s="59" t="s">
        <v>127</v>
      </c>
      <c r="BS17" s="27">
        <v>3</v>
      </c>
      <c r="BT17" s="59" t="s">
        <v>128</v>
      </c>
      <c r="BU17" s="27">
        <v>2</v>
      </c>
      <c r="BV17" s="59" t="s">
        <v>128</v>
      </c>
      <c r="BW17" s="27">
        <v>3</v>
      </c>
      <c r="BX17" s="59" t="s">
        <v>6</v>
      </c>
      <c r="BY17" s="27">
        <v>1</v>
      </c>
      <c r="BZ17" s="27"/>
      <c r="CA17" s="59" t="s">
        <v>6</v>
      </c>
      <c r="CB17" s="27">
        <v>1</v>
      </c>
      <c r="CC17" s="27"/>
      <c r="CD17" s="27">
        <v>36</v>
      </c>
      <c r="CE17" s="27" t="s">
        <v>147</v>
      </c>
      <c r="CF17" s="27" t="s">
        <v>156</v>
      </c>
    </row>
    <row r="18" spans="1:84" x14ac:dyDescent="0.25">
      <c r="A18" s="41">
        <v>16</v>
      </c>
      <c r="B18" s="26">
        <v>1</v>
      </c>
      <c r="C18" s="41">
        <v>12</v>
      </c>
      <c r="D18" s="26">
        <v>3</v>
      </c>
      <c r="E18" s="59" t="s">
        <v>98</v>
      </c>
      <c r="F18" s="27">
        <v>0</v>
      </c>
      <c r="G18" s="59" t="s">
        <v>6</v>
      </c>
      <c r="H18" s="27">
        <v>1</v>
      </c>
      <c r="I18" s="59" t="s">
        <v>6</v>
      </c>
      <c r="J18" s="27">
        <v>1</v>
      </c>
      <c r="K18" s="59" t="s">
        <v>98</v>
      </c>
      <c r="L18" s="27">
        <v>0</v>
      </c>
      <c r="M18" s="27"/>
      <c r="N18" s="59" t="s">
        <v>98</v>
      </c>
      <c r="O18" s="27">
        <v>0</v>
      </c>
      <c r="P18" s="59" t="s">
        <v>98</v>
      </c>
      <c r="Q18" s="27">
        <v>0</v>
      </c>
      <c r="R18" s="59" t="s">
        <v>6</v>
      </c>
      <c r="S18" s="27">
        <v>1</v>
      </c>
      <c r="T18" s="59" t="s">
        <v>98</v>
      </c>
      <c r="U18" s="27">
        <v>0</v>
      </c>
      <c r="V18" s="59" t="s">
        <v>98</v>
      </c>
      <c r="W18" s="27">
        <v>0</v>
      </c>
      <c r="X18" s="59" t="s">
        <v>6</v>
      </c>
      <c r="Y18" s="27">
        <v>1</v>
      </c>
      <c r="Z18" s="59" t="s">
        <v>6</v>
      </c>
      <c r="AA18" s="27">
        <v>1</v>
      </c>
      <c r="AB18" s="59" t="s">
        <v>98</v>
      </c>
      <c r="AC18" s="27">
        <v>0</v>
      </c>
      <c r="AD18" s="59" t="s">
        <v>98</v>
      </c>
      <c r="AE18" s="27">
        <v>0</v>
      </c>
      <c r="AF18" s="59" t="s">
        <v>98</v>
      </c>
      <c r="AG18" s="27">
        <v>0</v>
      </c>
      <c r="AH18" s="59" t="s">
        <v>98</v>
      </c>
      <c r="AI18" s="27">
        <v>0</v>
      </c>
      <c r="AJ18" s="59" t="s">
        <v>98</v>
      </c>
      <c r="AK18" s="27">
        <v>0</v>
      </c>
      <c r="AL18" s="59" t="s">
        <v>98</v>
      </c>
      <c r="AM18" s="27">
        <v>0</v>
      </c>
      <c r="AN18" s="59" t="s">
        <v>98</v>
      </c>
      <c r="AO18" s="27">
        <v>0</v>
      </c>
      <c r="AP18" s="59" t="s">
        <v>98</v>
      </c>
      <c r="AQ18" s="27">
        <v>0</v>
      </c>
      <c r="AR18" s="59" t="s">
        <v>98</v>
      </c>
      <c r="AS18" s="27">
        <v>0</v>
      </c>
      <c r="AT18" s="27">
        <v>3</v>
      </c>
      <c r="AU18" s="28">
        <v>0.2</v>
      </c>
      <c r="AV18" s="27" t="s">
        <v>153</v>
      </c>
      <c r="AW18" s="27" t="s">
        <v>108</v>
      </c>
      <c r="AX18" s="59" t="s">
        <v>127</v>
      </c>
      <c r="AY18" s="27">
        <v>3</v>
      </c>
      <c r="AZ18" s="59" t="s">
        <v>127</v>
      </c>
      <c r="BA18" s="27">
        <v>3</v>
      </c>
      <c r="BB18" s="59" t="s">
        <v>124</v>
      </c>
      <c r="BC18" s="27">
        <v>2</v>
      </c>
      <c r="BD18" s="59" t="s">
        <v>127</v>
      </c>
      <c r="BE18" s="27">
        <v>2</v>
      </c>
      <c r="BF18" s="59" t="s">
        <v>127</v>
      </c>
      <c r="BG18" s="27">
        <v>3</v>
      </c>
      <c r="BH18" s="59" t="s">
        <v>128</v>
      </c>
      <c r="BI18" s="27">
        <v>2</v>
      </c>
      <c r="BJ18" s="59" t="s">
        <v>127</v>
      </c>
      <c r="BK18" s="27">
        <v>3</v>
      </c>
      <c r="BL18" s="59" t="s">
        <v>127</v>
      </c>
      <c r="BM18" s="27">
        <v>3</v>
      </c>
      <c r="BN18" s="59" t="s">
        <v>124</v>
      </c>
      <c r="BO18" s="27">
        <v>2</v>
      </c>
      <c r="BP18" s="59" t="s">
        <v>128</v>
      </c>
      <c r="BQ18" s="27">
        <v>2</v>
      </c>
      <c r="BR18" s="59" t="s">
        <v>128</v>
      </c>
      <c r="BS18" s="27">
        <v>2</v>
      </c>
      <c r="BT18" s="59" t="s">
        <v>128</v>
      </c>
      <c r="BU18" s="27">
        <v>2</v>
      </c>
      <c r="BV18" s="59" t="s">
        <v>128</v>
      </c>
      <c r="BW18" s="27">
        <v>3</v>
      </c>
      <c r="BX18" s="59" t="s">
        <v>6</v>
      </c>
      <c r="BY18" s="27">
        <v>1</v>
      </c>
      <c r="BZ18" s="27"/>
      <c r="CA18" s="59" t="s">
        <v>6</v>
      </c>
      <c r="CB18" s="27">
        <v>1</v>
      </c>
      <c r="CC18" s="27"/>
      <c r="CD18" s="27">
        <v>34</v>
      </c>
      <c r="CE18" s="27" t="s">
        <v>147</v>
      </c>
      <c r="CF18" s="27" t="s">
        <v>156</v>
      </c>
    </row>
    <row r="19" spans="1:84" x14ac:dyDescent="0.25">
      <c r="A19" s="41">
        <v>17</v>
      </c>
      <c r="B19" s="29">
        <v>2</v>
      </c>
      <c r="C19" s="41">
        <v>13</v>
      </c>
      <c r="D19" s="29">
        <v>4</v>
      </c>
      <c r="E19" s="59" t="s">
        <v>6</v>
      </c>
      <c r="F19" s="30">
        <v>1</v>
      </c>
      <c r="G19" s="59" t="s">
        <v>6</v>
      </c>
      <c r="H19" s="30">
        <v>1</v>
      </c>
      <c r="I19" s="59" t="s">
        <v>6</v>
      </c>
      <c r="J19" s="30">
        <v>1</v>
      </c>
      <c r="K19" s="59" t="s">
        <v>98</v>
      </c>
      <c r="L19" s="30">
        <v>0</v>
      </c>
      <c r="M19" s="30"/>
      <c r="N19" s="59" t="s">
        <v>98</v>
      </c>
      <c r="O19" s="30">
        <v>0</v>
      </c>
      <c r="P19" s="59" t="s">
        <v>98</v>
      </c>
      <c r="Q19" s="30">
        <v>0</v>
      </c>
      <c r="R19" s="59" t="s">
        <v>6</v>
      </c>
      <c r="S19" s="30">
        <v>1</v>
      </c>
      <c r="T19" s="59" t="s">
        <v>98</v>
      </c>
      <c r="U19" s="30">
        <v>0</v>
      </c>
      <c r="V19" s="59" t="s">
        <v>98</v>
      </c>
      <c r="W19" s="30">
        <v>0</v>
      </c>
      <c r="X19" s="59" t="s">
        <v>98</v>
      </c>
      <c r="Y19" s="30">
        <v>0</v>
      </c>
      <c r="Z19" s="59" t="s">
        <v>98</v>
      </c>
      <c r="AA19" s="30">
        <v>0</v>
      </c>
      <c r="AB19" s="59" t="s">
        <v>98</v>
      </c>
      <c r="AC19" s="30">
        <v>0</v>
      </c>
      <c r="AD19" s="59" t="s">
        <v>98</v>
      </c>
      <c r="AE19" s="30">
        <v>0</v>
      </c>
      <c r="AF19" s="59" t="s">
        <v>98</v>
      </c>
      <c r="AG19" s="30">
        <v>0</v>
      </c>
      <c r="AH19" s="59" t="s">
        <v>98</v>
      </c>
      <c r="AI19" s="30">
        <v>0</v>
      </c>
      <c r="AJ19" s="59" t="s">
        <v>98</v>
      </c>
      <c r="AK19" s="30">
        <v>0</v>
      </c>
      <c r="AL19" s="59" t="s">
        <v>98</v>
      </c>
      <c r="AM19" s="30">
        <v>0</v>
      </c>
      <c r="AN19" s="59" t="s">
        <v>98</v>
      </c>
      <c r="AO19" s="30">
        <v>0</v>
      </c>
      <c r="AP19" s="59" t="s">
        <v>98</v>
      </c>
      <c r="AQ19" s="30">
        <v>0</v>
      </c>
      <c r="AR19" s="59" t="s">
        <v>98</v>
      </c>
      <c r="AS19" s="30">
        <v>0</v>
      </c>
      <c r="AT19" s="30">
        <v>1</v>
      </c>
      <c r="AU19" s="31">
        <v>6.6666666666666666E-2</v>
      </c>
      <c r="AV19" s="30" t="s">
        <v>153</v>
      </c>
      <c r="AW19" s="30" t="s">
        <v>108</v>
      </c>
      <c r="AX19" s="59" t="s">
        <v>127</v>
      </c>
      <c r="AY19" s="30">
        <v>3</v>
      </c>
      <c r="AZ19" s="59" t="s">
        <v>127</v>
      </c>
      <c r="BA19" s="30">
        <v>3</v>
      </c>
      <c r="BB19" s="59" t="s">
        <v>128</v>
      </c>
      <c r="BC19" s="30">
        <v>3</v>
      </c>
      <c r="BD19" s="59" t="s">
        <v>125</v>
      </c>
      <c r="BE19" s="30">
        <v>3</v>
      </c>
      <c r="BF19" s="59" t="s">
        <v>127</v>
      </c>
      <c r="BG19" s="30">
        <v>3</v>
      </c>
      <c r="BH19" s="59" t="s">
        <v>124</v>
      </c>
      <c r="BI19" s="30">
        <v>3</v>
      </c>
      <c r="BJ19" s="59" t="s">
        <v>127</v>
      </c>
      <c r="BK19" s="30">
        <v>3</v>
      </c>
      <c r="BL19" s="59" t="s">
        <v>127</v>
      </c>
      <c r="BM19" s="30">
        <v>3</v>
      </c>
      <c r="BN19" s="59" t="s">
        <v>128</v>
      </c>
      <c r="BO19" s="30">
        <v>3</v>
      </c>
      <c r="BP19" s="59" t="s">
        <v>127</v>
      </c>
      <c r="BQ19" s="30">
        <v>3</v>
      </c>
      <c r="BR19" s="59" t="s">
        <v>123</v>
      </c>
      <c r="BS19" s="30">
        <v>4</v>
      </c>
      <c r="BT19" s="59" t="s">
        <v>123</v>
      </c>
      <c r="BU19" s="30">
        <v>4</v>
      </c>
      <c r="BV19" s="59" t="s">
        <v>130</v>
      </c>
      <c r="BW19" s="30">
        <v>4</v>
      </c>
      <c r="BX19" s="59" t="s">
        <v>6</v>
      </c>
      <c r="BY19" s="30">
        <v>1</v>
      </c>
      <c r="BZ19" s="30"/>
      <c r="CA19" s="59" t="s">
        <v>6</v>
      </c>
      <c r="CB19" s="30">
        <v>1</v>
      </c>
      <c r="CC19" s="30"/>
      <c r="CD19" s="30">
        <v>44</v>
      </c>
      <c r="CE19" s="30" t="s">
        <v>150</v>
      </c>
      <c r="CF19" s="30" t="s">
        <v>122</v>
      </c>
    </row>
    <row r="20" spans="1:84" x14ac:dyDescent="0.25">
      <c r="A20" s="41">
        <v>17</v>
      </c>
      <c r="B20" s="29">
        <v>2</v>
      </c>
      <c r="C20" s="41">
        <v>11</v>
      </c>
      <c r="D20" s="29">
        <v>2</v>
      </c>
      <c r="E20" s="59" t="s">
        <v>6</v>
      </c>
      <c r="F20" s="30">
        <v>1</v>
      </c>
      <c r="G20" s="59" t="s">
        <v>6</v>
      </c>
      <c r="H20" s="30">
        <v>1</v>
      </c>
      <c r="I20" s="59" t="s">
        <v>98</v>
      </c>
      <c r="J20" s="30">
        <v>0</v>
      </c>
      <c r="K20" s="59" t="s">
        <v>98</v>
      </c>
      <c r="L20" s="30">
        <v>0</v>
      </c>
      <c r="M20" s="30"/>
      <c r="N20" s="59" t="s">
        <v>98</v>
      </c>
      <c r="O20" s="30">
        <v>0</v>
      </c>
      <c r="P20" s="59" t="s">
        <v>98</v>
      </c>
      <c r="Q20" s="30">
        <v>0</v>
      </c>
      <c r="R20" s="59" t="s">
        <v>98</v>
      </c>
      <c r="S20" s="30">
        <v>0</v>
      </c>
      <c r="T20" s="59" t="s">
        <v>98</v>
      </c>
      <c r="U20" s="30">
        <v>0</v>
      </c>
      <c r="V20" s="59" t="s">
        <v>98</v>
      </c>
      <c r="W20" s="30">
        <v>0</v>
      </c>
      <c r="X20" s="59" t="s">
        <v>98</v>
      </c>
      <c r="Y20" s="30">
        <v>0</v>
      </c>
      <c r="Z20" s="59" t="s">
        <v>98</v>
      </c>
      <c r="AA20" s="30">
        <v>0</v>
      </c>
      <c r="AB20" s="59" t="s">
        <v>98</v>
      </c>
      <c r="AC20" s="30">
        <v>0</v>
      </c>
      <c r="AD20" s="59" t="s">
        <v>98</v>
      </c>
      <c r="AE20" s="30">
        <v>0</v>
      </c>
      <c r="AF20" s="59" t="s">
        <v>98</v>
      </c>
      <c r="AG20" s="30">
        <v>0</v>
      </c>
      <c r="AH20" s="59" t="s">
        <v>98</v>
      </c>
      <c r="AI20" s="30">
        <v>0</v>
      </c>
      <c r="AJ20" s="59" t="s">
        <v>98</v>
      </c>
      <c r="AK20" s="30">
        <v>0</v>
      </c>
      <c r="AL20" s="59" t="s">
        <v>98</v>
      </c>
      <c r="AM20" s="30">
        <v>0</v>
      </c>
      <c r="AN20" s="59" t="s">
        <v>98</v>
      </c>
      <c r="AO20" s="30">
        <v>0</v>
      </c>
      <c r="AP20" s="59" t="s">
        <v>98</v>
      </c>
      <c r="AQ20" s="30">
        <v>0</v>
      </c>
      <c r="AR20" s="59" t="s">
        <v>98</v>
      </c>
      <c r="AS20" s="30">
        <v>0</v>
      </c>
      <c r="AT20" s="30">
        <v>0</v>
      </c>
      <c r="AU20" s="31">
        <v>0</v>
      </c>
      <c r="AV20" s="30" t="s">
        <v>153</v>
      </c>
      <c r="AW20" s="30" t="s">
        <v>108</v>
      </c>
      <c r="AX20" s="59" t="s">
        <v>127</v>
      </c>
      <c r="AY20" s="30">
        <v>3</v>
      </c>
      <c r="AZ20" s="59" t="s">
        <v>127</v>
      </c>
      <c r="BA20" s="30">
        <v>3</v>
      </c>
      <c r="BB20" s="59" t="s">
        <v>128</v>
      </c>
      <c r="BC20" s="30">
        <v>3</v>
      </c>
      <c r="BD20" s="59" t="s">
        <v>125</v>
      </c>
      <c r="BE20" s="30">
        <v>3</v>
      </c>
      <c r="BF20" s="59" t="s">
        <v>127</v>
      </c>
      <c r="BG20" s="30">
        <v>3</v>
      </c>
      <c r="BH20" s="59" t="s">
        <v>124</v>
      </c>
      <c r="BI20" s="30">
        <v>3</v>
      </c>
      <c r="BJ20" s="59" t="s">
        <v>127</v>
      </c>
      <c r="BK20" s="30">
        <v>3</v>
      </c>
      <c r="BL20" s="59" t="s">
        <v>127</v>
      </c>
      <c r="BM20" s="30">
        <v>3</v>
      </c>
      <c r="BN20" s="59" t="s">
        <v>128</v>
      </c>
      <c r="BO20" s="30">
        <v>3</v>
      </c>
      <c r="BP20" s="59" t="s">
        <v>127</v>
      </c>
      <c r="BQ20" s="30">
        <v>3</v>
      </c>
      <c r="BR20" s="59" t="s">
        <v>123</v>
      </c>
      <c r="BS20" s="30">
        <v>4</v>
      </c>
      <c r="BT20" s="59" t="s">
        <v>123</v>
      </c>
      <c r="BU20" s="30">
        <v>4</v>
      </c>
      <c r="BV20" s="59" t="s">
        <v>130</v>
      </c>
      <c r="BW20" s="30">
        <v>4</v>
      </c>
      <c r="BX20" s="59" t="s">
        <v>6</v>
      </c>
      <c r="BY20" s="30">
        <v>1</v>
      </c>
      <c r="BZ20" s="30"/>
      <c r="CA20" s="59" t="s">
        <v>6</v>
      </c>
      <c r="CB20" s="30">
        <v>1</v>
      </c>
      <c r="CC20" s="30"/>
      <c r="CD20" s="30">
        <v>44</v>
      </c>
      <c r="CE20" s="30" t="s">
        <v>150</v>
      </c>
      <c r="CF20" s="30" t="s">
        <v>122</v>
      </c>
    </row>
    <row r="21" spans="1:84" x14ac:dyDescent="0.25">
      <c r="A21" s="41">
        <v>17</v>
      </c>
      <c r="B21" s="29">
        <v>2</v>
      </c>
      <c r="C21" s="41">
        <v>13</v>
      </c>
      <c r="D21" s="29">
        <v>4</v>
      </c>
      <c r="E21" s="59" t="s">
        <v>98</v>
      </c>
      <c r="F21" s="30">
        <v>0</v>
      </c>
      <c r="G21" s="59" t="s">
        <v>6</v>
      </c>
      <c r="H21" s="30">
        <v>1</v>
      </c>
      <c r="I21" s="59" t="s">
        <v>98</v>
      </c>
      <c r="J21" s="30">
        <v>0</v>
      </c>
      <c r="K21" s="59" t="s">
        <v>98</v>
      </c>
      <c r="L21" s="30">
        <v>0</v>
      </c>
      <c r="M21" s="30"/>
      <c r="N21" s="59" t="s">
        <v>98</v>
      </c>
      <c r="O21" s="30">
        <v>0</v>
      </c>
      <c r="P21" s="59" t="s">
        <v>98</v>
      </c>
      <c r="Q21" s="30">
        <v>0</v>
      </c>
      <c r="R21" s="59" t="s">
        <v>98</v>
      </c>
      <c r="S21" s="30">
        <v>0</v>
      </c>
      <c r="T21" s="59" t="s">
        <v>98</v>
      </c>
      <c r="U21" s="30">
        <v>0</v>
      </c>
      <c r="V21" s="59" t="s">
        <v>98</v>
      </c>
      <c r="W21" s="30">
        <v>0</v>
      </c>
      <c r="X21" s="59" t="s">
        <v>98</v>
      </c>
      <c r="Y21" s="30">
        <v>0</v>
      </c>
      <c r="Z21" s="59" t="s">
        <v>98</v>
      </c>
      <c r="AA21" s="30">
        <v>0</v>
      </c>
      <c r="AB21" s="59" t="s">
        <v>98</v>
      </c>
      <c r="AC21" s="30">
        <v>0</v>
      </c>
      <c r="AD21" s="59" t="s">
        <v>98</v>
      </c>
      <c r="AE21" s="30">
        <v>0</v>
      </c>
      <c r="AF21" s="59" t="s">
        <v>98</v>
      </c>
      <c r="AG21" s="30">
        <v>0</v>
      </c>
      <c r="AH21" s="59" t="s">
        <v>98</v>
      </c>
      <c r="AI21" s="30">
        <v>0</v>
      </c>
      <c r="AJ21" s="59" t="s">
        <v>98</v>
      </c>
      <c r="AK21" s="30">
        <v>0</v>
      </c>
      <c r="AL21" s="59" t="s">
        <v>98</v>
      </c>
      <c r="AM21" s="30">
        <v>0</v>
      </c>
      <c r="AN21" s="59" t="s">
        <v>98</v>
      </c>
      <c r="AO21" s="30">
        <v>0</v>
      </c>
      <c r="AP21" s="59" t="s">
        <v>98</v>
      </c>
      <c r="AQ21" s="30">
        <v>0</v>
      </c>
      <c r="AR21" s="59" t="s">
        <v>98</v>
      </c>
      <c r="AS21" s="30">
        <v>0</v>
      </c>
      <c r="AT21" s="30">
        <v>0</v>
      </c>
      <c r="AU21" s="31">
        <v>0</v>
      </c>
      <c r="AV21" s="30" t="s">
        <v>153</v>
      </c>
      <c r="AW21" s="30" t="s">
        <v>108</v>
      </c>
      <c r="AX21" s="59" t="s">
        <v>127</v>
      </c>
      <c r="AY21" s="30">
        <v>3</v>
      </c>
      <c r="AZ21" s="59" t="s">
        <v>127</v>
      </c>
      <c r="BA21" s="30">
        <v>3</v>
      </c>
      <c r="BB21" s="59" t="s">
        <v>128</v>
      </c>
      <c r="BC21" s="30">
        <v>3</v>
      </c>
      <c r="BD21" s="59" t="s">
        <v>127</v>
      </c>
      <c r="BE21" s="30">
        <v>2</v>
      </c>
      <c r="BF21" s="59" t="s">
        <v>127</v>
      </c>
      <c r="BG21" s="30">
        <v>3</v>
      </c>
      <c r="BH21" s="59" t="s">
        <v>124</v>
      </c>
      <c r="BI21" s="30">
        <v>3</v>
      </c>
      <c r="BJ21" s="59" t="s">
        <v>127</v>
      </c>
      <c r="BK21" s="30">
        <v>3</v>
      </c>
      <c r="BL21" s="59" t="s">
        <v>127</v>
      </c>
      <c r="BM21" s="30">
        <v>3</v>
      </c>
      <c r="BN21" s="59" t="s">
        <v>124</v>
      </c>
      <c r="BO21" s="30">
        <v>2</v>
      </c>
      <c r="BP21" s="59" t="s">
        <v>127</v>
      </c>
      <c r="BQ21" s="30">
        <v>3</v>
      </c>
      <c r="BR21" s="59" t="s">
        <v>127</v>
      </c>
      <c r="BS21" s="30">
        <v>3</v>
      </c>
      <c r="BT21" s="59" t="s">
        <v>127</v>
      </c>
      <c r="BU21" s="30">
        <v>3</v>
      </c>
      <c r="BV21" s="59" t="s">
        <v>128</v>
      </c>
      <c r="BW21" s="30">
        <v>3</v>
      </c>
      <c r="BX21" s="59" t="s">
        <v>6</v>
      </c>
      <c r="BY21" s="30">
        <v>1</v>
      </c>
      <c r="BZ21" s="30"/>
      <c r="CA21" s="59" t="s">
        <v>6</v>
      </c>
      <c r="CB21" s="30">
        <v>1</v>
      </c>
      <c r="CC21" s="30"/>
      <c r="CD21" s="30">
        <v>39</v>
      </c>
      <c r="CE21" s="30" t="s">
        <v>150</v>
      </c>
      <c r="CF21" s="30" t="s">
        <v>122</v>
      </c>
    </row>
    <row r="22" spans="1:84" x14ac:dyDescent="0.25">
      <c r="A22" s="41">
        <v>17</v>
      </c>
      <c r="B22" s="29">
        <v>2</v>
      </c>
      <c r="C22" s="41">
        <v>13</v>
      </c>
      <c r="D22" s="29">
        <v>4</v>
      </c>
      <c r="E22" s="59" t="s">
        <v>98</v>
      </c>
      <c r="F22" s="30">
        <v>0</v>
      </c>
      <c r="G22" s="59" t="s">
        <v>6</v>
      </c>
      <c r="H22" s="30">
        <v>1</v>
      </c>
      <c r="I22" s="59" t="s">
        <v>6</v>
      </c>
      <c r="J22" s="30">
        <v>1</v>
      </c>
      <c r="K22" s="59" t="s">
        <v>98</v>
      </c>
      <c r="L22" s="30">
        <v>0</v>
      </c>
      <c r="M22" s="30"/>
      <c r="N22" s="59" t="s">
        <v>98</v>
      </c>
      <c r="O22" s="30">
        <v>0</v>
      </c>
      <c r="P22" s="59" t="s">
        <v>6</v>
      </c>
      <c r="Q22" s="30">
        <v>1</v>
      </c>
      <c r="R22" s="59" t="s">
        <v>6</v>
      </c>
      <c r="S22" s="30">
        <v>1</v>
      </c>
      <c r="T22" s="59" t="s">
        <v>6</v>
      </c>
      <c r="U22" s="30">
        <v>1</v>
      </c>
      <c r="V22" s="59" t="s">
        <v>6</v>
      </c>
      <c r="W22" s="30">
        <v>1</v>
      </c>
      <c r="X22" s="59" t="s">
        <v>6</v>
      </c>
      <c r="Y22" s="30">
        <v>1</v>
      </c>
      <c r="Z22" s="59" t="s">
        <v>6</v>
      </c>
      <c r="AA22" s="30">
        <v>1</v>
      </c>
      <c r="AB22" s="59" t="s">
        <v>6</v>
      </c>
      <c r="AC22" s="30">
        <v>1</v>
      </c>
      <c r="AD22" s="59" t="s">
        <v>6</v>
      </c>
      <c r="AE22" s="30">
        <v>1</v>
      </c>
      <c r="AF22" s="59" t="s">
        <v>6</v>
      </c>
      <c r="AG22" s="30">
        <v>1</v>
      </c>
      <c r="AH22" s="59" t="s">
        <v>6</v>
      </c>
      <c r="AI22" s="30">
        <v>1</v>
      </c>
      <c r="AJ22" s="59" t="s">
        <v>6</v>
      </c>
      <c r="AK22" s="30">
        <v>1</v>
      </c>
      <c r="AL22" s="59" t="s">
        <v>6</v>
      </c>
      <c r="AM22" s="30">
        <v>1</v>
      </c>
      <c r="AN22" s="59" t="s">
        <v>98</v>
      </c>
      <c r="AO22" s="30">
        <v>0</v>
      </c>
      <c r="AP22" s="59" t="s">
        <v>98</v>
      </c>
      <c r="AQ22" s="30">
        <v>0</v>
      </c>
      <c r="AR22" s="59" t="s">
        <v>6</v>
      </c>
      <c r="AS22" s="30">
        <v>1</v>
      </c>
      <c r="AT22" s="30">
        <v>13</v>
      </c>
      <c r="AU22" s="31">
        <v>0.8666666666666667</v>
      </c>
      <c r="AV22" s="30" t="s">
        <v>146</v>
      </c>
      <c r="AW22" s="30" t="s">
        <v>122</v>
      </c>
      <c r="AX22" s="59" t="s">
        <v>128</v>
      </c>
      <c r="AY22" s="30">
        <v>2</v>
      </c>
      <c r="AZ22" s="59" t="s">
        <v>127</v>
      </c>
      <c r="BA22" s="30">
        <v>3</v>
      </c>
      <c r="BB22" s="59" t="s">
        <v>128</v>
      </c>
      <c r="BC22" s="30">
        <v>3</v>
      </c>
      <c r="BD22" s="59" t="s">
        <v>125</v>
      </c>
      <c r="BE22" s="30">
        <v>3</v>
      </c>
      <c r="BF22" s="59" t="s">
        <v>127</v>
      </c>
      <c r="BG22" s="30">
        <v>3</v>
      </c>
      <c r="BH22" s="59" t="s">
        <v>124</v>
      </c>
      <c r="BI22" s="30">
        <v>3</v>
      </c>
      <c r="BJ22" s="59" t="s">
        <v>127</v>
      </c>
      <c r="BK22" s="30">
        <v>3</v>
      </c>
      <c r="BL22" s="59" t="s">
        <v>127</v>
      </c>
      <c r="BM22" s="30">
        <v>3</v>
      </c>
      <c r="BN22" s="59" t="s">
        <v>128</v>
      </c>
      <c r="BO22" s="30">
        <v>3</v>
      </c>
      <c r="BP22" s="59" t="s">
        <v>127</v>
      </c>
      <c r="BQ22" s="30">
        <v>3</v>
      </c>
      <c r="BR22" s="59" t="s">
        <v>123</v>
      </c>
      <c r="BS22" s="30">
        <v>4</v>
      </c>
      <c r="BT22" s="59" t="s">
        <v>127</v>
      </c>
      <c r="BU22" s="30">
        <v>3</v>
      </c>
      <c r="BV22" s="59" t="s">
        <v>128</v>
      </c>
      <c r="BW22" s="30">
        <v>3</v>
      </c>
      <c r="BX22" s="59" t="s">
        <v>6</v>
      </c>
      <c r="BY22" s="30">
        <v>1</v>
      </c>
      <c r="BZ22" s="30"/>
      <c r="CA22" s="59" t="s">
        <v>6</v>
      </c>
      <c r="CB22" s="30">
        <v>1</v>
      </c>
      <c r="CC22" s="30"/>
      <c r="CD22" s="30">
        <v>41</v>
      </c>
      <c r="CE22" s="30" t="s">
        <v>150</v>
      </c>
      <c r="CF22" s="30" t="s">
        <v>122</v>
      </c>
    </row>
    <row r="23" spans="1:84" x14ac:dyDescent="0.25">
      <c r="A23" s="41">
        <v>17</v>
      </c>
      <c r="B23" s="29">
        <v>2</v>
      </c>
      <c r="C23" s="41">
        <v>14</v>
      </c>
      <c r="D23" s="29">
        <v>5</v>
      </c>
      <c r="E23" s="59" t="s">
        <v>6</v>
      </c>
      <c r="F23" s="30">
        <v>1</v>
      </c>
      <c r="G23" s="59" t="s">
        <v>6</v>
      </c>
      <c r="H23" s="30">
        <v>1</v>
      </c>
      <c r="I23" s="59" t="s">
        <v>6</v>
      </c>
      <c r="J23" s="30">
        <v>1</v>
      </c>
      <c r="K23" s="59" t="s">
        <v>98</v>
      </c>
      <c r="L23" s="30">
        <v>0</v>
      </c>
      <c r="M23" s="30"/>
      <c r="N23" s="59" t="s">
        <v>98</v>
      </c>
      <c r="O23" s="30">
        <v>0</v>
      </c>
      <c r="P23" s="59" t="s">
        <v>6</v>
      </c>
      <c r="Q23" s="30">
        <v>1</v>
      </c>
      <c r="R23" s="59" t="s">
        <v>6</v>
      </c>
      <c r="S23" s="30">
        <v>1</v>
      </c>
      <c r="T23" s="59" t="s">
        <v>98</v>
      </c>
      <c r="U23" s="30">
        <v>0</v>
      </c>
      <c r="V23" s="59" t="s">
        <v>6</v>
      </c>
      <c r="W23" s="30">
        <v>1</v>
      </c>
      <c r="X23" s="59" t="s">
        <v>6</v>
      </c>
      <c r="Y23" s="30">
        <v>1</v>
      </c>
      <c r="Z23" s="59" t="s">
        <v>98</v>
      </c>
      <c r="AA23" s="30">
        <v>0</v>
      </c>
      <c r="AB23" s="59" t="s">
        <v>98</v>
      </c>
      <c r="AC23" s="30">
        <v>0</v>
      </c>
      <c r="AD23" s="59" t="s">
        <v>98</v>
      </c>
      <c r="AE23" s="30">
        <v>0</v>
      </c>
      <c r="AF23" s="59" t="s">
        <v>6</v>
      </c>
      <c r="AG23" s="30">
        <v>1</v>
      </c>
      <c r="AH23" s="59" t="s">
        <v>6</v>
      </c>
      <c r="AI23" s="30">
        <v>1</v>
      </c>
      <c r="AJ23" s="59" t="s">
        <v>6</v>
      </c>
      <c r="AK23" s="30">
        <v>1</v>
      </c>
      <c r="AL23" s="59" t="s">
        <v>98</v>
      </c>
      <c r="AM23" s="30">
        <v>0</v>
      </c>
      <c r="AN23" s="59" t="s">
        <v>6</v>
      </c>
      <c r="AO23" s="30">
        <v>1</v>
      </c>
      <c r="AP23" s="59" t="s">
        <v>6</v>
      </c>
      <c r="AQ23" s="30">
        <v>1</v>
      </c>
      <c r="AR23" s="59" t="s">
        <v>6</v>
      </c>
      <c r="AS23" s="30">
        <v>1</v>
      </c>
      <c r="AT23" s="30">
        <v>10</v>
      </c>
      <c r="AU23" s="31">
        <v>0.66666666666666663</v>
      </c>
      <c r="AV23" s="30" t="s">
        <v>165</v>
      </c>
      <c r="AW23" s="30" t="s">
        <v>107</v>
      </c>
      <c r="AX23" s="59" t="s">
        <v>127</v>
      </c>
      <c r="AY23" s="30">
        <v>3</v>
      </c>
      <c r="AZ23" s="59" t="s">
        <v>127</v>
      </c>
      <c r="BA23" s="30">
        <v>3</v>
      </c>
      <c r="BB23" s="59" t="s">
        <v>128</v>
      </c>
      <c r="BC23" s="30">
        <v>3</v>
      </c>
      <c r="BD23" s="59" t="s">
        <v>127</v>
      </c>
      <c r="BE23" s="30">
        <v>2</v>
      </c>
      <c r="BF23" s="59" t="s">
        <v>127</v>
      </c>
      <c r="BG23" s="30">
        <v>3</v>
      </c>
      <c r="BH23" s="59" t="s">
        <v>124</v>
      </c>
      <c r="BI23" s="30">
        <v>3</v>
      </c>
      <c r="BJ23" s="59" t="s">
        <v>127</v>
      </c>
      <c r="BK23" s="30">
        <v>3</v>
      </c>
      <c r="BL23" s="59" t="s">
        <v>128</v>
      </c>
      <c r="BM23" s="30">
        <v>2</v>
      </c>
      <c r="BN23" s="59" t="s">
        <v>124</v>
      </c>
      <c r="BO23" s="30">
        <v>2</v>
      </c>
      <c r="BP23" s="59" t="s">
        <v>127</v>
      </c>
      <c r="BQ23" s="30">
        <v>3</v>
      </c>
      <c r="BR23" s="59" t="s">
        <v>123</v>
      </c>
      <c r="BS23" s="30">
        <v>4</v>
      </c>
      <c r="BT23" s="59" t="s">
        <v>128</v>
      </c>
      <c r="BU23" s="30">
        <v>2</v>
      </c>
      <c r="BV23" s="59" t="s">
        <v>128</v>
      </c>
      <c r="BW23" s="30">
        <v>3</v>
      </c>
      <c r="BX23" s="59" t="s">
        <v>6</v>
      </c>
      <c r="BY23" s="30">
        <v>1</v>
      </c>
      <c r="BZ23" s="30"/>
      <c r="CA23" s="59" t="s">
        <v>6</v>
      </c>
      <c r="CB23" s="30">
        <v>1</v>
      </c>
      <c r="CC23" s="30"/>
      <c r="CD23" s="30">
        <v>38</v>
      </c>
      <c r="CE23" s="30" t="s">
        <v>150</v>
      </c>
      <c r="CF23" s="30" t="s">
        <v>122</v>
      </c>
    </row>
    <row r="24" spans="1:84" x14ac:dyDescent="0.25">
      <c r="A24" s="41">
        <v>17</v>
      </c>
      <c r="B24" s="29">
        <v>2</v>
      </c>
      <c r="C24" s="41">
        <v>15</v>
      </c>
      <c r="D24" s="29">
        <v>6</v>
      </c>
      <c r="E24" s="59" t="s">
        <v>6</v>
      </c>
      <c r="F24" s="30">
        <v>1</v>
      </c>
      <c r="G24" s="59" t="s">
        <v>6</v>
      </c>
      <c r="H24" s="30">
        <v>1</v>
      </c>
      <c r="I24" s="59" t="s">
        <v>6</v>
      </c>
      <c r="J24" s="30">
        <v>1</v>
      </c>
      <c r="K24" s="59" t="s">
        <v>98</v>
      </c>
      <c r="L24" s="30">
        <v>0</v>
      </c>
      <c r="M24" s="30"/>
      <c r="N24" s="59" t="s">
        <v>98</v>
      </c>
      <c r="O24" s="30">
        <v>0</v>
      </c>
      <c r="P24" s="59" t="s">
        <v>6</v>
      </c>
      <c r="Q24" s="30">
        <v>1</v>
      </c>
      <c r="R24" s="59" t="s">
        <v>6</v>
      </c>
      <c r="S24" s="30">
        <v>1</v>
      </c>
      <c r="T24" s="59" t="s">
        <v>98</v>
      </c>
      <c r="U24" s="30">
        <v>0</v>
      </c>
      <c r="V24" s="59" t="s">
        <v>6</v>
      </c>
      <c r="W24" s="30">
        <v>1</v>
      </c>
      <c r="X24" s="59" t="s">
        <v>6</v>
      </c>
      <c r="Y24" s="30">
        <v>1</v>
      </c>
      <c r="Z24" s="59" t="s">
        <v>98</v>
      </c>
      <c r="AA24" s="30">
        <v>0</v>
      </c>
      <c r="AB24" s="59" t="s">
        <v>98</v>
      </c>
      <c r="AC24" s="30">
        <v>0</v>
      </c>
      <c r="AD24" s="59" t="s">
        <v>98</v>
      </c>
      <c r="AE24" s="30">
        <v>0</v>
      </c>
      <c r="AF24" s="59" t="s">
        <v>6</v>
      </c>
      <c r="AG24" s="30">
        <v>1</v>
      </c>
      <c r="AH24" s="59" t="s">
        <v>6</v>
      </c>
      <c r="AI24" s="30">
        <v>1</v>
      </c>
      <c r="AJ24" s="59" t="s">
        <v>98</v>
      </c>
      <c r="AK24" s="30">
        <v>0</v>
      </c>
      <c r="AL24" s="59" t="s">
        <v>98</v>
      </c>
      <c r="AM24" s="30">
        <v>0</v>
      </c>
      <c r="AN24" s="59" t="s">
        <v>98</v>
      </c>
      <c r="AO24" s="30">
        <v>0</v>
      </c>
      <c r="AP24" s="59" t="s">
        <v>98</v>
      </c>
      <c r="AQ24" s="30">
        <v>0</v>
      </c>
      <c r="AR24" s="59" t="s">
        <v>6</v>
      </c>
      <c r="AS24" s="30">
        <v>1</v>
      </c>
      <c r="AT24" s="30">
        <v>7</v>
      </c>
      <c r="AU24" s="31">
        <v>0.46666666666666667</v>
      </c>
      <c r="AV24" s="30" t="s">
        <v>153</v>
      </c>
      <c r="AW24" s="30" t="s">
        <v>108</v>
      </c>
      <c r="AX24" s="59" t="s">
        <v>127</v>
      </c>
      <c r="AY24" s="30">
        <v>3</v>
      </c>
      <c r="AZ24" s="59" t="s">
        <v>127</v>
      </c>
      <c r="BA24" s="30">
        <v>3</v>
      </c>
      <c r="BB24" s="59" t="s">
        <v>128</v>
      </c>
      <c r="BC24" s="30">
        <v>3</v>
      </c>
      <c r="BD24" s="59" t="s">
        <v>127</v>
      </c>
      <c r="BE24" s="30">
        <v>2</v>
      </c>
      <c r="BF24" s="59" t="s">
        <v>127</v>
      </c>
      <c r="BG24" s="30">
        <v>3</v>
      </c>
      <c r="BH24" s="59" t="s">
        <v>124</v>
      </c>
      <c r="BI24" s="30">
        <v>3</v>
      </c>
      <c r="BJ24" s="59" t="s">
        <v>127</v>
      </c>
      <c r="BK24" s="30">
        <v>3</v>
      </c>
      <c r="BL24" s="59" t="s">
        <v>128</v>
      </c>
      <c r="BM24" s="30">
        <v>2</v>
      </c>
      <c r="BN24" s="59" t="s">
        <v>124</v>
      </c>
      <c r="BO24" s="30">
        <v>2</v>
      </c>
      <c r="BP24" s="59" t="s">
        <v>127</v>
      </c>
      <c r="BQ24" s="30">
        <v>3</v>
      </c>
      <c r="BR24" s="59" t="s">
        <v>127</v>
      </c>
      <c r="BS24" s="30">
        <v>3</v>
      </c>
      <c r="BT24" s="59" t="s">
        <v>128</v>
      </c>
      <c r="BU24" s="30">
        <v>2</v>
      </c>
      <c r="BV24" s="59" t="s">
        <v>127</v>
      </c>
      <c r="BW24" s="30">
        <v>2</v>
      </c>
      <c r="BX24" s="59" t="s">
        <v>6</v>
      </c>
      <c r="BY24" s="30">
        <v>1</v>
      </c>
      <c r="BZ24" s="30"/>
      <c r="CA24" s="59" t="s">
        <v>6</v>
      </c>
      <c r="CB24" s="30">
        <v>1</v>
      </c>
      <c r="CC24" s="30"/>
      <c r="CD24" s="30">
        <v>36</v>
      </c>
      <c r="CE24" s="30" t="s">
        <v>147</v>
      </c>
      <c r="CF24" s="30" t="s">
        <v>156</v>
      </c>
    </row>
    <row r="25" spans="1:84" x14ac:dyDescent="0.25">
      <c r="A25" s="41">
        <v>17</v>
      </c>
      <c r="B25" s="32">
        <v>2</v>
      </c>
      <c r="C25" s="41">
        <v>11</v>
      </c>
      <c r="D25" s="32">
        <v>2</v>
      </c>
      <c r="E25" s="59" t="s">
        <v>6</v>
      </c>
      <c r="F25" s="33">
        <v>1</v>
      </c>
      <c r="G25" s="59" t="s">
        <v>6</v>
      </c>
      <c r="H25" s="33">
        <v>1</v>
      </c>
      <c r="I25" s="59" t="s">
        <v>6</v>
      </c>
      <c r="J25" s="33">
        <v>1</v>
      </c>
      <c r="K25" s="59" t="s">
        <v>98</v>
      </c>
      <c r="L25" s="33">
        <v>0</v>
      </c>
      <c r="M25" s="33"/>
      <c r="N25" s="59" t="s">
        <v>98</v>
      </c>
      <c r="O25" s="33">
        <v>0</v>
      </c>
      <c r="P25" s="59" t="s">
        <v>6</v>
      </c>
      <c r="Q25" s="33">
        <v>1</v>
      </c>
      <c r="R25" s="59" t="s">
        <v>6</v>
      </c>
      <c r="S25" s="33">
        <v>1</v>
      </c>
      <c r="T25" s="59" t="s">
        <v>6</v>
      </c>
      <c r="U25" s="33">
        <v>1</v>
      </c>
      <c r="V25" s="59" t="s">
        <v>6</v>
      </c>
      <c r="W25" s="33">
        <v>1</v>
      </c>
      <c r="X25" s="59" t="s">
        <v>6</v>
      </c>
      <c r="Y25" s="33">
        <v>1</v>
      </c>
      <c r="Z25" s="59" t="s">
        <v>98</v>
      </c>
      <c r="AA25" s="33">
        <v>0</v>
      </c>
      <c r="AB25" s="59" t="s">
        <v>6</v>
      </c>
      <c r="AC25" s="33">
        <v>1</v>
      </c>
      <c r="AD25" s="59" t="s">
        <v>98</v>
      </c>
      <c r="AE25" s="33">
        <v>0</v>
      </c>
      <c r="AF25" s="59" t="s">
        <v>6</v>
      </c>
      <c r="AG25" s="33">
        <v>1</v>
      </c>
      <c r="AH25" s="59" t="s">
        <v>98</v>
      </c>
      <c r="AI25" s="33">
        <v>0</v>
      </c>
      <c r="AJ25" s="59" t="s">
        <v>98</v>
      </c>
      <c r="AK25" s="33">
        <v>0</v>
      </c>
      <c r="AL25" s="59" t="s">
        <v>6</v>
      </c>
      <c r="AM25" s="33">
        <v>1</v>
      </c>
      <c r="AN25" s="59" t="s">
        <v>6</v>
      </c>
      <c r="AO25" s="33">
        <v>1</v>
      </c>
      <c r="AP25" s="59" t="s">
        <v>6</v>
      </c>
      <c r="AQ25" s="33">
        <v>1</v>
      </c>
      <c r="AR25" s="59" t="s">
        <v>6</v>
      </c>
      <c r="AS25" s="33">
        <v>1</v>
      </c>
      <c r="AT25" s="33">
        <v>11</v>
      </c>
      <c r="AU25" s="34">
        <v>0.73333333333333328</v>
      </c>
      <c r="AV25" s="33" t="s">
        <v>165</v>
      </c>
      <c r="AW25" s="33" t="s">
        <v>107</v>
      </c>
      <c r="AX25" s="59" t="s">
        <v>123</v>
      </c>
      <c r="AY25" s="33">
        <v>4</v>
      </c>
      <c r="AZ25" s="59" t="s">
        <v>127</v>
      </c>
      <c r="BA25" s="33">
        <v>3</v>
      </c>
      <c r="BB25" s="59" t="s">
        <v>124</v>
      </c>
      <c r="BC25" s="33">
        <v>2</v>
      </c>
      <c r="BD25" s="59" t="s">
        <v>125</v>
      </c>
      <c r="BE25" s="33">
        <v>3</v>
      </c>
      <c r="BF25" s="59" t="s">
        <v>127</v>
      </c>
      <c r="BG25" s="33">
        <v>3</v>
      </c>
      <c r="BH25" s="59" t="s">
        <v>123</v>
      </c>
      <c r="BI25" s="33">
        <v>4</v>
      </c>
      <c r="BJ25" s="59" t="s">
        <v>127</v>
      </c>
      <c r="BK25" s="33">
        <v>3</v>
      </c>
      <c r="BL25" s="59" t="s">
        <v>127</v>
      </c>
      <c r="BM25" s="33">
        <v>3</v>
      </c>
      <c r="BN25" s="59" t="s">
        <v>128</v>
      </c>
      <c r="BO25" s="33">
        <v>3</v>
      </c>
      <c r="BP25" s="59" t="s">
        <v>123</v>
      </c>
      <c r="BQ25" s="33">
        <v>4</v>
      </c>
      <c r="BR25" s="59" t="s">
        <v>127</v>
      </c>
      <c r="BS25" s="33">
        <v>3</v>
      </c>
      <c r="BT25" s="59" t="s">
        <v>128</v>
      </c>
      <c r="BU25" s="33">
        <v>2</v>
      </c>
      <c r="BV25" s="59" t="s">
        <v>127</v>
      </c>
      <c r="BW25" s="33">
        <v>2</v>
      </c>
      <c r="BX25" s="59" t="s">
        <v>6</v>
      </c>
      <c r="BY25" s="33">
        <v>1</v>
      </c>
      <c r="BZ25" s="33"/>
      <c r="CA25" s="59" t="s">
        <v>6</v>
      </c>
      <c r="CB25" s="33">
        <v>1</v>
      </c>
      <c r="CC25" s="33"/>
      <c r="CD25" s="33">
        <v>41</v>
      </c>
      <c r="CE25" s="33" t="s">
        <v>150</v>
      </c>
      <c r="CF25" s="33" t="s">
        <v>122</v>
      </c>
    </row>
    <row r="26" spans="1:84" x14ac:dyDescent="0.25">
      <c r="A26" s="41">
        <v>18</v>
      </c>
      <c r="B26" s="32">
        <v>3</v>
      </c>
      <c r="C26" s="41">
        <v>11</v>
      </c>
      <c r="D26" s="32">
        <v>2</v>
      </c>
      <c r="E26" s="59" t="s">
        <v>6</v>
      </c>
      <c r="F26" s="33">
        <v>1</v>
      </c>
      <c r="G26" s="59" t="s">
        <v>6</v>
      </c>
      <c r="H26" s="33">
        <v>1</v>
      </c>
      <c r="I26" s="59" t="s">
        <v>98</v>
      </c>
      <c r="J26" s="33">
        <v>0</v>
      </c>
      <c r="K26" s="59" t="s">
        <v>98</v>
      </c>
      <c r="L26" s="33">
        <v>0</v>
      </c>
      <c r="M26" s="33"/>
      <c r="N26" s="59" t="s">
        <v>98</v>
      </c>
      <c r="O26" s="33">
        <v>0</v>
      </c>
      <c r="P26" s="59" t="s">
        <v>6</v>
      </c>
      <c r="Q26" s="33">
        <v>1</v>
      </c>
      <c r="R26" s="59" t="s">
        <v>98</v>
      </c>
      <c r="S26" s="33">
        <v>0</v>
      </c>
      <c r="T26" s="59" t="s">
        <v>6</v>
      </c>
      <c r="U26" s="33">
        <v>1</v>
      </c>
      <c r="V26" s="59" t="s">
        <v>6</v>
      </c>
      <c r="W26" s="33">
        <v>1</v>
      </c>
      <c r="X26" s="59" t="s">
        <v>98</v>
      </c>
      <c r="Y26" s="33">
        <v>0</v>
      </c>
      <c r="Z26" s="59" t="s">
        <v>6</v>
      </c>
      <c r="AA26" s="33">
        <v>1</v>
      </c>
      <c r="AB26" s="59" t="s">
        <v>6</v>
      </c>
      <c r="AC26" s="33">
        <v>1</v>
      </c>
      <c r="AD26" s="59" t="s">
        <v>6</v>
      </c>
      <c r="AE26" s="33">
        <v>1</v>
      </c>
      <c r="AF26" s="59" t="s">
        <v>98</v>
      </c>
      <c r="AG26" s="33">
        <v>0</v>
      </c>
      <c r="AH26" s="59" t="s">
        <v>6</v>
      </c>
      <c r="AI26" s="33">
        <v>1</v>
      </c>
      <c r="AJ26" s="59" t="s">
        <v>98</v>
      </c>
      <c r="AK26" s="33">
        <v>0</v>
      </c>
      <c r="AL26" s="59" t="s">
        <v>6</v>
      </c>
      <c r="AM26" s="33">
        <v>1</v>
      </c>
      <c r="AN26" s="59" t="s">
        <v>98</v>
      </c>
      <c r="AO26" s="33">
        <v>0</v>
      </c>
      <c r="AP26" s="59" t="s">
        <v>6</v>
      </c>
      <c r="AQ26" s="33">
        <v>1</v>
      </c>
      <c r="AR26" s="59" t="s">
        <v>6</v>
      </c>
      <c r="AS26" s="33">
        <v>1</v>
      </c>
      <c r="AT26" s="33">
        <v>10</v>
      </c>
      <c r="AU26" s="34">
        <v>0.66666666666666663</v>
      </c>
      <c r="AV26" s="33" t="s">
        <v>165</v>
      </c>
      <c r="AW26" s="33" t="s">
        <v>107</v>
      </c>
      <c r="AX26" s="59" t="s">
        <v>123</v>
      </c>
      <c r="AY26" s="33">
        <v>4</v>
      </c>
      <c r="AZ26" s="59" t="s">
        <v>123</v>
      </c>
      <c r="BA26" s="33">
        <v>4</v>
      </c>
      <c r="BB26" s="59" t="s">
        <v>128</v>
      </c>
      <c r="BC26" s="33">
        <v>3</v>
      </c>
      <c r="BD26" s="59" t="s">
        <v>125</v>
      </c>
      <c r="BE26" s="33">
        <v>3</v>
      </c>
      <c r="BF26" s="59" t="s">
        <v>127</v>
      </c>
      <c r="BG26" s="33">
        <v>3</v>
      </c>
      <c r="BH26" s="59" t="s">
        <v>124</v>
      </c>
      <c r="BI26" s="33">
        <v>3</v>
      </c>
      <c r="BJ26" s="59" t="s">
        <v>123</v>
      </c>
      <c r="BK26" s="33">
        <v>4</v>
      </c>
      <c r="BL26" s="59" t="s">
        <v>127</v>
      </c>
      <c r="BM26" s="33">
        <v>3</v>
      </c>
      <c r="BN26" s="59" t="s">
        <v>124</v>
      </c>
      <c r="BO26" s="33">
        <v>2</v>
      </c>
      <c r="BP26" s="59" t="s">
        <v>127</v>
      </c>
      <c r="BQ26" s="33">
        <v>3</v>
      </c>
      <c r="BR26" s="59" t="s">
        <v>123</v>
      </c>
      <c r="BS26" s="33">
        <v>4</v>
      </c>
      <c r="BT26" s="59" t="s">
        <v>127</v>
      </c>
      <c r="BU26" s="33">
        <v>3</v>
      </c>
      <c r="BV26" s="59" t="s">
        <v>130</v>
      </c>
      <c r="BW26" s="33">
        <v>4</v>
      </c>
      <c r="BX26" s="59" t="s">
        <v>6</v>
      </c>
      <c r="BY26" s="33">
        <v>1</v>
      </c>
      <c r="BZ26" s="33"/>
      <c r="CA26" s="59" t="s">
        <v>6</v>
      </c>
      <c r="CB26" s="33">
        <v>1</v>
      </c>
      <c r="CC26" s="33"/>
      <c r="CD26" s="33">
        <v>45</v>
      </c>
      <c r="CE26" s="33" t="s">
        <v>150</v>
      </c>
      <c r="CF26" s="33" t="s">
        <v>122</v>
      </c>
    </row>
    <row r="27" spans="1:84" x14ac:dyDescent="0.25">
      <c r="A27" s="41">
        <v>18</v>
      </c>
      <c r="B27" s="32">
        <v>3</v>
      </c>
      <c r="C27" s="41">
        <v>11</v>
      </c>
      <c r="D27" s="32">
        <v>2</v>
      </c>
      <c r="E27" s="59" t="s">
        <v>6</v>
      </c>
      <c r="F27" s="33">
        <v>1</v>
      </c>
      <c r="G27" s="59" t="s">
        <v>6</v>
      </c>
      <c r="H27" s="33">
        <v>1</v>
      </c>
      <c r="I27" s="59" t="s">
        <v>6</v>
      </c>
      <c r="J27" s="33">
        <v>1</v>
      </c>
      <c r="K27" s="59" t="s">
        <v>98</v>
      </c>
      <c r="L27" s="33">
        <v>0</v>
      </c>
      <c r="M27" s="33"/>
      <c r="N27" s="59" t="s">
        <v>98</v>
      </c>
      <c r="O27" s="33">
        <v>0</v>
      </c>
      <c r="P27" s="59" t="s">
        <v>6</v>
      </c>
      <c r="Q27" s="33">
        <v>1</v>
      </c>
      <c r="R27" s="59" t="s">
        <v>6</v>
      </c>
      <c r="S27" s="33">
        <v>1</v>
      </c>
      <c r="T27" s="59" t="s">
        <v>6</v>
      </c>
      <c r="U27" s="33">
        <v>1</v>
      </c>
      <c r="V27" s="59" t="s">
        <v>6</v>
      </c>
      <c r="W27" s="33">
        <v>1</v>
      </c>
      <c r="X27" s="59" t="s">
        <v>6</v>
      </c>
      <c r="Y27" s="33">
        <v>1</v>
      </c>
      <c r="Z27" s="59" t="s">
        <v>6</v>
      </c>
      <c r="AA27" s="33">
        <v>1</v>
      </c>
      <c r="AB27" s="59" t="s">
        <v>98</v>
      </c>
      <c r="AC27" s="33">
        <v>0</v>
      </c>
      <c r="AD27" s="59" t="s">
        <v>6</v>
      </c>
      <c r="AE27" s="33">
        <v>1</v>
      </c>
      <c r="AF27" s="59" t="s">
        <v>6</v>
      </c>
      <c r="AG27" s="33">
        <v>1</v>
      </c>
      <c r="AH27" s="59" t="s">
        <v>6</v>
      </c>
      <c r="AI27" s="33">
        <v>1</v>
      </c>
      <c r="AJ27" s="59" t="s">
        <v>6</v>
      </c>
      <c r="AK27" s="33">
        <v>1</v>
      </c>
      <c r="AL27" s="59" t="s">
        <v>6</v>
      </c>
      <c r="AM27" s="33">
        <v>1</v>
      </c>
      <c r="AN27" s="59" t="s">
        <v>6</v>
      </c>
      <c r="AO27" s="33">
        <v>1</v>
      </c>
      <c r="AP27" s="59" t="s">
        <v>6</v>
      </c>
      <c r="AQ27" s="33">
        <v>1</v>
      </c>
      <c r="AR27" s="59" t="s">
        <v>6</v>
      </c>
      <c r="AS27" s="33">
        <v>1</v>
      </c>
      <c r="AT27" s="33">
        <v>14</v>
      </c>
      <c r="AU27" s="34">
        <v>0.93333333333333335</v>
      </c>
      <c r="AV27" s="33" t="s">
        <v>146</v>
      </c>
      <c r="AW27" s="33" t="s">
        <v>122</v>
      </c>
      <c r="AX27" s="59" t="s">
        <v>123</v>
      </c>
      <c r="AY27" s="33">
        <v>4</v>
      </c>
      <c r="AZ27" s="59" t="s">
        <v>128</v>
      </c>
      <c r="BA27" s="33">
        <v>2</v>
      </c>
      <c r="BB27" s="59" t="s">
        <v>128</v>
      </c>
      <c r="BC27" s="33">
        <v>3</v>
      </c>
      <c r="BD27" s="59" t="s">
        <v>125</v>
      </c>
      <c r="BE27" s="33">
        <v>3</v>
      </c>
      <c r="BF27" s="59" t="s">
        <v>127</v>
      </c>
      <c r="BG27" s="33">
        <v>3</v>
      </c>
      <c r="BH27" s="59" t="s">
        <v>123</v>
      </c>
      <c r="BI27" s="33">
        <v>4</v>
      </c>
      <c r="BJ27" s="59" t="s">
        <v>123</v>
      </c>
      <c r="BK27" s="33">
        <v>4</v>
      </c>
      <c r="BL27" s="59" t="s">
        <v>123</v>
      </c>
      <c r="BM27" s="33">
        <v>4</v>
      </c>
      <c r="BN27" s="59" t="s">
        <v>124</v>
      </c>
      <c r="BO27" s="33">
        <v>2</v>
      </c>
      <c r="BP27" s="59" t="s">
        <v>127</v>
      </c>
      <c r="BQ27" s="33">
        <v>3</v>
      </c>
      <c r="BR27" s="59" t="s">
        <v>123</v>
      </c>
      <c r="BS27" s="33">
        <v>4</v>
      </c>
      <c r="BT27" s="59" t="s">
        <v>123</v>
      </c>
      <c r="BU27" s="33">
        <v>4</v>
      </c>
      <c r="BV27" s="59" t="s">
        <v>128</v>
      </c>
      <c r="BW27" s="33">
        <v>3</v>
      </c>
      <c r="BX27" s="59" t="s">
        <v>6</v>
      </c>
      <c r="BY27" s="33">
        <v>1</v>
      </c>
      <c r="BZ27" s="33"/>
      <c r="CA27" s="59" t="s">
        <v>6</v>
      </c>
      <c r="CB27" s="33">
        <v>1</v>
      </c>
      <c r="CC27" s="33"/>
      <c r="CD27" s="33">
        <v>45</v>
      </c>
      <c r="CE27" s="33" t="s">
        <v>150</v>
      </c>
      <c r="CF27" s="33" t="s">
        <v>122</v>
      </c>
    </row>
    <row r="28" spans="1:84" x14ac:dyDescent="0.25">
      <c r="A28" s="41">
        <v>18</v>
      </c>
      <c r="B28" s="32">
        <v>3</v>
      </c>
      <c r="C28" s="41">
        <v>12</v>
      </c>
      <c r="D28" s="32">
        <v>3</v>
      </c>
      <c r="E28" s="59" t="s">
        <v>6</v>
      </c>
      <c r="F28" s="33">
        <v>1</v>
      </c>
      <c r="G28" s="59" t="s">
        <v>6</v>
      </c>
      <c r="H28" s="33">
        <v>1</v>
      </c>
      <c r="I28" s="59" t="s">
        <v>6</v>
      </c>
      <c r="J28" s="33">
        <v>1</v>
      </c>
      <c r="K28" s="59" t="s">
        <v>98</v>
      </c>
      <c r="L28" s="33">
        <v>0</v>
      </c>
      <c r="M28" s="33"/>
      <c r="N28" s="59" t="s">
        <v>98</v>
      </c>
      <c r="O28" s="33">
        <v>0</v>
      </c>
      <c r="P28" s="59" t="s">
        <v>6</v>
      </c>
      <c r="Q28" s="33">
        <v>1</v>
      </c>
      <c r="R28" s="59" t="s">
        <v>6</v>
      </c>
      <c r="S28" s="33">
        <v>1</v>
      </c>
      <c r="T28" s="59" t="s">
        <v>98</v>
      </c>
      <c r="U28" s="33">
        <v>0</v>
      </c>
      <c r="V28" s="59" t="s">
        <v>98</v>
      </c>
      <c r="W28" s="33">
        <v>0</v>
      </c>
      <c r="X28" s="59" t="s">
        <v>98</v>
      </c>
      <c r="Y28" s="33">
        <v>0</v>
      </c>
      <c r="Z28" s="59" t="s">
        <v>98</v>
      </c>
      <c r="AA28" s="33">
        <v>0</v>
      </c>
      <c r="AB28" s="59" t="s">
        <v>98</v>
      </c>
      <c r="AC28" s="33">
        <v>0</v>
      </c>
      <c r="AD28" s="59" t="s">
        <v>98</v>
      </c>
      <c r="AE28" s="33">
        <v>0</v>
      </c>
      <c r="AF28" s="59" t="s">
        <v>98</v>
      </c>
      <c r="AG28" s="33">
        <v>0</v>
      </c>
      <c r="AH28" s="59" t="s">
        <v>98</v>
      </c>
      <c r="AI28" s="33">
        <v>0</v>
      </c>
      <c r="AJ28" s="59" t="s">
        <v>98</v>
      </c>
      <c r="AK28" s="33">
        <v>0</v>
      </c>
      <c r="AL28" s="59" t="s">
        <v>98</v>
      </c>
      <c r="AM28" s="33">
        <v>0</v>
      </c>
      <c r="AN28" s="59" t="s">
        <v>98</v>
      </c>
      <c r="AO28" s="33">
        <v>0</v>
      </c>
      <c r="AP28" s="59" t="s">
        <v>6</v>
      </c>
      <c r="AQ28" s="33">
        <v>1</v>
      </c>
      <c r="AR28" s="59" t="s">
        <v>6</v>
      </c>
      <c r="AS28" s="33">
        <v>1</v>
      </c>
      <c r="AT28" s="33">
        <v>4</v>
      </c>
      <c r="AU28" s="34">
        <v>0.26666666666666666</v>
      </c>
      <c r="AV28" s="33" t="s">
        <v>153</v>
      </c>
      <c r="AW28" s="33" t="s">
        <v>108</v>
      </c>
      <c r="AX28" s="59" t="s">
        <v>127</v>
      </c>
      <c r="AY28" s="33">
        <v>3</v>
      </c>
      <c r="AZ28" s="59" t="s">
        <v>127</v>
      </c>
      <c r="BA28" s="33">
        <v>3</v>
      </c>
      <c r="BB28" s="59" t="s">
        <v>124</v>
      </c>
      <c r="BC28" s="33">
        <v>2</v>
      </c>
      <c r="BD28" s="59" t="s">
        <v>125</v>
      </c>
      <c r="BE28" s="33">
        <v>3</v>
      </c>
      <c r="BF28" s="59" t="s">
        <v>128</v>
      </c>
      <c r="BG28" s="33">
        <v>2</v>
      </c>
      <c r="BH28" s="59" t="s">
        <v>124</v>
      </c>
      <c r="BI28" s="33">
        <v>3</v>
      </c>
      <c r="BJ28" s="59" t="s">
        <v>127</v>
      </c>
      <c r="BK28" s="33">
        <v>3</v>
      </c>
      <c r="BL28" s="59" t="s">
        <v>127</v>
      </c>
      <c r="BM28" s="33">
        <v>3</v>
      </c>
      <c r="BN28" s="59" t="s">
        <v>124</v>
      </c>
      <c r="BO28" s="33">
        <v>2</v>
      </c>
      <c r="BP28" s="59" t="s">
        <v>127</v>
      </c>
      <c r="BQ28" s="33">
        <v>3</v>
      </c>
      <c r="BR28" s="59" t="s">
        <v>127</v>
      </c>
      <c r="BS28" s="33">
        <v>3</v>
      </c>
      <c r="BT28" s="59" t="s">
        <v>127</v>
      </c>
      <c r="BU28" s="33">
        <v>3</v>
      </c>
      <c r="BV28" s="59" t="s">
        <v>128</v>
      </c>
      <c r="BW28" s="33">
        <v>3</v>
      </c>
      <c r="BX28" s="59" t="s">
        <v>98</v>
      </c>
      <c r="BY28" s="33">
        <v>0</v>
      </c>
      <c r="BZ28" s="33" t="s">
        <v>166</v>
      </c>
      <c r="CA28" s="59" t="s">
        <v>98</v>
      </c>
      <c r="CB28" s="33">
        <v>0</v>
      </c>
      <c r="CC28" s="33" t="s">
        <v>167</v>
      </c>
      <c r="CD28" s="33">
        <v>36</v>
      </c>
      <c r="CE28" s="33" t="s">
        <v>147</v>
      </c>
      <c r="CF28" s="33" t="s">
        <v>156</v>
      </c>
    </row>
    <row r="29" spans="1:84" x14ac:dyDescent="0.25">
      <c r="A29" s="41">
        <v>16</v>
      </c>
      <c r="B29" s="32">
        <v>1</v>
      </c>
      <c r="C29" s="41">
        <v>14</v>
      </c>
      <c r="D29" s="32">
        <v>5</v>
      </c>
      <c r="E29" s="59" t="s">
        <v>6</v>
      </c>
      <c r="F29" s="33">
        <v>1</v>
      </c>
      <c r="G29" s="59" t="s">
        <v>6</v>
      </c>
      <c r="H29" s="33">
        <v>1</v>
      </c>
      <c r="I29" s="59" t="s">
        <v>6</v>
      </c>
      <c r="J29" s="33">
        <v>1</v>
      </c>
      <c r="K29" s="59" t="s">
        <v>98</v>
      </c>
      <c r="L29" s="33">
        <v>0</v>
      </c>
      <c r="M29" s="33"/>
      <c r="N29" s="59" t="s">
        <v>98</v>
      </c>
      <c r="O29" s="33">
        <v>0</v>
      </c>
      <c r="P29" s="59" t="s">
        <v>6</v>
      </c>
      <c r="Q29" s="33">
        <v>1</v>
      </c>
      <c r="R29" s="59" t="s">
        <v>6</v>
      </c>
      <c r="S29" s="33">
        <v>1</v>
      </c>
      <c r="T29" s="59" t="s">
        <v>98</v>
      </c>
      <c r="U29" s="33">
        <v>0</v>
      </c>
      <c r="V29" s="59" t="s">
        <v>6</v>
      </c>
      <c r="W29" s="33">
        <v>1</v>
      </c>
      <c r="X29" s="59" t="s">
        <v>98</v>
      </c>
      <c r="Y29" s="33">
        <v>0</v>
      </c>
      <c r="Z29" s="59" t="s">
        <v>6</v>
      </c>
      <c r="AA29" s="33">
        <v>1</v>
      </c>
      <c r="AB29" s="59" t="s">
        <v>6</v>
      </c>
      <c r="AC29" s="33">
        <v>1</v>
      </c>
      <c r="AD29" s="59" t="s">
        <v>6</v>
      </c>
      <c r="AE29" s="33">
        <v>1</v>
      </c>
      <c r="AF29" s="59" t="s">
        <v>6</v>
      </c>
      <c r="AG29" s="33">
        <v>1</v>
      </c>
      <c r="AH29" s="59" t="s">
        <v>98</v>
      </c>
      <c r="AI29" s="33">
        <v>0</v>
      </c>
      <c r="AJ29" s="59" t="s">
        <v>98</v>
      </c>
      <c r="AK29" s="33">
        <v>0</v>
      </c>
      <c r="AL29" s="59" t="s">
        <v>6</v>
      </c>
      <c r="AM29" s="33">
        <v>1</v>
      </c>
      <c r="AN29" s="59" t="s">
        <v>98</v>
      </c>
      <c r="AO29" s="33">
        <v>0</v>
      </c>
      <c r="AP29" s="59" t="s">
        <v>6</v>
      </c>
      <c r="AQ29" s="33">
        <v>1</v>
      </c>
      <c r="AR29" s="59" t="s">
        <v>6</v>
      </c>
      <c r="AS29" s="33">
        <v>1</v>
      </c>
      <c r="AT29" s="33">
        <v>10</v>
      </c>
      <c r="AU29" s="34">
        <v>0.66666666666666663</v>
      </c>
      <c r="AV29" s="33" t="s">
        <v>165</v>
      </c>
      <c r="AW29" s="33" t="s">
        <v>107</v>
      </c>
      <c r="AX29" s="59" t="s">
        <v>127</v>
      </c>
      <c r="AY29" s="33">
        <v>3</v>
      </c>
      <c r="AZ29" s="59" t="s">
        <v>127</v>
      </c>
      <c r="BA29" s="33">
        <v>3</v>
      </c>
      <c r="BB29" s="59" t="s">
        <v>128</v>
      </c>
      <c r="BC29" s="33">
        <v>3</v>
      </c>
      <c r="BD29" s="59" t="s">
        <v>127</v>
      </c>
      <c r="BE29" s="33">
        <v>2</v>
      </c>
      <c r="BF29" s="59" t="s">
        <v>127</v>
      </c>
      <c r="BG29" s="33">
        <v>3</v>
      </c>
      <c r="BH29" s="59" t="s">
        <v>124</v>
      </c>
      <c r="BI29" s="33">
        <v>3</v>
      </c>
      <c r="BJ29" s="59" t="s">
        <v>127</v>
      </c>
      <c r="BK29" s="33">
        <v>3</v>
      </c>
      <c r="BL29" s="59" t="s">
        <v>127</v>
      </c>
      <c r="BM29" s="33">
        <v>3</v>
      </c>
      <c r="BN29" s="59" t="s">
        <v>124</v>
      </c>
      <c r="BO29" s="33">
        <v>2</v>
      </c>
      <c r="BP29" s="59" t="s">
        <v>127</v>
      </c>
      <c r="BQ29" s="33">
        <v>3</v>
      </c>
      <c r="BR29" s="59" t="s">
        <v>127</v>
      </c>
      <c r="BS29" s="33">
        <v>3</v>
      </c>
      <c r="BT29" s="59" t="s">
        <v>127</v>
      </c>
      <c r="BU29" s="33">
        <v>3</v>
      </c>
      <c r="BV29" s="59" t="s">
        <v>128</v>
      </c>
      <c r="BW29" s="33">
        <v>3</v>
      </c>
      <c r="BX29" s="59" t="s">
        <v>98</v>
      </c>
      <c r="BY29" s="33">
        <v>0</v>
      </c>
      <c r="BZ29" s="33" t="s">
        <v>168</v>
      </c>
      <c r="CA29" s="59" t="s">
        <v>98</v>
      </c>
      <c r="CB29" s="33">
        <v>0</v>
      </c>
      <c r="CC29" s="33" t="s">
        <v>168</v>
      </c>
      <c r="CD29" s="33">
        <v>37</v>
      </c>
      <c r="CE29" s="33" t="s">
        <v>147</v>
      </c>
      <c r="CF29" s="33" t="s">
        <v>156</v>
      </c>
    </row>
    <row r="30" spans="1:84" x14ac:dyDescent="0.25">
      <c r="A30" s="41">
        <v>18</v>
      </c>
      <c r="B30" s="32">
        <v>3</v>
      </c>
      <c r="C30" s="41">
        <v>12</v>
      </c>
      <c r="D30" s="32">
        <v>3</v>
      </c>
      <c r="E30" s="59" t="s">
        <v>98</v>
      </c>
      <c r="F30" s="33">
        <v>0</v>
      </c>
      <c r="G30" s="59" t="s">
        <v>6</v>
      </c>
      <c r="H30" s="33">
        <v>1</v>
      </c>
      <c r="I30" s="59" t="s">
        <v>6</v>
      </c>
      <c r="J30" s="33">
        <v>1</v>
      </c>
      <c r="K30" s="59" t="s">
        <v>98</v>
      </c>
      <c r="L30" s="33">
        <v>0</v>
      </c>
      <c r="M30" s="33"/>
      <c r="N30" s="59" t="s">
        <v>98</v>
      </c>
      <c r="O30" s="33">
        <v>0</v>
      </c>
      <c r="P30" s="59" t="s">
        <v>6</v>
      </c>
      <c r="Q30" s="33">
        <v>1</v>
      </c>
      <c r="R30" s="59" t="s">
        <v>6</v>
      </c>
      <c r="S30" s="33">
        <v>1</v>
      </c>
      <c r="T30" s="59" t="s">
        <v>6</v>
      </c>
      <c r="U30" s="33">
        <v>1</v>
      </c>
      <c r="V30" s="59" t="s">
        <v>98</v>
      </c>
      <c r="W30" s="33">
        <v>0</v>
      </c>
      <c r="X30" s="59" t="s">
        <v>98</v>
      </c>
      <c r="Y30" s="33">
        <v>0</v>
      </c>
      <c r="Z30" s="59" t="s">
        <v>98</v>
      </c>
      <c r="AA30" s="33">
        <v>0</v>
      </c>
      <c r="AB30" s="59" t="s">
        <v>98</v>
      </c>
      <c r="AC30" s="33">
        <v>0</v>
      </c>
      <c r="AD30" s="59" t="s">
        <v>98</v>
      </c>
      <c r="AE30" s="33">
        <v>0</v>
      </c>
      <c r="AF30" s="59" t="s">
        <v>98</v>
      </c>
      <c r="AG30" s="33">
        <v>0</v>
      </c>
      <c r="AH30" s="59" t="s">
        <v>98</v>
      </c>
      <c r="AI30" s="33">
        <v>0</v>
      </c>
      <c r="AJ30" s="59" t="s">
        <v>98</v>
      </c>
      <c r="AK30" s="33">
        <v>0</v>
      </c>
      <c r="AL30" s="59" t="s">
        <v>98</v>
      </c>
      <c r="AM30" s="33">
        <v>0</v>
      </c>
      <c r="AN30" s="59" t="s">
        <v>98</v>
      </c>
      <c r="AO30" s="33">
        <v>0</v>
      </c>
      <c r="AP30" s="59" t="s">
        <v>6</v>
      </c>
      <c r="AQ30" s="33">
        <v>1</v>
      </c>
      <c r="AR30" s="59" t="s">
        <v>6</v>
      </c>
      <c r="AS30" s="33">
        <v>1</v>
      </c>
      <c r="AT30" s="33">
        <v>5</v>
      </c>
      <c r="AU30" s="34">
        <v>0.33333333333333331</v>
      </c>
      <c r="AV30" s="33" t="s">
        <v>153</v>
      </c>
      <c r="AW30" s="33" t="s">
        <v>108</v>
      </c>
      <c r="AX30" s="59" t="s">
        <v>127</v>
      </c>
      <c r="AY30" s="33">
        <v>3</v>
      </c>
      <c r="AZ30" s="59" t="s">
        <v>127</v>
      </c>
      <c r="BA30" s="33">
        <v>3</v>
      </c>
      <c r="BB30" s="59" t="s">
        <v>124</v>
      </c>
      <c r="BC30" s="33">
        <v>2</v>
      </c>
      <c r="BD30" s="59" t="s">
        <v>127</v>
      </c>
      <c r="BE30" s="33">
        <v>2</v>
      </c>
      <c r="BF30" s="59" t="s">
        <v>127</v>
      </c>
      <c r="BG30" s="33">
        <v>3</v>
      </c>
      <c r="BH30" s="59" t="s">
        <v>124</v>
      </c>
      <c r="BI30" s="33">
        <v>3</v>
      </c>
      <c r="BJ30" s="59" t="s">
        <v>127</v>
      </c>
      <c r="BK30" s="33">
        <v>3</v>
      </c>
      <c r="BL30" s="59" t="s">
        <v>127</v>
      </c>
      <c r="BM30" s="33">
        <v>3</v>
      </c>
      <c r="BN30" s="59" t="s">
        <v>124</v>
      </c>
      <c r="BO30" s="33">
        <v>2</v>
      </c>
      <c r="BP30" s="59" t="s">
        <v>127</v>
      </c>
      <c r="BQ30" s="33">
        <v>3</v>
      </c>
      <c r="BR30" s="59" t="s">
        <v>127</v>
      </c>
      <c r="BS30" s="33">
        <v>3</v>
      </c>
      <c r="BT30" s="59" t="s">
        <v>127</v>
      </c>
      <c r="BU30" s="33">
        <v>3</v>
      </c>
      <c r="BV30" s="59" t="s">
        <v>128</v>
      </c>
      <c r="BW30" s="33">
        <v>3</v>
      </c>
      <c r="BX30" s="59" t="s">
        <v>98</v>
      </c>
      <c r="BY30" s="33">
        <v>0</v>
      </c>
      <c r="BZ30" s="33" t="s">
        <v>169</v>
      </c>
      <c r="CA30" s="59" t="s">
        <v>6</v>
      </c>
      <c r="CB30" s="33">
        <v>1</v>
      </c>
      <c r="CC30" s="33"/>
      <c r="CD30" s="33">
        <v>37</v>
      </c>
      <c r="CE30" s="33" t="s">
        <v>147</v>
      </c>
      <c r="CF30" s="33" t="s">
        <v>156</v>
      </c>
    </row>
    <row r="31" spans="1:84" x14ac:dyDescent="0.25">
      <c r="A31" s="41">
        <v>18</v>
      </c>
      <c r="B31" s="32">
        <v>3</v>
      </c>
      <c r="C31" s="41">
        <v>13</v>
      </c>
      <c r="D31" s="32">
        <v>4</v>
      </c>
      <c r="E31" s="59" t="s">
        <v>98</v>
      </c>
      <c r="F31" s="33">
        <v>0</v>
      </c>
      <c r="G31" s="59" t="s">
        <v>6</v>
      </c>
      <c r="H31" s="33">
        <v>1</v>
      </c>
      <c r="I31" s="59" t="s">
        <v>98</v>
      </c>
      <c r="J31" s="33">
        <v>0</v>
      </c>
      <c r="K31" s="59" t="s">
        <v>98</v>
      </c>
      <c r="L31" s="33">
        <v>0</v>
      </c>
      <c r="M31" s="33"/>
      <c r="N31" s="59" t="s">
        <v>98</v>
      </c>
      <c r="O31" s="33">
        <v>0</v>
      </c>
      <c r="P31" s="59" t="s">
        <v>98</v>
      </c>
      <c r="Q31" s="33">
        <v>0</v>
      </c>
      <c r="R31" s="59" t="s">
        <v>6</v>
      </c>
      <c r="S31" s="33">
        <v>1</v>
      </c>
      <c r="T31" s="59" t="s">
        <v>6</v>
      </c>
      <c r="U31" s="33">
        <v>1</v>
      </c>
      <c r="V31" s="59" t="s">
        <v>98</v>
      </c>
      <c r="W31" s="33">
        <v>0</v>
      </c>
      <c r="X31" s="59" t="s">
        <v>6</v>
      </c>
      <c r="Y31" s="33">
        <v>1</v>
      </c>
      <c r="Z31" s="59" t="s">
        <v>98</v>
      </c>
      <c r="AA31" s="33">
        <v>0</v>
      </c>
      <c r="AB31" s="59" t="s">
        <v>98</v>
      </c>
      <c r="AC31" s="33">
        <v>0</v>
      </c>
      <c r="AD31" s="59" t="s">
        <v>98</v>
      </c>
      <c r="AE31" s="33">
        <v>0</v>
      </c>
      <c r="AF31" s="59" t="s">
        <v>98</v>
      </c>
      <c r="AG31" s="33">
        <v>0</v>
      </c>
      <c r="AH31" s="59" t="s">
        <v>98</v>
      </c>
      <c r="AI31" s="33">
        <v>0</v>
      </c>
      <c r="AJ31" s="59" t="s">
        <v>98</v>
      </c>
      <c r="AK31" s="33">
        <v>0</v>
      </c>
      <c r="AL31" s="59" t="s">
        <v>98</v>
      </c>
      <c r="AM31" s="33">
        <v>0</v>
      </c>
      <c r="AN31" s="59" t="s">
        <v>98</v>
      </c>
      <c r="AO31" s="33">
        <v>0</v>
      </c>
      <c r="AP31" s="59" t="s">
        <v>98</v>
      </c>
      <c r="AQ31" s="33">
        <v>0</v>
      </c>
      <c r="AR31" s="59" t="s">
        <v>98</v>
      </c>
      <c r="AS31" s="33">
        <v>0</v>
      </c>
      <c r="AT31" s="33">
        <v>3</v>
      </c>
      <c r="AU31" s="34">
        <v>0.2</v>
      </c>
      <c r="AV31" s="33" t="s">
        <v>153</v>
      </c>
      <c r="AW31" s="33" t="s">
        <v>108</v>
      </c>
      <c r="AX31" s="59" t="s">
        <v>127</v>
      </c>
      <c r="AY31" s="33">
        <v>3</v>
      </c>
      <c r="AZ31" s="59" t="s">
        <v>127</v>
      </c>
      <c r="BA31" s="33">
        <v>3</v>
      </c>
      <c r="BB31" s="59" t="s">
        <v>124</v>
      </c>
      <c r="BC31" s="33">
        <v>2</v>
      </c>
      <c r="BD31" s="59" t="s">
        <v>125</v>
      </c>
      <c r="BE31" s="33">
        <v>3</v>
      </c>
      <c r="BF31" s="59" t="s">
        <v>127</v>
      </c>
      <c r="BG31" s="33">
        <v>3</v>
      </c>
      <c r="BH31" s="59" t="s">
        <v>124</v>
      </c>
      <c r="BI31" s="33">
        <v>3</v>
      </c>
      <c r="BJ31" s="59" t="s">
        <v>127</v>
      </c>
      <c r="BK31" s="33">
        <v>3</v>
      </c>
      <c r="BL31" s="59" t="s">
        <v>127</v>
      </c>
      <c r="BM31" s="33">
        <v>3</v>
      </c>
      <c r="BN31" s="59" t="s">
        <v>124</v>
      </c>
      <c r="BO31" s="33">
        <v>2</v>
      </c>
      <c r="BP31" s="59" t="s">
        <v>127</v>
      </c>
      <c r="BQ31" s="33">
        <v>3</v>
      </c>
      <c r="BR31" s="59" t="s">
        <v>127</v>
      </c>
      <c r="BS31" s="33">
        <v>3</v>
      </c>
      <c r="BT31" s="59" t="s">
        <v>127</v>
      </c>
      <c r="BU31" s="33">
        <v>3</v>
      </c>
      <c r="BV31" s="59" t="s">
        <v>128</v>
      </c>
      <c r="BW31" s="33">
        <v>3</v>
      </c>
      <c r="BX31" s="59" t="s">
        <v>6</v>
      </c>
      <c r="BY31" s="33">
        <v>1</v>
      </c>
      <c r="BZ31" s="33"/>
      <c r="CA31" s="59" t="s">
        <v>6</v>
      </c>
      <c r="CB31" s="33">
        <v>1</v>
      </c>
      <c r="CC31" s="33"/>
      <c r="CD31" s="33">
        <v>39</v>
      </c>
      <c r="CE31" s="33" t="s">
        <v>150</v>
      </c>
      <c r="CF31" s="33" t="s">
        <v>122</v>
      </c>
    </row>
    <row r="32" spans="1:84" x14ac:dyDescent="0.25">
      <c r="A32" s="41">
        <v>18</v>
      </c>
      <c r="B32" s="32">
        <v>3</v>
      </c>
      <c r="C32" s="41">
        <v>10</v>
      </c>
      <c r="D32" s="32">
        <v>1</v>
      </c>
      <c r="E32" s="59" t="s">
        <v>6</v>
      </c>
      <c r="F32" s="33">
        <v>1</v>
      </c>
      <c r="G32" s="59" t="s">
        <v>6</v>
      </c>
      <c r="H32" s="33">
        <v>1</v>
      </c>
      <c r="I32" s="59" t="s">
        <v>6</v>
      </c>
      <c r="J32" s="33">
        <v>1</v>
      </c>
      <c r="K32" s="59" t="s">
        <v>6</v>
      </c>
      <c r="L32" s="33">
        <v>1</v>
      </c>
      <c r="M32" s="33" t="s">
        <v>148</v>
      </c>
      <c r="N32" s="59" t="s">
        <v>6</v>
      </c>
      <c r="O32" s="33">
        <v>1</v>
      </c>
      <c r="P32" s="59" t="s">
        <v>6</v>
      </c>
      <c r="Q32" s="33">
        <v>1</v>
      </c>
      <c r="R32" s="59" t="s">
        <v>98</v>
      </c>
      <c r="S32" s="33">
        <v>0</v>
      </c>
      <c r="T32" s="59" t="s">
        <v>6</v>
      </c>
      <c r="U32" s="33">
        <v>1</v>
      </c>
      <c r="V32" s="59" t="s">
        <v>6</v>
      </c>
      <c r="W32" s="33">
        <v>1</v>
      </c>
      <c r="X32" s="59" t="s">
        <v>98</v>
      </c>
      <c r="Y32" s="33">
        <v>0</v>
      </c>
      <c r="Z32" s="59" t="s">
        <v>98</v>
      </c>
      <c r="AA32" s="33">
        <v>0</v>
      </c>
      <c r="AB32" s="59" t="s">
        <v>6</v>
      </c>
      <c r="AC32" s="33">
        <v>1</v>
      </c>
      <c r="AD32" s="59" t="s">
        <v>98</v>
      </c>
      <c r="AE32" s="33">
        <v>0</v>
      </c>
      <c r="AF32" s="59" t="s">
        <v>98</v>
      </c>
      <c r="AG32" s="33">
        <v>0</v>
      </c>
      <c r="AH32" s="59" t="s">
        <v>6</v>
      </c>
      <c r="AI32" s="33">
        <v>1</v>
      </c>
      <c r="AJ32" s="59" t="s">
        <v>98</v>
      </c>
      <c r="AK32" s="33">
        <v>0</v>
      </c>
      <c r="AL32" s="59" t="s">
        <v>98</v>
      </c>
      <c r="AM32" s="33">
        <v>0</v>
      </c>
      <c r="AN32" s="59" t="s">
        <v>98</v>
      </c>
      <c r="AO32" s="33">
        <v>0</v>
      </c>
      <c r="AP32" s="59" t="s">
        <v>98</v>
      </c>
      <c r="AQ32" s="33">
        <v>0</v>
      </c>
      <c r="AR32" s="59" t="s">
        <v>6</v>
      </c>
      <c r="AS32" s="33">
        <v>1</v>
      </c>
      <c r="AT32" s="33">
        <v>6</v>
      </c>
      <c r="AU32" s="34">
        <v>0.4</v>
      </c>
      <c r="AV32" s="33" t="s">
        <v>153</v>
      </c>
      <c r="AW32" s="33" t="s">
        <v>108</v>
      </c>
      <c r="AX32" s="59" t="s">
        <v>123</v>
      </c>
      <c r="AY32" s="33">
        <v>4</v>
      </c>
      <c r="AZ32" s="59" t="s">
        <v>127</v>
      </c>
      <c r="BA32" s="33">
        <v>3</v>
      </c>
      <c r="BB32" s="59" t="s">
        <v>128</v>
      </c>
      <c r="BC32" s="33">
        <v>3</v>
      </c>
      <c r="BD32" s="59" t="s">
        <v>130</v>
      </c>
      <c r="BE32" s="33">
        <v>4</v>
      </c>
      <c r="BF32" s="59" t="s">
        <v>127</v>
      </c>
      <c r="BG32" s="33">
        <v>3</v>
      </c>
      <c r="BH32" s="59" t="s">
        <v>124</v>
      </c>
      <c r="BI32" s="33">
        <v>3</v>
      </c>
      <c r="BJ32" s="59" t="s">
        <v>123</v>
      </c>
      <c r="BK32" s="33">
        <v>4</v>
      </c>
      <c r="BL32" s="59" t="s">
        <v>127</v>
      </c>
      <c r="BM32" s="33">
        <v>3</v>
      </c>
      <c r="BN32" s="59" t="s">
        <v>128</v>
      </c>
      <c r="BO32" s="33">
        <v>3</v>
      </c>
      <c r="BP32" s="59" t="s">
        <v>123</v>
      </c>
      <c r="BQ32" s="33">
        <v>4</v>
      </c>
      <c r="BR32" s="59" t="s">
        <v>123</v>
      </c>
      <c r="BS32" s="33">
        <v>4</v>
      </c>
      <c r="BT32" s="59" t="s">
        <v>127</v>
      </c>
      <c r="BU32" s="33">
        <v>3</v>
      </c>
      <c r="BV32" s="59" t="s">
        <v>130</v>
      </c>
      <c r="BW32" s="33">
        <v>4</v>
      </c>
      <c r="BX32" s="59" t="s">
        <v>6</v>
      </c>
      <c r="BY32" s="33">
        <v>1</v>
      </c>
      <c r="BZ32" s="33"/>
      <c r="CA32" s="59" t="s">
        <v>6</v>
      </c>
      <c r="CB32" s="33">
        <v>1</v>
      </c>
      <c r="CC32" s="33"/>
      <c r="CD32" s="33">
        <v>47</v>
      </c>
      <c r="CE32" s="33" t="s">
        <v>150</v>
      </c>
      <c r="CF32" s="33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36DEB-1E55-4F6A-B7DD-2D989BBB4959}">
  <dimension ref="A1:BQ32"/>
  <sheetViews>
    <sheetView tabSelected="1" topLeftCell="AX1" workbookViewId="0">
      <selection activeCell="BO3" sqref="BO3:BQ32"/>
    </sheetView>
  </sheetViews>
  <sheetFormatPr defaultRowHeight="15" x14ac:dyDescent="0.25"/>
  <cols>
    <col min="1" max="1" width="9.140625" style="57"/>
    <col min="3" max="3" width="9.140625" style="57"/>
    <col min="5" max="5" width="9.140625" style="57"/>
    <col min="7" max="7" width="9.140625" style="57"/>
    <col min="9" max="9" width="9.140625" style="57"/>
    <col min="11" max="11" width="9.140625" style="57"/>
    <col min="13" max="13" width="9.140625" style="57"/>
    <col min="15" max="15" width="9.140625" style="57"/>
    <col min="17" max="17" width="9.140625" style="57"/>
    <col min="19" max="19" width="9.140625" style="57"/>
    <col min="21" max="21" width="9.140625" style="57"/>
    <col min="23" max="23" width="9.140625" style="57"/>
    <col min="25" max="25" width="9.140625" style="57"/>
    <col min="27" max="27" width="9.140625" style="57"/>
    <col min="29" max="29" width="9.140625" style="57"/>
    <col min="35" max="35" width="9.140625" style="57"/>
    <col min="37" max="37" width="9.140625" style="57"/>
    <col min="39" max="39" width="9.140625" style="57"/>
    <col min="41" max="41" width="9.140625" style="57"/>
    <col min="43" max="43" width="9.140625" style="57"/>
    <col min="45" max="45" width="9.140625" style="57"/>
    <col min="47" max="47" width="9.140625" style="57"/>
    <col min="49" max="49" width="9.140625" style="57"/>
    <col min="51" max="51" width="9.140625" style="57"/>
    <col min="53" max="53" width="9.140625" style="57"/>
    <col min="55" max="55" width="9.140625" style="57"/>
    <col min="57" max="57" width="9.140625" style="57"/>
    <col min="59" max="59" width="9.140625" style="57"/>
    <col min="61" max="61" width="9.140625" style="57"/>
    <col min="64" max="64" width="9.140625" style="57"/>
  </cols>
  <sheetData>
    <row r="1" spans="1:69" x14ac:dyDescent="0.25">
      <c r="A1" s="13" t="s">
        <v>106</v>
      </c>
      <c r="B1" s="13" t="s">
        <v>8</v>
      </c>
      <c r="C1" s="13" t="s">
        <v>126</v>
      </c>
      <c r="D1" s="13" t="s">
        <v>9</v>
      </c>
      <c r="E1" s="13" t="s">
        <v>129</v>
      </c>
      <c r="F1" s="13" t="s">
        <v>10</v>
      </c>
      <c r="G1" s="13" t="s">
        <v>131</v>
      </c>
      <c r="H1" s="13" t="s">
        <v>11</v>
      </c>
      <c r="I1" s="13" t="s">
        <v>132</v>
      </c>
      <c r="J1" s="13" t="s">
        <v>12</v>
      </c>
      <c r="K1" s="13" t="s">
        <v>133</v>
      </c>
      <c r="L1" s="13" t="s">
        <v>13</v>
      </c>
      <c r="M1" s="13" t="s">
        <v>134</v>
      </c>
      <c r="N1" s="13" t="s">
        <v>14</v>
      </c>
      <c r="O1" s="13" t="s">
        <v>135</v>
      </c>
      <c r="P1" s="13" t="s">
        <v>15</v>
      </c>
      <c r="Q1" s="13" t="s">
        <v>114</v>
      </c>
      <c r="R1" s="13" t="s">
        <v>16</v>
      </c>
      <c r="S1" s="13" t="s">
        <v>137</v>
      </c>
      <c r="T1" s="13" t="s">
        <v>17</v>
      </c>
      <c r="U1" s="13" t="s">
        <v>116</v>
      </c>
      <c r="V1" s="13" t="s">
        <v>18</v>
      </c>
      <c r="W1" s="13" t="s">
        <v>139</v>
      </c>
      <c r="X1" s="13" t="s">
        <v>19</v>
      </c>
      <c r="Y1" s="13" t="s">
        <v>140</v>
      </c>
      <c r="Z1" s="13" t="s">
        <v>20</v>
      </c>
      <c r="AA1" s="13" t="s">
        <v>152</v>
      </c>
      <c r="AB1" s="13" t="s">
        <v>21</v>
      </c>
      <c r="AC1" s="13" t="s">
        <v>120</v>
      </c>
      <c r="AD1" s="13" t="s">
        <v>22</v>
      </c>
      <c r="AE1" s="13" t="s">
        <v>70</v>
      </c>
      <c r="AF1" s="13" t="s">
        <v>91</v>
      </c>
      <c r="AG1" s="13" t="s">
        <v>90</v>
      </c>
      <c r="AH1" s="13" t="s">
        <v>89</v>
      </c>
      <c r="AI1" s="13" t="s">
        <v>106</v>
      </c>
      <c r="AJ1" s="13" t="s">
        <v>23</v>
      </c>
      <c r="AK1" s="13" t="s">
        <v>126</v>
      </c>
      <c r="AL1" s="13" t="s">
        <v>24</v>
      </c>
      <c r="AM1" s="11" t="s">
        <v>129</v>
      </c>
      <c r="AN1" s="11" t="s">
        <v>25</v>
      </c>
      <c r="AO1" s="11" t="s">
        <v>131</v>
      </c>
      <c r="AP1" s="11" t="s">
        <v>26</v>
      </c>
      <c r="AQ1" s="22" t="s">
        <v>132</v>
      </c>
      <c r="AR1" s="13" t="s">
        <v>27</v>
      </c>
      <c r="AS1" s="13" t="s">
        <v>133</v>
      </c>
      <c r="AT1" s="13" t="s">
        <v>28</v>
      </c>
      <c r="AU1" s="13" t="s">
        <v>134</v>
      </c>
      <c r="AV1" s="13" t="s">
        <v>29</v>
      </c>
      <c r="AW1" s="13" t="s">
        <v>135</v>
      </c>
      <c r="AX1" s="13" t="s">
        <v>30</v>
      </c>
      <c r="AY1" s="11" t="s">
        <v>114</v>
      </c>
      <c r="AZ1" s="11" t="s">
        <v>31</v>
      </c>
      <c r="BA1" s="22" t="s">
        <v>137</v>
      </c>
      <c r="BB1" s="13" t="s">
        <v>32</v>
      </c>
      <c r="BC1" s="13" t="s">
        <v>116</v>
      </c>
      <c r="BD1" s="13" t="s">
        <v>33</v>
      </c>
      <c r="BE1" s="13" t="s">
        <v>139</v>
      </c>
      <c r="BF1" s="13" t="s">
        <v>34</v>
      </c>
      <c r="BG1" s="11" t="s">
        <v>140</v>
      </c>
      <c r="BH1" s="11" t="s">
        <v>35</v>
      </c>
      <c r="BI1" s="22" t="s">
        <v>152</v>
      </c>
      <c r="BJ1" s="13" t="s">
        <v>36</v>
      </c>
      <c r="BK1" s="13" t="s">
        <v>37</v>
      </c>
      <c r="BL1" s="13" t="s">
        <v>120</v>
      </c>
      <c r="BM1" s="13" t="s">
        <v>38</v>
      </c>
      <c r="BN1" s="13" t="s">
        <v>39</v>
      </c>
      <c r="BO1" s="13" t="s">
        <v>88</v>
      </c>
      <c r="BP1" s="13" t="s">
        <v>170</v>
      </c>
      <c r="BQ1" s="13" t="s">
        <v>93</v>
      </c>
    </row>
    <row r="2" spans="1:69" x14ac:dyDescent="0.25">
      <c r="B2" s="36" t="s">
        <v>55</v>
      </c>
      <c r="C2" s="58"/>
      <c r="D2" s="36" t="s">
        <v>56</v>
      </c>
      <c r="E2" s="58"/>
      <c r="F2" s="36" t="s">
        <v>57</v>
      </c>
      <c r="G2" s="58"/>
      <c r="H2" s="36" t="s">
        <v>58</v>
      </c>
      <c r="I2" s="58"/>
      <c r="J2" s="36" t="s">
        <v>59</v>
      </c>
      <c r="K2" s="58"/>
      <c r="L2" s="36" t="s">
        <v>60</v>
      </c>
      <c r="M2" s="58"/>
      <c r="N2" s="36" t="s">
        <v>61</v>
      </c>
      <c r="O2" s="58"/>
      <c r="P2" s="36" t="s">
        <v>62</v>
      </c>
      <c r="Q2" s="58"/>
      <c r="R2" s="36" t="s">
        <v>63</v>
      </c>
      <c r="S2" s="58"/>
      <c r="T2" s="36" t="s">
        <v>64</v>
      </c>
      <c r="U2" s="58"/>
      <c r="V2" s="36" t="s">
        <v>65</v>
      </c>
      <c r="W2" s="58"/>
      <c r="X2" s="36" t="s">
        <v>66</v>
      </c>
      <c r="Y2" s="58"/>
      <c r="Z2" s="36" t="s">
        <v>67</v>
      </c>
      <c r="AA2" s="58"/>
      <c r="AB2" s="36" t="s">
        <v>68</v>
      </c>
      <c r="AC2" s="58"/>
      <c r="AD2" s="36" t="s">
        <v>69</v>
      </c>
      <c r="AE2" s="37" t="s">
        <v>71</v>
      </c>
      <c r="AF2" s="37" t="e">
        <v>#VALUE!</v>
      </c>
      <c r="AG2" s="37" t="e">
        <v>#VALUE!</v>
      </c>
      <c r="AH2" s="37" t="e">
        <v>#VALUE!</v>
      </c>
      <c r="AI2" s="59"/>
      <c r="AJ2" s="36" t="s">
        <v>72</v>
      </c>
      <c r="AK2" s="58"/>
      <c r="AL2" s="36" t="s">
        <v>73</v>
      </c>
      <c r="AM2" s="58"/>
      <c r="AN2" s="36" t="s">
        <v>74</v>
      </c>
      <c r="AO2" s="58"/>
      <c r="AP2" s="36" t="s">
        <v>75</v>
      </c>
      <c r="AQ2" s="58"/>
      <c r="AR2" s="36" t="s">
        <v>76</v>
      </c>
      <c r="AS2" s="58"/>
      <c r="AT2" s="36" t="s">
        <v>77</v>
      </c>
      <c r="AU2" s="58"/>
      <c r="AV2" s="36" t="s">
        <v>78</v>
      </c>
      <c r="AW2" s="58"/>
      <c r="AX2" s="36" t="s">
        <v>79</v>
      </c>
      <c r="AY2" s="58"/>
      <c r="AZ2" s="36" t="s">
        <v>80</v>
      </c>
      <c r="BA2" s="58"/>
      <c r="BB2" s="36" t="s">
        <v>81</v>
      </c>
      <c r="BC2" s="58"/>
      <c r="BD2" s="36" t="s">
        <v>82</v>
      </c>
      <c r="BE2" s="58"/>
      <c r="BF2" s="36" t="s">
        <v>83</v>
      </c>
      <c r="BG2" s="58"/>
      <c r="BH2" s="36" t="s">
        <v>84</v>
      </c>
      <c r="BI2" s="58"/>
      <c r="BJ2" s="36" t="s">
        <v>85</v>
      </c>
      <c r="BK2" s="36"/>
      <c r="BL2" s="58"/>
      <c r="BM2" s="36" t="s">
        <v>86</v>
      </c>
      <c r="BN2" s="36"/>
      <c r="BO2" s="36" t="s">
        <v>87</v>
      </c>
      <c r="BP2" s="36">
        <v>43.756756756756758</v>
      </c>
      <c r="BQ2" s="36"/>
    </row>
    <row r="3" spans="1:69" x14ac:dyDescent="0.25">
      <c r="A3" s="58" t="s">
        <v>98</v>
      </c>
      <c r="B3" s="42">
        <v>0</v>
      </c>
      <c r="C3" s="58" t="s">
        <v>6</v>
      </c>
      <c r="D3" s="42">
        <v>1</v>
      </c>
      <c r="E3" s="58" t="s">
        <v>6</v>
      </c>
      <c r="F3" s="42">
        <v>1</v>
      </c>
      <c r="G3" s="58" t="s">
        <v>6</v>
      </c>
      <c r="H3" s="42">
        <v>1</v>
      </c>
      <c r="I3" s="58" t="s">
        <v>6</v>
      </c>
      <c r="J3" s="42">
        <v>1</v>
      </c>
      <c r="K3" s="58" t="s">
        <v>6</v>
      </c>
      <c r="L3" s="42">
        <v>1</v>
      </c>
      <c r="M3" s="58" t="s">
        <v>6</v>
      </c>
      <c r="N3" s="42">
        <v>1</v>
      </c>
      <c r="O3" s="58" t="s">
        <v>6</v>
      </c>
      <c r="P3" s="42">
        <v>1</v>
      </c>
      <c r="Q3" s="58" t="s">
        <v>98</v>
      </c>
      <c r="R3" s="42">
        <v>0</v>
      </c>
      <c r="S3" s="58" t="s">
        <v>6</v>
      </c>
      <c r="T3" s="42">
        <v>1</v>
      </c>
      <c r="U3" s="58" t="s">
        <v>6</v>
      </c>
      <c r="V3" s="42">
        <v>1</v>
      </c>
      <c r="W3" s="59" t="s">
        <v>6</v>
      </c>
      <c r="X3" s="43">
        <v>1</v>
      </c>
      <c r="Y3" s="59" t="s">
        <v>6</v>
      </c>
      <c r="Z3" s="43">
        <v>1</v>
      </c>
      <c r="AA3" s="59" t="s">
        <v>6</v>
      </c>
      <c r="AB3" s="43">
        <v>1</v>
      </c>
      <c r="AC3" s="59" t="s">
        <v>98</v>
      </c>
      <c r="AD3" s="43">
        <v>0</v>
      </c>
      <c r="AE3" s="43">
        <v>12</v>
      </c>
      <c r="AF3" s="44">
        <v>0.8</v>
      </c>
      <c r="AG3" s="43" t="s">
        <v>146</v>
      </c>
      <c r="AH3" s="43" t="s">
        <v>122</v>
      </c>
      <c r="AI3" s="59" t="s">
        <v>123</v>
      </c>
      <c r="AJ3" s="43">
        <v>4</v>
      </c>
      <c r="AK3" s="59" t="s">
        <v>123</v>
      </c>
      <c r="AL3" s="43">
        <v>4</v>
      </c>
      <c r="AM3" s="59" t="s">
        <v>127</v>
      </c>
      <c r="AN3" s="43">
        <v>2</v>
      </c>
      <c r="AO3" s="59" t="s">
        <v>128</v>
      </c>
      <c r="AP3" s="43">
        <v>3</v>
      </c>
      <c r="AQ3" s="59" t="s">
        <v>123</v>
      </c>
      <c r="AR3" s="43">
        <v>4</v>
      </c>
      <c r="AS3" s="59" t="s">
        <v>123</v>
      </c>
      <c r="AT3" s="43">
        <v>4</v>
      </c>
      <c r="AU3" s="58" t="s">
        <v>123</v>
      </c>
      <c r="AV3" s="42">
        <v>4</v>
      </c>
      <c r="AW3" s="58" t="s">
        <v>123</v>
      </c>
      <c r="AX3" s="42">
        <v>4</v>
      </c>
      <c r="AY3" s="58" t="s">
        <v>128</v>
      </c>
      <c r="AZ3" s="42">
        <v>3</v>
      </c>
      <c r="BA3" s="58" t="s">
        <v>127</v>
      </c>
      <c r="BB3" s="42">
        <v>3</v>
      </c>
      <c r="BC3" s="58" t="s">
        <v>123</v>
      </c>
      <c r="BD3" s="42">
        <v>4</v>
      </c>
      <c r="BE3" s="58" t="s">
        <v>123</v>
      </c>
      <c r="BF3" s="42">
        <v>4</v>
      </c>
      <c r="BG3" s="58" t="s">
        <v>128</v>
      </c>
      <c r="BH3" s="42">
        <v>3</v>
      </c>
      <c r="BI3" s="58" t="s">
        <v>6</v>
      </c>
      <c r="BJ3" s="42">
        <v>1</v>
      </c>
      <c r="BK3" s="42"/>
      <c r="BL3" s="58" t="s">
        <v>6</v>
      </c>
      <c r="BM3" s="42">
        <v>1</v>
      </c>
      <c r="BN3" s="42"/>
      <c r="BO3" s="42">
        <v>48</v>
      </c>
      <c r="BP3" s="42" t="s">
        <v>150</v>
      </c>
      <c r="BQ3" s="42" t="s">
        <v>122</v>
      </c>
    </row>
    <row r="4" spans="1:69" x14ac:dyDescent="0.25">
      <c r="A4" s="58" t="s">
        <v>6</v>
      </c>
      <c r="B4" s="42">
        <v>1</v>
      </c>
      <c r="C4" s="58" t="s">
        <v>6</v>
      </c>
      <c r="D4" s="42">
        <v>1</v>
      </c>
      <c r="E4" s="58" t="s">
        <v>6</v>
      </c>
      <c r="F4" s="42">
        <v>1</v>
      </c>
      <c r="G4" s="58" t="s">
        <v>6</v>
      </c>
      <c r="H4" s="42">
        <v>1</v>
      </c>
      <c r="I4" s="58" t="s">
        <v>6</v>
      </c>
      <c r="J4" s="42">
        <v>1</v>
      </c>
      <c r="K4" s="58" t="s">
        <v>6</v>
      </c>
      <c r="L4" s="42">
        <v>1</v>
      </c>
      <c r="M4" s="58" t="s">
        <v>6</v>
      </c>
      <c r="N4" s="42">
        <v>1</v>
      </c>
      <c r="O4" s="58" t="s">
        <v>6</v>
      </c>
      <c r="P4" s="42">
        <v>1</v>
      </c>
      <c r="Q4" s="58" t="s">
        <v>6</v>
      </c>
      <c r="R4" s="42">
        <v>1</v>
      </c>
      <c r="S4" s="58" t="s">
        <v>6</v>
      </c>
      <c r="T4" s="42">
        <v>1</v>
      </c>
      <c r="U4" s="58" t="s">
        <v>6</v>
      </c>
      <c r="V4" s="42">
        <v>1</v>
      </c>
      <c r="W4" s="59" t="s">
        <v>6</v>
      </c>
      <c r="X4" s="43">
        <v>1</v>
      </c>
      <c r="Y4" s="59" t="s">
        <v>6</v>
      </c>
      <c r="Z4" s="43">
        <v>1</v>
      </c>
      <c r="AA4" s="59" t="s">
        <v>6</v>
      </c>
      <c r="AB4" s="43">
        <v>1</v>
      </c>
      <c r="AC4" s="59" t="s">
        <v>6</v>
      </c>
      <c r="AD4" s="43">
        <v>1</v>
      </c>
      <c r="AE4" s="43">
        <v>15</v>
      </c>
      <c r="AF4" s="44">
        <v>1</v>
      </c>
      <c r="AG4" s="43" t="s">
        <v>146</v>
      </c>
      <c r="AH4" s="43" t="s">
        <v>122</v>
      </c>
      <c r="AI4" s="59" t="s">
        <v>123</v>
      </c>
      <c r="AJ4" s="43">
        <v>4</v>
      </c>
      <c r="AK4" s="59" t="s">
        <v>123</v>
      </c>
      <c r="AL4" s="43">
        <v>4</v>
      </c>
      <c r="AM4" s="59" t="s">
        <v>130</v>
      </c>
      <c r="AN4" s="43">
        <v>4</v>
      </c>
      <c r="AO4" s="59" t="s">
        <v>130</v>
      </c>
      <c r="AP4" s="43">
        <v>4</v>
      </c>
      <c r="AQ4" s="59" t="s">
        <v>123</v>
      </c>
      <c r="AR4" s="43">
        <v>4</v>
      </c>
      <c r="AS4" s="59" t="s">
        <v>123</v>
      </c>
      <c r="AT4" s="43">
        <v>4</v>
      </c>
      <c r="AU4" s="58" t="s">
        <v>123</v>
      </c>
      <c r="AV4" s="42">
        <v>4</v>
      </c>
      <c r="AW4" s="58" t="s">
        <v>123</v>
      </c>
      <c r="AX4" s="42">
        <v>4</v>
      </c>
      <c r="AY4" s="58" t="s">
        <v>130</v>
      </c>
      <c r="AZ4" s="42">
        <v>4</v>
      </c>
      <c r="BA4" s="58" t="s">
        <v>123</v>
      </c>
      <c r="BB4" s="42">
        <v>4</v>
      </c>
      <c r="BC4" s="58" t="s">
        <v>123</v>
      </c>
      <c r="BD4" s="42">
        <v>4</v>
      </c>
      <c r="BE4" s="58" t="s">
        <v>123</v>
      </c>
      <c r="BF4" s="42">
        <v>4</v>
      </c>
      <c r="BG4" s="58" t="s">
        <v>130</v>
      </c>
      <c r="BH4" s="42">
        <v>4</v>
      </c>
      <c r="BI4" s="58" t="s">
        <v>6</v>
      </c>
      <c r="BJ4" s="42">
        <v>1</v>
      </c>
      <c r="BK4" s="42"/>
      <c r="BL4" s="58" t="s">
        <v>6</v>
      </c>
      <c r="BM4" s="42">
        <v>1</v>
      </c>
      <c r="BN4" s="42"/>
      <c r="BO4" s="42">
        <v>54</v>
      </c>
      <c r="BP4" s="42" t="s">
        <v>150</v>
      </c>
      <c r="BQ4" s="42" t="s">
        <v>122</v>
      </c>
    </row>
    <row r="5" spans="1:69" x14ac:dyDescent="0.25">
      <c r="A5" s="58" t="s">
        <v>6</v>
      </c>
      <c r="B5" s="42">
        <v>1</v>
      </c>
      <c r="C5" s="58" t="s">
        <v>6</v>
      </c>
      <c r="D5" s="42">
        <v>1</v>
      </c>
      <c r="E5" s="58" t="s">
        <v>6</v>
      </c>
      <c r="F5" s="42">
        <v>1</v>
      </c>
      <c r="G5" s="58" t="s">
        <v>98</v>
      </c>
      <c r="H5" s="42">
        <v>0</v>
      </c>
      <c r="I5" s="58" t="s">
        <v>6</v>
      </c>
      <c r="J5" s="42">
        <v>1</v>
      </c>
      <c r="K5" s="58" t="s">
        <v>6</v>
      </c>
      <c r="L5" s="42">
        <v>1</v>
      </c>
      <c r="M5" s="58" t="s">
        <v>6</v>
      </c>
      <c r="N5" s="42">
        <v>1</v>
      </c>
      <c r="O5" s="58" t="s">
        <v>6</v>
      </c>
      <c r="P5" s="42">
        <v>1</v>
      </c>
      <c r="Q5" s="58" t="s">
        <v>6</v>
      </c>
      <c r="R5" s="42">
        <v>1</v>
      </c>
      <c r="S5" s="58" t="s">
        <v>6</v>
      </c>
      <c r="T5" s="42">
        <v>1</v>
      </c>
      <c r="U5" s="58" t="s">
        <v>6</v>
      </c>
      <c r="V5" s="42">
        <v>1</v>
      </c>
      <c r="W5" s="59" t="s">
        <v>6</v>
      </c>
      <c r="X5" s="43">
        <v>1</v>
      </c>
      <c r="Y5" s="59" t="s">
        <v>6</v>
      </c>
      <c r="Z5" s="43">
        <v>1</v>
      </c>
      <c r="AA5" s="59" t="s">
        <v>6</v>
      </c>
      <c r="AB5" s="43">
        <v>1</v>
      </c>
      <c r="AC5" s="59" t="s">
        <v>98</v>
      </c>
      <c r="AD5" s="43">
        <v>0</v>
      </c>
      <c r="AE5" s="43">
        <v>13</v>
      </c>
      <c r="AF5" s="44">
        <v>0.8666666666666667</v>
      </c>
      <c r="AG5" s="43" t="s">
        <v>146</v>
      </c>
      <c r="AH5" s="43" t="s">
        <v>122</v>
      </c>
      <c r="AI5" s="59" t="s">
        <v>127</v>
      </c>
      <c r="AJ5" s="43">
        <v>3</v>
      </c>
      <c r="AK5" s="59" t="s">
        <v>127</v>
      </c>
      <c r="AL5" s="43">
        <v>3</v>
      </c>
      <c r="AM5" s="59" t="s">
        <v>127</v>
      </c>
      <c r="AN5" s="43">
        <v>2</v>
      </c>
      <c r="AO5" s="59" t="s">
        <v>127</v>
      </c>
      <c r="AP5" s="43">
        <v>2</v>
      </c>
      <c r="AQ5" s="59" t="s">
        <v>127</v>
      </c>
      <c r="AR5" s="43">
        <v>3</v>
      </c>
      <c r="AS5" s="59" t="s">
        <v>127</v>
      </c>
      <c r="AT5" s="43">
        <v>3</v>
      </c>
      <c r="AU5" s="58" t="s">
        <v>123</v>
      </c>
      <c r="AV5" s="42">
        <v>4</v>
      </c>
      <c r="AW5" s="58" t="s">
        <v>127</v>
      </c>
      <c r="AX5" s="42">
        <v>3</v>
      </c>
      <c r="AY5" s="58" t="s">
        <v>128</v>
      </c>
      <c r="AZ5" s="42">
        <v>3</v>
      </c>
      <c r="BA5" s="58" t="s">
        <v>123</v>
      </c>
      <c r="BB5" s="42">
        <v>4</v>
      </c>
      <c r="BC5" s="58" t="s">
        <v>127</v>
      </c>
      <c r="BD5" s="42">
        <v>3</v>
      </c>
      <c r="BE5" s="58" t="s">
        <v>127</v>
      </c>
      <c r="BF5" s="42">
        <v>3</v>
      </c>
      <c r="BG5" s="58" t="s">
        <v>127</v>
      </c>
      <c r="BH5" s="42">
        <v>2</v>
      </c>
      <c r="BI5" s="58" t="s">
        <v>6</v>
      </c>
      <c r="BJ5" s="42">
        <v>1</v>
      </c>
      <c r="BK5" s="42"/>
      <c r="BL5" s="58" t="s">
        <v>6</v>
      </c>
      <c r="BM5" s="42">
        <v>1</v>
      </c>
      <c r="BN5" s="42"/>
      <c r="BO5" s="42">
        <v>40</v>
      </c>
      <c r="BP5" s="42" t="s">
        <v>147</v>
      </c>
      <c r="BQ5" s="42" t="s">
        <v>156</v>
      </c>
    </row>
    <row r="6" spans="1:69" x14ac:dyDescent="0.25">
      <c r="A6" s="58" t="s">
        <v>6</v>
      </c>
      <c r="B6" s="42">
        <v>1</v>
      </c>
      <c r="C6" s="58" t="s">
        <v>6</v>
      </c>
      <c r="D6" s="42">
        <v>1</v>
      </c>
      <c r="E6" s="58" t="s">
        <v>6</v>
      </c>
      <c r="F6" s="42">
        <v>1</v>
      </c>
      <c r="G6" s="58" t="s">
        <v>6</v>
      </c>
      <c r="H6" s="42">
        <v>1</v>
      </c>
      <c r="I6" s="58" t="s">
        <v>6</v>
      </c>
      <c r="J6" s="42">
        <v>1</v>
      </c>
      <c r="K6" s="58" t="s">
        <v>6</v>
      </c>
      <c r="L6" s="42">
        <v>1</v>
      </c>
      <c r="M6" s="58" t="s">
        <v>6</v>
      </c>
      <c r="N6" s="42">
        <v>1</v>
      </c>
      <c r="O6" s="58" t="s">
        <v>6</v>
      </c>
      <c r="P6" s="42">
        <v>1</v>
      </c>
      <c r="Q6" s="58" t="s">
        <v>98</v>
      </c>
      <c r="R6" s="42">
        <v>0</v>
      </c>
      <c r="S6" s="58" t="s">
        <v>6</v>
      </c>
      <c r="T6" s="42">
        <v>1</v>
      </c>
      <c r="U6" s="58" t="s">
        <v>6</v>
      </c>
      <c r="V6" s="42">
        <v>1</v>
      </c>
      <c r="W6" s="59" t="s">
        <v>6</v>
      </c>
      <c r="X6" s="43">
        <v>1</v>
      </c>
      <c r="Y6" s="59" t="s">
        <v>6</v>
      </c>
      <c r="Z6" s="43">
        <v>1</v>
      </c>
      <c r="AA6" s="59" t="s">
        <v>6</v>
      </c>
      <c r="AB6" s="43">
        <v>1</v>
      </c>
      <c r="AC6" s="59" t="s">
        <v>98</v>
      </c>
      <c r="AD6" s="43">
        <v>0</v>
      </c>
      <c r="AE6" s="43">
        <v>13</v>
      </c>
      <c r="AF6" s="44">
        <v>0.8666666666666667</v>
      </c>
      <c r="AG6" s="43" t="s">
        <v>146</v>
      </c>
      <c r="AH6" s="43" t="s">
        <v>122</v>
      </c>
      <c r="AI6" s="59" t="s">
        <v>123</v>
      </c>
      <c r="AJ6" s="43">
        <v>4</v>
      </c>
      <c r="AK6" s="59" t="s">
        <v>123</v>
      </c>
      <c r="AL6" s="43">
        <v>4</v>
      </c>
      <c r="AM6" s="59" t="s">
        <v>125</v>
      </c>
      <c r="AN6" s="43">
        <v>3</v>
      </c>
      <c r="AO6" s="59" t="s">
        <v>128</v>
      </c>
      <c r="AP6" s="43">
        <v>3</v>
      </c>
      <c r="AQ6" s="59" t="s">
        <v>123</v>
      </c>
      <c r="AR6" s="43">
        <v>4</v>
      </c>
      <c r="AS6" s="59" t="s">
        <v>123</v>
      </c>
      <c r="AT6" s="43">
        <v>4</v>
      </c>
      <c r="AU6" s="58" t="s">
        <v>123</v>
      </c>
      <c r="AV6" s="42">
        <v>4</v>
      </c>
      <c r="AW6" s="58" t="s">
        <v>123</v>
      </c>
      <c r="AX6" s="42">
        <v>4</v>
      </c>
      <c r="AY6" s="58" t="s">
        <v>128</v>
      </c>
      <c r="AZ6" s="42">
        <v>3</v>
      </c>
      <c r="BA6" s="58" t="s">
        <v>123</v>
      </c>
      <c r="BB6" s="42">
        <v>4</v>
      </c>
      <c r="BC6" s="58" t="s">
        <v>123</v>
      </c>
      <c r="BD6" s="42">
        <v>4</v>
      </c>
      <c r="BE6" s="58" t="s">
        <v>123</v>
      </c>
      <c r="BF6" s="42">
        <v>4</v>
      </c>
      <c r="BG6" s="58" t="s">
        <v>127</v>
      </c>
      <c r="BH6" s="42">
        <v>2</v>
      </c>
      <c r="BI6" s="58" t="s">
        <v>6</v>
      </c>
      <c r="BJ6" s="42">
        <v>1</v>
      </c>
      <c r="BK6" s="42"/>
      <c r="BL6" s="58" t="s">
        <v>6</v>
      </c>
      <c r="BM6" s="42">
        <v>1</v>
      </c>
      <c r="BN6" s="42"/>
      <c r="BO6" s="42">
        <v>49</v>
      </c>
      <c r="BP6" s="42" t="s">
        <v>150</v>
      </c>
      <c r="BQ6" s="42" t="s">
        <v>122</v>
      </c>
    </row>
    <row r="7" spans="1:69" x14ac:dyDescent="0.25">
      <c r="A7" s="58" t="s">
        <v>6</v>
      </c>
      <c r="B7" s="42">
        <v>1</v>
      </c>
      <c r="C7" s="58" t="s">
        <v>98</v>
      </c>
      <c r="D7" s="42">
        <v>0</v>
      </c>
      <c r="E7" s="58" t="s">
        <v>98</v>
      </c>
      <c r="F7" s="42">
        <v>0</v>
      </c>
      <c r="G7" s="58" t="s">
        <v>98</v>
      </c>
      <c r="H7" s="42">
        <v>0</v>
      </c>
      <c r="I7" s="58" t="s">
        <v>6</v>
      </c>
      <c r="J7" s="42">
        <v>1</v>
      </c>
      <c r="K7" s="58" t="s">
        <v>6</v>
      </c>
      <c r="L7" s="42">
        <v>1</v>
      </c>
      <c r="M7" s="58" t="s">
        <v>6</v>
      </c>
      <c r="N7" s="42">
        <v>1</v>
      </c>
      <c r="O7" s="58" t="s">
        <v>98</v>
      </c>
      <c r="P7" s="42">
        <v>0</v>
      </c>
      <c r="Q7" s="58" t="s">
        <v>98</v>
      </c>
      <c r="R7" s="42">
        <v>0</v>
      </c>
      <c r="S7" s="58" t="s">
        <v>98</v>
      </c>
      <c r="T7" s="42">
        <v>0</v>
      </c>
      <c r="U7" s="58" t="s">
        <v>98</v>
      </c>
      <c r="V7" s="42">
        <v>0</v>
      </c>
      <c r="W7" s="59" t="s">
        <v>98</v>
      </c>
      <c r="X7" s="43">
        <v>0</v>
      </c>
      <c r="Y7" s="59" t="s">
        <v>6</v>
      </c>
      <c r="Z7" s="43">
        <v>1</v>
      </c>
      <c r="AA7" s="59" t="s">
        <v>98</v>
      </c>
      <c r="AB7" s="43">
        <v>0</v>
      </c>
      <c r="AC7" s="59" t="s">
        <v>6</v>
      </c>
      <c r="AD7" s="43">
        <v>1</v>
      </c>
      <c r="AE7" s="43">
        <v>6</v>
      </c>
      <c r="AF7" s="44">
        <v>0.4</v>
      </c>
      <c r="AG7" s="43" t="s">
        <v>153</v>
      </c>
      <c r="AH7" s="43" t="s">
        <v>108</v>
      </c>
      <c r="AI7" s="59" t="s">
        <v>127</v>
      </c>
      <c r="AJ7" s="43">
        <v>3</v>
      </c>
      <c r="AK7" s="59" t="s">
        <v>127</v>
      </c>
      <c r="AL7" s="43">
        <v>3</v>
      </c>
      <c r="AM7" s="59" t="s">
        <v>127</v>
      </c>
      <c r="AN7" s="43">
        <v>2</v>
      </c>
      <c r="AO7" s="59" t="s">
        <v>128</v>
      </c>
      <c r="AP7" s="43">
        <v>3</v>
      </c>
      <c r="AQ7" s="59" t="s">
        <v>127</v>
      </c>
      <c r="AR7" s="43">
        <v>3</v>
      </c>
      <c r="AS7" s="59" t="s">
        <v>127</v>
      </c>
      <c r="AT7" s="43">
        <v>3</v>
      </c>
      <c r="AU7" s="58" t="s">
        <v>127</v>
      </c>
      <c r="AV7" s="42">
        <v>3</v>
      </c>
      <c r="AW7" s="58" t="s">
        <v>127</v>
      </c>
      <c r="AX7" s="42">
        <v>3</v>
      </c>
      <c r="AY7" s="58" t="s">
        <v>127</v>
      </c>
      <c r="AZ7" s="42">
        <v>2</v>
      </c>
      <c r="BA7" s="58" t="s">
        <v>127</v>
      </c>
      <c r="BB7" s="42">
        <v>3</v>
      </c>
      <c r="BC7" s="58" t="s">
        <v>123</v>
      </c>
      <c r="BD7" s="42">
        <v>4</v>
      </c>
      <c r="BE7" s="58" t="s">
        <v>127</v>
      </c>
      <c r="BF7" s="42">
        <v>3</v>
      </c>
      <c r="BG7" s="58" t="s">
        <v>128</v>
      </c>
      <c r="BH7" s="42">
        <v>3</v>
      </c>
      <c r="BI7" s="58" t="s">
        <v>6</v>
      </c>
      <c r="BJ7" s="42">
        <v>1</v>
      </c>
      <c r="BK7" s="42"/>
      <c r="BL7" s="58" t="s">
        <v>6</v>
      </c>
      <c r="BM7" s="42">
        <v>1</v>
      </c>
      <c r="BN7" s="42"/>
      <c r="BO7" s="42">
        <v>40</v>
      </c>
      <c r="BP7" s="42" t="s">
        <v>147</v>
      </c>
      <c r="BQ7" s="42" t="s">
        <v>156</v>
      </c>
    </row>
    <row r="8" spans="1:69" x14ac:dyDescent="0.25">
      <c r="A8" s="58" t="s">
        <v>6</v>
      </c>
      <c r="B8" s="42">
        <v>1</v>
      </c>
      <c r="C8" s="58" t="s">
        <v>6</v>
      </c>
      <c r="D8" s="42">
        <v>1</v>
      </c>
      <c r="E8" s="58" t="s">
        <v>6</v>
      </c>
      <c r="F8" s="42">
        <v>1</v>
      </c>
      <c r="G8" s="58" t="s">
        <v>6</v>
      </c>
      <c r="H8" s="42">
        <v>1</v>
      </c>
      <c r="I8" s="58" t="s">
        <v>6</v>
      </c>
      <c r="J8" s="42">
        <v>1</v>
      </c>
      <c r="K8" s="58" t="s">
        <v>6</v>
      </c>
      <c r="L8" s="42">
        <v>1</v>
      </c>
      <c r="M8" s="58" t="s">
        <v>6</v>
      </c>
      <c r="N8" s="42">
        <v>1</v>
      </c>
      <c r="O8" s="58" t="s">
        <v>6</v>
      </c>
      <c r="P8" s="42">
        <v>1</v>
      </c>
      <c r="Q8" s="58" t="s">
        <v>6</v>
      </c>
      <c r="R8" s="42">
        <v>1</v>
      </c>
      <c r="S8" s="58" t="s">
        <v>6</v>
      </c>
      <c r="T8" s="42">
        <v>1</v>
      </c>
      <c r="U8" s="58" t="s">
        <v>6</v>
      </c>
      <c r="V8" s="42">
        <v>1</v>
      </c>
      <c r="W8" s="59" t="s">
        <v>6</v>
      </c>
      <c r="X8" s="43">
        <v>1</v>
      </c>
      <c r="Y8" s="59" t="s">
        <v>6</v>
      </c>
      <c r="Z8" s="43">
        <v>1</v>
      </c>
      <c r="AA8" s="59" t="s">
        <v>6</v>
      </c>
      <c r="AB8" s="43">
        <v>1</v>
      </c>
      <c r="AC8" s="59" t="s">
        <v>6</v>
      </c>
      <c r="AD8" s="43">
        <v>1</v>
      </c>
      <c r="AE8" s="43">
        <v>15</v>
      </c>
      <c r="AF8" s="44">
        <v>1</v>
      </c>
      <c r="AG8" s="43" t="s">
        <v>146</v>
      </c>
      <c r="AH8" s="43" t="s">
        <v>122</v>
      </c>
      <c r="AI8" s="59" t="s">
        <v>123</v>
      </c>
      <c r="AJ8" s="43">
        <v>4</v>
      </c>
      <c r="AK8" s="59" t="s">
        <v>123</v>
      </c>
      <c r="AL8" s="43">
        <v>4</v>
      </c>
      <c r="AM8" s="59" t="s">
        <v>125</v>
      </c>
      <c r="AN8" s="43">
        <v>3</v>
      </c>
      <c r="AO8" s="59" t="s">
        <v>128</v>
      </c>
      <c r="AP8" s="43">
        <v>3</v>
      </c>
      <c r="AQ8" s="59" t="s">
        <v>123</v>
      </c>
      <c r="AR8" s="43">
        <v>4</v>
      </c>
      <c r="AS8" s="59" t="s">
        <v>123</v>
      </c>
      <c r="AT8" s="43">
        <v>4</v>
      </c>
      <c r="AU8" s="58" t="s">
        <v>123</v>
      </c>
      <c r="AV8" s="42">
        <v>4</v>
      </c>
      <c r="AW8" s="58" t="s">
        <v>123</v>
      </c>
      <c r="AX8" s="42">
        <v>4</v>
      </c>
      <c r="AY8" s="58" t="s">
        <v>130</v>
      </c>
      <c r="AZ8" s="42">
        <v>4</v>
      </c>
      <c r="BA8" s="58" t="s">
        <v>127</v>
      </c>
      <c r="BB8" s="42">
        <v>3</v>
      </c>
      <c r="BC8" s="58" t="s">
        <v>123</v>
      </c>
      <c r="BD8" s="42">
        <v>4</v>
      </c>
      <c r="BE8" s="58" t="s">
        <v>123</v>
      </c>
      <c r="BF8" s="42">
        <v>4</v>
      </c>
      <c r="BG8" s="58" t="s">
        <v>130</v>
      </c>
      <c r="BH8" s="42">
        <v>4</v>
      </c>
      <c r="BI8" s="58" t="s">
        <v>6</v>
      </c>
      <c r="BJ8" s="42">
        <v>1</v>
      </c>
      <c r="BK8" s="42"/>
      <c r="BL8" s="58" t="s">
        <v>6</v>
      </c>
      <c r="BM8" s="42">
        <v>1</v>
      </c>
      <c r="BN8" s="42"/>
      <c r="BO8" s="42">
        <v>51</v>
      </c>
      <c r="BP8" s="42" t="s">
        <v>150</v>
      </c>
      <c r="BQ8" s="42" t="s">
        <v>122</v>
      </c>
    </row>
    <row r="9" spans="1:69" x14ac:dyDescent="0.25">
      <c r="A9" s="58" t="s">
        <v>6</v>
      </c>
      <c r="B9" s="42">
        <v>1</v>
      </c>
      <c r="C9" s="58" t="s">
        <v>6</v>
      </c>
      <c r="D9" s="42">
        <v>1</v>
      </c>
      <c r="E9" s="58" t="s">
        <v>6</v>
      </c>
      <c r="F9" s="42">
        <v>1</v>
      </c>
      <c r="G9" s="58" t="s">
        <v>6</v>
      </c>
      <c r="H9" s="42">
        <v>1</v>
      </c>
      <c r="I9" s="58" t="s">
        <v>6</v>
      </c>
      <c r="J9" s="42">
        <v>1</v>
      </c>
      <c r="K9" s="58" t="s">
        <v>6</v>
      </c>
      <c r="L9" s="42">
        <v>1</v>
      </c>
      <c r="M9" s="58" t="s">
        <v>6</v>
      </c>
      <c r="N9" s="42">
        <v>1</v>
      </c>
      <c r="O9" s="58" t="s">
        <v>6</v>
      </c>
      <c r="P9" s="42">
        <v>1</v>
      </c>
      <c r="Q9" s="58" t="s">
        <v>6</v>
      </c>
      <c r="R9" s="42">
        <v>1</v>
      </c>
      <c r="S9" s="58" t="s">
        <v>6</v>
      </c>
      <c r="T9" s="42">
        <v>1</v>
      </c>
      <c r="U9" s="58" t="s">
        <v>6</v>
      </c>
      <c r="V9" s="42">
        <v>1</v>
      </c>
      <c r="W9" s="59" t="s">
        <v>6</v>
      </c>
      <c r="X9" s="43">
        <v>1</v>
      </c>
      <c r="Y9" s="59" t="s">
        <v>6</v>
      </c>
      <c r="Z9" s="43">
        <v>1</v>
      </c>
      <c r="AA9" s="59" t="s">
        <v>6</v>
      </c>
      <c r="AB9" s="43">
        <v>1</v>
      </c>
      <c r="AC9" s="59" t="s">
        <v>98</v>
      </c>
      <c r="AD9" s="43">
        <v>0</v>
      </c>
      <c r="AE9" s="43">
        <v>14</v>
      </c>
      <c r="AF9" s="44">
        <v>0.93333333333333335</v>
      </c>
      <c r="AG9" s="43" t="s">
        <v>146</v>
      </c>
      <c r="AH9" s="43" t="s">
        <v>122</v>
      </c>
      <c r="AI9" s="59" t="s">
        <v>123</v>
      </c>
      <c r="AJ9" s="43">
        <v>4</v>
      </c>
      <c r="AK9" s="59" t="s">
        <v>123</v>
      </c>
      <c r="AL9" s="43">
        <v>4</v>
      </c>
      <c r="AM9" s="59" t="s">
        <v>127</v>
      </c>
      <c r="AN9" s="43">
        <v>2</v>
      </c>
      <c r="AO9" s="59" t="s">
        <v>128</v>
      </c>
      <c r="AP9" s="43">
        <v>3</v>
      </c>
      <c r="AQ9" s="59" t="s">
        <v>123</v>
      </c>
      <c r="AR9" s="43">
        <v>4</v>
      </c>
      <c r="AS9" s="59" t="s">
        <v>123</v>
      </c>
      <c r="AT9" s="43">
        <v>4</v>
      </c>
      <c r="AU9" s="58" t="s">
        <v>123</v>
      </c>
      <c r="AV9" s="42">
        <v>4</v>
      </c>
      <c r="AW9" s="58" t="s">
        <v>123</v>
      </c>
      <c r="AX9" s="42">
        <v>4</v>
      </c>
      <c r="AY9" s="58" t="s">
        <v>123</v>
      </c>
      <c r="AZ9" s="42">
        <v>1</v>
      </c>
      <c r="BA9" s="58" t="s">
        <v>123</v>
      </c>
      <c r="BB9" s="42">
        <v>4</v>
      </c>
      <c r="BC9" s="58" t="s">
        <v>123</v>
      </c>
      <c r="BD9" s="42">
        <v>4</v>
      </c>
      <c r="BE9" s="58" t="s">
        <v>123</v>
      </c>
      <c r="BF9" s="42">
        <v>4</v>
      </c>
      <c r="BG9" s="58" t="s">
        <v>130</v>
      </c>
      <c r="BH9" s="42">
        <v>4</v>
      </c>
      <c r="BI9" s="58" t="s">
        <v>6</v>
      </c>
      <c r="BJ9" s="42">
        <v>1</v>
      </c>
      <c r="BK9" s="42"/>
      <c r="BL9" s="58" t="s">
        <v>6</v>
      </c>
      <c r="BM9" s="42">
        <v>1</v>
      </c>
      <c r="BN9" s="42"/>
      <c r="BO9" s="42">
        <v>48</v>
      </c>
      <c r="BP9" s="42" t="s">
        <v>150</v>
      </c>
      <c r="BQ9" s="42" t="s">
        <v>122</v>
      </c>
    </row>
    <row r="10" spans="1:69" x14ac:dyDescent="0.25">
      <c r="A10" s="58" t="s">
        <v>6</v>
      </c>
      <c r="B10" s="42">
        <v>1</v>
      </c>
      <c r="C10" s="58" t="s">
        <v>6</v>
      </c>
      <c r="D10" s="42">
        <v>1</v>
      </c>
      <c r="E10" s="58" t="s">
        <v>6</v>
      </c>
      <c r="F10" s="42">
        <v>1</v>
      </c>
      <c r="G10" s="58" t="s">
        <v>6</v>
      </c>
      <c r="H10" s="42">
        <v>1</v>
      </c>
      <c r="I10" s="58" t="s">
        <v>6</v>
      </c>
      <c r="J10" s="42">
        <v>1</v>
      </c>
      <c r="K10" s="58" t="s">
        <v>6</v>
      </c>
      <c r="L10" s="42">
        <v>1</v>
      </c>
      <c r="M10" s="58" t="s">
        <v>6</v>
      </c>
      <c r="N10" s="42">
        <v>1</v>
      </c>
      <c r="O10" s="58" t="s">
        <v>6</v>
      </c>
      <c r="P10" s="42">
        <v>1</v>
      </c>
      <c r="Q10" s="58" t="s">
        <v>6</v>
      </c>
      <c r="R10" s="42">
        <v>1</v>
      </c>
      <c r="S10" s="58" t="s">
        <v>6</v>
      </c>
      <c r="T10" s="42">
        <v>1</v>
      </c>
      <c r="U10" s="58" t="s">
        <v>6</v>
      </c>
      <c r="V10" s="42">
        <v>1</v>
      </c>
      <c r="W10" s="59" t="s">
        <v>6</v>
      </c>
      <c r="X10" s="43">
        <v>1</v>
      </c>
      <c r="Y10" s="59" t="s">
        <v>6</v>
      </c>
      <c r="Z10" s="43">
        <v>1</v>
      </c>
      <c r="AA10" s="59" t="s">
        <v>6</v>
      </c>
      <c r="AB10" s="43">
        <v>1</v>
      </c>
      <c r="AC10" s="59" t="s">
        <v>6</v>
      </c>
      <c r="AD10" s="43">
        <v>1</v>
      </c>
      <c r="AE10" s="43">
        <v>15</v>
      </c>
      <c r="AF10" s="44">
        <v>1</v>
      </c>
      <c r="AG10" s="43" t="s">
        <v>146</v>
      </c>
      <c r="AH10" s="43" t="s">
        <v>122</v>
      </c>
      <c r="AI10" s="59" t="s">
        <v>123</v>
      </c>
      <c r="AJ10" s="43">
        <v>4</v>
      </c>
      <c r="AK10" s="59" t="s">
        <v>123</v>
      </c>
      <c r="AL10" s="43">
        <v>4</v>
      </c>
      <c r="AM10" s="59" t="s">
        <v>130</v>
      </c>
      <c r="AN10" s="43">
        <v>4</v>
      </c>
      <c r="AO10" s="59" t="s">
        <v>130</v>
      </c>
      <c r="AP10" s="43">
        <v>4</v>
      </c>
      <c r="AQ10" s="59" t="s">
        <v>123</v>
      </c>
      <c r="AR10" s="43">
        <v>4</v>
      </c>
      <c r="AS10" s="59" t="s">
        <v>123</v>
      </c>
      <c r="AT10" s="43">
        <v>4</v>
      </c>
      <c r="AU10" s="58" t="s">
        <v>123</v>
      </c>
      <c r="AV10" s="42">
        <v>4</v>
      </c>
      <c r="AW10" s="58" t="s">
        <v>123</v>
      </c>
      <c r="AX10" s="42">
        <v>4</v>
      </c>
      <c r="AY10" s="58" t="s">
        <v>130</v>
      </c>
      <c r="AZ10" s="42">
        <v>4</v>
      </c>
      <c r="BA10" s="58" t="s">
        <v>123</v>
      </c>
      <c r="BB10" s="42">
        <v>4</v>
      </c>
      <c r="BC10" s="58" t="s">
        <v>123</v>
      </c>
      <c r="BD10" s="42">
        <v>4</v>
      </c>
      <c r="BE10" s="58" t="s">
        <v>123</v>
      </c>
      <c r="BF10" s="42">
        <v>4</v>
      </c>
      <c r="BG10" s="58" t="s">
        <v>130</v>
      </c>
      <c r="BH10" s="42">
        <v>4</v>
      </c>
      <c r="BI10" s="58" t="s">
        <v>6</v>
      </c>
      <c r="BJ10" s="42">
        <v>1</v>
      </c>
      <c r="BK10" s="42"/>
      <c r="BL10" s="58" t="s">
        <v>6</v>
      </c>
      <c r="BM10" s="42">
        <v>1</v>
      </c>
      <c r="BN10" s="42"/>
      <c r="BO10" s="42">
        <v>54</v>
      </c>
      <c r="BP10" s="42" t="s">
        <v>150</v>
      </c>
      <c r="BQ10" s="42" t="s">
        <v>122</v>
      </c>
    </row>
    <row r="11" spans="1:69" x14ac:dyDescent="0.25">
      <c r="A11" s="58" t="s">
        <v>6</v>
      </c>
      <c r="B11" s="42">
        <v>1</v>
      </c>
      <c r="C11" s="58" t="s">
        <v>6</v>
      </c>
      <c r="D11" s="42">
        <v>1</v>
      </c>
      <c r="E11" s="58" t="s">
        <v>6</v>
      </c>
      <c r="F11" s="42">
        <v>1</v>
      </c>
      <c r="G11" s="58" t="s">
        <v>6</v>
      </c>
      <c r="H11" s="42">
        <v>1</v>
      </c>
      <c r="I11" s="58" t="s">
        <v>6</v>
      </c>
      <c r="J11" s="42">
        <v>1</v>
      </c>
      <c r="K11" s="58" t="s">
        <v>6</v>
      </c>
      <c r="L11" s="42">
        <v>1</v>
      </c>
      <c r="M11" s="58" t="s">
        <v>6</v>
      </c>
      <c r="N11" s="42">
        <v>1</v>
      </c>
      <c r="O11" s="58" t="s">
        <v>6</v>
      </c>
      <c r="P11" s="42">
        <v>1</v>
      </c>
      <c r="Q11" s="58" t="s">
        <v>6</v>
      </c>
      <c r="R11" s="42">
        <v>1</v>
      </c>
      <c r="S11" s="58" t="s">
        <v>6</v>
      </c>
      <c r="T11" s="42">
        <v>1</v>
      </c>
      <c r="U11" s="58" t="s">
        <v>6</v>
      </c>
      <c r="V11" s="42">
        <v>1</v>
      </c>
      <c r="W11" s="59" t="s">
        <v>6</v>
      </c>
      <c r="X11" s="43">
        <v>1</v>
      </c>
      <c r="Y11" s="59" t="s">
        <v>6</v>
      </c>
      <c r="Z11" s="43">
        <v>1</v>
      </c>
      <c r="AA11" s="59" t="s">
        <v>6</v>
      </c>
      <c r="AB11" s="43">
        <v>1</v>
      </c>
      <c r="AC11" s="59" t="s">
        <v>6</v>
      </c>
      <c r="AD11" s="43">
        <v>1</v>
      </c>
      <c r="AE11" s="43">
        <v>15</v>
      </c>
      <c r="AF11" s="44">
        <v>1</v>
      </c>
      <c r="AG11" s="43" t="s">
        <v>146</v>
      </c>
      <c r="AH11" s="43" t="s">
        <v>122</v>
      </c>
      <c r="AI11" s="59" t="s">
        <v>127</v>
      </c>
      <c r="AJ11" s="43">
        <v>3</v>
      </c>
      <c r="AK11" s="59" t="s">
        <v>127</v>
      </c>
      <c r="AL11" s="43">
        <v>3</v>
      </c>
      <c r="AM11" s="59" t="s">
        <v>127</v>
      </c>
      <c r="AN11" s="43">
        <v>2</v>
      </c>
      <c r="AO11" s="59" t="s">
        <v>128</v>
      </c>
      <c r="AP11" s="43">
        <v>3</v>
      </c>
      <c r="AQ11" s="59" t="s">
        <v>127</v>
      </c>
      <c r="AR11" s="43">
        <v>3</v>
      </c>
      <c r="AS11" s="59" t="s">
        <v>127</v>
      </c>
      <c r="AT11" s="43">
        <v>3</v>
      </c>
      <c r="AU11" s="58" t="s">
        <v>127</v>
      </c>
      <c r="AV11" s="42">
        <v>3</v>
      </c>
      <c r="AW11" s="58" t="s">
        <v>123</v>
      </c>
      <c r="AX11" s="42">
        <v>4</v>
      </c>
      <c r="AY11" s="58" t="s">
        <v>127</v>
      </c>
      <c r="AZ11" s="42">
        <v>2</v>
      </c>
      <c r="BA11" s="58" t="s">
        <v>127</v>
      </c>
      <c r="BB11" s="42">
        <v>3</v>
      </c>
      <c r="BC11" s="58" t="s">
        <v>123</v>
      </c>
      <c r="BD11" s="42">
        <v>4</v>
      </c>
      <c r="BE11" s="58" t="s">
        <v>127</v>
      </c>
      <c r="BF11" s="42">
        <v>3</v>
      </c>
      <c r="BG11" s="58" t="s">
        <v>127</v>
      </c>
      <c r="BH11" s="42">
        <v>2</v>
      </c>
      <c r="BI11" s="58" t="s">
        <v>6</v>
      </c>
      <c r="BJ11" s="42">
        <v>1</v>
      </c>
      <c r="BK11" s="42"/>
      <c r="BL11" s="58" t="s">
        <v>6</v>
      </c>
      <c r="BM11" s="42">
        <v>1</v>
      </c>
      <c r="BN11" s="42"/>
      <c r="BO11" s="42">
        <v>40</v>
      </c>
      <c r="BP11" s="42" t="s">
        <v>147</v>
      </c>
      <c r="BQ11" s="42" t="s">
        <v>156</v>
      </c>
    </row>
    <row r="12" spans="1:69" x14ac:dyDescent="0.25">
      <c r="A12" s="58" t="s">
        <v>6</v>
      </c>
      <c r="B12" s="42">
        <v>1</v>
      </c>
      <c r="C12" s="58" t="s">
        <v>6</v>
      </c>
      <c r="D12" s="42">
        <v>1</v>
      </c>
      <c r="E12" s="58" t="s">
        <v>6</v>
      </c>
      <c r="F12" s="42">
        <v>1</v>
      </c>
      <c r="G12" s="58" t="s">
        <v>6</v>
      </c>
      <c r="H12" s="42">
        <v>1</v>
      </c>
      <c r="I12" s="58" t="s">
        <v>6</v>
      </c>
      <c r="J12" s="42">
        <v>1</v>
      </c>
      <c r="K12" s="58" t="s">
        <v>6</v>
      </c>
      <c r="L12" s="42">
        <v>1</v>
      </c>
      <c r="M12" s="58" t="s">
        <v>6</v>
      </c>
      <c r="N12" s="42">
        <v>1</v>
      </c>
      <c r="O12" s="58" t="s">
        <v>6</v>
      </c>
      <c r="P12" s="42">
        <v>1</v>
      </c>
      <c r="Q12" s="58" t="s">
        <v>6</v>
      </c>
      <c r="R12" s="42">
        <v>1</v>
      </c>
      <c r="S12" s="58" t="s">
        <v>6</v>
      </c>
      <c r="T12" s="42">
        <v>1</v>
      </c>
      <c r="U12" s="58" t="s">
        <v>6</v>
      </c>
      <c r="V12" s="42">
        <v>1</v>
      </c>
      <c r="W12" s="59" t="s">
        <v>6</v>
      </c>
      <c r="X12" s="43">
        <v>1</v>
      </c>
      <c r="Y12" s="59" t="s">
        <v>6</v>
      </c>
      <c r="Z12" s="43">
        <v>1</v>
      </c>
      <c r="AA12" s="59" t="s">
        <v>6</v>
      </c>
      <c r="AB12" s="43">
        <v>1</v>
      </c>
      <c r="AC12" s="59" t="s">
        <v>6</v>
      </c>
      <c r="AD12" s="43">
        <v>1</v>
      </c>
      <c r="AE12" s="43">
        <v>15</v>
      </c>
      <c r="AF12" s="44">
        <v>1</v>
      </c>
      <c r="AG12" s="43" t="s">
        <v>146</v>
      </c>
      <c r="AH12" s="43" t="s">
        <v>122</v>
      </c>
      <c r="AI12" s="59" t="s">
        <v>127</v>
      </c>
      <c r="AJ12" s="43">
        <v>3</v>
      </c>
      <c r="AK12" s="59" t="s">
        <v>127</v>
      </c>
      <c r="AL12" s="43">
        <v>3</v>
      </c>
      <c r="AM12" s="59" t="s">
        <v>125</v>
      </c>
      <c r="AN12" s="43">
        <v>3</v>
      </c>
      <c r="AO12" s="59" t="s">
        <v>128</v>
      </c>
      <c r="AP12" s="43">
        <v>3</v>
      </c>
      <c r="AQ12" s="59" t="s">
        <v>127</v>
      </c>
      <c r="AR12" s="43">
        <v>3</v>
      </c>
      <c r="AS12" s="59" t="s">
        <v>128</v>
      </c>
      <c r="AT12" s="43">
        <v>2</v>
      </c>
      <c r="AU12" s="58" t="s">
        <v>127</v>
      </c>
      <c r="AV12" s="42">
        <v>3</v>
      </c>
      <c r="AW12" s="58" t="s">
        <v>127</v>
      </c>
      <c r="AX12" s="42">
        <v>3</v>
      </c>
      <c r="AY12" s="58" t="s">
        <v>127</v>
      </c>
      <c r="AZ12" s="42">
        <v>2</v>
      </c>
      <c r="BA12" s="58" t="s">
        <v>127</v>
      </c>
      <c r="BB12" s="42">
        <v>3</v>
      </c>
      <c r="BC12" s="58" t="s">
        <v>123</v>
      </c>
      <c r="BD12" s="42">
        <v>4</v>
      </c>
      <c r="BE12" s="58" t="s">
        <v>127</v>
      </c>
      <c r="BF12" s="42">
        <v>3</v>
      </c>
      <c r="BG12" s="58" t="s">
        <v>128</v>
      </c>
      <c r="BH12" s="42">
        <v>3</v>
      </c>
      <c r="BI12" s="58" t="s">
        <v>6</v>
      </c>
      <c r="BJ12" s="42">
        <v>1</v>
      </c>
      <c r="BK12" s="42"/>
      <c r="BL12" s="58" t="s">
        <v>6</v>
      </c>
      <c r="BM12" s="42">
        <v>1</v>
      </c>
      <c r="BN12" s="42"/>
      <c r="BO12" s="42">
        <v>40</v>
      </c>
      <c r="BP12" s="42" t="s">
        <v>147</v>
      </c>
      <c r="BQ12" s="42" t="s">
        <v>156</v>
      </c>
    </row>
    <row r="13" spans="1:69" x14ac:dyDescent="0.25">
      <c r="A13" s="58" t="s">
        <v>6</v>
      </c>
      <c r="B13" s="42">
        <v>1</v>
      </c>
      <c r="C13" s="58" t="s">
        <v>6</v>
      </c>
      <c r="D13" s="42">
        <v>1</v>
      </c>
      <c r="E13" s="58" t="s">
        <v>6</v>
      </c>
      <c r="F13" s="42">
        <v>1</v>
      </c>
      <c r="G13" s="58" t="s">
        <v>6</v>
      </c>
      <c r="H13" s="42">
        <v>1</v>
      </c>
      <c r="I13" s="58" t="s">
        <v>6</v>
      </c>
      <c r="J13" s="42">
        <v>1</v>
      </c>
      <c r="K13" s="58" t="s">
        <v>6</v>
      </c>
      <c r="L13" s="42">
        <v>1</v>
      </c>
      <c r="M13" s="58" t="s">
        <v>6</v>
      </c>
      <c r="N13" s="42">
        <v>1</v>
      </c>
      <c r="O13" s="58" t="s">
        <v>6</v>
      </c>
      <c r="P13" s="42">
        <v>1</v>
      </c>
      <c r="Q13" s="58" t="s">
        <v>6</v>
      </c>
      <c r="R13" s="42">
        <v>1</v>
      </c>
      <c r="S13" s="58" t="s">
        <v>6</v>
      </c>
      <c r="T13" s="42">
        <v>1</v>
      </c>
      <c r="U13" s="58" t="s">
        <v>6</v>
      </c>
      <c r="V13" s="42">
        <v>1</v>
      </c>
      <c r="W13" s="59" t="s">
        <v>6</v>
      </c>
      <c r="X13" s="43">
        <v>1</v>
      </c>
      <c r="Y13" s="59" t="s">
        <v>6</v>
      </c>
      <c r="Z13" s="43">
        <v>1</v>
      </c>
      <c r="AA13" s="59" t="s">
        <v>6</v>
      </c>
      <c r="AB13" s="43">
        <v>1</v>
      </c>
      <c r="AC13" s="59" t="s">
        <v>6</v>
      </c>
      <c r="AD13" s="43">
        <v>1</v>
      </c>
      <c r="AE13" s="43">
        <v>15</v>
      </c>
      <c r="AF13" s="44">
        <v>1</v>
      </c>
      <c r="AG13" s="43" t="s">
        <v>146</v>
      </c>
      <c r="AH13" s="43" t="s">
        <v>122</v>
      </c>
      <c r="AI13" s="59" t="s">
        <v>127</v>
      </c>
      <c r="AJ13" s="43">
        <v>3</v>
      </c>
      <c r="AK13" s="59" t="s">
        <v>127</v>
      </c>
      <c r="AL13" s="43">
        <v>3</v>
      </c>
      <c r="AM13" s="59" t="s">
        <v>127</v>
      </c>
      <c r="AN13" s="43">
        <v>2</v>
      </c>
      <c r="AO13" s="59" t="s">
        <v>128</v>
      </c>
      <c r="AP13" s="43">
        <v>3</v>
      </c>
      <c r="AQ13" s="59" t="s">
        <v>127</v>
      </c>
      <c r="AR13" s="43">
        <v>3</v>
      </c>
      <c r="AS13" s="59" t="s">
        <v>127</v>
      </c>
      <c r="AT13" s="43">
        <v>3</v>
      </c>
      <c r="AU13" s="58" t="s">
        <v>127</v>
      </c>
      <c r="AV13" s="42">
        <v>3</v>
      </c>
      <c r="AW13" s="58" t="s">
        <v>127</v>
      </c>
      <c r="AX13" s="42">
        <v>3</v>
      </c>
      <c r="AY13" s="58" t="s">
        <v>128</v>
      </c>
      <c r="AZ13" s="42">
        <v>3</v>
      </c>
      <c r="BA13" s="58" t="s">
        <v>127</v>
      </c>
      <c r="BB13" s="42">
        <v>3</v>
      </c>
      <c r="BC13" s="58" t="s">
        <v>123</v>
      </c>
      <c r="BD13" s="42">
        <v>4</v>
      </c>
      <c r="BE13" s="58" t="s">
        <v>127</v>
      </c>
      <c r="BF13" s="42">
        <v>3</v>
      </c>
      <c r="BG13" s="58" t="s">
        <v>128</v>
      </c>
      <c r="BH13" s="42">
        <v>3</v>
      </c>
      <c r="BI13" s="58" t="s">
        <v>6</v>
      </c>
      <c r="BJ13" s="42">
        <v>1</v>
      </c>
      <c r="BK13" s="42"/>
      <c r="BL13" s="58" t="s">
        <v>6</v>
      </c>
      <c r="BM13" s="42">
        <v>1</v>
      </c>
      <c r="BN13" s="42"/>
      <c r="BO13" s="42">
        <v>41</v>
      </c>
      <c r="BP13" s="42" t="s">
        <v>147</v>
      </c>
      <c r="BQ13" s="42" t="s">
        <v>156</v>
      </c>
    </row>
    <row r="14" spans="1:69" x14ac:dyDescent="0.25">
      <c r="A14" s="58" t="s">
        <v>6</v>
      </c>
      <c r="B14" s="42">
        <v>1</v>
      </c>
      <c r="C14" s="58" t="s">
        <v>6</v>
      </c>
      <c r="D14" s="42">
        <v>1</v>
      </c>
      <c r="E14" s="58" t="s">
        <v>6</v>
      </c>
      <c r="F14" s="42">
        <v>1</v>
      </c>
      <c r="G14" s="58" t="s">
        <v>6</v>
      </c>
      <c r="H14" s="42">
        <v>1</v>
      </c>
      <c r="I14" s="58" t="s">
        <v>6</v>
      </c>
      <c r="J14" s="42">
        <v>1</v>
      </c>
      <c r="K14" s="58" t="s">
        <v>6</v>
      </c>
      <c r="L14" s="42">
        <v>1</v>
      </c>
      <c r="M14" s="58" t="s">
        <v>6</v>
      </c>
      <c r="N14" s="42">
        <v>1</v>
      </c>
      <c r="O14" s="58" t="s">
        <v>6</v>
      </c>
      <c r="P14" s="42">
        <v>1</v>
      </c>
      <c r="Q14" s="58" t="s">
        <v>6</v>
      </c>
      <c r="R14" s="42">
        <v>1</v>
      </c>
      <c r="S14" s="58" t="s">
        <v>6</v>
      </c>
      <c r="T14" s="42">
        <v>1</v>
      </c>
      <c r="U14" s="58" t="s">
        <v>6</v>
      </c>
      <c r="V14" s="42">
        <v>1</v>
      </c>
      <c r="W14" s="59" t="s">
        <v>6</v>
      </c>
      <c r="X14" s="43">
        <v>1</v>
      </c>
      <c r="Y14" s="59" t="s">
        <v>6</v>
      </c>
      <c r="Z14" s="43">
        <v>1</v>
      </c>
      <c r="AA14" s="59" t="s">
        <v>6</v>
      </c>
      <c r="AB14" s="43">
        <v>1</v>
      </c>
      <c r="AC14" s="59" t="s">
        <v>6</v>
      </c>
      <c r="AD14" s="43">
        <v>1</v>
      </c>
      <c r="AE14" s="43">
        <v>15</v>
      </c>
      <c r="AF14" s="44">
        <v>1</v>
      </c>
      <c r="AG14" s="43" t="s">
        <v>146</v>
      </c>
      <c r="AH14" s="43" t="s">
        <v>122</v>
      </c>
      <c r="AI14" s="59" t="s">
        <v>127</v>
      </c>
      <c r="AJ14" s="43">
        <v>3</v>
      </c>
      <c r="AK14" s="59" t="s">
        <v>127</v>
      </c>
      <c r="AL14" s="43">
        <v>3</v>
      </c>
      <c r="AM14" s="59" t="s">
        <v>127</v>
      </c>
      <c r="AN14" s="43">
        <v>2</v>
      </c>
      <c r="AO14" s="59" t="s">
        <v>128</v>
      </c>
      <c r="AP14" s="43">
        <v>3</v>
      </c>
      <c r="AQ14" s="59" t="s">
        <v>127</v>
      </c>
      <c r="AR14" s="43">
        <v>3</v>
      </c>
      <c r="AS14" s="59" t="s">
        <v>127</v>
      </c>
      <c r="AT14" s="43">
        <v>3</v>
      </c>
      <c r="AU14" s="58" t="s">
        <v>127</v>
      </c>
      <c r="AV14" s="42">
        <v>3</v>
      </c>
      <c r="AW14" s="58" t="s">
        <v>127</v>
      </c>
      <c r="AX14" s="42">
        <v>3</v>
      </c>
      <c r="AY14" s="58" t="s">
        <v>128</v>
      </c>
      <c r="AZ14" s="42">
        <v>3</v>
      </c>
      <c r="BA14" s="58" t="s">
        <v>127</v>
      </c>
      <c r="BB14" s="42">
        <v>3</v>
      </c>
      <c r="BC14" s="58" t="s">
        <v>127</v>
      </c>
      <c r="BD14" s="42">
        <v>3</v>
      </c>
      <c r="BE14" s="58" t="s">
        <v>127</v>
      </c>
      <c r="BF14" s="42">
        <v>3</v>
      </c>
      <c r="BG14" s="58" t="s">
        <v>128</v>
      </c>
      <c r="BH14" s="42">
        <v>3</v>
      </c>
      <c r="BI14" s="58" t="s">
        <v>6</v>
      </c>
      <c r="BJ14" s="42">
        <v>1</v>
      </c>
      <c r="BK14" s="42"/>
      <c r="BL14" s="58" t="s">
        <v>6</v>
      </c>
      <c r="BM14" s="42">
        <v>1</v>
      </c>
      <c r="BN14" s="42"/>
      <c r="BO14" s="42">
        <v>40</v>
      </c>
      <c r="BP14" s="42" t="s">
        <v>147</v>
      </c>
      <c r="BQ14" s="42" t="s">
        <v>156</v>
      </c>
    </row>
    <row r="15" spans="1:69" x14ac:dyDescent="0.25">
      <c r="A15" s="58" t="s">
        <v>98</v>
      </c>
      <c r="B15" s="45">
        <v>0</v>
      </c>
      <c r="C15" s="58" t="s">
        <v>6</v>
      </c>
      <c r="D15" s="45">
        <v>1</v>
      </c>
      <c r="E15" s="58" t="s">
        <v>6</v>
      </c>
      <c r="F15" s="45">
        <v>1</v>
      </c>
      <c r="G15" s="58" t="s">
        <v>98</v>
      </c>
      <c r="H15" s="45">
        <v>0</v>
      </c>
      <c r="I15" s="58" t="s">
        <v>6</v>
      </c>
      <c r="J15" s="45">
        <v>1</v>
      </c>
      <c r="K15" s="58" t="s">
        <v>6</v>
      </c>
      <c r="L15" s="45">
        <v>1</v>
      </c>
      <c r="M15" s="58" t="s">
        <v>6</v>
      </c>
      <c r="N15" s="45">
        <v>1</v>
      </c>
      <c r="O15" s="58" t="s">
        <v>6</v>
      </c>
      <c r="P15" s="45">
        <v>1</v>
      </c>
      <c r="Q15" s="58" t="s">
        <v>6</v>
      </c>
      <c r="R15" s="45">
        <v>1</v>
      </c>
      <c r="S15" s="58" t="s">
        <v>6</v>
      </c>
      <c r="T15" s="45">
        <v>1</v>
      </c>
      <c r="U15" s="58" t="s">
        <v>6</v>
      </c>
      <c r="V15" s="45">
        <v>1</v>
      </c>
      <c r="W15" s="59" t="s">
        <v>6</v>
      </c>
      <c r="X15" s="46">
        <v>1</v>
      </c>
      <c r="Y15" s="59" t="s">
        <v>6</v>
      </c>
      <c r="Z15" s="46">
        <v>1</v>
      </c>
      <c r="AA15" s="59" t="s">
        <v>6</v>
      </c>
      <c r="AB15" s="46">
        <v>1</v>
      </c>
      <c r="AC15" s="59" t="s">
        <v>6</v>
      </c>
      <c r="AD15" s="46">
        <v>1</v>
      </c>
      <c r="AE15" s="46">
        <v>13</v>
      </c>
      <c r="AF15" s="47">
        <v>0.8666666666666667</v>
      </c>
      <c r="AG15" s="46" t="s">
        <v>146</v>
      </c>
      <c r="AH15" s="46" t="s">
        <v>122</v>
      </c>
      <c r="AI15" s="59" t="s">
        <v>127</v>
      </c>
      <c r="AJ15" s="46">
        <v>3</v>
      </c>
      <c r="AK15" s="59" t="s">
        <v>127</v>
      </c>
      <c r="AL15" s="46">
        <v>3</v>
      </c>
      <c r="AM15" s="59" t="s">
        <v>127</v>
      </c>
      <c r="AN15" s="46">
        <v>2</v>
      </c>
      <c r="AO15" s="59" t="s">
        <v>128</v>
      </c>
      <c r="AP15" s="46">
        <v>3</v>
      </c>
      <c r="AQ15" s="59" t="s">
        <v>127</v>
      </c>
      <c r="AR15" s="46">
        <v>3</v>
      </c>
      <c r="AS15" s="59" t="s">
        <v>127</v>
      </c>
      <c r="AT15" s="46">
        <v>3</v>
      </c>
      <c r="AU15" s="58" t="s">
        <v>127</v>
      </c>
      <c r="AV15" s="45">
        <v>3</v>
      </c>
      <c r="AW15" s="58" t="s">
        <v>127</v>
      </c>
      <c r="AX15" s="45">
        <v>3</v>
      </c>
      <c r="AY15" s="58" t="s">
        <v>128</v>
      </c>
      <c r="AZ15" s="45">
        <v>3</v>
      </c>
      <c r="BA15" s="58" t="s">
        <v>127</v>
      </c>
      <c r="BB15" s="45">
        <v>3</v>
      </c>
      <c r="BC15" s="58" t="s">
        <v>127</v>
      </c>
      <c r="BD15" s="45">
        <v>3</v>
      </c>
      <c r="BE15" s="58" t="s">
        <v>127</v>
      </c>
      <c r="BF15" s="45">
        <v>3</v>
      </c>
      <c r="BG15" s="58" t="s">
        <v>128</v>
      </c>
      <c r="BH15" s="45">
        <v>3</v>
      </c>
      <c r="BI15" s="58" t="s">
        <v>6</v>
      </c>
      <c r="BJ15" s="45">
        <v>1</v>
      </c>
      <c r="BK15" s="45"/>
      <c r="BL15" s="58" t="s">
        <v>6</v>
      </c>
      <c r="BM15" s="45">
        <v>1</v>
      </c>
      <c r="BN15" s="45"/>
      <c r="BO15" s="45">
        <v>40</v>
      </c>
      <c r="BP15" s="45" t="s">
        <v>147</v>
      </c>
      <c r="BQ15" s="45" t="s">
        <v>156</v>
      </c>
    </row>
    <row r="16" spans="1:69" x14ac:dyDescent="0.25">
      <c r="A16" s="58" t="s">
        <v>6</v>
      </c>
      <c r="B16" s="45">
        <v>1</v>
      </c>
      <c r="C16" s="58" t="s">
        <v>6</v>
      </c>
      <c r="D16" s="45">
        <v>1</v>
      </c>
      <c r="E16" s="58" t="s">
        <v>6</v>
      </c>
      <c r="F16" s="45">
        <v>1</v>
      </c>
      <c r="G16" s="58" t="s">
        <v>6</v>
      </c>
      <c r="H16" s="45">
        <v>1</v>
      </c>
      <c r="I16" s="58" t="s">
        <v>6</v>
      </c>
      <c r="J16" s="45">
        <v>1</v>
      </c>
      <c r="K16" s="58" t="s">
        <v>6</v>
      </c>
      <c r="L16" s="45">
        <v>1</v>
      </c>
      <c r="M16" s="58" t="s">
        <v>6</v>
      </c>
      <c r="N16" s="45">
        <v>1</v>
      </c>
      <c r="O16" s="58" t="s">
        <v>6</v>
      </c>
      <c r="P16" s="45">
        <v>1</v>
      </c>
      <c r="Q16" s="58" t="s">
        <v>6</v>
      </c>
      <c r="R16" s="45">
        <v>1</v>
      </c>
      <c r="S16" s="58" t="s">
        <v>6</v>
      </c>
      <c r="T16" s="45">
        <v>1</v>
      </c>
      <c r="U16" s="58" t="s">
        <v>6</v>
      </c>
      <c r="V16" s="45">
        <v>1</v>
      </c>
      <c r="W16" s="59" t="s">
        <v>6</v>
      </c>
      <c r="X16" s="46">
        <v>1</v>
      </c>
      <c r="Y16" s="59" t="s">
        <v>6</v>
      </c>
      <c r="Z16" s="46">
        <v>1</v>
      </c>
      <c r="AA16" s="59" t="s">
        <v>6</v>
      </c>
      <c r="AB16" s="46">
        <v>1</v>
      </c>
      <c r="AC16" s="59" t="s">
        <v>6</v>
      </c>
      <c r="AD16" s="46">
        <v>1</v>
      </c>
      <c r="AE16" s="46">
        <v>15</v>
      </c>
      <c r="AF16" s="47">
        <v>1</v>
      </c>
      <c r="AG16" s="46" t="s">
        <v>146</v>
      </c>
      <c r="AH16" s="46" t="s">
        <v>122</v>
      </c>
      <c r="AI16" s="59" t="s">
        <v>127</v>
      </c>
      <c r="AJ16" s="46">
        <v>3</v>
      </c>
      <c r="AK16" s="59" t="s">
        <v>127</v>
      </c>
      <c r="AL16" s="46">
        <v>3</v>
      </c>
      <c r="AM16" s="59" t="s">
        <v>125</v>
      </c>
      <c r="AN16" s="46">
        <v>3</v>
      </c>
      <c r="AO16" s="59" t="s">
        <v>128</v>
      </c>
      <c r="AP16" s="46">
        <v>3</v>
      </c>
      <c r="AQ16" s="59" t="s">
        <v>127</v>
      </c>
      <c r="AR16" s="46">
        <v>3</v>
      </c>
      <c r="AS16" s="59" t="s">
        <v>127</v>
      </c>
      <c r="AT16" s="46">
        <v>3</v>
      </c>
      <c r="AU16" s="58" t="s">
        <v>127</v>
      </c>
      <c r="AV16" s="45">
        <v>3</v>
      </c>
      <c r="AW16" s="58" t="s">
        <v>127</v>
      </c>
      <c r="AX16" s="45">
        <v>3</v>
      </c>
      <c r="AY16" s="58" t="s">
        <v>128</v>
      </c>
      <c r="AZ16" s="45">
        <v>3</v>
      </c>
      <c r="BA16" s="58" t="s">
        <v>127</v>
      </c>
      <c r="BB16" s="45">
        <v>3</v>
      </c>
      <c r="BC16" s="58" t="s">
        <v>127</v>
      </c>
      <c r="BD16" s="45">
        <v>3</v>
      </c>
      <c r="BE16" s="58" t="s">
        <v>127</v>
      </c>
      <c r="BF16" s="45">
        <v>3</v>
      </c>
      <c r="BG16" s="58" t="s">
        <v>128</v>
      </c>
      <c r="BH16" s="45">
        <v>3</v>
      </c>
      <c r="BI16" s="58" t="s">
        <v>6</v>
      </c>
      <c r="BJ16" s="45">
        <v>1</v>
      </c>
      <c r="BK16" s="45"/>
      <c r="BL16" s="58" t="s">
        <v>6</v>
      </c>
      <c r="BM16" s="45">
        <v>1</v>
      </c>
      <c r="BN16" s="45"/>
      <c r="BO16" s="45">
        <v>41</v>
      </c>
      <c r="BP16" s="45" t="s">
        <v>147</v>
      </c>
      <c r="BQ16" s="45" t="s">
        <v>156</v>
      </c>
    </row>
    <row r="17" spans="1:69" x14ac:dyDescent="0.25">
      <c r="A17" s="58" t="s">
        <v>98</v>
      </c>
      <c r="B17" s="45">
        <v>0</v>
      </c>
      <c r="C17" s="58" t="s">
        <v>6</v>
      </c>
      <c r="D17" s="45">
        <v>1</v>
      </c>
      <c r="E17" s="58" t="s">
        <v>6</v>
      </c>
      <c r="F17" s="45">
        <v>1</v>
      </c>
      <c r="G17" s="58" t="s">
        <v>98</v>
      </c>
      <c r="H17" s="45">
        <v>0</v>
      </c>
      <c r="I17" s="58" t="s">
        <v>6</v>
      </c>
      <c r="J17" s="45">
        <v>1</v>
      </c>
      <c r="K17" s="58" t="s">
        <v>6</v>
      </c>
      <c r="L17" s="45">
        <v>1</v>
      </c>
      <c r="M17" s="58" t="s">
        <v>6</v>
      </c>
      <c r="N17" s="45">
        <v>1</v>
      </c>
      <c r="O17" s="58" t="s">
        <v>6</v>
      </c>
      <c r="P17" s="45">
        <v>1</v>
      </c>
      <c r="Q17" s="58" t="s">
        <v>6</v>
      </c>
      <c r="R17" s="45">
        <v>1</v>
      </c>
      <c r="S17" s="58" t="s">
        <v>6</v>
      </c>
      <c r="T17" s="45">
        <v>1</v>
      </c>
      <c r="U17" s="58" t="s">
        <v>98</v>
      </c>
      <c r="V17" s="45">
        <v>0</v>
      </c>
      <c r="W17" s="59" t="s">
        <v>6</v>
      </c>
      <c r="X17" s="46">
        <v>1</v>
      </c>
      <c r="Y17" s="59" t="s">
        <v>98</v>
      </c>
      <c r="Z17" s="46">
        <v>0</v>
      </c>
      <c r="AA17" s="59" t="s">
        <v>6</v>
      </c>
      <c r="AB17" s="46">
        <v>1</v>
      </c>
      <c r="AC17" s="59" t="s">
        <v>6</v>
      </c>
      <c r="AD17" s="46">
        <v>1</v>
      </c>
      <c r="AE17" s="46">
        <v>11</v>
      </c>
      <c r="AF17" s="47">
        <v>0.73333333333333328</v>
      </c>
      <c r="AG17" s="46" t="s">
        <v>165</v>
      </c>
      <c r="AH17" s="46" t="s">
        <v>107</v>
      </c>
      <c r="AI17" s="59" t="s">
        <v>123</v>
      </c>
      <c r="AJ17" s="46">
        <v>4</v>
      </c>
      <c r="AK17" s="59" t="s">
        <v>123</v>
      </c>
      <c r="AL17" s="46">
        <v>4</v>
      </c>
      <c r="AM17" s="59" t="s">
        <v>123</v>
      </c>
      <c r="AN17" s="46">
        <v>1</v>
      </c>
      <c r="AO17" s="59" t="s">
        <v>130</v>
      </c>
      <c r="AP17" s="46">
        <v>4</v>
      </c>
      <c r="AQ17" s="59" t="s">
        <v>123</v>
      </c>
      <c r="AR17" s="46">
        <v>4</v>
      </c>
      <c r="AS17" s="59" t="s">
        <v>128</v>
      </c>
      <c r="AT17" s="46">
        <v>2</v>
      </c>
      <c r="AU17" s="58" t="s">
        <v>123</v>
      </c>
      <c r="AV17" s="45">
        <v>4</v>
      </c>
      <c r="AW17" s="58" t="s">
        <v>123</v>
      </c>
      <c r="AX17" s="45">
        <v>4</v>
      </c>
      <c r="AY17" s="58" t="s">
        <v>130</v>
      </c>
      <c r="AZ17" s="45">
        <v>4</v>
      </c>
      <c r="BA17" s="58" t="s">
        <v>130</v>
      </c>
      <c r="BB17" s="45">
        <v>1</v>
      </c>
      <c r="BC17" s="58" t="s">
        <v>123</v>
      </c>
      <c r="BD17" s="45">
        <v>4</v>
      </c>
      <c r="BE17" s="58" t="s">
        <v>123</v>
      </c>
      <c r="BF17" s="45">
        <v>4</v>
      </c>
      <c r="BG17" s="58" t="s">
        <v>130</v>
      </c>
      <c r="BH17" s="45">
        <v>4</v>
      </c>
      <c r="BI17" s="58" t="s">
        <v>6</v>
      </c>
      <c r="BJ17" s="45">
        <v>1</v>
      </c>
      <c r="BK17" s="45"/>
      <c r="BL17" s="58" t="s">
        <v>6</v>
      </c>
      <c r="BM17" s="45">
        <v>1</v>
      </c>
      <c r="BN17" s="45"/>
      <c r="BO17" s="45">
        <v>46</v>
      </c>
      <c r="BP17" s="45" t="s">
        <v>150</v>
      </c>
      <c r="BQ17" s="45" t="s">
        <v>122</v>
      </c>
    </row>
    <row r="18" spans="1:69" x14ac:dyDescent="0.25">
      <c r="A18" s="58" t="s">
        <v>6</v>
      </c>
      <c r="B18" s="45">
        <v>1</v>
      </c>
      <c r="C18" s="58" t="s">
        <v>6</v>
      </c>
      <c r="D18" s="45">
        <v>1</v>
      </c>
      <c r="E18" s="58" t="s">
        <v>6</v>
      </c>
      <c r="F18" s="45">
        <v>1</v>
      </c>
      <c r="G18" s="58" t="s">
        <v>98</v>
      </c>
      <c r="H18" s="45">
        <v>0</v>
      </c>
      <c r="I18" s="58" t="s">
        <v>6</v>
      </c>
      <c r="J18" s="45">
        <v>1</v>
      </c>
      <c r="K18" s="58" t="s">
        <v>6</v>
      </c>
      <c r="L18" s="45">
        <v>1</v>
      </c>
      <c r="M18" s="58" t="s">
        <v>6</v>
      </c>
      <c r="N18" s="45">
        <v>1</v>
      </c>
      <c r="O18" s="58" t="s">
        <v>6</v>
      </c>
      <c r="P18" s="45">
        <v>1</v>
      </c>
      <c r="Q18" s="58" t="s">
        <v>6</v>
      </c>
      <c r="R18" s="45">
        <v>1</v>
      </c>
      <c r="S18" s="58" t="s">
        <v>6</v>
      </c>
      <c r="T18" s="45">
        <v>1</v>
      </c>
      <c r="U18" s="58" t="s">
        <v>98</v>
      </c>
      <c r="V18" s="45">
        <v>0</v>
      </c>
      <c r="W18" s="59" t="s">
        <v>6</v>
      </c>
      <c r="X18" s="46">
        <v>1</v>
      </c>
      <c r="Y18" s="59" t="s">
        <v>6</v>
      </c>
      <c r="Z18" s="46">
        <v>1</v>
      </c>
      <c r="AA18" s="59" t="s">
        <v>98</v>
      </c>
      <c r="AB18" s="46">
        <v>0</v>
      </c>
      <c r="AC18" s="59" t="s">
        <v>6</v>
      </c>
      <c r="AD18" s="46">
        <v>1</v>
      </c>
      <c r="AE18" s="46">
        <v>12</v>
      </c>
      <c r="AF18" s="47">
        <v>0.8</v>
      </c>
      <c r="AG18" s="46" t="s">
        <v>146</v>
      </c>
      <c r="AH18" s="46" t="s">
        <v>122</v>
      </c>
      <c r="AI18" s="59" t="s">
        <v>123</v>
      </c>
      <c r="AJ18" s="46">
        <v>4</v>
      </c>
      <c r="AK18" s="59" t="s">
        <v>123</v>
      </c>
      <c r="AL18" s="46">
        <v>4</v>
      </c>
      <c r="AM18" s="59" t="s">
        <v>127</v>
      </c>
      <c r="AN18" s="46">
        <v>2</v>
      </c>
      <c r="AO18" s="59" t="s">
        <v>128</v>
      </c>
      <c r="AP18" s="46">
        <v>3</v>
      </c>
      <c r="AQ18" s="59" t="s">
        <v>127</v>
      </c>
      <c r="AR18" s="46">
        <v>3</v>
      </c>
      <c r="AS18" s="59" t="s">
        <v>128</v>
      </c>
      <c r="AT18" s="46">
        <v>2</v>
      </c>
      <c r="AU18" s="58" t="s">
        <v>128</v>
      </c>
      <c r="AV18" s="45">
        <v>2</v>
      </c>
      <c r="AW18" s="58" t="s">
        <v>127</v>
      </c>
      <c r="AX18" s="45">
        <v>3</v>
      </c>
      <c r="AY18" s="58" t="s">
        <v>128</v>
      </c>
      <c r="AZ18" s="45">
        <v>3</v>
      </c>
      <c r="BA18" s="58" t="s">
        <v>127</v>
      </c>
      <c r="BB18" s="45">
        <v>3</v>
      </c>
      <c r="BC18" s="58" t="s">
        <v>127</v>
      </c>
      <c r="BD18" s="45">
        <v>3</v>
      </c>
      <c r="BE18" s="58" t="s">
        <v>127</v>
      </c>
      <c r="BF18" s="45">
        <v>3</v>
      </c>
      <c r="BG18" s="58" t="s">
        <v>128</v>
      </c>
      <c r="BH18" s="45">
        <v>3</v>
      </c>
      <c r="BI18" s="58" t="s">
        <v>6</v>
      </c>
      <c r="BJ18" s="45">
        <v>1</v>
      </c>
      <c r="BK18" s="45"/>
      <c r="BL18" s="58" t="s">
        <v>6</v>
      </c>
      <c r="BM18" s="45">
        <v>1</v>
      </c>
      <c r="BN18" s="45"/>
      <c r="BO18" s="45">
        <v>40</v>
      </c>
      <c r="BP18" s="45" t="s">
        <v>147</v>
      </c>
      <c r="BQ18" s="45" t="s">
        <v>156</v>
      </c>
    </row>
    <row r="19" spans="1:69" x14ac:dyDescent="0.25">
      <c r="A19" s="58" t="s">
        <v>6</v>
      </c>
      <c r="B19" s="45">
        <v>1</v>
      </c>
      <c r="C19" s="58" t="s">
        <v>6</v>
      </c>
      <c r="D19" s="45">
        <v>1</v>
      </c>
      <c r="E19" s="58" t="s">
        <v>6</v>
      </c>
      <c r="F19" s="45">
        <v>1</v>
      </c>
      <c r="G19" s="58" t="s">
        <v>6</v>
      </c>
      <c r="H19" s="45">
        <v>1</v>
      </c>
      <c r="I19" s="58" t="s">
        <v>6</v>
      </c>
      <c r="J19" s="45">
        <v>1</v>
      </c>
      <c r="K19" s="58" t="s">
        <v>6</v>
      </c>
      <c r="L19" s="45">
        <v>1</v>
      </c>
      <c r="M19" s="58" t="s">
        <v>98</v>
      </c>
      <c r="N19" s="45">
        <v>0</v>
      </c>
      <c r="O19" s="58" t="s">
        <v>98</v>
      </c>
      <c r="P19" s="45">
        <v>0</v>
      </c>
      <c r="Q19" s="58" t="s">
        <v>6</v>
      </c>
      <c r="R19" s="45">
        <v>1</v>
      </c>
      <c r="S19" s="58" t="s">
        <v>6</v>
      </c>
      <c r="T19" s="45">
        <v>1</v>
      </c>
      <c r="U19" s="58" t="s">
        <v>6</v>
      </c>
      <c r="V19" s="45">
        <v>1</v>
      </c>
      <c r="W19" s="59" t="s">
        <v>98</v>
      </c>
      <c r="X19" s="46">
        <v>0</v>
      </c>
      <c r="Y19" s="59" t="s">
        <v>98</v>
      </c>
      <c r="Z19" s="46">
        <v>0</v>
      </c>
      <c r="AA19" s="59" t="s">
        <v>98</v>
      </c>
      <c r="AB19" s="46">
        <v>0</v>
      </c>
      <c r="AC19" s="59" t="s">
        <v>6</v>
      </c>
      <c r="AD19" s="46">
        <v>1</v>
      </c>
      <c r="AE19" s="46">
        <v>10</v>
      </c>
      <c r="AF19" s="47">
        <v>0.66666666666666663</v>
      </c>
      <c r="AG19" s="46" t="s">
        <v>165</v>
      </c>
      <c r="AH19" s="46" t="s">
        <v>107</v>
      </c>
      <c r="AI19" s="59" t="s">
        <v>127</v>
      </c>
      <c r="AJ19" s="46">
        <v>3</v>
      </c>
      <c r="AK19" s="59" t="s">
        <v>127</v>
      </c>
      <c r="AL19" s="46">
        <v>3</v>
      </c>
      <c r="AM19" s="59" t="s">
        <v>127</v>
      </c>
      <c r="AN19" s="46">
        <v>2</v>
      </c>
      <c r="AO19" s="59" t="s">
        <v>128</v>
      </c>
      <c r="AP19" s="46">
        <v>3</v>
      </c>
      <c r="AQ19" s="59" t="s">
        <v>127</v>
      </c>
      <c r="AR19" s="46">
        <v>3</v>
      </c>
      <c r="AS19" s="59" t="s">
        <v>127</v>
      </c>
      <c r="AT19" s="46">
        <v>3</v>
      </c>
      <c r="AU19" s="58" t="s">
        <v>127</v>
      </c>
      <c r="AV19" s="45">
        <v>3</v>
      </c>
      <c r="AW19" s="58" t="s">
        <v>127</v>
      </c>
      <c r="AX19" s="45">
        <v>3</v>
      </c>
      <c r="AY19" s="58" t="s">
        <v>127</v>
      </c>
      <c r="AZ19" s="45">
        <v>2</v>
      </c>
      <c r="BA19" s="58" t="s">
        <v>127</v>
      </c>
      <c r="BB19" s="45">
        <v>3</v>
      </c>
      <c r="BC19" s="58" t="s">
        <v>123</v>
      </c>
      <c r="BD19" s="45">
        <v>4</v>
      </c>
      <c r="BE19" s="58" t="s">
        <v>127</v>
      </c>
      <c r="BF19" s="45">
        <v>3</v>
      </c>
      <c r="BG19" s="58" t="s">
        <v>128</v>
      </c>
      <c r="BH19" s="45">
        <v>3</v>
      </c>
      <c r="BI19" s="58" t="s">
        <v>6</v>
      </c>
      <c r="BJ19" s="45">
        <v>1</v>
      </c>
      <c r="BK19" s="45"/>
      <c r="BL19" s="58" t="s">
        <v>6</v>
      </c>
      <c r="BM19" s="45">
        <v>1</v>
      </c>
      <c r="BN19" s="45"/>
      <c r="BO19" s="45">
        <v>40</v>
      </c>
      <c r="BP19" s="45" t="s">
        <v>147</v>
      </c>
      <c r="BQ19" s="45" t="s">
        <v>156</v>
      </c>
    </row>
    <row r="20" spans="1:69" x14ac:dyDescent="0.25">
      <c r="A20" s="58" t="s">
        <v>6</v>
      </c>
      <c r="B20" s="48">
        <v>1</v>
      </c>
      <c r="C20" s="58" t="s">
        <v>6</v>
      </c>
      <c r="D20" s="48">
        <v>1</v>
      </c>
      <c r="E20" s="58" t="s">
        <v>6</v>
      </c>
      <c r="F20" s="48">
        <v>1</v>
      </c>
      <c r="G20" s="58" t="s">
        <v>6</v>
      </c>
      <c r="H20" s="48">
        <v>1</v>
      </c>
      <c r="I20" s="58" t="s">
        <v>6</v>
      </c>
      <c r="J20" s="48">
        <v>1</v>
      </c>
      <c r="K20" s="58" t="s">
        <v>6</v>
      </c>
      <c r="L20" s="48">
        <v>1</v>
      </c>
      <c r="M20" s="58" t="s">
        <v>6</v>
      </c>
      <c r="N20" s="48">
        <v>1</v>
      </c>
      <c r="O20" s="58" t="s">
        <v>6</v>
      </c>
      <c r="P20" s="48">
        <v>1</v>
      </c>
      <c r="Q20" s="58" t="s">
        <v>6</v>
      </c>
      <c r="R20" s="48">
        <v>1</v>
      </c>
      <c r="S20" s="58" t="s">
        <v>6</v>
      </c>
      <c r="T20" s="48">
        <v>1</v>
      </c>
      <c r="U20" s="58" t="s">
        <v>6</v>
      </c>
      <c r="V20" s="48">
        <v>1</v>
      </c>
      <c r="W20" s="59" t="s">
        <v>6</v>
      </c>
      <c r="X20" s="49">
        <v>1</v>
      </c>
      <c r="Y20" s="59" t="s">
        <v>6</v>
      </c>
      <c r="Z20" s="49">
        <v>1</v>
      </c>
      <c r="AA20" s="59" t="s">
        <v>6</v>
      </c>
      <c r="AB20" s="49">
        <v>1</v>
      </c>
      <c r="AC20" s="59" t="s">
        <v>6</v>
      </c>
      <c r="AD20" s="49">
        <v>1</v>
      </c>
      <c r="AE20" s="49">
        <v>15</v>
      </c>
      <c r="AF20" s="50">
        <v>1</v>
      </c>
      <c r="AG20" s="49" t="s">
        <v>146</v>
      </c>
      <c r="AH20" s="49" t="s">
        <v>122</v>
      </c>
      <c r="AI20" s="59" t="s">
        <v>123</v>
      </c>
      <c r="AJ20" s="49">
        <v>4</v>
      </c>
      <c r="AK20" s="59" t="s">
        <v>123</v>
      </c>
      <c r="AL20" s="49">
        <v>4</v>
      </c>
      <c r="AM20" s="59" t="s">
        <v>123</v>
      </c>
      <c r="AN20" s="49">
        <v>1</v>
      </c>
      <c r="AO20" s="59" t="s">
        <v>128</v>
      </c>
      <c r="AP20" s="49">
        <v>3</v>
      </c>
      <c r="AQ20" s="58" t="s">
        <v>123</v>
      </c>
      <c r="AR20" s="48">
        <v>4</v>
      </c>
      <c r="AS20" s="58" t="s">
        <v>123</v>
      </c>
      <c r="AT20" s="48">
        <v>4</v>
      </c>
      <c r="AU20" s="58" t="s">
        <v>123</v>
      </c>
      <c r="AV20" s="48">
        <v>4</v>
      </c>
      <c r="AW20" s="58" t="s">
        <v>123</v>
      </c>
      <c r="AX20" s="48">
        <v>4</v>
      </c>
      <c r="AY20" s="58" t="s">
        <v>130</v>
      </c>
      <c r="AZ20" s="48">
        <v>4</v>
      </c>
      <c r="BA20" s="58" t="s">
        <v>123</v>
      </c>
      <c r="BB20" s="48">
        <v>4</v>
      </c>
      <c r="BC20" s="58" t="s">
        <v>123</v>
      </c>
      <c r="BD20" s="48">
        <v>4</v>
      </c>
      <c r="BE20" s="58" t="s">
        <v>123</v>
      </c>
      <c r="BF20" s="48">
        <v>4</v>
      </c>
      <c r="BG20" s="58" t="s">
        <v>130</v>
      </c>
      <c r="BH20" s="48">
        <v>4</v>
      </c>
      <c r="BI20" s="58" t="s">
        <v>6</v>
      </c>
      <c r="BJ20" s="48">
        <v>1</v>
      </c>
      <c r="BK20" s="48"/>
      <c r="BL20" s="58" t="s">
        <v>6</v>
      </c>
      <c r="BM20" s="48">
        <v>1</v>
      </c>
      <c r="BN20" s="48"/>
      <c r="BO20" s="48">
        <v>50</v>
      </c>
      <c r="BP20" s="48" t="s">
        <v>150</v>
      </c>
      <c r="BQ20" s="48" t="s">
        <v>122</v>
      </c>
    </row>
    <row r="21" spans="1:69" x14ac:dyDescent="0.25">
      <c r="A21" s="58" t="s">
        <v>6</v>
      </c>
      <c r="B21" s="48">
        <v>1</v>
      </c>
      <c r="C21" s="58" t="s">
        <v>6</v>
      </c>
      <c r="D21" s="48">
        <v>1</v>
      </c>
      <c r="E21" s="58" t="s">
        <v>6</v>
      </c>
      <c r="F21" s="48">
        <v>1</v>
      </c>
      <c r="G21" s="58" t="s">
        <v>6</v>
      </c>
      <c r="H21" s="48">
        <v>1</v>
      </c>
      <c r="I21" s="58" t="s">
        <v>6</v>
      </c>
      <c r="J21" s="48">
        <v>1</v>
      </c>
      <c r="K21" s="58" t="s">
        <v>6</v>
      </c>
      <c r="L21" s="48">
        <v>1</v>
      </c>
      <c r="M21" s="58" t="s">
        <v>6</v>
      </c>
      <c r="N21" s="48">
        <v>1</v>
      </c>
      <c r="O21" s="58" t="s">
        <v>6</v>
      </c>
      <c r="P21" s="48">
        <v>1</v>
      </c>
      <c r="Q21" s="58" t="s">
        <v>6</v>
      </c>
      <c r="R21" s="48">
        <v>1</v>
      </c>
      <c r="S21" s="58" t="s">
        <v>6</v>
      </c>
      <c r="T21" s="48">
        <v>1</v>
      </c>
      <c r="U21" s="58" t="s">
        <v>6</v>
      </c>
      <c r="V21" s="48">
        <v>1</v>
      </c>
      <c r="W21" s="59" t="s">
        <v>6</v>
      </c>
      <c r="X21" s="49">
        <v>1</v>
      </c>
      <c r="Y21" s="59" t="s">
        <v>6</v>
      </c>
      <c r="Z21" s="49">
        <v>1</v>
      </c>
      <c r="AA21" s="59" t="s">
        <v>6</v>
      </c>
      <c r="AB21" s="49">
        <v>1</v>
      </c>
      <c r="AC21" s="59" t="s">
        <v>6</v>
      </c>
      <c r="AD21" s="49">
        <v>1</v>
      </c>
      <c r="AE21" s="49">
        <v>15</v>
      </c>
      <c r="AF21" s="50">
        <v>1</v>
      </c>
      <c r="AG21" s="49" t="s">
        <v>146</v>
      </c>
      <c r="AH21" s="49" t="s">
        <v>122</v>
      </c>
      <c r="AI21" s="59" t="s">
        <v>123</v>
      </c>
      <c r="AJ21" s="49">
        <v>4</v>
      </c>
      <c r="AK21" s="59" t="s">
        <v>123</v>
      </c>
      <c r="AL21" s="49">
        <v>4</v>
      </c>
      <c r="AM21" s="59" t="s">
        <v>127</v>
      </c>
      <c r="AN21" s="49">
        <v>2</v>
      </c>
      <c r="AO21" s="59" t="s">
        <v>128</v>
      </c>
      <c r="AP21" s="49">
        <v>3</v>
      </c>
      <c r="AQ21" s="58" t="s">
        <v>127</v>
      </c>
      <c r="AR21" s="48">
        <v>3</v>
      </c>
      <c r="AS21" s="58" t="s">
        <v>123</v>
      </c>
      <c r="AT21" s="48">
        <v>4</v>
      </c>
      <c r="AU21" s="58" t="s">
        <v>123</v>
      </c>
      <c r="AV21" s="48">
        <v>4</v>
      </c>
      <c r="AW21" s="58" t="s">
        <v>127</v>
      </c>
      <c r="AX21" s="48">
        <v>3</v>
      </c>
      <c r="AY21" s="58" t="s">
        <v>128</v>
      </c>
      <c r="AZ21" s="48">
        <v>3</v>
      </c>
      <c r="BA21" s="58" t="s">
        <v>127</v>
      </c>
      <c r="BB21" s="48">
        <v>3</v>
      </c>
      <c r="BC21" s="58" t="s">
        <v>127</v>
      </c>
      <c r="BD21" s="48">
        <v>3</v>
      </c>
      <c r="BE21" s="58" t="s">
        <v>123</v>
      </c>
      <c r="BF21" s="48">
        <v>4</v>
      </c>
      <c r="BG21" s="58" t="s">
        <v>127</v>
      </c>
      <c r="BH21" s="48">
        <v>2</v>
      </c>
      <c r="BI21" s="58" t="s">
        <v>6</v>
      </c>
      <c r="BJ21" s="48">
        <v>1</v>
      </c>
      <c r="BK21" s="48"/>
      <c r="BL21" s="58" t="s">
        <v>6</v>
      </c>
      <c r="BM21" s="48">
        <v>1</v>
      </c>
      <c r="BN21" s="48"/>
      <c r="BO21" s="48">
        <v>44</v>
      </c>
      <c r="BP21" s="48" t="s">
        <v>150</v>
      </c>
      <c r="BQ21" s="48" t="s">
        <v>122</v>
      </c>
    </row>
    <row r="22" spans="1:69" x14ac:dyDescent="0.25">
      <c r="A22" s="58" t="s">
        <v>6</v>
      </c>
      <c r="B22" s="48">
        <v>1</v>
      </c>
      <c r="C22" s="58" t="s">
        <v>6</v>
      </c>
      <c r="D22" s="48">
        <v>1</v>
      </c>
      <c r="E22" s="58" t="s">
        <v>6</v>
      </c>
      <c r="F22" s="48">
        <v>1</v>
      </c>
      <c r="G22" s="58" t="s">
        <v>6</v>
      </c>
      <c r="H22" s="48">
        <v>1</v>
      </c>
      <c r="I22" s="58" t="s">
        <v>6</v>
      </c>
      <c r="J22" s="48">
        <v>1</v>
      </c>
      <c r="K22" s="58" t="s">
        <v>6</v>
      </c>
      <c r="L22" s="48">
        <v>1</v>
      </c>
      <c r="M22" s="58" t="s">
        <v>6</v>
      </c>
      <c r="N22" s="48">
        <v>1</v>
      </c>
      <c r="O22" s="58" t="s">
        <v>6</v>
      </c>
      <c r="P22" s="48">
        <v>1</v>
      </c>
      <c r="Q22" s="58" t="s">
        <v>6</v>
      </c>
      <c r="R22" s="48">
        <v>1</v>
      </c>
      <c r="S22" s="58" t="s">
        <v>6</v>
      </c>
      <c r="T22" s="48">
        <v>1</v>
      </c>
      <c r="U22" s="58" t="s">
        <v>6</v>
      </c>
      <c r="V22" s="48">
        <v>1</v>
      </c>
      <c r="W22" s="59" t="s">
        <v>6</v>
      </c>
      <c r="X22" s="49">
        <v>1</v>
      </c>
      <c r="Y22" s="59" t="s">
        <v>6</v>
      </c>
      <c r="Z22" s="49">
        <v>1</v>
      </c>
      <c r="AA22" s="59" t="s">
        <v>6</v>
      </c>
      <c r="AB22" s="49">
        <v>1</v>
      </c>
      <c r="AC22" s="59" t="s">
        <v>6</v>
      </c>
      <c r="AD22" s="49">
        <v>1</v>
      </c>
      <c r="AE22" s="49">
        <v>15</v>
      </c>
      <c r="AF22" s="50">
        <v>1</v>
      </c>
      <c r="AG22" s="49" t="s">
        <v>146</v>
      </c>
      <c r="AH22" s="49" t="s">
        <v>122</v>
      </c>
      <c r="AI22" s="59" t="s">
        <v>123</v>
      </c>
      <c r="AJ22" s="49">
        <v>4</v>
      </c>
      <c r="AK22" s="59" t="s">
        <v>123</v>
      </c>
      <c r="AL22" s="49">
        <v>4</v>
      </c>
      <c r="AM22" s="59" t="s">
        <v>123</v>
      </c>
      <c r="AN22" s="49">
        <v>1</v>
      </c>
      <c r="AO22" s="59" t="s">
        <v>123</v>
      </c>
      <c r="AP22" s="49">
        <v>1</v>
      </c>
      <c r="AQ22" s="58" t="s">
        <v>123</v>
      </c>
      <c r="AR22" s="48">
        <v>4</v>
      </c>
      <c r="AS22" s="58" t="s">
        <v>123</v>
      </c>
      <c r="AT22" s="48">
        <v>4</v>
      </c>
      <c r="AU22" s="58" t="s">
        <v>123</v>
      </c>
      <c r="AV22" s="48">
        <v>4</v>
      </c>
      <c r="AW22" s="58" t="s">
        <v>123</v>
      </c>
      <c r="AX22" s="48">
        <v>4</v>
      </c>
      <c r="AY22" s="58" t="s">
        <v>128</v>
      </c>
      <c r="AZ22" s="48">
        <v>3</v>
      </c>
      <c r="BA22" s="58" t="s">
        <v>123</v>
      </c>
      <c r="BB22" s="48">
        <v>4</v>
      </c>
      <c r="BC22" s="58" t="s">
        <v>123</v>
      </c>
      <c r="BD22" s="48">
        <v>4</v>
      </c>
      <c r="BE22" s="58" t="s">
        <v>123</v>
      </c>
      <c r="BF22" s="48">
        <v>4</v>
      </c>
      <c r="BG22" s="58" t="s">
        <v>130</v>
      </c>
      <c r="BH22" s="48">
        <v>4</v>
      </c>
      <c r="BI22" s="58" t="s">
        <v>6</v>
      </c>
      <c r="BJ22" s="48">
        <v>1</v>
      </c>
      <c r="BK22" s="48"/>
      <c r="BL22" s="58" t="s">
        <v>6</v>
      </c>
      <c r="BM22" s="48">
        <v>1</v>
      </c>
      <c r="BN22" s="48"/>
      <c r="BO22" s="48">
        <v>47</v>
      </c>
      <c r="BP22" s="48" t="s">
        <v>150</v>
      </c>
      <c r="BQ22" s="48" t="s">
        <v>122</v>
      </c>
    </row>
    <row r="23" spans="1:69" x14ac:dyDescent="0.25">
      <c r="A23" s="58" t="s">
        <v>6</v>
      </c>
      <c r="B23" s="48">
        <v>1</v>
      </c>
      <c r="C23" s="58" t="s">
        <v>6</v>
      </c>
      <c r="D23" s="48">
        <v>1</v>
      </c>
      <c r="E23" s="58" t="s">
        <v>6</v>
      </c>
      <c r="F23" s="48">
        <v>1</v>
      </c>
      <c r="G23" s="58" t="s">
        <v>6</v>
      </c>
      <c r="H23" s="48">
        <v>1</v>
      </c>
      <c r="I23" s="58" t="s">
        <v>6</v>
      </c>
      <c r="J23" s="48">
        <v>1</v>
      </c>
      <c r="K23" s="58" t="s">
        <v>6</v>
      </c>
      <c r="L23" s="48">
        <v>1</v>
      </c>
      <c r="M23" s="58" t="s">
        <v>6</v>
      </c>
      <c r="N23" s="48">
        <v>1</v>
      </c>
      <c r="O23" s="58" t="s">
        <v>6</v>
      </c>
      <c r="P23" s="48">
        <v>1</v>
      </c>
      <c r="Q23" s="58" t="s">
        <v>6</v>
      </c>
      <c r="R23" s="48">
        <v>1</v>
      </c>
      <c r="S23" s="58" t="s">
        <v>6</v>
      </c>
      <c r="T23" s="48">
        <v>1</v>
      </c>
      <c r="U23" s="58" t="s">
        <v>6</v>
      </c>
      <c r="V23" s="48">
        <v>1</v>
      </c>
      <c r="W23" s="59" t="s">
        <v>6</v>
      </c>
      <c r="X23" s="49">
        <v>1</v>
      </c>
      <c r="Y23" s="59" t="s">
        <v>6</v>
      </c>
      <c r="Z23" s="49">
        <v>1</v>
      </c>
      <c r="AA23" s="59" t="s">
        <v>6</v>
      </c>
      <c r="AB23" s="49">
        <v>1</v>
      </c>
      <c r="AC23" s="59" t="s">
        <v>6</v>
      </c>
      <c r="AD23" s="49">
        <v>1</v>
      </c>
      <c r="AE23" s="49">
        <v>15</v>
      </c>
      <c r="AF23" s="50">
        <v>1</v>
      </c>
      <c r="AG23" s="49" t="s">
        <v>146</v>
      </c>
      <c r="AH23" s="49" t="s">
        <v>122</v>
      </c>
      <c r="AI23" s="59" t="s">
        <v>123</v>
      </c>
      <c r="AJ23" s="49">
        <v>4</v>
      </c>
      <c r="AK23" s="59" t="s">
        <v>127</v>
      </c>
      <c r="AL23" s="49">
        <v>3</v>
      </c>
      <c r="AM23" s="59" t="s">
        <v>127</v>
      </c>
      <c r="AN23" s="49">
        <v>2</v>
      </c>
      <c r="AO23" s="59" t="s">
        <v>128</v>
      </c>
      <c r="AP23" s="49">
        <v>3</v>
      </c>
      <c r="AQ23" s="58" t="s">
        <v>127</v>
      </c>
      <c r="AR23" s="48">
        <v>3</v>
      </c>
      <c r="AS23" s="58" t="s">
        <v>123</v>
      </c>
      <c r="AT23" s="48">
        <v>4</v>
      </c>
      <c r="AU23" s="58" t="s">
        <v>127</v>
      </c>
      <c r="AV23" s="48">
        <v>3</v>
      </c>
      <c r="AW23" s="58" t="s">
        <v>127</v>
      </c>
      <c r="AX23" s="48">
        <v>3</v>
      </c>
      <c r="AY23" s="58" t="s">
        <v>128</v>
      </c>
      <c r="AZ23" s="48">
        <v>3</v>
      </c>
      <c r="BA23" s="58" t="s">
        <v>123</v>
      </c>
      <c r="BB23" s="48">
        <v>4</v>
      </c>
      <c r="BC23" s="58" t="s">
        <v>123</v>
      </c>
      <c r="BD23" s="48">
        <v>4</v>
      </c>
      <c r="BE23" s="58" t="s">
        <v>127</v>
      </c>
      <c r="BF23" s="48">
        <v>3</v>
      </c>
      <c r="BG23" s="58" t="s">
        <v>128</v>
      </c>
      <c r="BH23" s="48">
        <v>3</v>
      </c>
      <c r="BI23" s="58" t="s">
        <v>6</v>
      </c>
      <c r="BJ23" s="48">
        <v>1</v>
      </c>
      <c r="BK23" s="48"/>
      <c r="BL23" s="58" t="s">
        <v>6</v>
      </c>
      <c r="BM23" s="48">
        <v>1</v>
      </c>
      <c r="BN23" s="48"/>
      <c r="BO23" s="48">
        <v>44</v>
      </c>
      <c r="BP23" s="48" t="s">
        <v>150</v>
      </c>
      <c r="BQ23" s="48" t="s">
        <v>122</v>
      </c>
    </row>
    <row r="24" spans="1:69" x14ac:dyDescent="0.25">
      <c r="A24" s="58" t="s">
        <v>98</v>
      </c>
      <c r="B24" s="48">
        <v>0</v>
      </c>
      <c r="C24" s="58" t="s">
        <v>6</v>
      </c>
      <c r="D24" s="48">
        <v>1</v>
      </c>
      <c r="E24" s="58" t="s">
        <v>6</v>
      </c>
      <c r="F24" s="48">
        <v>1</v>
      </c>
      <c r="G24" s="58" t="s">
        <v>6</v>
      </c>
      <c r="H24" s="48">
        <v>1</v>
      </c>
      <c r="I24" s="58" t="s">
        <v>6</v>
      </c>
      <c r="J24" s="48">
        <v>1</v>
      </c>
      <c r="K24" s="58" t="s">
        <v>6</v>
      </c>
      <c r="L24" s="48">
        <v>1</v>
      </c>
      <c r="M24" s="58" t="s">
        <v>6</v>
      </c>
      <c r="N24" s="48">
        <v>1</v>
      </c>
      <c r="O24" s="58" t="s">
        <v>6</v>
      </c>
      <c r="P24" s="48">
        <v>1</v>
      </c>
      <c r="Q24" s="58" t="s">
        <v>6</v>
      </c>
      <c r="R24" s="48">
        <v>1</v>
      </c>
      <c r="S24" s="58" t="s">
        <v>6</v>
      </c>
      <c r="T24" s="48">
        <v>1</v>
      </c>
      <c r="U24" s="58" t="s">
        <v>98</v>
      </c>
      <c r="V24" s="48">
        <v>0</v>
      </c>
      <c r="W24" s="59" t="s">
        <v>6</v>
      </c>
      <c r="X24" s="49">
        <v>1</v>
      </c>
      <c r="Y24" s="59" t="s">
        <v>6</v>
      </c>
      <c r="Z24" s="49">
        <v>1</v>
      </c>
      <c r="AA24" s="59" t="s">
        <v>6</v>
      </c>
      <c r="AB24" s="49">
        <v>1</v>
      </c>
      <c r="AC24" s="59" t="s">
        <v>6</v>
      </c>
      <c r="AD24" s="49">
        <v>1</v>
      </c>
      <c r="AE24" s="49">
        <v>13</v>
      </c>
      <c r="AF24" s="50">
        <v>0.8666666666666667</v>
      </c>
      <c r="AG24" s="49" t="s">
        <v>146</v>
      </c>
      <c r="AH24" s="49" t="s">
        <v>122</v>
      </c>
      <c r="AI24" s="59" t="s">
        <v>123</v>
      </c>
      <c r="AJ24" s="49">
        <v>4</v>
      </c>
      <c r="AK24" s="59" t="s">
        <v>123</v>
      </c>
      <c r="AL24" s="49">
        <v>4</v>
      </c>
      <c r="AM24" s="59" t="s">
        <v>123</v>
      </c>
      <c r="AN24" s="49">
        <v>1</v>
      </c>
      <c r="AO24" s="59" t="s">
        <v>128</v>
      </c>
      <c r="AP24" s="49">
        <v>3</v>
      </c>
      <c r="AQ24" s="58" t="s">
        <v>123</v>
      </c>
      <c r="AR24" s="48">
        <v>4</v>
      </c>
      <c r="AS24" s="58" t="s">
        <v>123</v>
      </c>
      <c r="AT24" s="48">
        <v>4</v>
      </c>
      <c r="AU24" s="58" t="s">
        <v>123</v>
      </c>
      <c r="AV24" s="48">
        <v>4</v>
      </c>
      <c r="AW24" s="58" t="s">
        <v>123</v>
      </c>
      <c r="AX24" s="48">
        <v>4</v>
      </c>
      <c r="AY24" s="58" t="s">
        <v>128</v>
      </c>
      <c r="AZ24" s="48">
        <v>3</v>
      </c>
      <c r="BA24" s="58" t="s">
        <v>123</v>
      </c>
      <c r="BB24" s="48">
        <v>4</v>
      </c>
      <c r="BC24" s="58" t="s">
        <v>123</v>
      </c>
      <c r="BD24" s="48">
        <v>4</v>
      </c>
      <c r="BE24" s="58" t="s">
        <v>123</v>
      </c>
      <c r="BF24" s="48">
        <v>4</v>
      </c>
      <c r="BG24" s="58" t="s">
        <v>123</v>
      </c>
      <c r="BH24" s="48">
        <v>1</v>
      </c>
      <c r="BI24" s="58" t="s">
        <v>6</v>
      </c>
      <c r="BJ24" s="48">
        <v>1</v>
      </c>
      <c r="BK24" s="48"/>
      <c r="BL24" s="58" t="s">
        <v>6</v>
      </c>
      <c r="BM24" s="48">
        <v>1</v>
      </c>
      <c r="BN24" s="48"/>
      <c r="BO24" s="48">
        <v>46</v>
      </c>
      <c r="BP24" s="48" t="s">
        <v>150</v>
      </c>
      <c r="BQ24" s="48" t="s">
        <v>122</v>
      </c>
    </row>
    <row r="25" spans="1:69" x14ac:dyDescent="0.25">
      <c r="A25" s="58" t="s">
        <v>6</v>
      </c>
      <c r="B25" s="48">
        <v>1</v>
      </c>
      <c r="C25" s="58" t="s">
        <v>6</v>
      </c>
      <c r="D25" s="48">
        <v>1</v>
      </c>
      <c r="E25" s="58" t="s">
        <v>6</v>
      </c>
      <c r="F25" s="48">
        <v>1</v>
      </c>
      <c r="G25" s="58" t="s">
        <v>6</v>
      </c>
      <c r="H25" s="48">
        <v>1</v>
      </c>
      <c r="I25" s="58" t="s">
        <v>6</v>
      </c>
      <c r="J25" s="48">
        <v>1</v>
      </c>
      <c r="K25" s="58" t="s">
        <v>6</v>
      </c>
      <c r="L25" s="48">
        <v>1</v>
      </c>
      <c r="M25" s="58" t="s">
        <v>6</v>
      </c>
      <c r="N25" s="48">
        <v>1</v>
      </c>
      <c r="O25" s="58" t="s">
        <v>6</v>
      </c>
      <c r="P25" s="48">
        <v>1</v>
      </c>
      <c r="Q25" s="58" t="s">
        <v>6</v>
      </c>
      <c r="R25" s="48">
        <v>1</v>
      </c>
      <c r="S25" s="58" t="s">
        <v>6</v>
      </c>
      <c r="T25" s="48">
        <v>1</v>
      </c>
      <c r="U25" s="58" t="s">
        <v>6</v>
      </c>
      <c r="V25" s="48">
        <v>1</v>
      </c>
      <c r="W25" s="59" t="s">
        <v>6</v>
      </c>
      <c r="X25" s="49">
        <v>1</v>
      </c>
      <c r="Y25" s="59" t="s">
        <v>6</v>
      </c>
      <c r="Z25" s="49">
        <v>1</v>
      </c>
      <c r="AA25" s="59" t="s">
        <v>6</v>
      </c>
      <c r="AB25" s="49">
        <v>1</v>
      </c>
      <c r="AC25" s="59" t="s">
        <v>6</v>
      </c>
      <c r="AD25" s="49">
        <v>1</v>
      </c>
      <c r="AE25" s="49">
        <v>15</v>
      </c>
      <c r="AF25" s="50">
        <v>1</v>
      </c>
      <c r="AG25" s="49" t="s">
        <v>146</v>
      </c>
      <c r="AH25" s="49" t="s">
        <v>122</v>
      </c>
      <c r="AI25" s="59" t="s">
        <v>123</v>
      </c>
      <c r="AJ25" s="49">
        <v>4</v>
      </c>
      <c r="AK25" s="59" t="s">
        <v>123</v>
      </c>
      <c r="AL25" s="49">
        <v>4</v>
      </c>
      <c r="AM25" s="59" t="s">
        <v>127</v>
      </c>
      <c r="AN25" s="49">
        <v>2</v>
      </c>
      <c r="AO25" s="59" t="s">
        <v>123</v>
      </c>
      <c r="AP25" s="49">
        <v>1</v>
      </c>
      <c r="AQ25" s="58" t="s">
        <v>123</v>
      </c>
      <c r="AR25" s="48">
        <v>4</v>
      </c>
      <c r="AS25" s="58" t="s">
        <v>123</v>
      </c>
      <c r="AT25" s="48">
        <v>4</v>
      </c>
      <c r="AU25" s="58" t="s">
        <v>123</v>
      </c>
      <c r="AV25" s="48">
        <v>4</v>
      </c>
      <c r="AW25" s="58" t="s">
        <v>123</v>
      </c>
      <c r="AX25" s="48">
        <v>4</v>
      </c>
      <c r="AY25" s="58" t="s">
        <v>127</v>
      </c>
      <c r="AZ25" s="48">
        <v>2</v>
      </c>
      <c r="BA25" s="58" t="s">
        <v>123</v>
      </c>
      <c r="BB25" s="48">
        <v>4</v>
      </c>
      <c r="BC25" s="58" t="s">
        <v>123</v>
      </c>
      <c r="BD25" s="48">
        <v>4</v>
      </c>
      <c r="BE25" s="58" t="s">
        <v>123</v>
      </c>
      <c r="BF25" s="48">
        <v>4</v>
      </c>
      <c r="BG25" s="58" t="s">
        <v>123</v>
      </c>
      <c r="BH25" s="48">
        <v>1</v>
      </c>
      <c r="BI25" s="58" t="s">
        <v>6</v>
      </c>
      <c r="BJ25" s="48">
        <v>1</v>
      </c>
      <c r="BK25" s="48"/>
      <c r="BL25" s="58" t="s">
        <v>6</v>
      </c>
      <c r="BM25" s="48">
        <v>1</v>
      </c>
      <c r="BN25" s="48"/>
      <c r="BO25" s="48">
        <v>44</v>
      </c>
      <c r="BP25" s="48" t="s">
        <v>150</v>
      </c>
      <c r="BQ25" s="48" t="s">
        <v>122</v>
      </c>
    </row>
    <row r="26" spans="1:69" x14ac:dyDescent="0.25">
      <c r="A26" s="58" t="s">
        <v>6</v>
      </c>
      <c r="B26" s="51">
        <v>1</v>
      </c>
      <c r="C26" s="58" t="s">
        <v>6</v>
      </c>
      <c r="D26" s="51">
        <v>1</v>
      </c>
      <c r="E26" s="58" t="s">
        <v>6</v>
      </c>
      <c r="F26" s="51">
        <v>1</v>
      </c>
      <c r="G26" s="58" t="s">
        <v>6</v>
      </c>
      <c r="H26" s="51">
        <v>1</v>
      </c>
      <c r="I26" s="58" t="s">
        <v>6</v>
      </c>
      <c r="J26" s="51">
        <v>1</v>
      </c>
      <c r="K26" s="58" t="s">
        <v>6</v>
      </c>
      <c r="L26" s="51">
        <v>1</v>
      </c>
      <c r="M26" s="58" t="s">
        <v>6</v>
      </c>
      <c r="N26" s="51">
        <v>1</v>
      </c>
      <c r="O26" s="58" t="s">
        <v>6</v>
      </c>
      <c r="P26" s="51">
        <v>1</v>
      </c>
      <c r="Q26" s="58" t="s">
        <v>6</v>
      </c>
      <c r="R26" s="51">
        <v>1</v>
      </c>
      <c r="S26" s="58" t="s">
        <v>6</v>
      </c>
      <c r="T26" s="51">
        <v>1</v>
      </c>
      <c r="U26" s="58" t="s">
        <v>6</v>
      </c>
      <c r="V26" s="51">
        <v>1</v>
      </c>
      <c r="W26" s="58" t="s">
        <v>6</v>
      </c>
      <c r="X26" s="51">
        <v>1</v>
      </c>
      <c r="Y26" s="58" t="s">
        <v>6</v>
      </c>
      <c r="Z26" s="51">
        <v>1</v>
      </c>
      <c r="AA26" s="58" t="s">
        <v>6</v>
      </c>
      <c r="AB26" s="51">
        <v>1</v>
      </c>
      <c r="AC26" s="58" t="s">
        <v>6</v>
      </c>
      <c r="AD26" s="51">
        <v>1</v>
      </c>
      <c r="AE26" s="52">
        <v>15</v>
      </c>
      <c r="AF26" s="53">
        <v>1</v>
      </c>
      <c r="AG26" s="52" t="s">
        <v>146</v>
      </c>
      <c r="AH26" s="52" t="s">
        <v>122</v>
      </c>
      <c r="AI26" s="58" t="s">
        <v>123</v>
      </c>
      <c r="AJ26" s="51">
        <v>4</v>
      </c>
      <c r="AK26" s="58" t="s">
        <v>127</v>
      </c>
      <c r="AL26" s="51">
        <v>3</v>
      </c>
      <c r="AM26" s="58" t="s">
        <v>125</v>
      </c>
      <c r="AN26" s="51">
        <v>3</v>
      </c>
      <c r="AO26" s="58" t="s">
        <v>128</v>
      </c>
      <c r="AP26" s="51">
        <v>3</v>
      </c>
      <c r="AQ26" s="58" t="s">
        <v>127</v>
      </c>
      <c r="AR26" s="51">
        <v>3</v>
      </c>
      <c r="AS26" s="58" t="s">
        <v>123</v>
      </c>
      <c r="AT26" s="51">
        <v>4</v>
      </c>
      <c r="AU26" s="58" t="s">
        <v>123</v>
      </c>
      <c r="AV26" s="51">
        <v>4</v>
      </c>
      <c r="AW26" s="58" t="s">
        <v>123</v>
      </c>
      <c r="AX26" s="51">
        <v>4</v>
      </c>
      <c r="AY26" s="58" t="s">
        <v>130</v>
      </c>
      <c r="AZ26" s="51">
        <v>4</v>
      </c>
      <c r="BA26" s="58" t="s">
        <v>127</v>
      </c>
      <c r="BB26" s="51">
        <v>3</v>
      </c>
      <c r="BC26" s="58" t="s">
        <v>123</v>
      </c>
      <c r="BD26" s="51">
        <v>4</v>
      </c>
      <c r="BE26" s="58" t="s">
        <v>127</v>
      </c>
      <c r="BF26" s="51">
        <v>3</v>
      </c>
      <c r="BG26" s="58" t="s">
        <v>127</v>
      </c>
      <c r="BH26" s="51">
        <v>2</v>
      </c>
      <c r="BI26" s="58" t="s">
        <v>6</v>
      </c>
      <c r="BJ26" s="51">
        <v>1</v>
      </c>
      <c r="BK26" s="51"/>
      <c r="BL26" s="58" t="s">
        <v>6</v>
      </c>
      <c r="BM26" s="51">
        <v>1</v>
      </c>
      <c r="BN26" s="51"/>
      <c r="BO26" s="51">
        <v>46</v>
      </c>
      <c r="BP26" s="51" t="s">
        <v>150</v>
      </c>
      <c r="BQ26" s="58" t="s">
        <v>122</v>
      </c>
    </row>
    <row r="27" spans="1:69" x14ac:dyDescent="0.25">
      <c r="A27" s="58" t="s">
        <v>6</v>
      </c>
      <c r="B27" s="51">
        <v>1</v>
      </c>
      <c r="C27" s="58" t="s">
        <v>6</v>
      </c>
      <c r="D27" s="51">
        <v>1</v>
      </c>
      <c r="E27" s="58" t="s">
        <v>6</v>
      </c>
      <c r="F27" s="51">
        <v>1</v>
      </c>
      <c r="G27" s="58" t="s">
        <v>6</v>
      </c>
      <c r="H27" s="51">
        <v>1</v>
      </c>
      <c r="I27" s="58" t="s">
        <v>6</v>
      </c>
      <c r="J27" s="51">
        <v>1</v>
      </c>
      <c r="K27" s="58" t="s">
        <v>6</v>
      </c>
      <c r="L27" s="51">
        <v>1</v>
      </c>
      <c r="M27" s="58" t="s">
        <v>6</v>
      </c>
      <c r="N27" s="51">
        <v>1</v>
      </c>
      <c r="O27" s="58" t="s">
        <v>6</v>
      </c>
      <c r="P27" s="51">
        <v>1</v>
      </c>
      <c r="Q27" s="58" t="s">
        <v>6</v>
      </c>
      <c r="R27" s="51">
        <v>1</v>
      </c>
      <c r="S27" s="58" t="s">
        <v>6</v>
      </c>
      <c r="T27" s="51">
        <v>1</v>
      </c>
      <c r="U27" s="58" t="s">
        <v>6</v>
      </c>
      <c r="V27" s="51">
        <v>1</v>
      </c>
      <c r="W27" s="58" t="s">
        <v>6</v>
      </c>
      <c r="X27" s="51">
        <v>1</v>
      </c>
      <c r="Y27" s="58" t="s">
        <v>6</v>
      </c>
      <c r="Z27" s="51">
        <v>1</v>
      </c>
      <c r="AA27" s="58" t="s">
        <v>6</v>
      </c>
      <c r="AB27" s="51">
        <v>1</v>
      </c>
      <c r="AC27" s="58" t="s">
        <v>6</v>
      </c>
      <c r="AD27" s="51">
        <v>1</v>
      </c>
      <c r="AE27" s="52">
        <v>15</v>
      </c>
      <c r="AF27" s="53">
        <v>1</v>
      </c>
      <c r="AG27" s="52" t="s">
        <v>146</v>
      </c>
      <c r="AH27" s="52" t="s">
        <v>122</v>
      </c>
      <c r="AI27" s="58" t="s">
        <v>123</v>
      </c>
      <c r="AJ27" s="51">
        <v>4</v>
      </c>
      <c r="AK27" s="58" t="s">
        <v>123</v>
      </c>
      <c r="AL27" s="51">
        <v>4</v>
      </c>
      <c r="AM27" s="58" t="s">
        <v>130</v>
      </c>
      <c r="AN27" s="51">
        <v>4</v>
      </c>
      <c r="AO27" s="58" t="s">
        <v>130</v>
      </c>
      <c r="AP27" s="51">
        <v>4</v>
      </c>
      <c r="AQ27" s="58" t="s">
        <v>123</v>
      </c>
      <c r="AR27" s="51">
        <v>4</v>
      </c>
      <c r="AS27" s="58" t="s">
        <v>123</v>
      </c>
      <c r="AT27" s="51">
        <v>4</v>
      </c>
      <c r="AU27" s="58" t="s">
        <v>123</v>
      </c>
      <c r="AV27" s="51">
        <v>4</v>
      </c>
      <c r="AW27" s="58" t="s">
        <v>123</v>
      </c>
      <c r="AX27" s="51">
        <v>4</v>
      </c>
      <c r="AY27" s="58" t="s">
        <v>127</v>
      </c>
      <c r="AZ27" s="51">
        <v>2</v>
      </c>
      <c r="BA27" s="58" t="s">
        <v>123</v>
      </c>
      <c r="BB27" s="51">
        <v>4</v>
      </c>
      <c r="BC27" s="58" t="s">
        <v>123</v>
      </c>
      <c r="BD27" s="51">
        <v>4</v>
      </c>
      <c r="BE27" s="58" t="s">
        <v>123</v>
      </c>
      <c r="BF27" s="51">
        <v>4</v>
      </c>
      <c r="BG27" s="58" t="s">
        <v>130</v>
      </c>
      <c r="BH27" s="51">
        <v>4</v>
      </c>
      <c r="BI27" s="58" t="s">
        <v>6</v>
      </c>
      <c r="BJ27" s="51">
        <v>1</v>
      </c>
      <c r="BK27" s="51"/>
      <c r="BL27" s="58" t="s">
        <v>6</v>
      </c>
      <c r="BM27" s="51">
        <v>1</v>
      </c>
      <c r="BN27" s="51"/>
      <c r="BO27" s="51">
        <v>52</v>
      </c>
      <c r="BP27" s="51" t="s">
        <v>150</v>
      </c>
      <c r="BQ27" s="51" t="s">
        <v>122</v>
      </c>
    </row>
    <row r="28" spans="1:69" x14ac:dyDescent="0.25">
      <c r="A28" s="58" t="s">
        <v>6</v>
      </c>
      <c r="B28" s="54">
        <v>1</v>
      </c>
      <c r="C28" s="58" t="s">
        <v>6</v>
      </c>
      <c r="D28" s="54">
        <v>1</v>
      </c>
      <c r="E28" s="58" t="s">
        <v>6</v>
      </c>
      <c r="F28" s="54">
        <v>1</v>
      </c>
      <c r="G28" s="58" t="s">
        <v>6</v>
      </c>
      <c r="H28" s="54">
        <v>1</v>
      </c>
      <c r="I28" s="58" t="s">
        <v>6</v>
      </c>
      <c r="J28" s="54">
        <v>1</v>
      </c>
      <c r="K28" s="58" t="s">
        <v>6</v>
      </c>
      <c r="L28" s="54">
        <v>1</v>
      </c>
      <c r="M28" s="58" t="s">
        <v>6</v>
      </c>
      <c r="N28" s="54">
        <v>1</v>
      </c>
      <c r="O28" s="58" t="s">
        <v>6</v>
      </c>
      <c r="P28" s="54">
        <v>1</v>
      </c>
      <c r="Q28" s="58" t="s">
        <v>6</v>
      </c>
      <c r="R28" s="54">
        <v>1</v>
      </c>
      <c r="S28" s="58" t="s">
        <v>6</v>
      </c>
      <c r="T28" s="54">
        <v>1</v>
      </c>
      <c r="U28" s="58" t="s">
        <v>6</v>
      </c>
      <c r="V28" s="54">
        <v>1</v>
      </c>
      <c r="W28" s="58" t="s">
        <v>6</v>
      </c>
      <c r="X28" s="54">
        <v>1</v>
      </c>
      <c r="Y28" s="58" t="s">
        <v>6</v>
      </c>
      <c r="Z28" s="54">
        <v>1</v>
      </c>
      <c r="AA28" s="58" t="s">
        <v>6</v>
      </c>
      <c r="AB28" s="54">
        <v>1</v>
      </c>
      <c r="AC28" s="58" t="s">
        <v>6</v>
      </c>
      <c r="AD28" s="54">
        <v>1</v>
      </c>
      <c r="AE28" s="55">
        <v>15</v>
      </c>
      <c r="AF28" s="56">
        <v>1</v>
      </c>
      <c r="AG28" s="55" t="s">
        <v>146</v>
      </c>
      <c r="AH28" s="55" t="s">
        <v>122</v>
      </c>
      <c r="AI28" s="58" t="s">
        <v>127</v>
      </c>
      <c r="AJ28" s="54">
        <v>3</v>
      </c>
      <c r="AK28" s="58" t="s">
        <v>127</v>
      </c>
      <c r="AL28" s="54">
        <v>3</v>
      </c>
      <c r="AM28" s="58" t="s">
        <v>130</v>
      </c>
      <c r="AN28" s="54">
        <v>4</v>
      </c>
      <c r="AO28" s="58" t="s">
        <v>130</v>
      </c>
      <c r="AP28" s="54">
        <v>4</v>
      </c>
      <c r="AQ28" s="58" t="s">
        <v>123</v>
      </c>
      <c r="AR28" s="54">
        <v>4</v>
      </c>
      <c r="AS28" s="58" t="s">
        <v>123</v>
      </c>
      <c r="AT28" s="54">
        <v>4</v>
      </c>
      <c r="AU28" s="58" t="s">
        <v>123</v>
      </c>
      <c r="AV28" s="54">
        <v>4</v>
      </c>
      <c r="AW28" s="58" t="s">
        <v>123</v>
      </c>
      <c r="AX28" s="54">
        <v>4</v>
      </c>
      <c r="AY28" s="58" t="s">
        <v>127</v>
      </c>
      <c r="AZ28" s="54">
        <v>2</v>
      </c>
      <c r="BA28" s="58" t="s">
        <v>123</v>
      </c>
      <c r="BB28" s="54">
        <v>4</v>
      </c>
      <c r="BC28" s="58" t="s">
        <v>123</v>
      </c>
      <c r="BD28" s="54">
        <v>4</v>
      </c>
      <c r="BE28" s="58" t="s">
        <v>127</v>
      </c>
      <c r="BF28" s="54">
        <v>3</v>
      </c>
      <c r="BG28" s="58" t="s">
        <v>130</v>
      </c>
      <c r="BH28" s="54">
        <v>4</v>
      </c>
      <c r="BI28" s="58" t="s">
        <v>6</v>
      </c>
      <c r="BJ28" s="54">
        <v>1</v>
      </c>
      <c r="BK28" s="54"/>
      <c r="BL28" s="58" t="s">
        <v>6</v>
      </c>
      <c r="BM28" s="54">
        <v>1</v>
      </c>
      <c r="BN28" s="54"/>
      <c r="BO28" s="54">
        <v>49</v>
      </c>
      <c r="BP28" s="54" t="s">
        <v>150</v>
      </c>
      <c r="BQ28" s="54" t="s">
        <v>122</v>
      </c>
    </row>
    <row r="29" spans="1:69" x14ac:dyDescent="0.25">
      <c r="A29" s="58" t="s">
        <v>6</v>
      </c>
      <c r="B29" s="54">
        <v>1</v>
      </c>
      <c r="C29" s="58" t="s">
        <v>6</v>
      </c>
      <c r="D29" s="54">
        <v>1</v>
      </c>
      <c r="E29" s="58" t="s">
        <v>6</v>
      </c>
      <c r="F29" s="54">
        <v>1</v>
      </c>
      <c r="G29" s="58" t="s">
        <v>6</v>
      </c>
      <c r="H29" s="54">
        <v>1</v>
      </c>
      <c r="I29" s="58" t="s">
        <v>6</v>
      </c>
      <c r="J29" s="54">
        <v>1</v>
      </c>
      <c r="K29" s="58" t="s">
        <v>6</v>
      </c>
      <c r="L29" s="54">
        <v>1</v>
      </c>
      <c r="M29" s="58" t="s">
        <v>6</v>
      </c>
      <c r="N29" s="54">
        <v>1</v>
      </c>
      <c r="O29" s="58" t="s">
        <v>6</v>
      </c>
      <c r="P29" s="54">
        <v>1</v>
      </c>
      <c r="Q29" s="58" t="s">
        <v>6</v>
      </c>
      <c r="R29" s="54">
        <v>1</v>
      </c>
      <c r="S29" s="58" t="s">
        <v>6</v>
      </c>
      <c r="T29" s="54">
        <v>1</v>
      </c>
      <c r="U29" s="58" t="s">
        <v>6</v>
      </c>
      <c r="V29" s="54">
        <v>1</v>
      </c>
      <c r="W29" s="58" t="s">
        <v>6</v>
      </c>
      <c r="X29" s="54">
        <v>1</v>
      </c>
      <c r="Y29" s="58" t="s">
        <v>6</v>
      </c>
      <c r="Z29" s="54">
        <v>1</v>
      </c>
      <c r="AA29" s="58" t="s">
        <v>6</v>
      </c>
      <c r="AB29" s="54">
        <v>1</v>
      </c>
      <c r="AC29" s="58" t="s">
        <v>6</v>
      </c>
      <c r="AD29" s="54">
        <v>1</v>
      </c>
      <c r="AE29" s="55">
        <v>15</v>
      </c>
      <c r="AF29" s="56">
        <v>1</v>
      </c>
      <c r="AG29" s="55" t="s">
        <v>146</v>
      </c>
      <c r="AH29" s="55" t="s">
        <v>122</v>
      </c>
      <c r="AI29" s="58" t="s">
        <v>123</v>
      </c>
      <c r="AJ29" s="54">
        <v>4</v>
      </c>
      <c r="AK29" s="58" t="s">
        <v>123</v>
      </c>
      <c r="AL29" s="54">
        <v>4</v>
      </c>
      <c r="AM29" s="58" t="s">
        <v>123</v>
      </c>
      <c r="AN29" s="54">
        <v>1</v>
      </c>
      <c r="AO29" s="58" t="s">
        <v>127</v>
      </c>
      <c r="AP29" s="54">
        <v>2</v>
      </c>
      <c r="AQ29" s="58" t="s">
        <v>123</v>
      </c>
      <c r="AR29" s="54">
        <v>4</v>
      </c>
      <c r="AS29" s="58" t="s">
        <v>123</v>
      </c>
      <c r="AT29" s="54">
        <v>4</v>
      </c>
      <c r="AU29" s="58" t="s">
        <v>123</v>
      </c>
      <c r="AV29" s="54">
        <v>4</v>
      </c>
      <c r="AW29" s="58" t="s">
        <v>123</v>
      </c>
      <c r="AX29" s="54">
        <v>4</v>
      </c>
      <c r="AY29" s="58" t="s">
        <v>123</v>
      </c>
      <c r="AZ29" s="54">
        <v>1</v>
      </c>
      <c r="BA29" s="58" t="s">
        <v>123</v>
      </c>
      <c r="BB29" s="54">
        <v>4</v>
      </c>
      <c r="BC29" s="58" t="s">
        <v>123</v>
      </c>
      <c r="BD29" s="54">
        <v>4</v>
      </c>
      <c r="BE29" s="58" t="s">
        <v>123</v>
      </c>
      <c r="BF29" s="54">
        <v>4</v>
      </c>
      <c r="BG29" s="58" t="s">
        <v>128</v>
      </c>
      <c r="BH29" s="54">
        <v>3</v>
      </c>
      <c r="BI29" s="58" t="s">
        <v>6</v>
      </c>
      <c r="BJ29" s="54">
        <v>1</v>
      </c>
      <c r="BK29" s="54"/>
      <c r="BL29" s="58" t="s">
        <v>6</v>
      </c>
      <c r="BM29" s="54">
        <v>1</v>
      </c>
      <c r="BN29" s="54"/>
      <c r="BO29" s="54">
        <v>45</v>
      </c>
      <c r="BP29" s="54" t="s">
        <v>150</v>
      </c>
      <c r="BQ29" s="54" t="s">
        <v>122</v>
      </c>
    </row>
    <row r="30" spans="1:69" x14ac:dyDescent="0.25">
      <c r="A30" s="58" t="s">
        <v>6</v>
      </c>
      <c r="B30" s="54">
        <v>1</v>
      </c>
      <c r="C30" s="58" t="s">
        <v>6</v>
      </c>
      <c r="D30" s="54">
        <v>1</v>
      </c>
      <c r="E30" s="58" t="s">
        <v>6</v>
      </c>
      <c r="F30" s="54">
        <v>1</v>
      </c>
      <c r="G30" s="58" t="s">
        <v>6</v>
      </c>
      <c r="H30" s="54">
        <v>1</v>
      </c>
      <c r="I30" s="58" t="s">
        <v>6</v>
      </c>
      <c r="J30" s="54">
        <v>1</v>
      </c>
      <c r="K30" s="58" t="s">
        <v>6</v>
      </c>
      <c r="L30" s="54">
        <v>1</v>
      </c>
      <c r="M30" s="58" t="s">
        <v>6</v>
      </c>
      <c r="N30" s="54">
        <v>1</v>
      </c>
      <c r="O30" s="58" t="s">
        <v>6</v>
      </c>
      <c r="P30" s="54">
        <v>1</v>
      </c>
      <c r="Q30" s="58" t="s">
        <v>6</v>
      </c>
      <c r="R30" s="54">
        <v>1</v>
      </c>
      <c r="S30" s="58" t="s">
        <v>6</v>
      </c>
      <c r="T30" s="54">
        <v>1</v>
      </c>
      <c r="U30" s="58" t="s">
        <v>6</v>
      </c>
      <c r="V30" s="54">
        <v>1</v>
      </c>
      <c r="W30" s="58" t="s">
        <v>6</v>
      </c>
      <c r="X30" s="54">
        <v>1</v>
      </c>
      <c r="Y30" s="58" t="s">
        <v>6</v>
      </c>
      <c r="Z30" s="54">
        <v>1</v>
      </c>
      <c r="AA30" s="58" t="s">
        <v>6</v>
      </c>
      <c r="AB30" s="54">
        <v>1</v>
      </c>
      <c r="AC30" s="58" t="s">
        <v>6</v>
      </c>
      <c r="AD30" s="54">
        <v>1</v>
      </c>
      <c r="AE30" s="55">
        <v>15</v>
      </c>
      <c r="AF30" s="56">
        <v>1</v>
      </c>
      <c r="AG30" s="55" t="s">
        <v>146</v>
      </c>
      <c r="AH30" s="55" t="s">
        <v>122</v>
      </c>
      <c r="AI30" s="58" t="s">
        <v>123</v>
      </c>
      <c r="AJ30" s="54">
        <v>4</v>
      </c>
      <c r="AK30" s="58" t="s">
        <v>127</v>
      </c>
      <c r="AL30" s="54">
        <v>3</v>
      </c>
      <c r="AM30" s="58" t="s">
        <v>125</v>
      </c>
      <c r="AN30" s="54">
        <v>3</v>
      </c>
      <c r="AO30" s="58" t="s">
        <v>127</v>
      </c>
      <c r="AP30" s="54">
        <v>2</v>
      </c>
      <c r="AQ30" s="58" t="s">
        <v>127</v>
      </c>
      <c r="AR30" s="54">
        <v>3</v>
      </c>
      <c r="AS30" s="58" t="s">
        <v>127</v>
      </c>
      <c r="AT30" s="54">
        <v>3</v>
      </c>
      <c r="AU30" s="58" t="s">
        <v>127</v>
      </c>
      <c r="AV30" s="54">
        <v>3</v>
      </c>
      <c r="AW30" s="58" t="s">
        <v>127</v>
      </c>
      <c r="AX30" s="54">
        <v>3</v>
      </c>
      <c r="AY30" s="58" t="s">
        <v>128</v>
      </c>
      <c r="AZ30" s="54">
        <v>3</v>
      </c>
      <c r="BA30" s="58" t="s">
        <v>127</v>
      </c>
      <c r="BB30" s="54">
        <v>3</v>
      </c>
      <c r="BC30" s="58" t="s">
        <v>127</v>
      </c>
      <c r="BD30" s="54">
        <v>3</v>
      </c>
      <c r="BE30" s="58" t="s">
        <v>127</v>
      </c>
      <c r="BF30" s="54">
        <v>3</v>
      </c>
      <c r="BG30" s="58" t="s">
        <v>127</v>
      </c>
      <c r="BH30" s="54">
        <v>2</v>
      </c>
      <c r="BI30" s="58" t="s">
        <v>6</v>
      </c>
      <c r="BJ30" s="54">
        <v>1</v>
      </c>
      <c r="BK30" s="54"/>
      <c r="BL30" s="58" t="s">
        <v>6</v>
      </c>
      <c r="BM30" s="54">
        <v>1</v>
      </c>
      <c r="BN30" s="54"/>
      <c r="BO30" s="54">
        <v>40</v>
      </c>
      <c r="BP30" s="54" t="s">
        <v>147</v>
      </c>
      <c r="BQ30" s="54" t="s">
        <v>156</v>
      </c>
    </row>
    <row r="31" spans="1:69" x14ac:dyDescent="0.25">
      <c r="A31" s="58" t="s">
        <v>6</v>
      </c>
      <c r="B31" s="54">
        <v>1</v>
      </c>
      <c r="C31" s="58" t="s">
        <v>6</v>
      </c>
      <c r="D31" s="54">
        <v>1</v>
      </c>
      <c r="E31" s="58" t="s">
        <v>6</v>
      </c>
      <c r="F31" s="54">
        <v>1</v>
      </c>
      <c r="G31" s="58" t="s">
        <v>6</v>
      </c>
      <c r="H31" s="54">
        <v>1</v>
      </c>
      <c r="I31" s="58" t="s">
        <v>6</v>
      </c>
      <c r="J31" s="54">
        <v>1</v>
      </c>
      <c r="K31" s="58" t="s">
        <v>6</v>
      </c>
      <c r="L31" s="54">
        <v>1</v>
      </c>
      <c r="M31" s="58" t="s">
        <v>6</v>
      </c>
      <c r="N31" s="54">
        <v>1</v>
      </c>
      <c r="O31" s="58" t="s">
        <v>6</v>
      </c>
      <c r="P31" s="54">
        <v>1</v>
      </c>
      <c r="Q31" s="58" t="s">
        <v>6</v>
      </c>
      <c r="R31" s="54">
        <v>1</v>
      </c>
      <c r="S31" s="58" t="s">
        <v>6</v>
      </c>
      <c r="T31" s="54">
        <v>1</v>
      </c>
      <c r="U31" s="58" t="s">
        <v>6</v>
      </c>
      <c r="V31" s="54">
        <v>1</v>
      </c>
      <c r="W31" s="58" t="s">
        <v>6</v>
      </c>
      <c r="X31" s="54">
        <v>1</v>
      </c>
      <c r="Y31" s="58" t="s">
        <v>6</v>
      </c>
      <c r="Z31" s="54">
        <v>1</v>
      </c>
      <c r="AA31" s="58" t="s">
        <v>6</v>
      </c>
      <c r="AB31" s="54">
        <v>1</v>
      </c>
      <c r="AC31" s="58" t="s">
        <v>98</v>
      </c>
      <c r="AD31" s="54">
        <v>0</v>
      </c>
      <c r="AE31" s="55">
        <v>14</v>
      </c>
      <c r="AF31" s="56">
        <v>0.93333333333333335</v>
      </c>
      <c r="AG31" s="55" t="s">
        <v>146</v>
      </c>
      <c r="AH31" s="55" t="s">
        <v>122</v>
      </c>
      <c r="AI31" s="58" t="s">
        <v>123</v>
      </c>
      <c r="AJ31" s="54">
        <v>4</v>
      </c>
      <c r="AK31" s="58" t="s">
        <v>123</v>
      </c>
      <c r="AL31" s="54">
        <v>4</v>
      </c>
      <c r="AM31" s="58" t="s">
        <v>130</v>
      </c>
      <c r="AN31" s="54">
        <v>4</v>
      </c>
      <c r="AO31" s="58" t="s">
        <v>130</v>
      </c>
      <c r="AP31" s="54">
        <v>4</v>
      </c>
      <c r="AQ31" s="58" t="s">
        <v>123</v>
      </c>
      <c r="AR31" s="54">
        <v>4</v>
      </c>
      <c r="AS31" s="58" t="s">
        <v>127</v>
      </c>
      <c r="AT31" s="54">
        <v>3</v>
      </c>
      <c r="AU31" s="58" t="s">
        <v>123</v>
      </c>
      <c r="AV31" s="54">
        <v>4</v>
      </c>
      <c r="AW31" s="58" t="s">
        <v>123</v>
      </c>
      <c r="AX31" s="54">
        <v>4</v>
      </c>
      <c r="AY31" s="58" t="s">
        <v>128</v>
      </c>
      <c r="AZ31" s="54">
        <v>3</v>
      </c>
      <c r="BA31" s="58" t="s">
        <v>123</v>
      </c>
      <c r="BB31" s="54">
        <v>4</v>
      </c>
      <c r="BC31" s="58" t="s">
        <v>123</v>
      </c>
      <c r="BD31" s="54">
        <v>4</v>
      </c>
      <c r="BE31" s="58" t="s">
        <v>123</v>
      </c>
      <c r="BF31" s="54">
        <v>4</v>
      </c>
      <c r="BG31" s="58" t="s">
        <v>130</v>
      </c>
      <c r="BH31" s="54">
        <v>4</v>
      </c>
      <c r="BI31" s="58" t="s">
        <v>6</v>
      </c>
      <c r="BJ31" s="54">
        <v>1</v>
      </c>
      <c r="BK31" s="54"/>
      <c r="BL31" s="58" t="s">
        <v>6</v>
      </c>
      <c r="BM31" s="54">
        <v>1</v>
      </c>
      <c r="BN31" s="54"/>
      <c r="BO31" s="54">
        <v>52</v>
      </c>
      <c r="BP31" s="54" t="s">
        <v>150</v>
      </c>
      <c r="BQ31" s="54" t="s">
        <v>122</v>
      </c>
    </row>
    <row r="32" spans="1:69" x14ac:dyDescent="0.25">
      <c r="A32" s="58" t="s">
        <v>6</v>
      </c>
      <c r="B32" s="58">
        <v>1</v>
      </c>
      <c r="C32" s="58" t="s">
        <v>6</v>
      </c>
      <c r="D32" s="58">
        <v>1</v>
      </c>
      <c r="E32" s="58" t="s">
        <v>6</v>
      </c>
      <c r="F32" s="58">
        <v>1</v>
      </c>
      <c r="G32" s="58" t="s">
        <v>6</v>
      </c>
      <c r="H32" s="58">
        <v>1</v>
      </c>
      <c r="I32" s="58" t="s">
        <v>6</v>
      </c>
      <c r="J32" s="58">
        <v>1</v>
      </c>
      <c r="K32" s="58" t="s">
        <v>6</v>
      </c>
      <c r="L32" s="58">
        <v>1</v>
      </c>
      <c r="M32" s="58" t="s">
        <v>6</v>
      </c>
      <c r="N32" s="58">
        <v>1</v>
      </c>
      <c r="O32" s="58" t="s">
        <v>98</v>
      </c>
      <c r="P32" s="58">
        <v>0</v>
      </c>
      <c r="Q32" s="58" t="s">
        <v>98</v>
      </c>
      <c r="R32" s="58">
        <v>0</v>
      </c>
      <c r="S32" s="58" t="s">
        <v>98</v>
      </c>
      <c r="T32" s="58">
        <v>0</v>
      </c>
      <c r="U32" s="58" t="s">
        <v>98</v>
      </c>
      <c r="V32" s="58">
        <v>0</v>
      </c>
      <c r="W32" s="58" t="s">
        <v>6</v>
      </c>
      <c r="X32" s="58">
        <v>1</v>
      </c>
      <c r="Y32" s="58" t="s">
        <v>98</v>
      </c>
      <c r="Z32" s="58">
        <v>0</v>
      </c>
      <c r="AA32" s="58" t="s">
        <v>98</v>
      </c>
      <c r="AB32" s="58">
        <v>0</v>
      </c>
      <c r="AC32" s="58" t="s">
        <v>6</v>
      </c>
      <c r="AD32" s="58">
        <v>1</v>
      </c>
      <c r="AE32" s="59">
        <v>9</v>
      </c>
      <c r="AF32" s="60">
        <v>0.6</v>
      </c>
      <c r="AG32" s="59" t="s">
        <v>165</v>
      </c>
      <c r="AH32" s="59" t="s">
        <v>107</v>
      </c>
      <c r="AI32" s="58" t="s">
        <v>127</v>
      </c>
      <c r="AJ32" s="58">
        <v>3</v>
      </c>
      <c r="AK32" s="58" t="s">
        <v>127</v>
      </c>
      <c r="AL32" s="58">
        <v>3</v>
      </c>
      <c r="AM32" s="58" t="s">
        <v>125</v>
      </c>
      <c r="AN32" s="58">
        <v>3</v>
      </c>
      <c r="AO32" s="58" t="s">
        <v>128</v>
      </c>
      <c r="AP32" s="58">
        <v>3</v>
      </c>
      <c r="AQ32" s="58" t="s">
        <v>127</v>
      </c>
      <c r="AR32" s="58">
        <v>3</v>
      </c>
      <c r="AS32" s="58" t="s">
        <v>128</v>
      </c>
      <c r="AT32" s="58">
        <v>2</v>
      </c>
      <c r="AU32" s="58" t="s">
        <v>127</v>
      </c>
      <c r="AV32" s="58">
        <v>3</v>
      </c>
      <c r="AW32" s="58" t="s">
        <v>127</v>
      </c>
      <c r="AX32" s="58">
        <v>3</v>
      </c>
      <c r="AY32" s="58" t="s">
        <v>128</v>
      </c>
      <c r="AZ32" s="58">
        <v>3</v>
      </c>
      <c r="BA32" s="58" t="s">
        <v>128</v>
      </c>
      <c r="BB32" s="58">
        <v>2</v>
      </c>
      <c r="BC32" s="58" t="s">
        <v>127</v>
      </c>
      <c r="BD32" s="58">
        <v>3</v>
      </c>
      <c r="BE32" s="58" t="s">
        <v>127</v>
      </c>
      <c r="BF32" s="58">
        <v>3</v>
      </c>
      <c r="BG32" s="58" t="s">
        <v>128</v>
      </c>
      <c r="BH32" s="58">
        <v>3</v>
      </c>
      <c r="BI32" s="58" t="s">
        <v>98</v>
      </c>
      <c r="BJ32" s="58">
        <v>0</v>
      </c>
      <c r="BK32" s="58" t="s">
        <v>186</v>
      </c>
      <c r="BL32" s="58" t="s">
        <v>6</v>
      </c>
      <c r="BM32" s="58">
        <v>1</v>
      </c>
      <c r="BN32" s="58"/>
      <c r="BO32" s="58">
        <v>38</v>
      </c>
      <c r="BP32" s="58" t="s">
        <v>147</v>
      </c>
      <c r="BQ32" s="58" t="s">
        <v>156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0 I A A B Q S w M E F A A C A A g A N 3 2 m W D W m t k S o A A A A + A A A A B I A H A B D b 2 5 m a W c v U G F j a 2 F n Z S 5 4 b W w g o h g A K K A U A A A A A A A A A A A A A A A A A A A A A A A A A A A A h Y 8 x D o I w G E a v Q r r T l q q o 5 K c M u p h I Y m J i X B u o 0 A j F 0 G K 5 m 4 N H 8 g q S K O r m + L 2 8 4 X 2 P 2 x 2 S v q 6 8 q 2 y N a n S M A k y R J 3 X W 5 E o X M e r s y V + g h M N O Z G d R S G + Q t Y l 6 k 8 e o t P Y S E e K c w 2 6 C m 7 Y g j N K A H N P t P i t l L d B H V v 9 l X 2 l j h c 4 k 4 n B 4 x X C G 5 1 M 8 C 4 M l Z i E D M m J I l f 4 q b C j G F M g P h F V X 2 a 6 V X G p / s w Y y T i D v F / w J U E s D B B Q A A g A I A D d 9 p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3 f a Z Y t 9 z f I s M F A A A u E w A A E w A c A E Z v c m 1 1 b G F z L 1 N l Y 3 R p b 2 4 x L m 0 g o h g A K K A U A A A A A A A A A A A A A A A A A A A A A A A A A A A A r V d t b 9 s 2 E P 4 e I P + B c I E h A R I 7 k u w 0 W V E U W b K + A O m W 2 O n a r i i K k 8 V K t C R K F c k 0 b p H / v j v K L 3 I l O t 0 w f 7 C l I 3 l 3 z 8 O 7 h 7 T i U y 0 K y S b 1 r / d k d 2 d 3 R y V Q 8 Y g 9 6 t 1 A m H F 2 1 G N P W c b 1 7 g 7 D z 6 Q w 1 Z S j 5 S 0 P + 1 c Q 8 z 1 6 O C + k 5 l K r v V 6 i d a l + H Q y i Y q r 6 c V H E G e 9 P i 3 y g y o p D p B L O t R p E A z 7 w r 8 7 O 3 x 1 6 t 2 N 1 F u h s 9 F d x U Y 5 v 7 3 7 j 0 e R m N L 4 + T f 6 4 G 5 Z / z 7 3 r 6 f j N d Z j l W T I Z f U v U l / c Q X p j k S / H p + v T 5 e P z 6 + d 3 0 0 8 n o b v b u 7 e X l 8 E 8 v G Z Q m T H S e P Y t F 9 N T z j / 3 R y P c f e 7 8 o I T G T p 7 o y v L e / f 1 B j u Q A N R w i l x v T 9 6 P 4 D W T 4 u R h / 1 z h O Q M T J x M y 8 5 k W D 5 6 N 9 U I N X n o s r P i 8 z k k g b V n n V 1 8 P 1 7 r z Z 6 v Q O m c Y B p f q f v D 9 j S 7 q P 9 l d T H w z 4 t a w w E j g V D h 3 3 k s B 8 7 7 I 8 d 9 h O H / d R h 9 4 5 c A y 7 I n u 8 a c G H 2 X K A 9 F 2 r P B d t z 4 f Z c w D 0 X c t + F 3 H d u t g u 5 7 0 L u u 5 D 7 L u S + C 7 n v Q u 6 7 k P s u 5 I E L e e B C H r i Q B y 7 k g Q t 5 4 E I e u J A H L u S B C 3 n g Q j 5 0 I R + 6 k A 9 d y I f O D n c h H 2 4 i v 9 9 f 6 d K Y 5 8 U t 6 l I 9 T 6 2 l q R 5 Y m P d + E L C D p j g 1 9 K i h Q A 3 R W e l M I + 5 V V e S F R n 8 v U c p 5 1 Q i 8 G F n Y 9 9 o p H r A P i z l n W T a Z Q g a V s m r 8 c b 9 T b r 0 H 9 L Y j G V L f N 7 m p 2 h L 7 R g l g Z 1 8 h Y 6 + 5 V B g V l G j P m o g 0 M 4 r l q y n I e w X a O t z c n y t e S U h o Z o x A c s H k n F e C J S C i 1 t y z V I t b o U G R t x g B x o a l e L 5 K 2 L Z q H S G i I B W j 0 x U X M 0 g N H q S q I 6 n 3 s M X L t A h h y 1 q v z 8 6 W g z i 9 M i W k I P F J F x F n J a a A 6 z E + 0 4 U u U j Y D z B v f D d N G m c X 7 n N K L h L X g z J R r o U V 6 a L 8 J O y E w r I Q I c F V o k l Y S f p 9 d C I X J F h V v J F G z Z N e F E A u 0 h P A V U Z U 4 Q 9 d R 0 f s M I s E U g G Z f Q S L d j c 3 J m 3 u + G T L o s y v c C Z w p V 5 F o P x B H h m x R e M u / Z I T / c E F C R E R g a Z S C p U V e Z h w j 4 D v b 0 x V m o f A e B d k + J p N h l g o L S M 6 3 c T 9 s c h / y K g f 5 m X A Y p C u 1 M A w 2 Q C z q s S n k h / Y b P a d C t 7 y N H v S G E F S z Y v s t H 8 d N H x G U u H z N R 5 H x B F 9 x s c L i F M t C i E Q I t L 8 F 5 c o y E L L l 9 v E 2 t 5 H A T A F B z c D y m + K 4 t K 8 t P y d 9 9 v t n n u J g X g q q O a q + d q m u G M e J h J r l Q m K Q r O X v t M 9 e V c K y k p u 0 U I D p 5 6 F p 1 N V M p H V B p Y V U J s e J z X J Q f A o V 0 O R a P e i 3 3 W F H G + h X u B X H Y M C C w x E t 7 d h Q z 3 M t R M L n k L L g C M n K S K x S q u K 2 A 3 8 b 7 3 U / 2 h 5 d t h J e 9 d F t h J 2 m C Z c I T d 3 g d d l n R s 6 w k i 5 f s W G 9 8 y 9 5 b N p B g w e D L p q Z y h E B p G I d s S S x y A 2 F M x k l t Z G C f U h 5 Z K D 2 Y 9 d e j l m w U C Q Q b J o U M m 7 n N P x J I o a L Y M L m l u N 3 H W R y x Y 7 r I B O k X s i Z g K I d Z a M D t Y i I S 3 e s p T B u l + T a A R a I L U c q c t Q k X Z c h 0 c W j r a d J R w U 0 d G X L w s C N J T b S y v N P y Z T d O B u n S / 5 u a i 2 F B 1 h b K L F t t p z n Y o a j N Y m 0 k v K o l n M o n W W C t J d d M v k C o 9 a H n O S r T Y H / R N N W w W w 1 a o J n J G X 5 M w L Z B I L 6 R W 4 U p / 4 Q 7 B u Q n x X / O V q x W Z A d L A h L T k e E k 8 1 z P h e Z S K m Z M h 6 K h E K Y C E j d S 1 S l T t 5 O H y 7 u h p J 3 q u D / q t 2 k j h s O m 8 J s Z T s S K 9 G O 6 D 6 A 9 Y A 6 T t o h 6 Y n K N Y Q E 5 r U g O a 4 m p K E 3 / 1 4 k 1 5 e Y 9 W W g U b K O u 5 i 9 l C x 2 s F s 6 6 k P W p r L a x B B P Y 1 t W d j s R W 8 V i z D G h g Z p p H D G Z W F + Z c B 5 m 1 3 F U k U 5 S 2 g k D G d m D D T F i z u t S w 8 6 x x 8 0 a x r P 2 x T c D 1 X U c j T a 9 k z u 6 I Q m G d + I p V c 6 2 M L a b Y v h R A 5 c 7 3 h K j d d O 6 E v y 0 + U / u f n 9 3 R 8 j u f y R P / g F Q S w E C L Q A U A A I A C A A 3 f a Z Y N a a 2 R K g A A A D 4 A A A A E g A A A A A A A A A A A A A A A A A A A A A A Q 2 9 u Z m l n L 1 B h Y 2 t h Z 2 U u e G 1 s U E s B A i 0 A F A A C A A g A N 3 2 m W A / K 6 a u k A A A A 6 Q A A A B M A A A A A A A A A A A A A A A A A 9 A A A A F t D b 2 5 0 Z W 5 0 X 1 R 5 c G V z X S 5 4 b W x Q S w E C L Q A U A A I A C A A 3 f a Z Y t 9 z f I s M F A A A u E w A A E w A A A A A A A A A A A A A A A A D l A Q A A R m 9 y b X V s Y X M v U 2 V j d G l v b j E u b V B L B Q Y A A A A A A w A D A M I A A A D 1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g O A A A A A A A A P 4 3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S U y M D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V G F i b G V f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w N l Q w O D o 0 M T o 0 N i 4 w N j g 0 M T c 5 W i I g L z 4 8 R W 5 0 c n k g V H l w Z T 0 i R m l s b E N v b H V t b l R 5 c G V z I i B W Y W x 1 Z T 0 i c 0 F 3 T U d C Z 1 l H Q m d Z R 0 J n W U d C Z 1 l H Q m d Z R 0 J n W U d C Z 1 l H Q m d Z R 0 J n W U d C Z 1 l H Q m d Z R 0 J n W U d C Z z 0 9 I i A v P j x F b n R y e S B U e X B l P S J G a W x s Q 2 9 s d W 1 u T m F t Z X M i I F Z h b H V l P S J z W y Z x d W 9 0 O 1 V t d X I m c X V v d D s s J n F 1 b 3 Q 7 V X N p Y S B B d 2 F s I E 1 l b n N 0 c n V h c 2 k m c X V v d D s s J n F 1 b 3 Q 7 U 2 l r b H V z I G 1 l b n N 0 c n V h c 2 k g d G V y Y X R 1 c i Z x d W 9 0 O y w m c X V v d D t Q Z X J u Y W g g b W V u Z 2 F s Y W 1 p I G 5 5 Z X J p I G h h a W Q m c X V v d D s s J n F 1 b 3 Q 7 Q W t 0 a X Z p d G F z I H R l c m d h b m d n d S B r Y X J l b m E g b n l l c m k g a G F p Z C Z x d W 9 0 O y w m c X V v d D t Q Z X J u Y W g g b W V u Z G V u Z 2 F y I H R l b n R h b m c g Y W t 1 c H J l c 3 V y J n F 1 b 3 Q 7 L C Z x d W 9 0 O 1 l h J n F 1 b 3 Q 7 L C Z x d W 9 0 O 1 B l c m 5 h a C B t Z W 5 j b 2 J h I G F r d X B y Z X N 1 c i Z x d W 9 0 O y w m c X V v d D s x L i B B a 3 V w c m V z d X I g b W V y d X B h a 2 F u I G 1 l d G 9 k Z S B w Z W 5 n b 2 J h d G F u I H R v d G 9 r I G p h c m k g Y X R h d S B 0 d X N 1 a y B q Y X J p I H l h b m c g Z G l 0 d X N 1 a 2 F u I G t l d G l 0 a W s t d G l 0 a W s g d G V y d G V u d H U g c G F k Y S B 0 d W J 1 a C Z x d W 9 0 O y w m c X V v d D s y L i B E a X N t Z W 5 v c m U g b W V y d X B h a 2 F u I G 5 5 Z X J p I H B h Z G E g Y m F n a W F u I G J h d 2 F o I H B l c n V 0 I H l h b m c g d G V y a m F k a S B z Y W F 0 I H d h b m l 0 Y S B t Z W 5 n Y W x h b W k g b W V u c 3 R y d W F z a S Z x d W 9 0 O y w m c X V v d D s z L i B Q Z W 5 h b m d h b m F u I G 5 5 Z X J p I G h h a W Q g Z G l s Y W t 1 a 2 F u I G R l b m d h b i B v Y m F 0 L W 9 i Y X R h b i B k Y W 4 g d G V y Y X B p I G t v b X B s Z W 1 l b n R l c i A o d H J h Z G l z a W 9 u Y W w p I H N h b G F o I H N h d H V u e W E g Y W t 1 c H J l c 3 V y J n F 1 b 3 Q 7 L C Z x d W 9 0 O z Q u I E F r d X B y Z X N 1 c i B i Z X J t Y W 5 m Y W F 0 I H V u d H V r I G 1 l b m d 1 c m F u Z 2 k g Y m V y b W F j Y W 0 t b W F j Y W 0 g c 2 F r a X Q m c X V v d D s s J n F 1 b 3 Q 7 N S 4 g Q W t 1 c H J l c 3 V y I G J l c m 1 h b m Z h Y X Q g d W 5 0 d W s g b W V u Z 2 F 0 Y X N p I G 5 5 Z X J p I G h h a W Q u J n F 1 b 3 Q 7 L C Z x d W 9 0 O z Y u I E F r d X B y Z X N 1 c i B k Y X B h d C B k a W x h a 3 V r Y W 4 g b 2 x l a C B k a X J p I H N l b m R p c m k g Y X R h d S B k a W J h b n R 1 I G 9 y Y W 5 n I G x h a W 4 m c X V v d D s s J n F 1 b 3 Q 7 N y 4 g Q W t 1 c H J l c 3 V y I G R h c G F 0 I G R p b G F r d W t h b i B k a W 1 h b m E g c 2 F q Y S B k Y W 4 g a 2 F w Y W 4 g c 2 F q Y S Z x d W 9 0 O y w m c X V v d D s 4 L i B F Z m V r I H N h b X B p b m c g Z G F y a S B t Z X R v Z G U g c G V u Z 2 9 i Y X R h b i B h a 3 V w c m V z d X I g c 2 F u Z 2 F 0 I G 1 p b m l t Y W w m c X V v d D s s J n F 1 b 3 Q 7 O S 4 g S X J p d G F z a S B t d W t v c 2 E g b G F t Y n V u Z y B 0 Z X J q Y W R p I G p p a 2 E g b W V u Z 2 t v b n N 1 b X N p I G 9 i Y X Q t b 2 J h d G F u I H N l Y 2 F y Y S B 0 Z X J 1 c y B t Z W 5 l c n V z J n F 1 b 3 Q 7 L C Z x d W 9 0 O z E w L i B B a 3 V w c m V z d X I g Z G l s Y W t 1 a 2 F u I H N l b G F t Y S A z L T U g b W V u a X Q m c X V v d D s s J n F 1 b 3 Q 7 M T E u I E F r d X B y Z X N 1 c i B k a W x h a 3 V r Y W 4 g c 2 V i Y W 5 5 Y W s g M z A g a 2 F s a S B 0 Z W t h b m F u J n F 1 b 3 Q 7 L C Z x d W 9 0 O z E y L i B B a 3 V w c m V z d X I g Z G F w Y X Q g Z G l s Y W t 1 a 2 F u I H B h Z G E g d G l 0 a W s g e W F u Z y B 0 Z X J s Z X R h a y B k a W F u d G F y Y S B p Y n U g a m F y a S B k Y W 4 g d G V s d W 5 q d W s g T E k g N C B h d G F 1 I E h l Z 3 U m c X V v d D s s J n F 1 b 3 Q 7 M T M u I E F r d X B y Z X N 1 c i B k Y X B h d C B k a W x h a 3 V r Y W 4 g c G F k Y S B i Y W d p Y W 4 g Y X R h c y B r Y W t p I G R p Y W 5 0 Y X J h I H B l c n R l b X V h b i B 0 d W x h b m c g a W J 1 I G p h c m k g Z G F u I G p h c m k g a 2 V k d W E g c G F k Y S B r Y W t p I E x S I D M g Y X R h d S B 0 Y W k g Y 2 h v b m c m c X V v d D s s J n F 1 b 3 Q 7 M T Q u I E F r d X B y Z X N 1 c i B k Y X B h d C B k a W x h a 3 V r Y W 4 g c G F k Y S B 0 a X R p a y A 0 I G p h c m k g Z G l h d G F z I G 1 h d G E g a 2 F r a S B T U C A 2 I G F 0 Y X U g U 2 F u e W l u a m l h b y Z x d W 9 0 O y w m c X V v d D s x N S 4 g Q W t 1 c H J l c 3 V y I H R p Z G F r I G R h c G F 0 I G R p b G F r d W t h b i B w Y W R h I H R p d G l r I H R l c n R l b n R 1 J n F 1 b 3 Q 7 L C Z x d W 9 0 O z E u I E F r d X B y Z X N 1 c i B k Y X B h d C B t Z W 5 q Y W R p I H B l b m d n Y W 5 0 a S B v Y m F 0 I H B l c m V k Y S B u e W V y a S B o Y W l k J n F 1 b 3 Q 7 L C Z x d W 9 0 O z I u I E F r d X B y Z X N 1 c i B k Y X B h d C B t Z W 5 n d X J h b m d p I G 5 5 Z X J p I G h h a W Q m c X V v d D s s J n F 1 b 3 Q 7 M y 4 g Q W t 1 c H J l c 3 V y I H R p Z G F r I G R h c G F 0 I G R p Z 3 V u Y W t h b i B 1 b n R 1 a y B t Z W 5 n d X J h b m d p I G J l c m 1 h Y 2 F t L W 1 h Y 2 F t I H N h a 2 l 0 I G R h b i B u e W V y a S Z x d W 9 0 O y w m c X V v d D s 0 L i B U Z X J h c G k g Y W t 1 c H J l c 3 V y I H R p Z G F r I G R h c G F 0 I G R p b G F r d W t h b i B k Z W 5 n Y W 4 g Y 2 F y Y S B t Z W 1 p a m F 0 I H R p d G l r I G F r d X B 1 b n R 1 c i B k Z W 5 n Y W 4 g b W V u Z 2 d 1 b m F r Y W 4 g a m F y a S Z x d W 9 0 O y w m c X V v d D s 1 L i B H Z X J h a 2 F u I G 1 l b m V r Y W 4 g c G F k Y S B h a 3 V w c m V z d X I g Z G F w Y X Q g b W V u Z 3 V y Y W 5 n a S B u e W V y a S B o Y W l k J n F 1 b 3 Q 7 L C Z x d W 9 0 O z Y u I E F r d X B y Z X N 1 c i B k Y X B h d C B k a W x h a 3 V r Y W 4 g c 2 V i Y W 5 5 Y W s g M z A g a 2 F s a S B o a X R 1 b m d h b i Z x d W 9 0 O y w m c X V v d D s 3 L i B B a 3 V w c m V z d X I g Z G F w Y X Q g b W V u Z 2 d 1 b m F r Y W 4 g b W l u e W F r I H N l c G V y d G k g e m F p d H V u I H V u d H V r I G 1 l b X B l c m x h b m N h c i B w Z W 1 p a m F 0 Y W 4 m c X V v d D s s J n F 1 b 3 Q 7 O C 4 g Q W t 1 c H J l c 3 V y I G 1 l b W l s a W t p I G t l b G V i a W h h b i B t d W R h a C B k a X B l b G F q Y X J p J n F 1 b 3 Q 7 L C Z x d W 9 0 O z k u I E F r d X B y Z X N 1 c i B 0 a W R h a y B k Y X B h d C B k a W x h a 3 V r Y W 4 g Z G l t Y W 5 h I H N h a m E m c X V v d D s s J n F 1 b 3 Q 7 M T A u I E V m Z W s g c 2 F t c G l u Z y B k Y X J p I G 1 l d G 9 k Z S B w Z W 5 n b 2 J h d G F u I G F r d X B y Z X N 1 c i B z Y W 5 n Y X Q g b W l u a W 1 h b C Z x d W 9 0 O y w m c X V v d D s x M S 4 g R W Z l a y B z Y W 1 w a W 5 n I G 9 i Y X Q t b 2 J h d G F u I G p p a 2 E g Z G l r b 2 5 z d W 1 z a S B k Y W x h b S B q Y W 5 n a 2 E g c G F u a m F u Z y B i Z X J i Y W h h e W E g Y m F n a S B 0 d W J 1 a C Z x d W 9 0 O y w m c X V v d D s x M i 4 g V G l 0 a W s g e W F u Z y B 0 Z X J s Z X R h a y B k a W F u d G F y Y S B p Y n U g a m F y a S B k Y W 4 g d G V s d W 5 q d W s g b W V y d X B h a 2 F u I H N h b G F o I H N h d H U g d G l 0 a W s g Y W t 1 c H J l c 3 V y J n F 1 b 3 Q 7 L C Z x d W 9 0 O z E z L i B Q Z W 1 p a m F 0 Y W 4 g Z G F w Y X Q g Z G l s Y W t 1 a 2 F u I H B h Z G E g b 3 J h b m c g e W F u Z y B t Z W 1 p b G l r a S B i Z W 5 k d W 5 n Y W 4 g a 2 V s Z W 5 q Y X I g Z 2 V 0 Y W g g Y m V u a W 5 n I G R h b i B r d W x p d C B 5 Y W 5 n I H R l c m t l b H V w Y X M m c X V v d D s s J n F 1 b 3 Q 7 M T Q u I E F w Y W t h a C B h b m R h I H R l c n R h c m l r I H V u d H V r I G 1 l b X B y Y W t 0 Z W t h b i B h a 3 V w c m V z d X I / J n F 1 b 3 Q 7 L C Z x d W 9 0 O 0 F s Y X N h b i Z x d W 9 0 O y w m c X V v d D s x N S 4 g Q X B h a 2 F o I G F u Z G E g b W V t c H V u e W F p I H J l b m N h b m E g d W 5 0 d W s g b W V t c H J h a 3 R l a 2 F u I G F r d X B y Z X N 1 c i B z Z W J h Z 2 F p I H B l b m d n Y W 5 0 a S B v Y m F 0 L W 9 i Y X R h b i B 1 b n R 1 a y B t Z W 5 n d X J h b m d p I G 5 5 Z X J p I G h h a W Q / J n F 1 b 3 Q 7 L C Z x d W 9 0 O 0 F s Y X N h b l 8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D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v Q 2 h h b m d l Z C B U e X B l M S 5 7 V W 1 1 c i w w f S Z x d W 9 0 O y w m c X V v d D t T Z W N 0 a W 9 u M S 9 U Y W J s Z S A w L 0 N o Y W 5 n Z W Q g V H l w Z T E u e 1 V z a W E g Q X d h b C B N Z W 5 z d H J 1 Y X N p L D F 9 J n F 1 b 3 Q 7 L C Z x d W 9 0 O 1 N l Y 3 R p b 2 4 x L 1 R h Y m x l I D A v Q 2 h h b m d l Z C B U e X B l M S 5 7 U 2 l r b H V z I G 1 l b n N 0 c n V h c 2 k g d G V y Y X R 1 c i w y f S Z x d W 9 0 O y w m c X V v d D t T Z W N 0 a W 9 u M S 9 U Y W J s Z S A w L 0 N o Y W 5 n Z W Q g V H l w Z T E u e 1 B l c m 5 h a C B t Z W 5 n Y W x h b W k g b n l l c m k g a G F p Z C w z f S Z x d W 9 0 O y w m c X V v d D t T Z W N 0 a W 9 u M S 9 U Y W J s Z S A w L 0 N o Y W 5 n Z W Q g V H l w Z T E u e 0 F r d G l 2 a X R h c y B 0 Z X J n Y W 5 n Z 3 U g a 2 F y Z W 5 h I G 5 5 Z X J p I G h h a W Q s N H 0 m c X V v d D s s J n F 1 b 3 Q 7 U 2 V j d G l v b j E v V G F i b G U g M C 9 D a G F u Z 2 V k I F R 5 c G U x L n t Q Z X J u Y W g g b W V u Z G V u Z 2 F y I H R l b n R h b m c g Y W t 1 c H J l c 3 V y L D V 9 J n F 1 b 3 Q 7 L C Z x d W 9 0 O 1 N l Y 3 R p b 2 4 x L 1 R h Y m x l I D A v Q 2 h h b m d l Z C B U e X B l M S 5 7 W W E s N n 0 m c X V v d D s s J n F 1 b 3 Q 7 U 2 V j d G l v b j E v V G F i b G U g M C 9 D a G F u Z 2 V k I F R 5 c G U x L n t Q Z X J u Y W g g b W V u Y 2 9 i Y S B h a 3 V w c m V z d X I s N 3 0 m c X V v d D s s J n F 1 b 3 Q 7 U 2 V j d G l v b j E v V G F i b G U g M C 9 D a G F u Z 2 V k I F R 5 c G U x L n s x L i B B a 3 V w c m V z d X I g b W V y d X B h a 2 F u I G 1 l d G 9 k Z S B w Z W 5 n b 2 J h d G F u I H R v d G 9 r I G p h c m k g Y X R h d S B 0 d X N 1 a y B q Y X J p I H l h b m c g Z G l 0 d X N 1 a 2 F u I G t l d G l 0 a W s t d G l 0 a W s g d G V y d G V u d H U g c G F k Y S B 0 d W J 1 a C w 4 f S Z x d W 9 0 O y w m c X V v d D t T Z W N 0 a W 9 u M S 9 U Y W J s Z S A w L 0 N o Y W 5 n Z W Q g V H l w Z T E u e z I u I E R p c 2 1 l b m 9 y Z S B t Z X J 1 c G F r Y W 4 g b n l l c m k g c G F k Y S B i Y W d p Y W 4 g Y m F 3 Y W g g c G V y d X Q g e W F u Z y B 0 Z X J q Y W R p I H N h Y X Q g d 2 F u a X R h I G 1 l b m d h b G F t a S B t Z W 5 z d H J 1 Y X N p L D l 9 J n F 1 b 3 Q 7 L C Z x d W 9 0 O 1 N l Y 3 R p b 2 4 x L 1 R h Y m x l I D A v Q 2 h h b m d l Z C B U e X B l M S 5 7 M y 4 g U G V u Y W 5 n Y W 5 h b i B u e W V y a S B o Y W l k I G R p b G F r d W t h b i B k Z W 5 n Y W 4 g b 2 J h d C 1 v Y m F 0 Y W 4 g Z G F u I H R l c m F w a S B r b 2 1 w b G V t Z W 5 0 Z X I g K H R y Y W R p c 2 l v b m F s K S B z Y W x h a C B z Y X R 1 b n l h I G F r d X B y Z X N 1 c i w x M H 0 m c X V v d D s s J n F 1 b 3 Q 7 U 2 V j d G l v b j E v V G F i b G U g M C 9 D a G F u Z 2 V k I F R 5 c G U x L n s 0 L i B B a 3 V w c m V z d X I g Y m V y b W F u Z m F h d C B 1 b n R 1 a y B t Z W 5 n d X J h b m d p I G J l c m 1 h Y 2 F t L W 1 h Y 2 F t I H N h a 2 l 0 L D E x f S Z x d W 9 0 O y w m c X V v d D t T Z W N 0 a W 9 u M S 9 U Y W J s Z S A w L 0 N o Y W 5 n Z W Q g V H l w Z T E u e z U u I E F r d X B y Z X N 1 c i B i Z X J t Y W 5 m Y W F 0 I H V u d H V r I G 1 l b m d h d G F z a S B u e W V y a S B o Y W l k L i w x M n 0 m c X V v d D s s J n F 1 b 3 Q 7 U 2 V j d G l v b j E v V G F i b G U g M C 9 D a G F u Z 2 V k I F R 5 c G U x L n s 2 L i B B a 3 V w c m V z d X I g Z G F w Y X Q g Z G l s Y W t 1 a 2 F u I G 9 s Z W g g Z G l y a S B z Z W 5 k a X J p I G F 0 Y X U g Z G l i Y W 5 0 d S B v c m F u Z y B s Y W l u L D E z f S Z x d W 9 0 O y w m c X V v d D t T Z W N 0 a W 9 u M S 9 U Y W J s Z S A w L 0 N o Y W 5 n Z W Q g V H l w Z T E u e z c u I E F r d X B y Z X N 1 c i B k Y X B h d C B k a W x h a 3 V r Y W 4 g Z G l t Y W 5 h I H N h a m E g Z G F u I G t h c G F u I H N h a m E s M T R 9 J n F 1 b 3 Q 7 L C Z x d W 9 0 O 1 N l Y 3 R p b 2 4 x L 1 R h Y m x l I D A v Q 2 h h b m d l Z C B U e X B l M S 5 7 O C 4 g R W Z l a y B z Y W 1 w a W 5 n I G R h c m k g b W V 0 b 2 R l I H B l b m d v Y m F 0 Y W 4 g Y W t 1 c H J l c 3 V y I H N h b m d h d C B t a W 5 p b W F s L D E 1 f S Z x d W 9 0 O y w m c X V v d D t T Z W N 0 a W 9 u M S 9 U Y W J s Z S A w L 0 N o Y W 5 n Z W Q g V H l w Z T E u e z k u I E l y a X R h c 2 k g b X V r b 3 N h I G x h b W J 1 b m c g d G V y a m F k a S B q a W t h I G 1 l b m d r b 2 5 z d W 1 z a S B v Y m F 0 L W 9 i Y X R h b i B z Z W N h c m E g d G V y d X M g b W V u Z X J 1 c y w x N n 0 m c X V v d D s s J n F 1 b 3 Q 7 U 2 V j d G l v b j E v V G F i b G U g M C 9 D a G F u Z 2 V k I F R 5 c G U x L n s x M C 4 g Q W t 1 c H J l c 3 V y I G R p b G F r d W t h b i B z Z W x h b W E g M y 0 1 I G 1 l b m l 0 L D E 3 f S Z x d W 9 0 O y w m c X V v d D t T Z W N 0 a W 9 u M S 9 U Y W J s Z S A w L 0 N o Y W 5 n Z W Q g V H l w Z T E u e z E x L i B B a 3 V w c m V z d X I g Z G l s Y W t 1 a 2 F u I H N l Y m F u e W F r I D M w I G t h b G k g d G V r Y W 5 h b i w x O H 0 m c X V v d D s s J n F 1 b 3 Q 7 U 2 V j d G l v b j E v V G F i b G U g M C 9 D a G F u Z 2 V k I F R 5 c G U x L n s x M i 4 g Q W t 1 c H J l c 3 V y I G R h c G F 0 I G R p b G F r d W t h b i B w Y W R h I H R p d G l r I H l h b m c g d G V y b G V 0 Y W s g Z G l h b n R h c m E g a W J 1 I G p h c m k g Z G F u I H R l b H V u a n V r I E x J I D Q g Y X R h d S B I Z W d 1 L D E 5 f S Z x d W 9 0 O y w m c X V v d D t T Z W N 0 a W 9 u M S 9 U Y W J s Z S A w L 0 N o Y W 5 n Z W Q g V H l w Z T E u e z E z L i B B a 3 V w c m V z d X I g Z G F w Y X Q g Z G l s Y W t 1 a 2 F u I H B h Z G E g Y m F n a W F u I G F 0 Y X M g a 2 F r a S B k a W F u d G F y Y S B w Z X J 0 Z W 1 1 Y W 4 g d H V s Y W 5 n I G l i d S B q Y X J p I G R h b i B q Y X J p I G t l Z H V h I H B h Z G E g a 2 F r a S B M U i A z I G F 0 Y X U g d G F p I G N o b 2 5 n L D I w f S Z x d W 9 0 O y w m c X V v d D t T Z W N 0 a W 9 u M S 9 U Y W J s Z S A w L 0 N o Y W 5 n Z W Q g V H l w Z T E u e z E 0 L i B B a 3 V w c m V z d X I g Z G F w Y X Q g Z G l s Y W t 1 a 2 F u I H B h Z G E g d G l 0 a W s g N C B q Y X J p I G R p Y X R h c y B t Y X R h I G t h a 2 k g U 1 A g N i B h d G F 1 I F N h b n l p b m p p Y W 8 s M j F 9 J n F 1 b 3 Q 7 L C Z x d W 9 0 O 1 N l Y 3 R p b 2 4 x L 1 R h Y m x l I D A v Q 2 h h b m d l Z C B U e X B l M S 5 7 M T U u I E F r d X B y Z X N 1 c i B 0 a W R h a y B k Y X B h d C B k a W x h a 3 V r Y W 4 g c G F k Y S B 0 a X R p a y B 0 Z X J 0 Z W 5 0 d S w y M n 0 m c X V v d D s s J n F 1 b 3 Q 7 U 2 V j d G l v b j E v V G F i b G U g M C 9 D a G F u Z 2 V k I F R 5 c G U x L n s x L i B B a 3 V w c m V z d X I g Z G F w Y X Q g b W V u a m F k a S B w Z W 5 n Z 2 F u d G k g b 2 J h d C B w Z X J l Z G E g b n l l c m k g a G F p Z C w y M 3 0 m c X V v d D s s J n F 1 b 3 Q 7 U 2 V j d G l v b j E v V G F i b G U g M C 9 D a G F u Z 2 V k I F R 5 c G U x L n s y L i B B a 3 V w c m V z d X I g Z G F w Y X Q g b W V u Z 3 V y Y W 5 n a S B u e W V y a S B o Y W l k L D I 0 f S Z x d W 9 0 O y w m c X V v d D t T Z W N 0 a W 9 u M S 9 U Y W J s Z S A w L 0 N o Y W 5 n Z W Q g V H l w Z T E u e z M u I E F r d X B y Z X N 1 c i B 0 a W R h a y B k Y X B h d C B k a W d 1 b m F r Y W 4 g d W 5 0 d W s g b W V u Z 3 V y Y W 5 n a S B i Z X J t Y W N h b S 1 t Y W N h b S B z Y W t p d C B k Y W 4 g b n l l c m k s M j V 9 J n F 1 b 3 Q 7 L C Z x d W 9 0 O 1 N l Y 3 R p b 2 4 x L 1 R h Y m x l I D A v Q 2 h h b m d l Z C B U e X B l M S 5 7 N C 4 g V G V y Y X B p I G F r d X B y Z X N 1 c i B 0 a W R h a y B k Y X B h d C B k a W x h a 3 V r Y W 4 g Z G V u Z 2 F u I G N h c m E g b W V t a W p h d C B 0 a X R p a y B h a 3 V w d W 5 0 d X I g Z G V u Z 2 F u I G 1 l b m d n d W 5 h a 2 F u I G p h c m k s M j Z 9 J n F 1 b 3 Q 7 L C Z x d W 9 0 O 1 N l Y 3 R p b 2 4 x L 1 R h Y m x l I D A v Q 2 h h b m d l Z C B U e X B l M S 5 7 N S 4 g R 2 V y Y W t h b i B t Z W 5 l a 2 F u I H B h Z G E g Y W t 1 c H J l c 3 V y I G R h c G F 0 I G 1 l b m d 1 c m F u Z 2 k g b n l l c m k g a G F p Z C w y N 3 0 m c X V v d D s s J n F 1 b 3 Q 7 U 2 V j d G l v b j E v V G F i b G U g M C 9 D a G F u Z 2 V k I F R 5 c G U x L n s 2 L i B B a 3 V w c m V z d X I g Z G F w Y X Q g Z G l s Y W t 1 a 2 F u I H N l Y m F u e W F r I D M w I G t h b G k g a G l 0 d W 5 n Y W 4 s M j h 9 J n F 1 b 3 Q 7 L C Z x d W 9 0 O 1 N l Y 3 R p b 2 4 x L 1 R h Y m x l I D A v Q 2 h h b m d l Z C B U e X B l M S 5 7 N y 4 g Q W t 1 c H J l c 3 V y I G R h c G F 0 I G 1 l b m d n d W 5 h a 2 F u I G 1 p b n l h a y B z Z X B l c n R p I H p h a X R 1 b i B 1 b n R 1 a y B t Z W 1 w Z X J s Y W 5 j Y X I g c G V t a W p h d G F u L D I 5 f S Z x d W 9 0 O y w m c X V v d D t T Z W N 0 a W 9 u M S 9 U Y W J s Z S A w L 0 N o Y W 5 n Z W Q g V H l w Z T E u e z g u I E F r d X B y Z X N 1 c i B t Z W 1 p b G l r a S B r Z W x l Y m l o Y W 4 g b X V k Y W g g Z G l w Z W x h a m F y a S w z M H 0 m c X V v d D s s J n F 1 b 3 Q 7 U 2 V j d G l v b j E v V G F i b G U g M C 9 D a G F u Z 2 V k I F R 5 c G U x L n s 5 L i B B a 3 V w c m V z d X I g d G l k Y W s g Z G F w Y X Q g Z G l s Y W t 1 a 2 F u I G R p b W F u Y S B z Y W p h L D M x f S Z x d W 9 0 O y w m c X V v d D t T Z W N 0 a W 9 u M S 9 U Y W J s Z S A w L 0 N o Y W 5 n Z W Q g V H l w Z T E u e z E w L i B F Z m V r I H N h b X B p b m c g Z G F y a S B t Z X R v Z G U g c G V u Z 2 9 i Y X R h b i B h a 3 V w c m V z d X I g c 2 F u Z 2 F 0 I G 1 p b m l t Y W w s M z J 9 J n F 1 b 3 Q 7 L C Z x d W 9 0 O 1 N l Y 3 R p b 2 4 x L 1 R h Y m x l I D A v Q 2 h h b m d l Z C B U e X B l M S 5 7 M T E u I E V m Z W s g c 2 F t c G l u Z y B v Y m F 0 L W 9 i Y X R h b i B q a W t h I G R p a 2 9 u c 3 V t c 2 k g Z G F s Y W 0 g a m F u Z 2 t h I H B h b m p h b m c g Y m V y Y m F o Y X l h I G J h Z 2 k g d H V i d W g s M z N 9 J n F 1 b 3 Q 7 L C Z x d W 9 0 O 1 N l Y 3 R p b 2 4 x L 1 R h Y m x l I D A v Q 2 h h b m d l Z C B U e X B l M S 5 7 M T I u I F R p d G l r I H l h b m c g d G V y b G V 0 Y W s g Z G l h b n R h c m E g a W J 1 I G p h c m k g Z G F u I H R l b H V u a n V r I G 1 l c n V w Y W t h b i B z Y W x h a C B z Y X R 1 I H R p d G l r I G F r d X B y Z X N 1 c i w z N H 0 m c X V v d D s s J n F 1 b 3 Q 7 U 2 V j d G l v b j E v V G F i b G U g M C 9 D a G F u Z 2 V k I F R 5 c G U x L n s x M y 4 g U G V t a W p h d G F u I G R h c G F 0 I G R p b G F r d W t h b i B w Y W R h I G 9 y Y W 5 n I H l h b m c g b W V t a W x p a 2 k g Y m V u Z H V u Z 2 F u I G t l b G V u a m F y I G d l d G F o I G J l b m l u Z y B k Y W 4 g a 3 V s a X Q g e W F u Z y B 0 Z X J r Z W x 1 c G F z L D M 1 f S Z x d W 9 0 O y w m c X V v d D t T Z W N 0 a W 9 u M S 9 U Y W J s Z S A w L 0 N o Y W 5 n Z W Q g V H l w Z T E u e z E 0 L i B B c G F r Y W g g Y W 5 k Y S B 0 Z X J 0 Y X J p a y B 1 b n R 1 a y B t Z W 1 w c m F r d G V r Y W 4 g Y W t 1 c H J l c 3 V y P y w z N n 0 m c X V v d D s s J n F 1 b 3 Q 7 U 2 V j d G l v b j E v V G F i b G U g M C 9 D a G F u Z 2 V k I F R 5 c G U x L n t B b G F z Y W 4 s M z d 9 J n F 1 b 3 Q 7 L C Z x d W 9 0 O 1 N l Y 3 R p b 2 4 x L 1 R h Y m x l I D A v Q 2 h h b m d l Z C B U e X B l M S 5 7 M T U u I E F w Y W t h a C B h b m R h I G 1 l b X B 1 b n l h a S B y Z W 5 j Y W 5 h I H V u d H V r I G 1 l b X B y Y W t 0 Z W t h b i B h a 3 V w c m V z d X I g c 2 V i Y W d h a S B w Z W 5 n Z 2 F u d G k g b 2 J h d C 1 v Y m F 0 Y W 4 g d W 5 0 d W s g b W V u Z 3 V y Y W 5 n a S B u e W V y a S B o Y W l k P y w z O H 0 m c X V v d D s s J n F 1 b 3 Q 7 U 2 V j d G l v b j E v V G F i b G U g M C 9 D a G F u Z 2 V k I F R 5 c G U x L n t B b G F z Y W 5 f M S w z O X 0 m c X V v d D t d L C Z x d W 9 0 O 0 N v b H V t b k N v d W 5 0 J n F 1 b 3 Q 7 O j Q w L C Z x d W 9 0 O 0 t l e U N v b H V t b k 5 h b W V z J n F 1 b 3 Q 7 O l t d L C Z x d W 9 0 O 0 N v b H V t b k l k Z W 5 0 a X R p Z X M m c X V v d D s 6 W y Z x d W 9 0 O 1 N l Y 3 R p b 2 4 x L 1 R h Y m x l I D A v Q 2 h h b m d l Z C B U e X B l M S 5 7 V W 1 1 c i w w f S Z x d W 9 0 O y w m c X V v d D t T Z W N 0 a W 9 u M S 9 U Y W J s Z S A w L 0 N o Y W 5 n Z W Q g V H l w Z T E u e 1 V z a W E g Q X d h b C B N Z W 5 z d H J 1 Y X N p L D F 9 J n F 1 b 3 Q 7 L C Z x d W 9 0 O 1 N l Y 3 R p b 2 4 x L 1 R h Y m x l I D A v Q 2 h h b m d l Z C B U e X B l M S 5 7 U 2 l r b H V z I G 1 l b n N 0 c n V h c 2 k g d G V y Y X R 1 c i w y f S Z x d W 9 0 O y w m c X V v d D t T Z W N 0 a W 9 u M S 9 U Y W J s Z S A w L 0 N o Y W 5 n Z W Q g V H l w Z T E u e 1 B l c m 5 h a C B t Z W 5 n Y W x h b W k g b n l l c m k g a G F p Z C w z f S Z x d W 9 0 O y w m c X V v d D t T Z W N 0 a W 9 u M S 9 U Y W J s Z S A w L 0 N o Y W 5 n Z W Q g V H l w Z T E u e 0 F r d G l 2 a X R h c y B 0 Z X J n Y W 5 n Z 3 U g a 2 F y Z W 5 h I G 5 5 Z X J p I G h h a W Q s N H 0 m c X V v d D s s J n F 1 b 3 Q 7 U 2 V j d G l v b j E v V G F i b G U g M C 9 D a G F u Z 2 V k I F R 5 c G U x L n t Q Z X J u Y W g g b W V u Z G V u Z 2 F y I H R l b n R h b m c g Y W t 1 c H J l c 3 V y L D V 9 J n F 1 b 3 Q 7 L C Z x d W 9 0 O 1 N l Y 3 R p b 2 4 x L 1 R h Y m x l I D A v Q 2 h h b m d l Z C B U e X B l M S 5 7 W W E s N n 0 m c X V v d D s s J n F 1 b 3 Q 7 U 2 V j d G l v b j E v V G F i b G U g M C 9 D a G F u Z 2 V k I F R 5 c G U x L n t Q Z X J u Y W g g b W V u Y 2 9 i Y S B h a 3 V w c m V z d X I s N 3 0 m c X V v d D s s J n F 1 b 3 Q 7 U 2 V j d G l v b j E v V G F i b G U g M C 9 D a G F u Z 2 V k I F R 5 c G U x L n s x L i B B a 3 V w c m V z d X I g b W V y d X B h a 2 F u I G 1 l d G 9 k Z S B w Z W 5 n b 2 J h d G F u I H R v d G 9 r I G p h c m k g Y X R h d S B 0 d X N 1 a y B q Y X J p I H l h b m c g Z G l 0 d X N 1 a 2 F u I G t l d G l 0 a W s t d G l 0 a W s g d G V y d G V u d H U g c G F k Y S B 0 d W J 1 a C w 4 f S Z x d W 9 0 O y w m c X V v d D t T Z W N 0 a W 9 u M S 9 U Y W J s Z S A w L 0 N o Y W 5 n Z W Q g V H l w Z T E u e z I u I E R p c 2 1 l b m 9 y Z S B t Z X J 1 c G F r Y W 4 g b n l l c m k g c G F k Y S B i Y W d p Y W 4 g Y m F 3 Y W g g c G V y d X Q g e W F u Z y B 0 Z X J q Y W R p I H N h Y X Q g d 2 F u a X R h I G 1 l b m d h b G F t a S B t Z W 5 z d H J 1 Y X N p L D l 9 J n F 1 b 3 Q 7 L C Z x d W 9 0 O 1 N l Y 3 R p b 2 4 x L 1 R h Y m x l I D A v Q 2 h h b m d l Z C B U e X B l M S 5 7 M y 4 g U G V u Y W 5 n Y W 5 h b i B u e W V y a S B o Y W l k I G R p b G F r d W t h b i B k Z W 5 n Y W 4 g b 2 J h d C 1 v Y m F 0 Y W 4 g Z G F u I H R l c m F w a S B r b 2 1 w b G V t Z W 5 0 Z X I g K H R y Y W R p c 2 l v b m F s K S B z Y W x h a C B z Y X R 1 b n l h I G F r d X B y Z X N 1 c i w x M H 0 m c X V v d D s s J n F 1 b 3 Q 7 U 2 V j d G l v b j E v V G F i b G U g M C 9 D a G F u Z 2 V k I F R 5 c G U x L n s 0 L i B B a 3 V w c m V z d X I g Y m V y b W F u Z m F h d C B 1 b n R 1 a y B t Z W 5 n d X J h b m d p I G J l c m 1 h Y 2 F t L W 1 h Y 2 F t I H N h a 2 l 0 L D E x f S Z x d W 9 0 O y w m c X V v d D t T Z W N 0 a W 9 u M S 9 U Y W J s Z S A w L 0 N o Y W 5 n Z W Q g V H l w Z T E u e z U u I E F r d X B y Z X N 1 c i B i Z X J t Y W 5 m Y W F 0 I H V u d H V r I G 1 l b m d h d G F z a S B u e W V y a S B o Y W l k L i w x M n 0 m c X V v d D s s J n F 1 b 3 Q 7 U 2 V j d G l v b j E v V G F i b G U g M C 9 D a G F u Z 2 V k I F R 5 c G U x L n s 2 L i B B a 3 V w c m V z d X I g Z G F w Y X Q g Z G l s Y W t 1 a 2 F u I G 9 s Z W g g Z G l y a S B z Z W 5 k a X J p I G F 0 Y X U g Z G l i Y W 5 0 d S B v c m F u Z y B s Y W l u L D E z f S Z x d W 9 0 O y w m c X V v d D t T Z W N 0 a W 9 u M S 9 U Y W J s Z S A w L 0 N o Y W 5 n Z W Q g V H l w Z T E u e z c u I E F r d X B y Z X N 1 c i B k Y X B h d C B k a W x h a 3 V r Y W 4 g Z G l t Y W 5 h I H N h a m E g Z G F u I G t h c G F u I H N h a m E s M T R 9 J n F 1 b 3 Q 7 L C Z x d W 9 0 O 1 N l Y 3 R p b 2 4 x L 1 R h Y m x l I D A v Q 2 h h b m d l Z C B U e X B l M S 5 7 O C 4 g R W Z l a y B z Y W 1 w a W 5 n I G R h c m k g b W V 0 b 2 R l I H B l b m d v Y m F 0 Y W 4 g Y W t 1 c H J l c 3 V y I H N h b m d h d C B t a W 5 p b W F s L D E 1 f S Z x d W 9 0 O y w m c X V v d D t T Z W N 0 a W 9 u M S 9 U Y W J s Z S A w L 0 N o Y W 5 n Z W Q g V H l w Z T E u e z k u I E l y a X R h c 2 k g b X V r b 3 N h I G x h b W J 1 b m c g d G V y a m F k a S B q a W t h I G 1 l b m d r b 2 5 z d W 1 z a S B v Y m F 0 L W 9 i Y X R h b i B z Z W N h c m E g d G V y d X M g b W V u Z X J 1 c y w x N n 0 m c X V v d D s s J n F 1 b 3 Q 7 U 2 V j d G l v b j E v V G F i b G U g M C 9 D a G F u Z 2 V k I F R 5 c G U x L n s x M C 4 g Q W t 1 c H J l c 3 V y I G R p b G F r d W t h b i B z Z W x h b W E g M y 0 1 I G 1 l b m l 0 L D E 3 f S Z x d W 9 0 O y w m c X V v d D t T Z W N 0 a W 9 u M S 9 U Y W J s Z S A w L 0 N o Y W 5 n Z W Q g V H l w Z T E u e z E x L i B B a 3 V w c m V z d X I g Z G l s Y W t 1 a 2 F u I H N l Y m F u e W F r I D M w I G t h b G k g d G V r Y W 5 h b i w x O H 0 m c X V v d D s s J n F 1 b 3 Q 7 U 2 V j d G l v b j E v V G F i b G U g M C 9 D a G F u Z 2 V k I F R 5 c G U x L n s x M i 4 g Q W t 1 c H J l c 3 V y I G R h c G F 0 I G R p b G F r d W t h b i B w Y W R h I H R p d G l r I H l h b m c g d G V y b G V 0 Y W s g Z G l h b n R h c m E g a W J 1 I G p h c m k g Z G F u I H R l b H V u a n V r I E x J I D Q g Y X R h d S B I Z W d 1 L D E 5 f S Z x d W 9 0 O y w m c X V v d D t T Z W N 0 a W 9 u M S 9 U Y W J s Z S A w L 0 N o Y W 5 n Z W Q g V H l w Z T E u e z E z L i B B a 3 V w c m V z d X I g Z G F w Y X Q g Z G l s Y W t 1 a 2 F u I H B h Z G E g Y m F n a W F u I G F 0 Y X M g a 2 F r a S B k a W F u d G F y Y S B w Z X J 0 Z W 1 1 Y W 4 g d H V s Y W 5 n I G l i d S B q Y X J p I G R h b i B q Y X J p I G t l Z H V h I H B h Z G E g a 2 F r a S B M U i A z I G F 0 Y X U g d G F p I G N o b 2 5 n L D I w f S Z x d W 9 0 O y w m c X V v d D t T Z W N 0 a W 9 u M S 9 U Y W J s Z S A w L 0 N o Y W 5 n Z W Q g V H l w Z T E u e z E 0 L i B B a 3 V w c m V z d X I g Z G F w Y X Q g Z G l s Y W t 1 a 2 F u I H B h Z G E g d G l 0 a W s g N C B q Y X J p I G R p Y X R h c y B t Y X R h I G t h a 2 k g U 1 A g N i B h d G F 1 I F N h b n l p b m p p Y W 8 s M j F 9 J n F 1 b 3 Q 7 L C Z x d W 9 0 O 1 N l Y 3 R p b 2 4 x L 1 R h Y m x l I D A v Q 2 h h b m d l Z C B U e X B l M S 5 7 M T U u I E F r d X B y Z X N 1 c i B 0 a W R h a y B k Y X B h d C B k a W x h a 3 V r Y W 4 g c G F k Y S B 0 a X R p a y B 0 Z X J 0 Z W 5 0 d S w y M n 0 m c X V v d D s s J n F 1 b 3 Q 7 U 2 V j d G l v b j E v V G F i b G U g M C 9 D a G F u Z 2 V k I F R 5 c G U x L n s x L i B B a 3 V w c m V z d X I g Z G F w Y X Q g b W V u a m F k a S B w Z W 5 n Z 2 F u d G k g b 2 J h d C B w Z X J l Z G E g b n l l c m k g a G F p Z C w y M 3 0 m c X V v d D s s J n F 1 b 3 Q 7 U 2 V j d G l v b j E v V G F i b G U g M C 9 D a G F u Z 2 V k I F R 5 c G U x L n s y L i B B a 3 V w c m V z d X I g Z G F w Y X Q g b W V u Z 3 V y Y W 5 n a S B u e W V y a S B o Y W l k L D I 0 f S Z x d W 9 0 O y w m c X V v d D t T Z W N 0 a W 9 u M S 9 U Y W J s Z S A w L 0 N o Y W 5 n Z W Q g V H l w Z T E u e z M u I E F r d X B y Z X N 1 c i B 0 a W R h a y B k Y X B h d C B k a W d 1 b m F r Y W 4 g d W 5 0 d W s g b W V u Z 3 V y Y W 5 n a S B i Z X J t Y W N h b S 1 t Y W N h b S B z Y W t p d C B k Y W 4 g b n l l c m k s M j V 9 J n F 1 b 3 Q 7 L C Z x d W 9 0 O 1 N l Y 3 R p b 2 4 x L 1 R h Y m x l I D A v Q 2 h h b m d l Z C B U e X B l M S 5 7 N C 4 g V G V y Y X B p I G F r d X B y Z X N 1 c i B 0 a W R h a y B k Y X B h d C B k a W x h a 3 V r Y W 4 g Z G V u Z 2 F u I G N h c m E g b W V t a W p h d C B 0 a X R p a y B h a 3 V w d W 5 0 d X I g Z G V u Z 2 F u I G 1 l b m d n d W 5 h a 2 F u I G p h c m k s M j Z 9 J n F 1 b 3 Q 7 L C Z x d W 9 0 O 1 N l Y 3 R p b 2 4 x L 1 R h Y m x l I D A v Q 2 h h b m d l Z C B U e X B l M S 5 7 N S 4 g R 2 V y Y W t h b i B t Z W 5 l a 2 F u I H B h Z G E g Y W t 1 c H J l c 3 V y I G R h c G F 0 I G 1 l b m d 1 c m F u Z 2 k g b n l l c m k g a G F p Z C w y N 3 0 m c X V v d D s s J n F 1 b 3 Q 7 U 2 V j d G l v b j E v V G F i b G U g M C 9 D a G F u Z 2 V k I F R 5 c G U x L n s 2 L i B B a 3 V w c m V z d X I g Z G F w Y X Q g Z G l s Y W t 1 a 2 F u I H N l Y m F u e W F r I D M w I G t h b G k g a G l 0 d W 5 n Y W 4 s M j h 9 J n F 1 b 3 Q 7 L C Z x d W 9 0 O 1 N l Y 3 R p b 2 4 x L 1 R h Y m x l I D A v Q 2 h h b m d l Z C B U e X B l M S 5 7 N y 4 g Q W t 1 c H J l c 3 V y I G R h c G F 0 I G 1 l b m d n d W 5 h a 2 F u I G 1 p b n l h a y B z Z X B l c n R p I H p h a X R 1 b i B 1 b n R 1 a y B t Z W 1 w Z X J s Y W 5 j Y X I g c G V t a W p h d G F u L D I 5 f S Z x d W 9 0 O y w m c X V v d D t T Z W N 0 a W 9 u M S 9 U Y W J s Z S A w L 0 N o Y W 5 n Z W Q g V H l w Z T E u e z g u I E F r d X B y Z X N 1 c i B t Z W 1 p b G l r a S B r Z W x l Y m l o Y W 4 g b X V k Y W g g Z G l w Z W x h a m F y a S w z M H 0 m c X V v d D s s J n F 1 b 3 Q 7 U 2 V j d G l v b j E v V G F i b G U g M C 9 D a G F u Z 2 V k I F R 5 c G U x L n s 5 L i B B a 3 V w c m V z d X I g d G l k Y W s g Z G F w Y X Q g Z G l s Y W t 1 a 2 F u I G R p b W F u Y S B z Y W p h L D M x f S Z x d W 9 0 O y w m c X V v d D t T Z W N 0 a W 9 u M S 9 U Y W J s Z S A w L 0 N o Y W 5 n Z W Q g V H l w Z T E u e z E w L i B F Z m V r I H N h b X B p b m c g Z G F y a S B t Z X R v Z G U g c G V u Z 2 9 i Y X R h b i B h a 3 V w c m V z d X I g c 2 F u Z 2 F 0 I G 1 p b m l t Y W w s M z J 9 J n F 1 b 3 Q 7 L C Z x d W 9 0 O 1 N l Y 3 R p b 2 4 x L 1 R h Y m x l I D A v Q 2 h h b m d l Z C B U e X B l M S 5 7 M T E u I E V m Z W s g c 2 F t c G l u Z y B v Y m F 0 L W 9 i Y X R h b i B q a W t h I G R p a 2 9 u c 3 V t c 2 k g Z G F s Y W 0 g a m F u Z 2 t h I H B h b m p h b m c g Y m V y Y m F o Y X l h I G J h Z 2 k g d H V i d W g s M z N 9 J n F 1 b 3 Q 7 L C Z x d W 9 0 O 1 N l Y 3 R p b 2 4 x L 1 R h Y m x l I D A v Q 2 h h b m d l Z C B U e X B l M S 5 7 M T I u I F R p d G l r I H l h b m c g d G V y b G V 0 Y W s g Z G l h b n R h c m E g a W J 1 I G p h c m k g Z G F u I H R l b H V u a n V r I G 1 l c n V w Y W t h b i B z Y W x h a C B z Y X R 1 I H R p d G l r I G F r d X B y Z X N 1 c i w z N H 0 m c X V v d D s s J n F 1 b 3 Q 7 U 2 V j d G l v b j E v V G F i b G U g M C 9 D a G F u Z 2 V k I F R 5 c G U x L n s x M y 4 g U G V t a W p h d G F u I G R h c G F 0 I G R p b G F r d W t h b i B w Y W R h I G 9 y Y W 5 n I H l h b m c g b W V t a W x p a 2 k g Y m V u Z H V u Z 2 F u I G t l b G V u a m F y I G d l d G F o I G J l b m l u Z y B k Y W 4 g a 3 V s a X Q g e W F u Z y B 0 Z X J r Z W x 1 c G F z L D M 1 f S Z x d W 9 0 O y w m c X V v d D t T Z W N 0 a W 9 u M S 9 U Y W J s Z S A w L 0 N o Y W 5 n Z W Q g V H l w Z T E u e z E 0 L i B B c G F r Y W g g Y W 5 k Y S B 0 Z X J 0 Y X J p a y B 1 b n R 1 a y B t Z W 1 w c m F r d G V r Y W 4 g Y W t 1 c H J l c 3 V y P y w z N n 0 m c X V v d D s s J n F 1 b 3 Q 7 U 2 V j d G l v b j E v V G F i b G U g M C 9 D a G F u Z 2 V k I F R 5 c G U x L n t B b G F z Y W 4 s M z d 9 J n F 1 b 3 Q 7 L C Z x d W 9 0 O 1 N l Y 3 R p b 2 4 x L 1 R h Y m x l I D A v Q 2 h h b m d l Z C B U e X B l M S 5 7 M T U u I E F w Y W t h a C B h b m R h I G 1 l b X B 1 b n l h a S B y Z W 5 j Y W 5 h I H V u d H V r I G 1 l b X B y Y W t 0 Z W t h b i B h a 3 V w c m V z d X I g c 2 V i Y W d h a S B w Z W 5 n Z 2 F u d G k g b 2 J h d C 1 v Y m F 0 Y W 4 g d W 5 0 d W s g b W V u Z 3 V y Y W 5 n a S B u e W V y a S B o Y W l k P y w z O H 0 m c X V v d D s s J n F 1 b 3 Q 7 U 2 V j d G l v b j E v V G F i b G U g M C 9 D a G F u Z 2 V k I F R 5 c G U x L n t B b G F z Y W 5 f M S w z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N o Y W 5 n Z W Q l M j B U e X B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+ Z E 5 F I h C b R 6 O J m I q R j b N M A A A A A A I A A A A A A B B m A A A A A Q A A I A A A A N l A U C d l 5 8 b 5 r D R 9 N H T d 2 c L o y J + e i j A 1 C t t i K u w h k J b 0 A A A A A A 6 A A A A A A g A A I A A A A N R v x X f a 4 G o Q V c v h K P 4 d H X v r L s u F Z X 0 U h 1 t n W B M o H 2 P C U A A A A H d G 0 1 d u U X T / K g 1 S c 0 h O t Y Z N I E y 5 f r O z 6 5 1 v P P A P b t f 2 v 0 8 N z R I b + 8 B E 7 5 N 4 L b b j l 9 T g s N B m C G k u s Y 3 8 j 8 e L x o 2 v l R U 8 F N S / D B F P W 3 n Y E J P h Q A A A A E t F O G C c Q r f 2 n 5 w E n V i x M m C H N n 1 w g F W j i g X b R v 1 + d v 6 M i 8 q A h x M h i w w Z j / j q r i P 0 w e j 8 n g Z e q W R 4 t Z k l 3 w C i g c Y = < / D a t a M a s h u p > 
</file>

<file path=customXml/itemProps1.xml><?xml version="1.0" encoding="utf-8"?>
<ds:datastoreItem xmlns:ds="http://schemas.openxmlformats.org/officeDocument/2006/customXml" ds:itemID="{2C90E368-7775-4C0A-8FDA-3BE42BEEDF8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Kuisioner Pre Video</vt:lpstr>
      <vt:lpstr>Kuisioner Post Video</vt:lpstr>
      <vt:lpstr>Kuisioner Pre Booklet</vt:lpstr>
      <vt:lpstr>Kuisioner Post Booklet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Nabila</dc:creator>
  <cp:lastModifiedBy>Nabila</cp:lastModifiedBy>
  <dcterms:created xsi:type="dcterms:W3CDTF">2024-05-06T08:32:58Z</dcterms:created>
  <dcterms:modified xsi:type="dcterms:W3CDTF">2024-07-29T03:58:50Z</dcterms:modified>
</cp:coreProperties>
</file>