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OneDrive\Dokumen\SKRIPSI ANJAYY\FILE UPLOAD\"/>
    </mc:Choice>
  </mc:AlternateContent>
  <bookViews>
    <workbookView xWindow="0" yWindow="0" windowWidth="14940" windowHeight="7680" activeTab="3"/>
  </bookViews>
  <sheets>
    <sheet name="hasil observasi" sheetId="1" r:id="rId1"/>
    <sheet name="hasil grafik" sheetId="2" r:id="rId2"/>
    <sheet name="hasil analisa" sheetId="3" r:id="rId3"/>
    <sheet name="Sheet1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" l="1"/>
  <c r="G11" i="3" l="1"/>
  <c r="G12" i="3"/>
  <c r="D12" i="3" l="1"/>
  <c r="C12" i="3"/>
  <c r="F12" i="3" s="1"/>
  <c r="D11" i="3"/>
  <c r="E11" i="3" s="1"/>
  <c r="H7" i="3"/>
  <c r="I7" i="3"/>
  <c r="J7" i="3"/>
  <c r="K7" i="3"/>
  <c r="L7" i="3"/>
  <c r="M7" i="3"/>
  <c r="N7" i="3"/>
  <c r="G7" i="3"/>
  <c r="D7" i="3"/>
  <c r="E7" i="3"/>
  <c r="F7" i="3"/>
  <c r="C7" i="3"/>
  <c r="H6" i="3"/>
  <c r="I6" i="3"/>
  <c r="J6" i="3"/>
  <c r="K6" i="3"/>
  <c r="L6" i="3"/>
  <c r="M6" i="3"/>
  <c r="N6" i="3"/>
  <c r="G6" i="3"/>
  <c r="D6" i="3"/>
  <c r="E6" i="3"/>
  <c r="C6" i="3"/>
  <c r="C11" i="3"/>
  <c r="N5" i="3"/>
  <c r="H5" i="3"/>
  <c r="I5" i="3"/>
  <c r="J5" i="3"/>
  <c r="K5" i="3"/>
  <c r="L5" i="3"/>
  <c r="M5" i="3"/>
  <c r="G5" i="3"/>
  <c r="F5" i="3"/>
  <c r="D5" i="3"/>
  <c r="E5" i="3"/>
  <c r="C5" i="3"/>
  <c r="F11" i="3" l="1"/>
  <c r="C16" i="2"/>
  <c r="B16" i="2"/>
  <c r="D15" i="2"/>
  <c r="B17" i="2" s="1"/>
</calcChain>
</file>

<file path=xl/sharedStrings.xml><?xml version="1.0" encoding="utf-8"?>
<sst xmlns="http://schemas.openxmlformats.org/spreadsheetml/2006/main" count="75" uniqueCount="64">
  <si>
    <t>BASELINE</t>
  </si>
  <si>
    <t>UCL</t>
  </si>
  <si>
    <t>LCL</t>
  </si>
  <si>
    <t xml:space="preserve">Baseline </t>
  </si>
  <si>
    <t>DATA INDIKATOR MENGAMBIL WARNA BUNCHEMS</t>
  </si>
  <si>
    <t>Intervensi</t>
  </si>
  <si>
    <t>Baseline</t>
  </si>
  <si>
    <t>median</t>
  </si>
  <si>
    <t>mean</t>
  </si>
  <si>
    <t>sesi</t>
  </si>
  <si>
    <t>Mean</t>
  </si>
  <si>
    <t>ANALISIS ANTAR KONDISI DAN DALAM KONDISI</t>
  </si>
  <si>
    <t>RENTANG STABILITAS</t>
  </si>
  <si>
    <t xml:space="preserve"> </t>
  </si>
  <si>
    <t>stabilitas = 0%</t>
  </si>
  <si>
    <t>kecenderungan = 0%</t>
  </si>
  <si>
    <t>No.</t>
  </si>
  <si>
    <t>Hari Pengamatan</t>
  </si>
  <si>
    <t>Jumlah Bunchems yang Berhasil Dibedakan (Kelompok Warna)</t>
  </si>
  <si>
    <t>Senin, 4 Desember 2023</t>
  </si>
  <si>
    <t>Selasa, 5 Desember 2023</t>
  </si>
  <si>
    <t>Rabu, 6 Desember 2023</t>
  </si>
  <si>
    <t>Kamis, 7 Desember 2023</t>
  </si>
  <si>
    <t>Fase Baseline</t>
  </si>
  <si>
    <t>Fase Treatment</t>
  </si>
  <si>
    <t>Jumlah Bunchems yang Berhasil Dibedakan (Kelompok warna)</t>
  </si>
  <si>
    <t>Senin, 11 Desember 2023</t>
  </si>
  <si>
    <t>Selasa, 12 Desember 2023</t>
  </si>
  <si>
    <t>Rabu, 13 Desember 2023</t>
  </si>
  <si>
    <t>Kamis, 14 Desember 2023</t>
  </si>
  <si>
    <t>Jumat, 15 Desember 2023</t>
  </si>
  <si>
    <t>Senin, 18 Desember 2023</t>
  </si>
  <si>
    <t>Selasa, 19 Desember 2023</t>
  </si>
  <si>
    <t>Rabu, 20 Desember 2023</t>
  </si>
  <si>
    <t>Kondisi</t>
  </si>
  <si>
    <t>Mengambil Warna Bunchems Sesuai Instruksi</t>
  </si>
  <si>
    <t>Baseline (A)</t>
  </si>
  <si>
    <t>Treatment (B)</t>
  </si>
  <si>
    <t>Panjang Kondisi</t>
  </si>
  <si>
    <t>Estimasi Kecenderungan Arah</t>
  </si>
  <si>
    <t>Tidak Stabil</t>
  </si>
  <si>
    <t>Jejak Data</t>
  </si>
  <si>
    <t>(+)</t>
  </si>
  <si>
    <t>Level Stabilitas dan Rentang</t>
  </si>
  <si>
    <t>Variabel</t>
  </si>
  <si>
    <t>3 – 2</t>
  </si>
  <si>
    <t>5 – 3</t>
  </si>
  <si>
    <t>2 – 3</t>
  </si>
  <si>
    <t>3 – 5</t>
  </si>
  <si>
    <t>(+1)</t>
  </si>
  <si>
    <t>(+2)</t>
  </si>
  <si>
    <t>Hasil Analisa Dalam Kondisi</t>
  </si>
  <si>
    <t>Perubahan Level</t>
  </si>
  <si>
    <t>Hasil Analisa Antar Kondisi</t>
  </si>
  <si>
    <t>Perbandingan Kondisi</t>
  </si>
  <si>
    <t>B/A</t>
  </si>
  <si>
    <t>Jumlah Variabel</t>
  </si>
  <si>
    <t>(+)                                (+)</t>
  </si>
  <si>
    <t>Perubahan Kecenderungan Stabilitas</t>
  </si>
  <si>
    <t>Variabel ke Tidak Stabil</t>
  </si>
  <si>
    <t>Perubahan Level(level change)</t>
  </si>
  <si>
    <t>Data Overleap</t>
  </si>
  <si>
    <t>(-2)</t>
  </si>
  <si>
    <t>3 - 5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</si>
</sst>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0" borderId="0" xfId="0" applyFill="1" applyAlignment="1"/>
    <xf numFmtId="0" fontId="0" fillId="0" borderId="0" xfId="0" applyBorder="1"/>
    <xf numFmtId="0" fontId="2" fillId="0" borderId="0" xfId="0" applyFont="1" applyFill="1" applyBorder="1" applyAlignment="1"/>
    <xf numFmtId="0" fontId="1" fillId="0" borderId="0" xfId="0" applyFont="1" applyBorder="1" applyAlignment="1"/>
    <xf numFmtId="0" fontId="0" fillId="0" borderId="0" xfId="0" applyBorder="1" applyAlignment="1"/>
    <xf numFmtId="0" fontId="0" fillId="0" borderId="0" xfId="0" applyFill="1" applyBorder="1" applyAlignment="1"/>
    <xf numFmtId="0" fontId="4" fillId="0" borderId="0" xfId="0" applyFont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4" borderId="2" xfId="0" applyFont="1" applyFill="1" applyBorder="1" applyAlignment="1">
      <alignment horizontal="justify" vertical="center" wrapText="1"/>
    </xf>
    <xf numFmtId="0" fontId="3" fillId="5" borderId="2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" fontId="6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9" fontId="4" fillId="0" borderId="1" xfId="0" applyNumberFormat="1" applyFont="1" applyBorder="1" applyAlignment="1">
      <alignment horizontal="left" vertical="top" wrapText="1"/>
    </xf>
    <xf numFmtId="9" fontId="0" fillId="0" borderId="1" xfId="0" applyNumberFormat="1" applyFont="1" applyBorder="1" applyAlignment="1">
      <alignment horizontal="left"/>
    </xf>
    <xf numFmtId="0" fontId="5" fillId="0" borderId="4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4" fillId="0" borderId="6" xfId="0" applyFont="1" applyBorder="1" applyAlignment="1">
      <alignment horizontal="justify" vertical="center"/>
    </xf>
    <xf numFmtId="0" fontId="0" fillId="6" borderId="0" xfId="0" applyFill="1" applyAlignment="1">
      <alignment horizontal="center"/>
    </xf>
    <xf numFmtId="0" fontId="7" fillId="6" borderId="0" xfId="0" applyFont="1" applyFill="1" applyAlignment="1">
      <alignment horizontal="center"/>
    </xf>
    <xf numFmtId="0" fontId="5" fillId="0" borderId="7" xfId="0" applyFont="1" applyBorder="1"/>
    <xf numFmtId="16" fontId="5" fillId="0" borderId="7" xfId="0" applyNumberFormat="1" applyFont="1" applyBorder="1"/>
    <xf numFmtId="0" fontId="4" fillId="0" borderId="1" xfId="0" applyFont="1" applyBorder="1" applyAlignment="1">
      <alignment horizontal="justify" vertical="center"/>
    </xf>
    <xf numFmtId="0" fontId="7" fillId="7" borderId="0" xfId="0" applyFont="1" applyFill="1" applyAlignment="1">
      <alignment horizontal="center"/>
    </xf>
    <xf numFmtId="0" fontId="7" fillId="0" borderId="0" xfId="0" applyFont="1" applyFill="1" applyAlignment="1"/>
    <xf numFmtId="0" fontId="5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16" fontId="4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Mengambil Warna Bunchems Sesuai Instruksi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'hasil grafik'!$B$4:$B$15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473-47BA-B967-4771234D7D75}"/>
            </c:ext>
          </c:extLst>
        </c:ser>
        <c:ser>
          <c:idx val="1"/>
          <c:order val="1"/>
          <c:tx>
            <c:v>Intervensi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'hasil grafik'!$C$4:$C$15</c:f>
              <c:numCache>
                <c:formatCode>General</c:formatCode>
                <c:ptCount val="12"/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473-47BA-B967-4771234D7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3326976"/>
        <c:axId val="263344336"/>
      </c:lineChart>
      <c:catAx>
        <c:axId val="263326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session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3344336"/>
        <c:crosses val="autoZero"/>
        <c:auto val="1"/>
        <c:lblAlgn val="ctr"/>
        <c:lblOffset val="100"/>
        <c:noMultiLvlLbl val="0"/>
      </c:catAx>
      <c:valAx>
        <c:axId val="26334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jumlah warna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332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 b="1"/>
              <a:t>Mengambil Warna Bunchems Sesuai Instruksi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'hasil grafik'!$B$4:$B$15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E5A-42D2-A061-CC06D635AD33}"/>
            </c:ext>
          </c:extLst>
        </c:ser>
        <c:ser>
          <c:idx val="1"/>
          <c:order val="1"/>
          <c:tx>
            <c:v>Intervensi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'hasil grafik'!$C$4:$C$15</c:f>
              <c:numCache>
                <c:formatCode>General</c:formatCode>
                <c:ptCount val="12"/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E5A-42D2-A061-CC06D635A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2856464"/>
        <c:axId val="262821272"/>
      </c:lineChart>
      <c:catAx>
        <c:axId val="262856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sesi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821272"/>
        <c:crosses val="autoZero"/>
        <c:auto val="1"/>
        <c:lblAlgn val="ctr"/>
        <c:lblOffset val="100"/>
        <c:noMultiLvlLbl val="0"/>
      </c:catAx>
      <c:valAx>
        <c:axId val="26282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jumlah warna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856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Kondisi Treatment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Pt>
            <c:idx val="1"/>
            <c:marker>
              <c:symbol val="diamond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2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852-4FDF-BAFE-A80101907CE4}"/>
              </c:ext>
            </c:extLst>
          </c:dPt>
          <c:dPt>
            <c:idx val="4"/>
            <c:marker>
              <c:symbol val="diamond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bg1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852-4FDF-BAFE-A80101907CE4}"/>
              </c:ext>
            </c:extLst>
          </c:dPt>
          <c:dPt>
            <c:idx val="5"/>
            <c:marker>
              <c:symbol val="diamond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4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1852-4FDF-BAFE-A80101907CE4}"/>
              </c:ext>
            </c:extLst>
          </c:dPt>
          <c:dPt>
            <c:idx val="6"/>
            <c:marker>
              <c:symbol val="diamond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4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852-4FDF-BAFE-A80101907CE4}"/>
              </c:ext>
            </c:extLst>
          </c:dPt>
          <c:dPt>
            <c:idx val="7"/>
            <c:marker>
              <c:symbol val="diamond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4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1852-4FDF-BAFE-A80101907CE4}"/>
              </c:ext>
            </c:extLst>
          </c:dPt>
          <c:dPt>
            <c:idx val="8"/>
            <c:marker>
              <c:symbol val="diamond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4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852-4FDF-BAFE-A80101907CE4}"/>
              </c:ext>
            </c:extLst>
          </c:dPt>
          <c:dPt>
            <c:idx val="9"/>
            <c:marker>
              <c:symbol val="diamond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4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1852-4FDF-BAFE-A80101907CE4}"/>
              </c:ext>
            </c:extLst>
          </c:dPt>
          <c:dPt>
            <c:idx val="10"/>
            <c:marker>
              <c:symbol val="diamond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4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852-4FDF-BAFE-A80101907CE4}"/>
              </c:ext>
            </c:extLst>
          </c:dPt>
          <c:dPt>
            <c:idx val="11"/>
            <c:marker>
              <c:symbol val="diamond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accent4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1852-4FDF-BAFE-A80101907CE4}"/>
              </c:ext>
            </c:extLst>
          </c:dPt>
          <c:val>
            <c:numRef>
              <c:f>'hasil analisa'!$C$4:$N$4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852-4FDF-BAFE-A80101907CE4}"/>
            </c:ext>
          </c:extLst>
        </c:ser>
        <c:ser>
          <c:idx val="1"/>
          <c:order val="1"/>
          <c:tx>
            <c:v>Mean Level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dPt>
            <c:idx val="4"/>
            <c:marker>
              <c:symbol val="square"/>
              <c:size val="6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bg1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852-4FDF-BAFE-A80101907CE4}"/>
              </c:ext>
            </c:extLst>
          </c:dPt>
          <c:val>
            <c:numRef>
              <c:f>'hasil analisa'!$C$5:$N$5</c:f>
              <c:numCache>
                <c:formatCode>General</c:formatCode>
                <c:ptCount val="12"/>
                <c:pt idx="0">
                  <c:v>2.25</c:v>
                </c:pt>
                <c:pt idx="1">
                  <c:v>2.25</c:v>
                </c:pt>
                <c:pt idx="2">
                  <c:v>2.25</c:v>
                </c:pt>
                <c:pt idx="3">
                  <c:v>2.25</c:v>
                </c:pt>
                <c:pt idx="4">
                  <c:v>4.5</c:v>
                </c:pt>
                <c:pt idx="5">
                  <c:v>4.5</c:v>
                </c:pt>
                <c:pt idx="6">
                  <c:v>4.5</c:v>
                </c:pt>
                <c:pt idx="7">
                  <c:v>4.5</c:v>
                </c:pt>
                <c:pt idx="8">
                  <c:v>4.5</c:v>
                </c:pt>
                <c:pt idx="9">
                  <c:v>4.5</c:v>
                </c:pt>
                <c:pt idx="10">
                  <c:v>4.5</c:v>
                </c:pt>
                <c:pt idx="11">
                  <c:v>4.5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52-4FDF-BAFE-A80101907CE4}"/>
            </c:ext>
          </c:extLst>
        </c:ser>
        <c:ser>
          <c:idx val="2"/>
          <c:order val="2"/>
          <c:tx>
            <c:v>Batas Atas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dPt>
            <c:idx val="4"/>
            <c:marker>
              <c:symbol val="triangle"/>
              <c:size val="6"/>
              <c:spPr>
                <a:solidFill>
                  <a:schemeClr val="accent6"/>
                </a:solidFill>
                <a:ln w="9525">
                  <a:solidFill>
                    <a:schemeClr val="accent6"/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bg1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1852-4FDF-BAFE-A80101907CE4}"/>
              </c:ext>
            </c:extLst>
          </c:dPt>
          <c:val>
            <c:numRef>
              <c:f>'hasil analisa'!$C$6:$N$6</c:f>
              <c:numCache>
                <c:formatCode>General</c:formatCode>
                <c:ptCount val="12"/>
                <c:pt idx="0">
                  <c:v>2.4700000000000002</c:v>
                </c:pt>
                <c:pt idx="1">
                  <c:v>2.4700000000000002</c:v>
                </c:pt>
                <c:pt idx="2">
                  <c:v>2.4700000000000002</c:v>
                </c:pt>
                <c:pt idx="3">
                  <c:v>2.4700000000000002</c:v>
                </c:pt>
                <c:pt idx="4">
                  <c:v>4.87</c:v>
                </c:pt>
                <c:pt idx="5">
                  <c:v>4.87</c:v>
                </c:pt>
                <c:pt idx="6">
                  <c:v>4.87</c:v>
                </c:pt>
                <c:pt idx="7">
                  <c:v>4.87</c:v>
                </c:pt>
                <c:pt idx="8">
                  <c:v>4.87</c:v>
                </c:pt>
                <c:pt idx="9">
                  <c:v>4.87</c:v>
                </c:pt>
                <c:pt idx="10">
                  <c:v>4.87</c:v>
                </c:pt>
                <c:pt idx="11">
                  <c:v>4.87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852-4FDF-BAFE-A80101907CE4}"/>
            </c:ext>
          </c:extLst>
        </c:ser>
        <c:ser>
          <c:idx val="3"/>
          <c:order val="3"/>
          <c:tx>
            <c:v>Batas Bawah</c:v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dPt>
            <c:idx val="4"/>
            <c:marker>
              <c:symbol val="x"/>
              <c:size val="6"/>
              <c:spPr>
                <a:noFill/>
                <a:ln w="9525">
                  <a:solidFill>
                    <a:schemeClr val="accent2">
                      <a:lumMod val="60000"/>
                    </a:schemeClr>
                  </a:solidFill>
                  <a:round/>
                </a:ln>
                <a:effectLst/>
              </c:spPr>
            </c:marker>
            <c:bubble3D val="0"/>
            <c:spPr>
              <a:ln w="22225" cap="rnd">
                <a:solidFill>
                  <a:schemeClr val="bg1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1852-4FDF-BAFE-A80101907CE4}"/>
              </c:ext>
            </c:extLst>
          </c:dPt>
          <c:val>
            <c:numRef>
              <c:f>'hasil analisa'!$C$7:$N$7</c:f>
              <c:numCache>
                <c:formatCode>General</c:formatCode>
                <c:ptCount val="12"/>
                <c:pt idx="0">
                  <c:v>2.0299999999999998</c:v>
                </c:pt>
                <c:pt idx="1">
                  <c:v>2.0299999999999998</c:v>
                </c:pt>
                <c:pt idx="2">
                  <c:v>2.0299999999999998</c:v>
                </c:pt>
                <c:pt idx="3">
                  <c:v>2.0299999999999998</c:v>
                </c:pt>
                <c:pt idx="4">
                  <c:v>4.13</c:v>
                </c:pt>
                <c:pt idx="5">
                  <c:v>4.13</c:v>
                </c:pt>
                <c:pt idx="6">
                  <c:v>4.13</c:v>
                </c:pt>
                <c:pt idx="7">
                  <c:v>4.13</c:v>
                </c:pt>
                <c:pt idx="8">
                  <c:v>4.13</c:v>
                </c:pt>
                <c:pt idx="9">
                  <c:v>4.13</c:v>
                </c:pt>
                <c:pt idx="10">
                  <c:v>4.13</c:v>
                </c:pt>
                <c:pt idx="11">
                  <c:v>4.13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852-4FDF-BAFE-A80101907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992224"/>
        <c:axId val="262958272"/>
      </c:lineChart>
      <c:catAx>
        <c:axId val="26299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00" b="1"/>
                  <a:t>HARI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958272"/>
        <c:crosses val="autoZero"/>
        <c:auto val="1"/>
        <c:lblAlgn val="ctr"/>
        <c:lblOffset val="100"/>
        <c:noMultiLvlLbl val="0"/>
      </c:catAx>
      <c:valAx>
        <c:axId val="262958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/>
                  <a:t>JUMLAH</a:t>
                </a:r>
                <a:r>
                  <a:rPr lang="en-US" sz="800" b="1" baseline="0"/>
                  <a:t> BUNCHMES YANG DIAMBIL</a:t>
                </a:r>
                <a:endParaRPr lang="en-US" sz="8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992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5</xdr:row>
      <xdr:rowOff>4762</xdr:rowOff>
    </xdr:from>
    <xdr:to>
      <xdr:col>13</xdr:col>
      <xdr:colOff>466725</xdr:colOff>
      <xdr:row>19</xdr:row>
      <xdr:rowOff>80962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123825</xdr:colOff>
      <xdr:row>7</xdr:row>
      <xdr:rowOff>95250</xdr:rowOff>
    </xdr:from>
    <xdr:to>
      <xdr:col>9</xdr:col>
      <xdr:colOff>142875</xdr:colOff>
      <xdr:row>15</xdr:row>
      <xdr:rowOff>28575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CxnSpPr/>
      </xdr:nvCxnSpPr>
      <xdr:spPr>
        <a:xfrm>
          <a:off x="5905500" y="1428750"/>
          <a:ext cx="19050" cy="1457325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38100</xdr:rowOff>
    </xdr:from>
    <xdr:to>
      <xdr:col>8</xdr:col>
      <xdr:colOff>209550</xdr:colOff>
      <xdr:row>28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676275</xdr:colOff>
      <xdr:row>16</xdr:row>
      <xdr:rowOff>171450</xdr:rowOff>
    </xdr:from>
    <xdr:to>
      <xdr:col>1</xdr:col>
      <xdr:colOff>685800</xdr:colOff>
      <xdr:row>23</xdr:row>
      <xdr:rowOff>123825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CxnSpPr/>
      </xdr:nvCxnSpPr>
      <xdr:spPr>
        <a:xfrm flipH="1">
          <a:off x="1285875" y="3219450"/>
          <a:ext cx="9525" cy="1285875"/>
        </a:xfrm>
        <a:prstGeom prst="line">
          <a:avLst/>
        </a:prstGeom>
        <a:ln w="190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342900</xdr:colOff>
      <xdr:row>17</xdr:row>
      <xdr:rowOff>9525</xdr:rowOff>
    </xdr:from>
    <xdr:to>
      <xdr:col>3</xdr:col>
      <xdr:colOff>352425</xdr:colOff>
      <xdr:row>23</xdr:row>
      <xdr:rowOff>152400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CxnSpPr/>
      </xdr:nvCxnSpPr>
      <xdr:spPr>
        <a:xfrm flipH="1">
          <a:off x="2286000" y="3248025"/>
          <a:ext cx="9525" cy="1285875"/>
        </a:xfrm>
        <a:prstGeom prst="line">
          <a:avLst/>
        </a:prstGeom>
        <a:ln w="190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542925</xdr:colOff>
      <xdr:row>17</xdr:row>
      <xdr:rowOff>76200</xdr:rowOff>
    </xdr:from>
    <xdr:to>
      <xdr:col>4</xdr:col>
      <xdr:colOff>552450</xdr:colOff>
      <xdr:row>24</xdr:row>
      <xdr:rowOff>28575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CxnSpPr/>
      </xdr:nvCxnSpPr>
      <xdr:spPr>
        <a:xfrm flipH="1">
          <a:off x="3095625" y="3314700"/>
          <a:ext cx="9525" cy="1285875"/>
        </a:xfrm>
        <a:prstGeom prst="line">
          <a:avLst/>
        </a:prstGeom>
        <a:ln w="190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47625</xdr:colOff>
      <xdr:row>17</xdr:row>
      <xdr:rowOff>66675</xdr:rowOff>
    </xdr:from>
    <xdr:to>
      <xdr:col>7</xdr:col>
      <xdr:colOff>57150</xdr:colOff>
      <xdr:row>24</xdr:row>
      <xdr:rowOff>19050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CxnSpPr/>
      </xdr:nvCxnSpPr>
      <xdr:spPr>
        <a:xfrm flipH="1">
          <a:off x="4429125" y="3305175"/>
          <a:ext cx="9525" cy="1285875"/>
        </a:xfrm>
        <a:prstGeom prst="line">
          <a:avLst/>
        </a:prstGeom>
        <a:ln w="190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515408</xdr:colOff>
      <xdr:row>16</xdr:row>
      <xdr:rowOff>92076</xdr:rowOff>
    </xdr:from>
    <xdr:to>
      <xdr:col>3</xdr:col>
      <xdr:colOff>524933</xdr:colOff>
      <xdr:row>24</xdr:row>
      <xdr:rowOff>6351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CxnSpPr/>
      </xdr:nvCxnSpPr>
      <xdr:spPr>
        <a:xfrm flipH="1">
          <a:off x="2462741" y="3140076"/>
          <a:ext cx="9525" cy="1438275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457200</xdr:colOff>
      <xdr:row>16</xdr:row>
      <xdr:rowOff>104775</xdr:rowOff>
    </xdr:from>
    <xdr:to>
      <xdr:col>2</xdr:col>
      <xdr:colOff>457200</xdr:colOff>
      <xdr:row>24</xdr:row>
      <xdr:rowOff>9525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CxnSpPr/>
      </xdr:nvCxnSpPr>
      <xdr:spPr>
        <a:xfrm>
          <a:off x="1790700" y="3152775"/>
          <a:ext cx="0" cy="1428750"/>
        </a:xfrm>
        <a:prstGeom prst="line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600075</xdr:colOff>
      <xdr:row>16</xdr:row>
      <xdr:rowOff>95250</xdr:rowOff>
    </xdr:from>
    <xdr:to>
      <xdr:col>5</xdr:col>
      <xdr:colOff>600075</xdr:colOff>
      <xdr:row>24</xdr:row>
      <xdr:rowOff>0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CxnSpPr/>
      </xdr:nvCxnSpPr>
      <xdr:spPr>
        <a:xfrm>
          <a:off x="3762375" y="3143250"/>
          <a:ext cx="0" cy="1428750"/>
        </a:xfrm>
        <a:prstGeom prst="line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666353</xdr:colOff>
      <xdr:row>20</xdr:row>
      <xdr:rowOff>86915</xdr:rowOff>
    </xdr:from>
    <xdr:to>
      <xdr:col>3</xdr:col>
      <xdr:colOff>313928</xdr:colOff>
      <xdr:row>21</xdr:row>
      <xdr:rowOff>115490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CxnSpPr/>
      </xdr:nvCxnSpPr>
      <xdr:spPr>
        <a:xfrm flipV="1">
          <a:off x="1271587" y="3857228"/>
          <a:ext cx="977107" cy="217090"/>
        </a:xfrm>
        <a:prstGeom prst="line">
          <a:avLst/>
        </a:prstGeom>
        <a:ln w="28575"/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4</xdr:col>
      <xdr:colOff>523875</xdr:colOff>
      <xdr:row>17</xdr:row>
      <xdr:rowOff>123825</xdr:rowOff>
    </xdr:from>
    <xdr:to>
      <xdr:col>7</xdr:col>
      <xdr:colOff>76200</xdr:colOff>
      <xdr:row>19</xdr:row>
      <xdr:rowOff>9525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CxnSpPr/>
      </xdr:nvCxnSpPr>
      <xdr:spPr>
        <a:xfrm flipV="1">
          <a:off x="3076575" y="3362325"/>
          <a:ext cx="1381125" cy="266700"/>
        </a:xfrm>
        <a:prstGeom prst="line">
          <a:avLst/>
        </a:prstGeom>
        <a:ln w="28575"/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190500</xdr:colOff>
      <xdr:row>10</xdr:row>
      <xdr:rowOff>119062</xdr:rowOff>
    </xdr:from>
    <xdr:to>
      <xdr:col>16</xdr:col>
      <xdr:colOff>495300</xdr:colOff>
      <xdr:row>25</xdr:row>
      <xdr:rowOff>4762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328083</xdr:colOff>
      <xdr:row>11</xdr:row>
      <xdr:rowOff>179920</xdr:rowOff>
    </xdr:from>
    <xdr:to>
      <xdr:col>11</xdr:col>
      <xdr:colOff>349250</xdr:colOff>
      <xdr:row>21</xdr:row>
      <xdr:rowOff>169336</xdr:rowOff>
    </xdr:to>
    <xdr:cxnSp macro="">
      <xdr:nvCxnSpPr>
        <xdr:cNvPr id="5" name="Straight Connector 4"/>
        <xdr:cNvCxnSpPr/>
      </xdr:nvCxnSpPr>
      <xdr:spPr>
        <a:xfrm>
          <a:off x="7186083" y="2275420"/>
          <a:ext cx="21167" cy="1894416"/>
        </a:xfrm>
        <a:prstGeom prst="line">
          <a:avLst/>
        </a:prstGeom>
        <a:ln w="57150"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10</xdr:row>
      <xdr:rowOff>133350</xdr:rowOff>
    </xdr:from>
    <xdr:to>
      <xdr:col>2</xdr:col>
      <xdr:colOff>695325</xdr:colOff>
      <xdr:row>11</xdr:row>
      <xdr:rowOff>81280</xdr:rowOff>
    </xdr:to>
    <xdr:cxnSp macro="">
      <xdr:nvCxnSpPr>
        <xdr:cNvPr id="2" name="Straight Connector 1"/>
        <xdr:cNvCxnSpPr>
          <a:cxnSpLocks/>
        </xdr:cNvCxnSpPr>
      </xdr:nvCxnSpPr>
      <xdr:spPr>
        <a:xfrm flipV="1">
          <a:off x="1781175" y="2733675"/>
          <a:ext cx="609600" cy="138430"/>
        </a:xfrm>
        <a:prstGeom prst="line">
          <a:avLst/>
        </a:prstGeom>
        <a:ln w="6350" cap="flat" cmpd="sng">
          <a:solidFill>
            <a:srgbClr val="000000"/>
          </a:solidFill>
          <a:prstDash val="solid"/>
          <a:miter/>
          <a:headEnd/>
          <a:tailEnd/>
        </a:ln>
      </xdr:spPr>
    </xdr:cxnSp>
    <xdr:clientData/>
  </xdr:twoCellAnchor>
  <xdr:twoCellAnchor>
    <xdr:from>
      <xdr:col>3</xdr:col>
      <xdr:colOff>171450</xdr:colOff>
      <xdr:row>10</xdr:row>
      <xdr:rowOff>142875</xdr:rowOff>
    </xdr:from>
    <xdr:to>
      <xdr:col>3</xdr:col>
      <xdr:colOff>838200</xdr:colOff>
      <xdr:row>11</xdr:row>
      <xdr:rowOff>85725</xdr:rowOff>
    </xdr:to>
    <xdr:cxnSp macro="">
      <xdr:nvCxnSpPr>
        <xdr:cNvPr id="3" name="Straight Connector 2"/>
        <xdr:cNvCxnSpPr>
          <a:cxnSpLocks/>
        </xdr:cNvCxnSpPr>
      </xdr:nvCxnSpPr>
      <xdr:spPr>
        <a:xfrm flipV="1">
          <a:off x="2752725" y="2743200"/>
          <a:ext cx="666750" cy="133350"/>
        </a:xfrm>
        <a:prstGeom prst="line">
          <a:avLst/>
        </a:prstGeom>
        <a:ln w="6350" cap="flat" cmpd="sng">
          <a:solidFill>
            <a:srgbClr val="000000"/>
          </a:solidFill>
          <a:prstDash val="solid"/>
          <a:miter/>
          <a:headEnd/>
          <a:tailEnd/>
        </a:ln>
      </xdr:spPr>
    </xdr:cxnSp>
    <xdr:clientData/>
  </xdr:twoCellAnchor>
  <xdr:twoCellAnchor>
    <xdr:from>
      <xdr:col>2</xdr:col>
      <xdr:colOff>257175</xdr:colOff>
      <xdr:row>27</xdr:row>
      <xdr:rowOff>76200</xdr:rowOff>
    </xdr:from>
    <xdr:to>
      <xdr:col>2</xdr:col>
      <xdr:colOff>866775</xdr:colOff>
      <xdr:row>28</xdr:row>
      <xdr:rowOff>24130</xdr:rowOff>
    </xdr:to>
    <xdr:cxnSp macro="">
      <xdr:nvCxnSpPr>
        <xdr:cNvPr id="4" name="Straight Connector 3"/>
        <xdr:cNvCxnSpPr>
          <a:cxnSpLocks/>
        </xdr:cNvCxnSpPr>
      </xdr:nvCxnSpPr>
      <xdr:spPr>
        <a:xfrm flipV="1">
          <a:off x="2667000" y="5724525"/>
          <a:ext cx="609600" cy="138430"/>
        </a:xfrm>
        <a:prstGeom prst="line">
          <a:avLst/>
        </a:prstGeom>
        <a:ln w="6350" cap="flat" cmpd="sng">
          <a:solidFill>
            <a:srgbClr val="000000"/>
          </a:solidFill>
          <a:prstDash val="solid"/>
          <a:miter/>
          <a:headEnd/>
          <a:tailEnd/>
        </a:ln>
      </xdr:spPr>
    </xdr:cxnSp>
    <xdr:clientData/>
  </xdr:twoCellAnchor>
  <xdr:twoCellAnchor>
    <xdr:from>
      <xdr:col>2</xdr:col>
      <xdr:colOff>1228725</xdr:colOff>
      <xdr:row>27</xdr:row>
      <xdr:rowOff>76200</xdr:rowOff>
    </xdr:from>
    <xdr:to>
      <xdr:col>2</xdr:col>
      <xdr:colOff>1895475</xdr:colOff>
      <xdr:row>28</xdr:row>
      <xdr:rowOff>19050</xdr:rowOff>
    </xdr:to>
    <xdr:cxnSp macro="">
      <xdr:nvCxnSpPr>
        <xdr:cNvPr id="5" name="Straight Connector 4"/>
        <xdr:cNvCxnSpPr>
          <a:cxnSpLocks/>
        </xdr:cNvCxnSpPr>
      </xdr:nvCxnSpPr>
      <xdr:spPr>
        <a:xfrm flipV="1">
          <a:off x="3638550" y="5724525"/>
          <a:ext cx="666750" cy="133350"/>
        </a:xfrm>
        <a:prstGeom prst="line">
          <a:avLst/>
        </a:prstGeom>
        <a:ln w="6350" cap="flat" cmpd="sng">
          <a:solidFill>
            <a:srgbClr val="000000"/>
          </a:solidFill>
          <a:prstDash val="solid"/>
          <a:miter/>
          <a:headEnd/>
          <a:tailEnd/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1"/>
  <sheetViews>
    <sheetView workbookViewId="0">
      <selection activeCell="F18" sqref="F18"/>
    </sheetView>
  </sheetViews>
  <sheetFormatPr defaultRowHeight="15" x14ac:dyDescent="0.25"/>
  <cols>
    <col min="2" max="2" width="6.28515625" customWidth="1"/>
    <col min="3" max="3" width="30.7109375" customWidth="1"/>
    <col min="4" max="4" width="37.7109375" customWidth="1"/>
  </cols>
  <sheetData>
    <row r="1" spans="2:14" x14ac:dyDescent="0.25">
      <c r="E1" s="6"/>
      <c r="F1" s="7"/>
      <c r="G1" s="7"/>
      <c r="H1" s="7"/>
      <c r="I1" s="7"/>
      <c r="J1" s="7"/>
    </row>
    <row r="2" spans="2:14" x14ac:dyDescent="0.25">
      <c r="B2" s="5" t="s">
        <v>0</v>
      </c>
      <c r="C2" s="13" t="s">
        <v>23</v>
      </c>
      <c r="D2" s="14"/>
      <c r="E2" s="5"/>
      <c r="F2" s="5"/>
      <c r="G2" s="8"/>
      <c r="H2" s="8"/>
      <c r="I2" s="8"/>
      <c r="J2" s="8"/>
      <c r="K2" s="8"/>
      <c r="L2" s="8"/>
      <c r="M2" s="8"/>
      <c r="N2" s="8"/>
    </row>
    <row r="3" spans="2:14" ht="15.75" thickBot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2:14" ht="32.25" customHeight="1" thickBot="1" x14ac:dyDescent="0.3">
      <c r="B4" s="11" t="s">
        <v>16</v>
      </c>
      <c r="C4" s="11" t="s">
        <v>17</v>
      </c>
      <c r="D4" s="11" t="s">
        <v>18</v>
      </c>
      <c r="E4" s="4"/>
      <c r="F4" s="4"/>
      <c r="G4" s="4"/>
      <c r="H4" s="4"/>
      <c r="I4" s="4"/>
      <c r="J4" s="4"/>
      <c r="K4" s="4"/>
      <c r="L4" s="4"/>
      <c r="M4" s="4"/>
      <c r="N4" s="4"/>
    </row>
    <row r="5" spans="2:14" ht="15.75" x14ac:dyDescent="0.25">
      <c r="B5" s="9">
        <v>1</v>
      </c>
      <c r="C5" s="9" t="s">
        <v>19</v>
      </c>
      <c r="D5" s="9">
        <v>2</v>
      </c>
      <c r="E5" s="4"/>
      <c r="F5" s="4"/>
      <c r="G5" s="4"/>
      <c r="H5" s="4"/>
      <c r="I5" s="4"/>
      <c r="J5" s="4"/>
      <c r="K5" s="4"/>
      <c r="L5" s="4"/>
      <c r="M5" s="4"/>
      <c r="N5" s="4"/>
    </row>
    <row r="6" spans="2:14" ht="15.75" x14ac:dyDescent="0.25">
      <c r="B6" s="9">
        <v>2</v>
      </c>
      <c r="C6" s="9" t="s">
        <v>20</v>
      </c>
      <c r="D6" s="9">
        <v>2</v>
      </c>
      <c r="E6" s="4"/>
      <c r="F6" s="4"/>
      <c r="G6" s="4"/>
      <c r="H6" s="4"/>
      <c r="I6" s="4"/>
      <c r="J6" s="4"/>
      <c r="K6" s="4"/>
      <c r="L6" s="4"/>
      <c r="M6" s="4"/>
      <c r="N6" s="4"/>
    </row>
    <row r="7" spans="2:14" ht="15.75" x14ac:dyDescent="0.25">
      <c r="B7" s="9">
        <v>3</v>
      </c>
      <c r="C7" s="9" t="s">
        <v>21</v>
      </c>
      <c r="D7" s="9">
        <v>2</v>
      </c>
    </row>
    <row r="8" spans="2:14" ht="16.5" thickBot="1" x14ac:dyDescent="0.3">
      <c r="B8" s="10">
        <v>4</v>
      </c>
      <c r="C8" s="10" t="s">
        <v>22</v>
      </c>
      <c r="D8" s="10">
        <v>3</v>
      </c>
    </row>
    <row r="11" spans="2:14" x14ac:dyDescent="0.25">
      <c r="C11" s="15" t="s">
        <v>24</v>
      </c>
      <c r="D11" s="16"/>
    </row>
    <row r="12" spans="2:14" ht="15.75" thickBot="1" x14ac:dyDescent="0.3"/>
    <row r="13" spans="2:14" ht="32.25" thickBot="1" x14ac:dyDescent="0.3">
      <c r="B13" s="12" t="s">
        <v>16</v>
      </c>
      <c r="C13" s="12" t="s">
        <v>17</v>
      </c>
      <c r="D13" s="12" t="s">
        <v>25</v>
      </c>
    </row>
    <row r="14" spans="2:14" ht="15.75" x14ac:dyDescent="0.25">
      <c r="B14" s="9">
        <v>1</v>
      </c>
      <c r="C14" s="9" t="s">
        <v>26</v>
      </c>
      <c r="D14" s="9">
        <v>3</v>
      </c>
      <c r="F14" s="6"/>
      <c r="G14" s="7"/>
      <c r="H14" s="7"/>
      <c r="I14" s="7"/>
      <c r="J14" s="7"/>
    </row>
    <row r="15" spans="2:14" ht="15.75" x14ac:dyDescent="0.25">
      <c r="B15" s="9">
        <v>2</v>
      </c>
      <c r="C15" s="9" t="s">
        <v>27</v>
      </c>
      <c r="D15" s="9">
        <v>3</v>
      </c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2:14" ht="15.75" x14ac:dyDescent="0.25">
      <c r="B16" s="9">
        <v>3</v>
      </c>
      <c r="C16" s="9" t="s">
        <v>28</v>
      </c>
      <c r="D16" s="9">
        <v>5</v>
      </c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 ht="15.75" x14ac:dyDescent="0.25">
      <c r="B17" s="9">
        <v>4</v>
      </c>
      <c r="C17" s="9" t="s">
        <v>29</v>
      </c>
      <c r="D17" s="9">
        <v>5</v>
      </c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ht="15.75" x14ac:dyDescent="0.25">
      <c r="B18" s="9">
        <v>5</v>
      </c>
      <c r="C18" s="9" t="s">
        <v>30</v>
      </c>
      <c r="D18" s="9">
        <v>5</v>
      </c>
    </row>
    <row r="19" spans="2:14" ht="15.75" x14ac:dyDescent="0.25">
      <c r="B19" s="9">
        <v>6</v>
      </c>
      <c r="C19" s="9" t="s">
        <v>31</v>
      </c>
      <c r="D19" s="9">
        <v>5</v>
      </c>
    </row>
    <row r="20" spans="2:14" ht="15.75" x14ac:dyDescent="0.25">
      <c r="B20" s="9">
        <v>7</v>
      </c>
      <c r="C20" s="9" t="s">
        <v>32</v>
      </c>
      <c r="D20" s="9">
        <v>5</v>
      </c>
    </row>
    <row r="21" spans="2:14" ht="16.5" thickBot="1" x14ac:dyDescent="0.3">
      <c r="B21" s="10">
        <v>8</v>
      </c>
      <c r="C21" s="10" t="s">
        <v>33</v>
      </c>
      <c r="D21" s="10">
        <v>5</v>
      </c>
    </row>
  </sheetData>
  <mergeCells count="2">
    <mergeCell ref="C2:D2"/>
    <mergeCell ref="C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workbookViewId="0">
      <selection activeCell="B30" sqref="B30"/>
    </sheetView>
  </sheetViews>
  <sheetFormatPr defaultRowHeight="15" x14ac:dyDescent="0.25"/>
  <cols>
    <col min="2" max="2" width="10.7109375" customWidth="1"/>
    <col min="3" max="3" width="12" customWidth="1"/>
  </cols>
  <sheetData>
    <row r="2" spans="1:5" x14ac:dyDescent="0.25">
      <c r="B2" s="1" t="s">
        <v>4</v>
      </c>
      <c r="C2" s="1"/>
      <c r="D2" s="1"/>
      <c r="E2" s="1"/>
    </row>
    <row r="3" spans="1:5" x14ac:dyDescent="0.25">
      <c r="A3" t="s">
        <v>9</v>
      </c>
      <c r="B3" t="s">
        <v>3</v>
      </c>
      <c r="C3" t="s">
        <v>5</v>
      </c>
    </row>
    <row r="4" spans="1:5" x14ac:dyDescent="0.25">
      <c r="A4">
        <v>1</v>
      </c>
      <c r="B4">
        <v>2</v>
      </c>
    </row>
    <row r="5" spans="1:5" x14ac:dyDescent="0.25">
      <c r="A5">
        <v>2</v>
      </c>
      <c r="B5">
        <v>2</v>
      </c>
    </row>
    <row r="6" spans="1:5" x14ac:dyDescent="0.25">
      <c r="A6">
        <v>3</v>
      </c>
      <c r="B6">
        <v>2</v>
      </c>
    </row>
    <row r="7" spans="1:5" x14ac:dyDescent="0.25">
      <c r="A7">
        <v>4</v>
      </c>
      <c r="B7">
        <v>3</v>
      </c>
    </row>
    <row r="8" spans="1:5" x14ac:dyDescent="0.25">
      <c r="A8">
        <v>5</v>
      </c>
      <c r="C8">
        <v>3</v>
      </c>
    </row>
    <row r="9" spans="1:5" x14ac:dyDescent="0.25">
      <c r="A9">
        <v>6</v>
      </c>
      <c r="C9">
        <v>3</v>
      </c>
    </row>
    <row r="10" spans="1:5" x14ac:dyDescent="0.25">
      <c r="A10">
        <v>7</v>
      </c>
      <c r="C10">
        <v>5</v>
      </c>
    </row>
    <row r="11" spans="1:5" x14ac:dyDescent="0.25">
      <c r="A11">
        <v>8</v>
      </c>
      <c r="C11">
        <v>5</v>
      </c>
    </row>
    <row r="12" spans="1:5" x14ac:dyDescent="0.25">
      <c r="A12">
        <v>9</v>
      </c>
      <c r="C12">
        <v>5</v>
      </c>
    </row>
    <row r="13" spans="1:5" x14ac:dyDescent="0.25">
      <c r="A13">
        <v>10</v>
      </c>
      <c r="C13">
        <v>5</v>
      </c>
    </row>
    <row r="14" spans="1:5" x14ac:dyDescent="0.25">
      <c r="A14">
        <v>11</v>
      </c>
      <c r="C14">
        <v>5</v>
      </c>
    </row>
    <row r="15" spans="1:5" x14ac:dyDescent="0.25">
      <c r="A15">
        <v>12</v>
      </c>
      <c r="C15">
        <v>5</v>
      </c>
      <c r="D15">
        <f>SUM(B4,C15)</f>
        <v>7</v>
      </c>
    </row>
    <row r="16" spans="1:5" x14ac:dyDescent="0.25">
      <c r="A16" t="s">
        <v>7</v>
      </c>
      <c r="B16">
        <f>MEDIAN(B4,B7,A4,A15)</f>
        <v>2.5</v>
      </c>
      <c r="C16">
        <f>MEDIAN(C8,C15,A4,A15)</f>
        <v>4</v>
      </c>
    </row>
    <row r="17" spans="1:13" x14ac:dyDescent="0.25">
      <c r="A17" t="s">
        <v>8</v>
      </c>
      <c r="B17">
        <f>AVERAGE(D15,A4,A15)</f>
        <v>6.666666666666667</v>
      </c>
    </row>
    <row r="25" spans="1:13" x14ac:dyDescent="0.25">
      <c r="B25" s="1"/>
      <c r="M25" t="s">
        <v>13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2"/>
  <sheetViews>
    <sheetView zoomScale="90" zoomScaleNormal="90" workbookViewId="0">
      <selection activeCell="S8" sqref="S8"/>
    </sheetView>
  </sheetViews>
  <sheetFormatPr defaultRowHeight="15" x14ac:dyDescent="0.25"/>
  <cols>
    <col min="2" max="2" width="10.85546875" customWidth="1"/>
    <col min="8" max="8" width="9.140625" customWidth="1"/>
  </cols>
  <sheetData>
    <row r="1" spans="2:26" x14ac:dyDescent="0.25">
      <c r="D1" s="16" t="s">
        <v>11</v>
      </c>
      <c r="E1" s="16"/>
      <c r="F1" s="16"/>
      <c r="G1" s="16"/>
      <c r="H1" s="16"/>
      <c r="I1" s="16"/>
      <c r="J1" s="16"/>
      <c r="K1" s="16"/>
      <c r="L1" s="16"/>
    </row>
    <row r="2" spans="2:26" x14ac:dyDescent="0.25"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2:26" x14ac:dyDescent="0.25">
      <c r="C3" s="18" t="s">
        <v>6</v>
      </c>
      <c r="D3" s="18"/>
      <c r="E3" s="18"/>
      <c r="F3" s="18"/>
      <c r="G3" s="19" t="s">
        <v>5</v>
      </c>
      <c r="H3" s="19"/>
      <c r="I3" s="19"/>
      <c r="J3" s="19"/>
      <c r="K3" s="19"/>
      <c r="L3" s="19"/>
      <c r="M3" s="19"/>
      <c r="N3" s="19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26" x14ac:dyDescent="0.25">
      <c r="B4" t="s">
        <v>6</v>
      </c>
      <c r="C4">
        <v>2</v>
      </c>
      <c r="D4">
        <v>2</v>
      </c>
      <c r="E4">
        <v>2</v>
      </c>
      <c r="F4">
        <v>3</v>
      </c>
      <c r="G4">
        <v>3</v>
      </c>
      <c r="H4">
        <v>3</v>
      </c>
      <c r="I4">
        <v>5</v>
      </c>
      <c r="J4">
        <v>5</v>
      </c>
      <c r="K4">
        <v>5</v>
      </c>
      <c r="L4">
        <v>5</v>
      </c>
      <c r="M4">
        <v>5</v>
      </c>
      <c r="N4">
        <v>5</v>
      </c>
    </row>
    <row r="5" spans="2:26" x14ac:dyDescent="0.25">
      <c r="B5" t="s">
        <v>10</v>
      </c>
      <c r="C5">
        <f>9/4</f>
        <v>2.25</v>
      </c>
      <c r="D5">
        <f t="shared" ref="D5:F5" si="0">9/4</f>
        <v>2.25</v>
      </c>
      <c r="E5">
        <f t="shared" si="0"/>
        <v>2.25</v>
      </c>
      <c r="F5">
        <f t="shared" si="0"/>
        <v>2.25</v>
      </c>
      <c r="G5">
        <f>36/8</f>
        <v>4.5</v>
      </c>
      <c r="H5">
        <f t="shared" ref="H5:M5" si="1">36/8</f>
        <v>4.5</v>
      </c>
      <c r="I5">
        <f t="shared" si="1"/>
        <v>4.5</v>
      </c>
      <c r="J5">
        <f t="shared" si="1"/>
        <v>4.5</v>
      </c>
      <c r="K5">
        <f t="shared" si="1"/>
        <v>4.5</v>
      </c>
      <c r="L5">
        <f t="shared" si="1"/>
        <v>4.5</v>
      </c>
      <c r="M5">
        <f t="shared" si="1"/>
        <v>4.5</v>
      </c>
      <c r="N5">
        <f>36/8</f>
        <v>4.5</v>
      </c>
    </row>
    <row r="6" spans="2:26" x14ac:dyDescent="0.25">
      <c r="B6" t="s">
        <v>2</v>
      </c>
      <c r="C6">
        <f>2.25+0.22</f>
        <v>2.4700000000000002</v>
      </c>
      <c r="D6">
        <f t="shared" ref="D6:E6" si="2">2.25+0.22</f>
        <v>2.4700000000000002</v>
      </c>
      <c r="E6">
        <f t="shared" si="2"/>
        <v>2.4700000000000002</v>
      </c>
      <c r="F6">
        <f>2.25+0.22</f>
        <v>2.4700000000000002</v>
      </c>
      <c r="G6">
        <f>4.5+0.37</f>
        <v>4.87</v>
      </c>
      <c r="H6">
        <f t="shared" ref="H6:N6" si="3">4.5+0.37</f>
        <v>4.87</v>
      </c>
      <c r="I6">
        <f t="shared" si="3"/>
        <v>4.87</v>
      </c>
      <c r="J6">
        <f t="shared" si="3"/>
        <v>4.87</v>
      </c>
      <c r="K6">
        <f t="shared" si="3"/>
        <v>4.87</v>
      </c>
      <c r="L6">
        <f t="shared" si="3"/>
        <v>4.87</v>
      </c>
      <c r="M6">
        <f t="shared" si="3"/>
        <v>4.87</v>
      </c>
      <c r="N6">
        <f t="shared" si="3"/>
        <v>4.87</v>
      </c>
    </row>
    <row r="7" spans="2:26" x14ac:dyDescent="0.25">
      <c r="B7" t="s">
        <v>1</v>
      </c>
      <c r="C7">
        <f>2.25-0.22</f>
        <v>2.0299999999999998</v>
      </c>
      <c r="D7">
        <f t="shared" ref="D7:F7" si="4">2.25-0.22</f>
        <v>2.0299999999999998</v>
      </c>
      <c r="E7">
        <f t="shared" si="4"/>
        <v>2.0299999999999998</v>
      </c>
      <c r="F7">
        <f t="shared" si="4"/>
        <v>2.0299999999999998</v>
      </c>
      <c r="G7">
        <f>4.5-0.37</f>
        <v>4.13</v>
      </c>
      <c r="H7">
        <f t="shared" ref="H7:N7" si="5">4.5-0.37</f>
        <v>4.13</v>
      </c>
      <c r="I7">
        <f t="shared" si="5"/>
        <v>4.13</v>
      </c>
      <c r="J7">
        <f t="shared" si="5"/>
        <v>4.13</v>
      </c>
      <c r="K7">
        <f t="shared" si="5"/>
        <v>4.13</v>
      </c>
      <c r="L7">
        <f t="shared" si="5"/>
        <v>4.13</v>
      </c>
      <c r="M7">
        <f t="shared" si="5"/>
        <v>4.13</v>
      </c>
      <c r="N7">
        <f t="shared" si="5"/>
        <v>4.13</v>
      </c>
    </row>
    <row r="10" spans="2:26" x14ac:dyDescent="0.25">
      <c r="C10" s="15" t="s">
        <v>12</v>
      </c>
      <c r="D10" s="15"/>
      <c r="E10" s="15"/>
    </row>
    <row r="11" spans="2:26" x14ac:dyDescent="0.25">
      <c r="B11" t="s">
        <v>6</v>
      </c>
      <c r="C11">
        <f>9/4</f>
        <v>2.25</v>
      </c>
      <c r="D11">
        <f>3*0.15/2</f>
        <v>0.22499999999999998</v>
      </c>
      <c r="E11">
        <f>2.25+D11</f>
        <v>2.4750000000000001</v>
      </c>
      <c r="F11">
        <f>2.25-D11</f>
        <v>2.0249999999999999</v>
      </c>
      <c r="G11" s="2">
        <f>3/4*100%</f>
        <v>0.75</v>
      </c>
      <c r="H11" t="s">
        <v>15</v>
      </c>
    </row>
    <row r="12" spans="2:26" x14ac:dyDescent="0.25">
      <c r="B12" t="s">
        <v>5</v>
      </c>
      <c r="C12">
        <f>36/8</f>
        <v>4.5</v>
      </c>
      <c r="D12">
        <f>5*0.15/2</f>
        <v>0.375</v>
      </c>
      <c r="F12">
        <f>C12-D12</f>
        <v>4.125</v>
      </c>
      <c r="G12" s="2">
        <f>0/8*100%</f>
        <v>0</v>
      </c>
      <c r="H12" t="s">
        <v>14</v>
      </c>
    </row>
  </sheetData>
  <mergeCells count="5">
    <mergeCell ref="C10:E10"/>
    <mergeCell ref="D1:L1"/>
    <mergeCell ref="C2:N2"/>
    <mergeCell ref="C3:F3"/>
    <mergeCell ref="G3:N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D34"/>
  <sheetViews>
    <sheetView tabSelected="1" topLeftCell="A16" workbookViewId="0">
      <selection activeCell="D23" sqref="D23"/>
    </sheetView>
  </sheetViews>
  <sheetFormatPr defaultRowHeight="15" x14ac:dyDescent="0.25"/>
  <cols>
    <col min="2" max="2" width="27" customWidth="1"/>
    <col min="3" max="3" width="31.42578125" customWidth="1"/>
    <col min="4" max="4" width="19.140625" customWidth="1"/>
  </cols>
  <sheetData>
    <row r="4" spans="2:4" x14ac:dyDescent="0.25">
      <c r="B4" s="39" t="s">
        <v>51</v>
      </c>
      <c r="C4" s="38"/>
      <c r="D4" s="38"/>
    </row>
    <row r="5" spans="2:4" x14ac:dyDescent="0.25">
      <c r="B5" s="20"/>
    </row>
    <row r="6" spans="2:4" ht="38.25" customHeight="1" x14ac:dyDescent="0.25">
      <c r="B6" s="21" t="s">
        <v>34</v>
      </c>
      <c r="C6" s="21" t="s">
        <v>35</v>
      </c>
      <c r="D6" s="21"/>
    </row>
    <row r="7" spans="2:4" x14ac:dyDescent="0.25">
      <c r="B7" s="21"/>
      <c r="C7" s="22" t="s">
        <v>36</v>
      </c>
      <c r="D7" s="22" t="s">
        <v>37</v>
      </c>
    </row>
    <row r="8" spans="2:4" x14ac:dyDescent="0.25">
      <c r="B8" s="23" t="s">
        <v>38</v>
      </c>
      <c r="C8" s="23">
        <v>4</v>
      </c>
      <c r="D8" s="23">
        <v>8</v>
      </c>
    </row>
    <row r="9" spans="2:4" ht="22.5" customHeight="1" x14ac:dyDescent="0.25">
      <c r="B9" s="24" t="s">
        <v>39</v>
      </c>
      <c r="C9" s="33">
        <v>0</v>
      </c>
      <c r="D9" s="34">
        <v>0</v>
      </c>
    </row>
    <row r="10" spans="2:4" ht="15.75" customHeight="1" x14ac:dyDescent="0.25">
      <c r="B10" s="24"/>
      <c r="C10" s="25" t="s">
        <v>40</v>
      </c>
      <c r="D10" s="26" t="s">
        <v>40</v>
      </c>
    </row>
    <row r="11" spans="2:4" x14ac:dyDescent="0.25">
      <c r="B11" s="27" t="s">
        <v>41</v>
      </c>
      <c r="C11" s="28" t="s">
        <v>42</v>
      </c>
      <c r="D11" s="28" t="s">
        <v>42</v>
      </c>
    </row>
    <row r="12" spans="2:4" x14ac:dyDescent="0.25">
      <c r="B12" s="27"/>
      <c r="C12" s="28"/>
      <c r="D12" s="28"/>
    </row>
    <row r="13" spans="2:4" x14ac:dyDescent="0.25">
      <c r="B13" s="27"/>
      <c r="C13" s="28"/>
      <c r="D13" s="28"/>
    </row>
    <row r="14" spans="2:4" x14ac:dyDescent="0.25">
      <c r="B14" s="32" t="s">
        <v>43</v>
      </c>
      <c r="C14" s="29" t="s">
        <v>44</v>
      </c>
      <c r="D14" s="40" t="s">
        <v>44</v>
      </c>
    </row>
    <row r="15" spans="2:4" x14ac:dyDescent="0.25">
      <c r="B15" s="32"/>
      <c r="C15" s="30" t="s">
        <v>45</v>
      </c>
      <c r="D15" s="41" t="s">
        <v>46</v>
      </c>
    </row>
    <row r="16" spans="2:4" ht="15.75" x14ac:dyDescent="0.25">
      <c r="B16" s="35" t="s">
        <v>52</v>
      </c>
      <c r="C16" s="42" t="s">
        <v>47</v>
      </c>
      <c r="D16" s="37" t="s">
        <v>48</v>
      </c>
    </row>
    <row r="17" spans="2:4" x14ac:dyDescent="0.25">
      <c r="B17" s="36"/>
      <c r="C17" s="29" t="s">
        <v>49</v>
      </c>
      <c r="D17" s="40" t="s">
        <v>50</v>
      </c>
    </row>
    <row r="21" spans="2:4" x14ac:dyDescent="0.25">
      <c r="B21" s="43" t="s">
        <v>53</v>
      </c>
      <c r="C21" s="43"/>
      <c r="D21" s="44"/>
    </row>
    <row r="23" spans="2:4" x14ac:dyDescent="0.25">
      <c r="B23" s="20"/>
    </row>
    <row r="24" spans="2:4" ht="22.5" customHeight="1" x14ac:dyDescent="0.25">
      <c r="B24" s="53" t="s">
        <v>54</v>
      </c>
      <c r="C24" s="21" t="s">
        <v>35</v>
      </c>
    </row>
    <row r="25" spans="2:4" x14ac:dyDescent="0.25">
      <c r="B25" s="54"/>
      <c r="C25" s="21"/>
    </row>
    <row r="26" spans="2:4" x14ac:dyDescent="0.25">
      <c r="B26" s="49"/>
      <c r="C26" s="50" t="s">
        <v>55</v>
      </c>
    </row>
    <row r="27" spans="2:4" x14ac:dyDescent="0.25">
      <c r="B27" s="23" t="s">
        <v>56</v>
      </c>
      <c r="C27" s="51">
        <v>1</v>
      </c>
    </row>
    <row r="28" spans="2:4" x14ac:dyDescent="0.25">
      <c r="B28" s="45" t="s">
        <v>39</v>
      </c>
      <c r="C28" s="46" t="s">
        <v>57</v>
      </c>
    </row>
    <row r="29" spans="2:4" x14ac:dyDescent="0.25">
      <c r="B29" s="45"/>
      <c r="C29" s="46"/>
    </row>
    <row r="30" spans="2:4" x14ac:dyDescent="0.25">
      <c r="B30" s="27" t="s">
        <v>58</v>
      </c>
      <c r="C30" s="52" t="s">
        <v>59</v>
      </c>
    </row>
    <row r="31" spans="2:4" x14ac:dyDescent="0.25">
      <c r="B31" s="27"/>
      <c r="C31" s="52"/>
    </row>
    <row r="32" spans="2:4" ht="15.75" x14ac:dyDescent="0.25">
      <c r="B32" s="27" t="s">
        <v>60</v>
      </c>
      <c r="C32" s="47" t="s">
        <v>63</v>
      </c>
    </row>
    <row r="33" spans="2:3" x14ac:dyDescent="0.25">
      <c r="B33" s="27"/>
      <c r="C33" s="31" t="s">
        <v>62</v>
      </c>
    </row>
    <row r="34" spans="2:3" x14ac:dyDescent="0.25">
      <c r="B34" s="29" t="s">
        <v>61</v>
      </c>
      <c r="C34" s="48">
        <v>0</v>
      </c>
    </row>
  </sheetData>
  <mergeCells count="17">
    <mergeCell ref="B28:B29"/>
    <mergeCell ref="C28:C29"/>
    <mergeCell ref="B30:B31"/>
    <mergeCell ref="C30:C31"/>
    <mergeCell ref="B32:B33"/>
    <mergeCell ref="B21:C21"/>
    <mergeCell ref="B24:B25"/>
    <mergeCell ref="B14:B15"/>
    <mergeCell ref="B16:B17"/>
    <mergeCell ref="B4:D4"/>
    <mergeCell ref="C24:C25"/>
    <mergeCell ref="B6:B7"/>
    <mergeCell ref="C6:D6"/>
    <mergeCell ref="B9:B10"/>
    <mergeCell ref="B11:B13"/>
    <mergeCell ref="C11:C13"/>
    <mergeCell ref="D11:D13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hasil observasi</vt:lpstr>
      <vt:lpstr>hasil grafik</vt:lpstr>
      <vt:lpstr>hasil analisa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2024-02-19T12:43:11Z</dcterms:created>
  <dcterms:modified xsi:type="dcterms:W3CDTF">2024-08-13T09:18:13Z</dcterms:modified>
</cp:coreProperties>
</file>