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F:\UMSIDA\skripsi\skripsi hidroponik\data\"/>
    </mc:Choice>
  </mc:AlternateContent>
  <xr:revisionPtr revIDLastSave="0" documentId="13_ncr:1_{BCFCBCF7-1261-41B1-998E-08F214FFCA6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H59" i="1" l="1"/>
  <c r="BG59" i="1"/>
  <c r="BH58" i="1"/>
  <c r="BG58" i="1"/>
  <c r="BH57" i="1"/>
  <c r="BG57" i="1"/>
  <c r="BH56" i="1"/>
  <c r="BG56" i="1"/>
  <c r="BH43" i="1"/>
  <c r="BG43" i="1"/>
  <c r="BH42" i="1"/>
  <c r="BG42" i="1"/>
  <c r="BH41" i="1"/>
  <c r="BG41" i="1"/>
  <c r="BH40" i="1"/>
  <c r="BG40" i="1"/>
  <c r="BH25" i="1"/>
  <c r="BG25" i="1"/>
  <c r="BH24" i="1"/>
  <c r="BG24" i="1"/>
  <c r="BH23" i="1"/>
  <c r="BG23" i="1"/>
  <c r="BH22" i="1"/>
  <c r="BG22" i="1"/>
  <c r="BH7" i="1"/>
  <c r="BH8" i="1"/>
  <c r="BH9" i="1"/>
  <c r="BI59" i="1"/>
  <c r="BI58" i="1"/>
  <c r="BI57" i="1"/>
  <c r="BI56" i="1"/>
  <c r="BI43" i="1"/>
  <c r="BI42" i="1"/>
  <c r="BI41" i="1"/>
  <c r="BI40" i="1"/>
  <c r="BI25" i="1"/>
  <c r="BI24" i="1"/>
  <c r="BI23" i="1"/>
  <c r="BI22" i="1"/>
  <c r="BI9" i="1"/>
  <c r="BI8" i="1"/>
  <c r="BI7" i="1"/>
  <c r="BI6" i="1"/>
  <c r="BG9" i="1"/>
  <c r="BG8" i="1"/>
  <c r="BG7" i="1"/>
  <c r="BH6" i="1"/>
  <c r="BG6" i="1"/>
  <c r="AT7" i="1"/>
  <c r="AO61" i="1"/>
  <c r="AN61" i="1"/>
  <c r="AM61" i="1"/>
  <c r="AL61" i="1"/>
  <c r="AK61" i="1"/>
  <c r="AJ61" i="1"/>
  <c r="AI61" i="1"/>
  <c r="AH61" i="1"/>
  <c r="AO60" i="1"/>
  <c r="AN60" i="1"/>
  <c r="AM60" i="1"/>
  <c r="AL60" i="1"/>
  <c r="AK60" i="1"/>
  <c r="AJ60" i="1"/>
  <c r="AI60" i="1"/>
  <c r="AH60" i="1"/>
  <c r="AO59" i="1"/>
  <c r="AN59" i="1"/>
  <c r="AM59" i="1"/>
  <c r="AL59" i="1"/>
  <c r="AK59" i="1"/>
  <c r="AJ59" i="1"/>
  <c r="AI59" i="1"/>
  <c r="AH59" i="1"/>
  <c r="AO58" i="1"/>
  <c r="AN58" i="1"/>
  <c r="AM58" i="1"/>
  <c r="AL58" i="1"/>
  <c r="AK58" i="1"/>
  <c r="AJ58" i="1"/>
  <c r="AI58" i="1"/>
  <c r="AH58" i="1"/>
  <c r="AO57" i="1"/>
  <c r="AN57" i="1"/>
  <c r="AM57" i="1"/>
  <c r="AL57" i="1"/>
  <c r="AK57" i="1"/>
  <c r="AJ57" i="1"/>
  <c r="AI57" i="1"/>
  <c r="AH57" i="1"/>
  <c r="AO56" i="1"/>
  <c r="AO63" i="1" s="1"/>
  <c r="AU59" i="1" s="1"/>
  <c r="AN56" i="1"/>
  <c r="AN63" i="1" s="1"/>
  <c r="AT59" i="1" s="1"/>
  <c r="AM56" i="1"/>
  <c r="AM63" i="1" s="1"/>
  <c r="AU58" i="1" s="1"/>
  <c r="AL56" i="1"/>
  <c r="AL63" i="1" s="1"/>
  <c r="AT58" i="1" s="1"/>
  <c r="AK56" i="1"/>
  <c r="AK63" i="1" s="1"/>
  <c r="AU57" i="1" s="1"/>
  <c r="AJ56" i="1"/>
  <c r="AI56" i="1"/>
  <c r="AH56" i="1"/>
  <c r="AO45" i="1"/>
  <c r="AN45" i="1"/>
  <c r="AM45" i="1"/>
  <c r="AL45" i="1"/>
  <c r="AK45" i="1"/>
  <c r="AJ45" i="1"/>
  <c r="AI45" i="1"/>
  <c r="AH45" i="1"/>
  <c r="AO44" i="1"/>
  <c r="AN44" i="1"/>
  <c r="AM44" i="1"/>
  <c r="AL44" i="1"/>
  <c r="AK44" i="1"/>
  <c r="AJ44" i="1"/>
  <c r="AI44" i="1"/>
  <c r="AH44" i="1"/>
  <c r="AO43" i="1"/>
  <c r="AN43" i="1"/>
  <c r="AM43" i="1"/>
  <c r="AL43" i="1"/>
  <c r="AK43" i="1"/>
  <c r="AJ43" i="1"/>
  <c r="AI43" i="1"/>
  <c r="AH43" i="1"/>
  <c r="AO42" i="1"/>
  <c r="AN42" i="1"/>
  <c r="AM42" i="1"/>
  <c r="AL42" i="1"/>
  <c r="AK42" i="1"/>
  <c r="AJ42" i="1"/>
  <c r="AI42" i="1"/>
  <c r="AH42" i="1"/>
  <c r="AO41" i="1"/>
  <c r="AN41" i="1"/>
  <c r="AM41" i="1"/>
  <c r="AL41" i="1"/>
  <c r="AK41" i="1"/>
  <c r="AJ41" i="1"/>
  <c r="AI41" i="1"/>
  <c r="AH41" i="1"/>
  <c r="AO40" i="1"/>
  <c r="AO47" i="1" s="1"/>
  <c r="AU43" i="1" s="1"/>
  <c r="AN40" i="1"/>
  <c r="AN47" i="1" s="1"/>
  <c r="AT43" i="1" s="1"/>
  <c r="AM40" i="1"/>
  <c r="AM47" i="1" s="1"/>
  <c r="AU42" i="1" s="1"/>
  <c r="AL40" i="1"/>
  <c r="AL47" i="1" s="1"/>
  <c r="AT42" i="1" s="1"/>
  <c r="AK40" i="1"/>
  <c r="AK47" i="1" s="1"/>
  <c r="AU41" i="1" s="1"/>
  <c r="AJ40" i="1"/>
  <c r="AI40" i="1"/>
  <c r="AH40" i="1"/>
  <c r="AO27" i="1"/>
  <c r="AN27" i="1"/>
  <c r="AM27" i="1"/>
  <c r="AL27" i="1"/>
  <c r="AK27" i="1"/>
  <c r="AJ27" i="1"/>
  <c r="AI27" i="1"/>
  <c r="AH27" i="1"/>
  <c r="AO26" i="1"/>
  <c r="AN26" i="1"/>
  <c r="AM26" i="1"/>
  <c r="AL26" i="1"/>
  <c r="AK26" i="1"/>
  <c r="AJ26" i="1"/>
  <c r="AI26" i="1"/>
  <c r="AH26" i="1"/>
  <c r="AO25" i="1"/>
  <c r="AN25" i="1"/>
  <c r="AM25" i="1"/>
  <c r="AL25" i="1"/>
  <c r="AK25" i="1"/>
  <c r="AJ25" i="1"/>
  <c r="AI25" i="1"/>
  <c r="AH25" i="1"/>
  <c r="AO24" i="1"/>
  <c r="AN24" i="1"/>
  <c r="AM24" i="1"/>
  <c r="AL24" i="1"/>
  <c r="AK24" i="1"/>
  <c r="AJ24" i="1"/>
  <c r="AI24" i="1"/>
  <c r="AH24" i="1"/>
  <c r="AO23" i="1"/>
  <c r="AN23" i="1"/>
  <c r="AM23" i="1"/>
  <c r="AL23" i="1"/>
  <c r="AK23" i="1"/>
  <c r="AJ23" i="1"/>
  <c r="AI23" i="1"/>
  <c r="AH23" i="1"/>
  <c r="AO22" i="1"/>
  <c r="AN22" i="1"/>
  <c r="AN29" i="1" s="1"/>
  <c r="AT25" i="1" s="1"/>
  <c r="AM22" i="1"/>
  <c r="AM29" i="1" s="1"/>
  <c r="AU24" i="1" s="1"/>
  <c r="AL22" i="1"/>
  <c r="AK22" i="1"/>
  <c r="AK29" i="1" s="1"/>
  <c r="AU23" i="1" s="1"/>
  <c r="AJ22" i="1"/>
  <c r="AJ29" i="1" s="1"/>
  <c r="AT23" i="1" s="1"/>
  <c r="AI22" i="1"/>
  <c r="AH22" i="1"/>
  <c r="AH29" i="1" s="1"/>
  <c r="AT22" i="1" s="1"/>
  <c r="AH7" i="1"/>
  <c r="AI7" i="1"/>
  <c r="AJ7" i="1"/>
  <c r="AK7" i="1"/>
  <c r="AL7" i="1"/>
  <c r="AM7" i="1"/>
  <c r="AN7" i="1"/>
  <c r="AO7" i="1"/>
  <c r="AH8" i="1"/>
  <c r="AI8" i="1"/>
  <c r="AJ8" i="1"/>
  <c r="AK8" i="1"/>
  <c r="AL8" i="1"/>
  <c r="AM8" i="1"/>
  <c r="AN8" i="1"/>
  <c r="AO8" i="1"/>
  <c r="AH9" i="1"/>
  <c r="AI9" i="1"/>
  <c r="AJ9" i="1"/>
  <c r="AK9" i="1"/>
  <c r="AL9" i="1"/>
  <c r="AM9" i="1"/>
  <c r="AN9" i="1"/>
  <c r="AO9" i="1"/>
  <c r="AH10" i="1"/>
  <c r="AI10" i="1"/>
  <c r="AJ10" i="1"/>
  <c r="AK10" i="1"/>
  <c r="AL10" i="1"/>
  <c r="AM10" i="1"/>
  <c r="AN10" i="1"/>
  <c r="AO10" i="1"/>
  <c r="AH11" i="1"/>
  <c r="AI11" i="1"/>
  <c r="AJ11" i="1"/>
  <c r="AK11" i="1"/>
  <c r="AL11" i="1"/>
  <c r="AM11" i="1"/>
  <c r="AN11" i="1"/>
  <c r="AO11" i="1"/>
  <c r="AI6" i="1"/>
  <c r="AI13" i="1" s="1"/>
  <c r="AU6" i="1" s="1"/>
  <c r="AJ6" i="1"/>
  <c r="AK6" i="1"/>
  <c r="AL6" i="1"/>
  <c r="AM6" i="1"/>
  <c r="AN6" i="1"/>
  <c r="AO6" i="1"/>
  <c r="AH6" i="1"/>
  <c r="X56" i="1"/>
  <c r="AD61" i="1"/>
  <c r="AB61" i="1"/>
  <c r="Z61" i="1"/>
  <c r="X61" i="1"/>
  <c r="AD60" i="1"/>
  <c r="AB60" i="1"/>
  <c r="Z60" i="1"/>
  <c r="X60" i="1"/>
  <c r="AD59" i="1"/>
  <c r="AB59" i="1"/>
  <c r="Z59" i="1"/>
  <c r="X59" i="1"/>
  <c r="AD58" i="1"/>
  <c r="AB58" i="1"/>
  <c r="Z58" i="1"/>
  <c r="X58" i="1"/>
  <c r="AD57" i="1"/>
  <c r="AB57" i="1"/>
  <c r="Z57" i="1"/>
  <c r="X57" i="1"/>
  <c r="AD56" i="1"/>
  <c r="AB56" i="1"/>
  <c r="Z56" i="1"/>
  <c r="Z40" i="1"/>
  <c r="AB40" i="1"/>
  <c r="AD40" i="1"/>
  <c r="Z41" i="1"/>
  <c r="AB41" i="1"/>
  <c r="AD41" i="1"/>
  <c r="Z42" i="1"/>
  <c r="AB42" i="1"/>
  <c r="AD42" i="1"/>
  <c r="Z43" i="1"/>
  <c r="AB43" i="1"/>
  <c r="AD43" i="1"/>
  <c r="Z44" i="1"/>
  <c r="AB44" i="1"/>
  <c r="AD44" i="1"/>
  <c r="Z45" i="1"/>
  <c r="AB45" i="1"/>
  <c r="AD45" i="1"/>
  <c r="X41" i="1"/>
  <c r="X42" i="1"/>
  <c r="X43" i="1"/>
  <c r="X44" i="1"/>
  <c r="X45" i="1"/>
  <c r="X40" i="1"/>
  <c r="AB23" i="1"/>
  <c r="AB24" i="1"/>
  <c r="AB25" i="1"/>
  <c r="AB26" i="1"/>
  <c r="AB27" i="1"/>
  <c r="X24" i="1"/>
  <c r="Z24" i="1"/>
  <c r="AD24" i="1"/>
  <c r="X25" i="1"/>
  <c r="Z25" i="1"/>
  <c r="AD25" i="1"/>
  <c r="X26" i="1"/>
  <c r="Z26" i="1"/>
  <c r="AD26" i="1"/>
  <c r="X27" i="1"/>
  <c r="Z27" i="1"/>
  <c r="AD27" i="1"/>
  <c r="X22" i="1"/>
  <c r="Z22" i="1"/>
  <c r="AB22" i="1"/>
  <c r="AD22" i="1"/>
  <c r="Z23" i="1"/>
  <c r="AD23" i="1"/>
  <c r="X23" i="1"/>
  <c r="X7" i="1"/>
  <c r="Z7" i="1"/>
  <c r="AD7" i="1"/>
  <c r="AD8" i="1"/>
  <c r="AD9" i="1"/>
  <c r="AD10" i="1"/>
  <c r="AD11" i="1"/>
  <c r="AB7" i="1"/>
  <c r="AB8" i="1"/>
  <c r="AB9" i="1"/>
  <c r="AB10" i="1"/>
  <c r="AB11" i="1"/>
  <c r="AD6" i="1"/>
  <c r="AB6" i="1"/>
  <c r="Z6" i="1"/>
  <c r="Z8" i="1"/>
  <c r="Z9" i="1"/>
  <c r="Z10" i="1"/>
  <c r="Z11" i="1"/>
  <c r="X8" i="1"/>
  <c r="X9" i="1"/>
  <c r="X10" i="1"/>
  <c r="X11" i="1"/>
  <c r="X6" i="1"/>
  <c r="J17" i="1"/>
  <c r="I17" i="1"/>
  <c r="I33" i="1"/>
  <c r="H30" i="1"/>
  <c r="P25" i="1" s="1"/>
  <c r="I30" i="1"/>
  <c r="Q24" i="1" s="1"/>
  <c r="J30" i="1"/>
  <c r="R23" i="1" s="1"/>
  <c r="K30" i="1"/>
  <c r="S23" i="1" s="1"/>
  <c r="L30" i="1"/>
  <c r="T22" i="1" s="1"/>
  <c r="M30" i="1"/>
  <c r="U23" i="1" s="1"/>
  <c r="N30" i="1"/>
  <c r="V23" i="1" s="1"/>
  <c r="O30" i="1"/>
  <c r="W23" i="1" s="1"/>
  <c r="J33" i="1"/>
  <c r="K33" i="1"/>
  <c r="L33" i="1"/>
  <c r="M33" i="1"/>
  <c r="N33" i="1"/>
  <c r="O33" i="1"/>
  <c r="H33" i="1"/>
  <c r="W57" i="1"/>
  <c r="W58" i="1"/>
  <c r="W59" i="1"/>
  <c r="W60" i="1"/>
  <c r="W61" i="1"/>
  <c r="V57" i="1"/>
  <c r="V58" i="1"/>
  <c r="V59" i="1"/>
  <c r="V60" i="1"/>
  <c r="V61" i="1"/>
  <c r="U57" i="1"/>
  <c r="U58" i="1"/>
  <c r="U59" i="1"/>
  <c r="U60" i="1"/>
  <c r="U61" i="1"/>
  <c r="T57" i="1"/>
  <c r="T58" i="1"/>
  <c r="T59" i="1"/>
  <c r="T60" i="1"/>
  <c r="T61" i="1"/>
  <c r="S57" i="1"/>
  <c r="S58" i="1"/>
  <c r="S59" i="1"/>
  <c r="S60" i="1"/>
  <c r="S61" i="1"/>
  <c r="R57" i="1"/>
  <c r="R58" i="1"/>
  <c r="R59" i="1"/>
  <c r="R60" i="1"/>
  <c r="R61" i="1"/>
  <c r="Q57" i="1"/>
  <c r="Q58" i="1"/>
  <c r="Q59" i="1"/>
  <c r="Q60" i="1"/>
  <c r="Q61" i="1"/>
  <c r="W56" i="1"/>
  <c r="V56" i="1"/>
  <c r="U56" i="1"/>
  <c r="T56" i="1"/>
  <c r="P56" i="1"/>
  <c r="P57" i="1"/>
  <c r="P58" i="1"/>
  <c r="P59" i="1"/>
  <c r="P60" i="1"/>
  <c r="P61" i="1"/>
  <c r="S56" i="1"/>
  <c r="R56" i="1"/>
  <c r="Q56" i="1"/>
  <c r="H64" i="1"/>
  <c r="O67" i="1"/>
  <c r="N67" i="1"/>
  <c r="M67" i="1"/>
  <c r="L67" i="1"/>
  <c r="K67" i="1"/>
  <c r="J67" i="1"/>
  <c r="I67" i="1"/>
  <c r="H67" i="1"/>
  <c r="O64" i="1"/>
  <c r="N64" i="1"/>
  <c r="M64" i="1"/>
  <c r="L64" i="1"/>
  <c r="K64" i="1"/>
  <c r="J64" i="1"/>
  <c r="I64" i="1"/>
  <c r="H48" i="1"/>
  <c r="P45" i="1" s="1"/>
  <c r="O51" i="1"/>
  <c r="N51" i="1"/>
  <c r="M51" i="1"/>
  <c r="L51" i="1"/>
  <c r="K51" i="1"/>
  <c r="J51" i="1"/>
  <c r="I51" i="1"/>
  <c r="H51" i="1"/>
  <c r="O48" i="1"/>
  <c r="W42" i="1" s="1"/>
  <c r="N48" i="1"/>
  <c r="V42" i="1" s="1"/>
  <c r="M48" i="1"/>
  <c r="U42" i="1" s="1"/>
  <c r="L48" i="1"/>
  <c r="T45" i="1" s="1"/>
  <c r="K48" i="1"/>
  <c r="S41" i="1" s="1"/>
  <c r="J48" i="1"/>
  <c r="R41" i="1" s="1"/>
  <c r="I48" i="1"/>
  <c r="Q41" i="1" s="1"/>
  <c r="K17" i="1"/>
  <c r="L17" i="1"/>
  <c r="M17" i="1"/>
  <c r="N17" i="1"/>
  <c r="O17" i="1"/>
  <c r="H17" i="1"/>
  <c r="I14" i="1"/>
  <c r="Q8" i="1" s="1"/>
  <c r="J14" i="1"/>
  <c r="R10" i="1" s="1"/>
  <c r="K14" i="1"/>
  <c r="S7" i="1" s="1"/>
  <c r="L14" i="1"/>
  <c r="T8" i="1" s="1"/>
  <c r="M14" i="1"/>
  <c r="U10" i="1" s="1"/>
  <c r="N14" i="1"/>
  <c r="V11" i="1" s="1"/>
  <c r="O14" i="1"/>
  <c r="W7" i="1" s="1"/>
  <c r="H14" i="1"/>
  <c r="P6" i="1" s="1"/>
  <c r="AL13" i="1" l="1"/>
  <c r="AT8" i="1" s="1"/>
  <c r="AI63" i="1"/>
  <c r="AU56" i="1" s="1"/>
  <c r="AN13" i="1"/>
  <c r="AT9" i="1" s="1"/>
  <c r="AJ63" i="1"/>
  <c r="AT57" i="1" s="1"/>
  <c r="AJ47" i="1"/>
  <c r="AT41" i="1" s="1"/>
  <c r="AO13" i="1"/>
  <c r="AU9" i="1" s="1"/>
  <c r="AM13" i="1"/>
  <c r="AU8" i="1" s="1"/>
  <c r="AK13" i="1"/>
  <c r="AU7" i="1" s="1"/>
  <c r="AL29" i="1"/>
  <c r="AT24" i="1" s="1"/>
  <c r="AJ13" i="1"/>
  <c r="X48" i="1"/>
  <c r="AH46" i="1" s="1"/>
  <c r="AP5" i="1"/>
  <c r="AP39" i="1"/>
  <c r="AP55" i="1"/>
  <c r="X30" i="1"/>
  <c r="AH28" i="1" s="1"/>
  <c r="AO29" i="1"/>
  <c r="AU25" i="1" s="1"/>
  <c r="Z14" i="1"/>
  <c r="AJ12" i="1" s="1"/>
  <c r="AQ21" i="1"/>
  <c r="AQ39" i="1"/>
  <c r="AP21" i="1"/>
  <c r="AI29" i="1"/>
  <c r="AU22" i="1" s="1"/>
  <c r="AH47" i="1"/>
  <c r="AT40" i="1" s="1"/>
  <c r="AH63" i="1"/>
  <c r="AT56" i="1" s="1"/>
  <c r="AI47" i="1"/>
  <c r="AU40" i="1" s="1"/>
  <c r="Z30" i="1"/>
  <c r="AJ28" i="1" s="1"/>
  <c r="AH13" i="1"/>
  <c r="AT6" i="1" s="1"/>
  <c r="AD14" i="1"/>
  <c r="AN12" i="1" s="1"/>
  <c r="AQ55" i="1"/>
  <c r="AQ5" i="1"/>
  <c r="AD64" i="1"/>
  <c r="AN62" i="1" s="1"/>
  <c r="AB64" i="1"/>
  <c r="AL62" i="1" s="1"/>
  <c r="Z64" i="1"/>
  <c r="AJ62" i="1" s="1"/>
  <c r="X64" i="1"/>
  <c r="AH62" i="1" s="1"/>
  <c r="AD48" i="1"/>
  <c r="AN46" i="1" s="1"/>
  <c r="AB48" i="1"/>
  <c r="AL46" i="1" s="1"/>
  <c r="Z48" i="1"/>
  <c r="AJ46" i="1" s="1"/>
  <c r="AB14" i="1"/>
  <c r="AL12" i="1" s="1"/>
  <c r="X14" i="1"/>
  <c r="AH12" i="1" s="1"/>
  <c r="AD30" i="1"/>
  <c r="AN28" i="1" s="1"/>
  <c r="AB30" i="1"/>
  <c r="AL28" i="1" s="1"/>
  <c r="R27" i="1"/>
  <c r="S27" i="1"/>
  <c r="S11" i="1"/>
  <c r="J65" i="1"/>
  <c r="J66" i="1" s="1"/>
  <c r="P44" i="1"/>
  <c r="N65" i="1"/>
  <c r="N66" i="1" s="1"/>
  <c r="P42" i="1"/>
  <c r="U22" i="1"/>
  <c r="R24" i="1"/>
  <c r="P43" i="1"/>
  <c r="K65" i="1"/>
  <c r="K66" i="1" s="1"/>
  <c r="M65" i="1"/>
  <c r="M66" i="1" s="1"/>
  <c r="P41" i="1"/>
  <c r="U9" i="1"/>
  <c r="V41" i="1"/>
  <c r="W26" i="1"/>
  <c r="U26" i="1"/>
  <c r="P40" i="1"/>
  <c r="W24" i="1"/>
  <c r="U7" i="1"/>
  <c r="S22" i="1"/>
  <c r="U24" i="1"/>
  <c r="T25" i="1"/>
  <c r="V22" i="1"/>
  <c r="S26" i="1"/>
  <c r="W22" i="1"/>
  <c r="S25" i="1"/>
  <c r="V26" i="1"/>
  <c r="V24" i="1"/>
  <c r="T23" i="1"/>
  <c r="T27" i="1"/>
  <c r="S24" i="1"/>
  <c r="R26" i="1"/>
  <c r="T26" i="1"/>
  <c r="T24" i="1"/>
  <c r="R22" i="1"/>
  <c r="R25" i="1"/>
  <c r="W27" i="1"/>
  <c r="W25" i="1"/>
  <c r="V27" i="1"/>
  <c r="V25" i="1"/>
  <c r="U27" i="1"/>
  <c r="U25" i="1"/>
  <c r="Q26" i="1"/>
  <c r="Q25" i="1"/>
  <c r="Q27" i="1"/>
  <c r="Q22" i="1"/>
  <c r="Q23" i="1"/>
  <c r="P24" i="1"/>
  <c r="P22" i="1"/>
  <c r="P23" i="1"/>
  <c r="P27" i="1"/>
  <c r="P26" i="1"/>
  <c r="R6" i="1"/>
  <c r="R7" i="1"/>
  <c r="R9" i="1"/>
  <c r="V45" i="1"/>
  <c r="V44" i="1"/>
  <c r="V40" i="1"/>
  <c r="V43" i="1"/>
  <c r="T44" i="1"/>
  <c r="T40" i="1"/>
  <c r="T43" i="1"/>
  <c r="T42" i="1"/>
  <c r="T41" i="1"/>
  <c r="R40" i="1"/>
  <c r="R45" i="1"/>
  <c r="R44" i="1"/>
  <c r="R43" i="1"/>
  <c r="R42" i="1"/>
  <c r="O65" i="1"/>
  <c r="O66" i="1" s="1"/>
  <c r="L65" i="1"/>
  <c r="L66" i="1" s="1"/>
  <c r="I65" i="1"/>
  <c r="I66" i="1" s="1"/>
  <c r="H65" i="1"/>
  <c r="H66" i="1" s="1"/>
  <c r="W41" i="1"/>
  <c r="W45" i="1"/>
  <c r="W44" i="1"/>
  <c r="W43" i="1"/>
  <c r="W40" i="1"/>
  <c r="U41" i="1"/>
  <c r="U40" i="1"/>
  <c r="U45" i="1"/>
  <c r="U43" i="1"/>
  <c r="U44" i="1"/>
  <c r="S45" i="1"/>
  <c r="S44" i="1"/>
  <c r="S40" i="1"/>
  <c r="S43" i="1"/>
  <c r="S42" i="1"/>
  <c r="Q42" i="1"/>
  <c r="Q45" i="1"/>
  <c r="Q44" i="1"/>
  <c r="Q43" i="1"/>
  <c r="Q40" i="1"/>
  <c r="Q11" i="1"/>
  <c r="Q6" i="1"/>
  <c r="R8" i="1"/>
  <c r="Q10" i="1"/>
  <c r="U8" i="1"/>
  <c r="Q9" i="1"/>
  <c r="W11" i="1"/>
  <c r="S6" i="1"/>
  <c r="S10" i="1"/>
  <c r="Q7" i="1"/>
  <c r="W10" i="1"/>
  <c r="W6" i="1"/>
  <c r="S9" i="1"/>
  <c r="U6" i="1"/>
  <c r="W9" i="1"/>
  <c r="R11" i="1"/>
  <c r="S8" i="1"/>
  <c r="U11" i="1"/>
  <c r="W8" i="1"/>
  <c r="T6" i="1"/>
  <c r="T10" i="1"/>
  <c r="T7" i="1"/>
  <c r="T11" i="1"/>
  <c r="T9" i="1"/>
  <c r="V10" i="1"/>
  <c r="V8" i="1"/>
  <c r="V9" i="1"/>
  <c r="V6" i="1"/>
  <c r="V7" i="1"/>
  <c r="P10" i="1"/>
  <c r="P9" i="1"/>
  <c r="P7" i="1"/>
  <c r="P11" i="1"/>
  <c r="P8" i="1"/>
  <c r="AP28" i="1" l="1"/>
  <c r="AP46" i="1"/>
  <c r="AP12" i="1"/>
  <c r="AP62" i="1"/>
  <c r="O49" i="1"/>
  <c r="O50" i="1" s="1"/>
  <c r="M49" i="1"/>
  <c r="M50" i="1" s="1"/>
  <c r="K49" i="1"/>
  <c r="K50" i="1" s="1"/>
  <c r="L31" i="1"/>
  <c r="L32" i="1" s="1"/>
  <c r="I49" i="1"/>
  <c r="I50" i="1" s="1"/>
  <c r="O31" i="1"/>
  <c r="O32" i="1" s="1"/>
  <c r="M31" i="1"/>
  <c r="M32" i="1" s="1"/>
  <c r="K31" i="1"/>
  <c r="K32" i="1" s="1"/>
  <c r="O15" i="1"/>
  <c r="O16" i="1" s="1"/>
  <c r="H49" i="1"/>
  <c r="H50" i="1" s="1"/>
  <c r="I15" i="1"/>
  <c r="I16" i="1" s="1"/>
  <c r="N49" i="1"/>
  <c r="N50" i="1" s="1"/>
  <c r="I31" i="1"/>
  <c r="I32" i="1" s="1"/>
  <c r="N31" i="1"/>
  <c r="N32" i="1" s="1"/>
  <c r="J31" i="1"/>
  <c r="J32" i="1" s="1"/>
  <c r="K15" i="1"/>
  <c r="K16" i="1" s="1"/>
  <c r="H31" i="1"/>
  <c r="H32" i="1" s="1"/>
  <c r="J15" i="1"/>
  <c r="J16" i="1" s="1"/>
  <c r="L49" i="1"/>
  <c r="L50" i="1" s="1"/>
  <c r="J49" i="1"/>
  <c r="J50" i="1" s="1"/>
  <c r="H15" i="1"/>
  <c r="H16" i="1" s="1"/>
  <c r="L15" i="1"/>
  <c r="L16" i="1" s="1"/>
  <c r="N15" i="1"/>
  <c r="N16" i="1" s="1"/>
  <c r="M15" i="1"/>
  <c r="M16" i="1" s="1"/>
</calcChain>
</file>

<file path=xl/sharedStrings.xml><?xml version="1.0" encoding="utf-8"?>
<sst xmlns="http://schemas.openxmlformats.org/spreadsheetml/2006/main" count="261" uniqueCount="33">
  <si>
    <t>pengukuran kadar konsentrasi AB mix (PPM)</t>
  </si>
  <si>
    <t>Data ke-</t>
  </si>
  <si>
    <t>7 HST</t>
  </si>
  <si>
    <t>14 HST</t>
  </si>
  <si>
    <t>21 HST</t>
  </si>
  <si>
    <t>28 HST</t>
  </si>
  <si>
    <t>TDS meter</t>
  </si>
  <si>
    <t>ketepatan (%)</t>
  </si>
  <si>
    <t>standar deviasi</t>
  </si>
  <si>
    <t>rata</t>
  </si>
  <si>
    <t>deviasi rata</t>
  </si>
  <si>
    <t xml:space="preserve">deviasi </t>
  </si>
  <si>
    <t>presisi</t>
  </si>
  <si>
    <t>SD</t>
  </si>
  <si>
    <t>SAWI HIJAU</t>
  </si>
  <si>
    <t>pengukuran kadar pH air (pH)</t>
  </si>
  <si>
    <t>pH meter</t>
  </si>
  <si>
    <t>SAWI KUNING</t>
  </si>
  <si>
    <t>eror %</t>
  </si>
  <si>
    <t>TDS sensor</t>
  </si>
  <si>
    <t>pH sensor</t>
  </si>
  <si>
    <t>Rata-rata eror (%)</t>
  </si>
  <si>
    <t>Measurement of AB mix concentration levels (PPM)</t>
  </si>
  <si>
    <t>Data retrieval</t>
  </si>
  <si>
    <t>Measurement of water pH levels (pH)</t>
  </si>
  <si>
    <t>Rata-rata nilai</t>
  </si>
  <si>
    <t>Hari ke-</t>
  </si>
  <si>
    <t>Daun sawi hijau</t>
  </si>
  <si>
    <t>Keterangan</t>
  </si>
  <si>
    <t>Eror (%)</t>
  </si>
  <si>
    <t>Daun sawi kuning</t>
  </si>
  <si>
    <t>no</t>
  </si>
  <si>
    <t>keterangan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</si>
</sst>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rgb="FF000000"/>
      <name val="Times New Roman"/>
      <family val="1"/>
    </font>
    <font>
      <sz val="9"/>
      <color theme="1"/>
      <name val="Times New Roman"/>
      <family val="1"/>
    </font>
    <font>
      <sz val="9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2" fontId="0" fillId="0" borderId="0" xfId="0" applyNumberFormat="1"/>
    <xf numFmtId="0" fontId="1" fillId="0" borderId="0" xfId="0" applyFont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3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2" fontId="3" fillId="0" borderId="18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Grafik perbandingan nilai rata-rata TDS meter dan TDS sensor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nilai rata-rata TDS meter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Sheet1!$AS$6:$AS$9</c:f>
              <c:numCache>
                <c:formatCode>General</c:formatCode>
                <c:ptCount val="4"/>
                <c:pt idx="0">
                  <c:v>7</c:v>
                </c:pt>
                <c:pt idx="1">
                  <c:v>14</c:v>
                </c:pt>
                <c:pt idx="2">
                  <c:v>21</c:v>
                </c:pt>
                <c:pt idx="3">
                  <c:v>28</c:v>
                </c:pt>
              </c:numCache>
            </c:numRef>
          </c:xVal>
          <c:yVal>
            <c:numRef>
              <c:f>Sheet1!$AT$6:$AT$9</c:f>
              <c:numCache>
                <c:formatCode>General</c:formatCode>
                <c:ptCount val="4"/>
                <c:pt idx="0">
                  <c:v>1120</c:v>
                </c:pt>
                <c:pt idx="1">
                  <c:v>1236.6666666666667</c:v>
                </c:pt>
                <c:pt idx="2">
                  <c:v>1121.6666666666667</c:v>
                </c:pt>
                <c:pt idx="3">
                  <c:v>1148.3333333333333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55-44D9-B99D-1BDE54546C1B}"/>
            </c:ext>
          </c:extLst>
        </c:ser>
        <c:ser>
          <c:idx val="1"/>
          <c:order val="1"/>
          <c:tx>
            <c:v>nilai rata-rata TDS sensor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Sheet1!$AS$6:$AS$9</c:f>
              <c:numCache>
                <c:formatCode>General</c:formatCode>
                <c:ptCount val="4"/>
                <c:pt idx="0">
                  <c:v>7</c:v>
                </c:pt>
                <c:pt idx="1">
                  <c:v>14</c:v>
                </c:pt>
                <c:pt idx="2">
                  <c:v>21</c:v>
                </c:pt>
                <c:pt idx="3">
                  <c:v>28</c:v>
                </c:pt>
              </c:numCache>
            </c:numRef>
          </c:xVal>
          <c:yVal>
            <c:numRef>
              <c:f>Sheet1!$AU$6:$AU$9</c:f>
              <c:numCache>
                <c:formatCode>General</c:formatCode>
                <c:ptCount val="4"/>
                <c:pt idx="0">
                  <c:v>1154.8333333333333</c:v>
                </c:pt>
                <c:pt idx="1">
                  <c:v>1189.6666666666667</c:v>
                </c:pt>
                <c:pt idx="2">
                  <c:v>1136.8333333333333</c:v>
                </c:pt>
                <c:pt idx="3">
                  <c:v>1138.6666666666667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755-44D9-B99D-1BDE54546C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9442800"/>
        <c:axId val="409437400"/>
      </c:scatterChart>
      <c:valAx>
        <c:axId val="409442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437400"/>
        <c:crosses val="autoZero"/>
        <c:crossBetween val="midCat"/>
      </c:valAx>
      <c:valAx>
        <c:axId val="409437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4428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Grafik perbandingan nilai rata-rata TDS meter dan TDS sensor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nilai rata-rata pH meter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Sheet1!$AS$22:$AS$25</c:f>
              <c:numCache>
                <c:formatCode>General</c:formatCode>
                <c:ptCount val="4"/>
                <c:pt idx="0">
                  <c:v>7</c:v>
                </c:pt>
                <c:pt idx="1">
                  <c:v>14</c:v>
                </c:pt>
                <c:pt idx="2">
                  <c:v>21</c:v>
                </c:pt>
                <c:pt idx="3">
                  <c:v>28</c:v>
                </c:pt>
              </c:numCache>
            </c:numRef>
          </c:xVal>
          <c:yVal>
            <c:numRef>
              <c:f>Sheet1!$AT$22:$AT$25</c:f>
              <c:numCache>
                <c:formatCode>General</c:formatCode>
                <c:ptCount val="4"/>
                <c:pt idx="0">
                  <c:v>9.7833333333333332</c:v>
                </c:pt>
                <c:pt idx="1">
                  <c:v>10.288333333333332</c:v>
                </c:pt>
                <c:pt idx="2">
                  <c:v>9.7500000000000018</c:v>
                </c:pt>
                <c:pt idx="3">
                  <c:v>9.7833333333333332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B2-43B9-B52C-4232370A80AF}"/>
            </c:ext>
          </c:extLst>
        </c:ser>
        <c:ser>
          <c:idx val="1"/>
          <c:order val="1"/>
          <c:tx>
            <c:v>nilai rata-rata pH sensor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Sheet1!$AS$22:$AS$25</c:f>
              <c:numCache>
                <c:formatCode>General</c:formatCode>
                <c:ptCount val="4"/>
                <c:pt idx="0">
                  <c:v>7</c:v>
                </c:pt>
                <c:pt idx="1">
                  <c:v>14</c:v>
                </c:pt>
                <c:pt idx="2">
                  <c:v>21</c:v>
                </c:pt>
                <c:pt idx="3">
                  <c:v>28</c:v>
                </c:pt>
              </c:numCache>
            </c:numRef>
          </c:xVal>
          <c:yVal>
            <c:numRef>
              <c:f>Sheet1!$AU$22:$AU$25</c:f>
              <c:numCache>
                <c:formatCode>General</c:formatCode>
                <c:ptCount val="4"/>
                <c:pt idx="0">
                  <c:v>9.4833333333333343</c:v>
                </c:pt>
                <c:pt idx="1">
                  <c:v>10.233333333333334</c:v>
                </c:pt>
                <c:pt idx="2">
                  <c:v>9.6166666666666671</c:v>
                </c:pt>
                <c:pt idx="3">
                  <c:v>9.9333333333333318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CB2-43B9-B52C-4232370A80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425920"/>
        <c:axId val="562430960"/>
      </c:scatterChart>
      <c:valAx>
        <c:axId val="562425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430960"/>
        <c:crosses val="autoZero"/>
        <c:crossBetween val="midCat"/>
      </c:valAx>
      <c:valAx>
        <c:axId val="562430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425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Grafik perbandingan nilai rata-rata TDS meter dan TDS sensor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Sheet1!$AS$40:$AS$43</c:f>
              <c:numCache>
                <c:formatCode>General</c:formatCode>
                <c:ptCount val="4"/>
                <c:pt idx="0">
                  <c:v>7</c:v>
                </c:pt>
                <c:pt idx="1">
                  <c:v>14</c:v>
                </c:pt>
                <c:pt idx="2">
                  <c:v>21</c:v>
                </c:pt>
                <c:pt idx="3">
                  <c:v>28</c:v>
                </c:pt>
              </c:numCache>
            </c:numRef>
          </c:xVal>
          <c:yVal>
            <c:numRef>
              <c:f>Sheet1!$AT$40:$AT$43</c:f>
              <c:numCache>
                <c:formatCode>General</c:formatCode>
                <c:ptCount val="4"/>
                <c:pt idx="0">
                  <c:v>886.66666666666663</c:v>
                </c:pt>
                <c:pt idx="1">
                  <c:v>852</c:v>
                </c:pt>
                <c:pt idx="2">
                  <c:v>895</c:v>
                </c:pt>
                <c:pt idx="3">
                  <c:v>922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93-450C-8E36-367DC48E239F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Sheet1!$AS$40:$AS$43</c:f>
              <c:numCache>
                <c:formatCode>General</c:formatCode>
                <c:ptCount val="4"/>
                <c:pt idx="0">
                  <c:v>7</c:v>
                </c:pt>
                <c:pt idx="1">
                  <c:v>14</c:v>
                </c:pt>
                <c:pt idx="2">
                  <c:v>21</c:v>
                </c:pt>
                <c:pt idx="3">
                  <c:v>28</c:v>
                </c:pt>
              </c:numCache>
            </c:numRef>
          </c:xVal>
          <c:yVal>
            <c:numRef>
              <c:f>Sheet1!$AU$40:$AU$43</c:f>
              <c:numCache>
                <c:formatCode>General</c:formatCode>
                <c:ptCount val="4"/>
                <c:pt idx="0">
                  <c:v>899.5</c:v>
                </c:pt>
                <c:pt idx="1">
                  <c:v>886.66666666666663</c:v>
                </c:pt>
                <c:pt idx="2">
                  <c:v>924.83333333333337</c:v>
                </c:pt>
                <c:pt idx="3">
                  <c:v>906.83333333333337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93-450C-8E36-367DC48E23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897824"/>
        <c:axId val="517898904"/>
      </c:scatterChart>
      <c:valAx>
        <c:axId val="517897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898904"/>
        <c:crosses val="autoZero"/>
        <c:crossBetween val="midCat"/>
      </c:valAx>
      <c:valAx>
        <c:axId val="51789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897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Grafik perbandingan nilai rata-rata pH meter dan pH sensor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Sheet1!$AS$56:$AS$59</c:f>
              <c:numCache>
                <c:formatCode>General</c:formatCode>
                <c:ptCount val="4"/>
                <c:pt idx="0">
                  <c:v>7</c:v>
                </c:pt>
                <c:pt idx="1">
                  <c:v>14</c:v>
                </c:pt>
                <c:pt idx="2">
                  <c:v>21</c:v>
                </c:pt>
                <c:pt idx="3">
                  <c:v>28</c:v>
                </c:pt>
              </c:numCache>
            </c:numRef>
          </c:xVal>
          <c:yVal>
            <c:numRef>
              <c:f>Sheet1!$AT$56:$AT$59</c:f>
              <c:numCache>
                <c:formatCode>General</c:formatCode>
                <c:ptCount val="4"/>
                <c:pt idx="0">
                  <c:v>7.7600000000000007</c:v>
                </c:pt>
                <c:pt idx="1">
                  <c:v>8.2849999999999984</c:v>
                </c:pt>
                <c:pt idx="2">
                  <c:v>7.8249999999999993</c:v>
                </c:pt>
                <c:pt idx="3">
                  <c:v>8.0549999999999997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C2-4A5B-B91D-791858A9BAB3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Sheet1!$AS$56:$AS$59</c:f>
              <c:numCache>
                <c:formatCode>General</c:formatCode>
                <c:ptCount val="4"/>
                <c:pt idx="0">
                  <c:v>7</c:v>
                </c:pt>
                <c:pt idx="1">
                  <c:v>14</c:v>
                </c:pt>
                <c:pt idx="2">
                  <c:v>21</c:v>
                </c:pt>
                <c:pt idx="3">
                  <c:v>28</c:v>
                </c:pt>
              </c:numCache>
            </c:numRef>
          </c:xVal>
          <c:yVal>
            <c:numRef>
              <c:f>Sheet1!$AU$56:$AU$59</c:f>
              <c:numCache>
                <c:formatCode>General</c:formatCode>
                <c:ptCount val="4"/>
                <c:pt idx="0">
                  <c:v>7.916666666666667</c:v>
                </c:pt>
                <c:pt idx="1">
                  <c:v>8.2333333333333325</c:v>
                </c:pt>
                <c:pt idx="2">
                  <c:v>7.5333333333333323</c:v>
                </c:pt>
                <c:pt idx="3">
                  <c:v>7.833333333333333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C2-4A5B-B91D-791858A9B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480072"/>
        <c:axId val="560473952"/>
      </c:scatterChart>
      <c:valAx>
        <c:axId val="560480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473952"/>
        <c:crosses val="autoZero"/>
        <c:crossBetween val="midCat"/>
      </c:valAx>
      <c:valAx>
        <c:axId val="56047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4800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Grafik perbandingan nilai rata-rata TDS meter dan TDS sensor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nilai rata-rata TDS meter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Sheet1!$AS$6:$AS$9</c:f>
              <c:numCache>
                <c:formatCode>General</c:formatCode>
                <c:ptCount val="4"/>
                <c:pt idx="0">
                  <c:v>7</c:v>
                </c:pt>
                <c:pt idx="1">
                  <c:v>14</c:v>
                </c:pt>
                <c:pt idx="2">
                  <c:v>21</c:v>
                </c:pt>
                <c:pt idx="3">
                  <c:v>28</c:v>
                </c:pt>
              </c:numCache>
            </c:numRef>
          </c:xVal>
          <c:yVal>
            <c:numRef>
              <c:f>Sheet1!$AT$6:$AT$9</c:f>
              <c:numCache>
                <c:formatCode>General</c:formatCode>
                <c:ptCount val="4"/>
                <c:pt idx="0">
                  <c:v>1120</c:v>
                </c:pt>
                <c:pt idx="1">
                  <c:v>1236.6666666666667</c:v>
                </c:pt>
                <c:pt idx="2">
                  <c:v>1121.6666666666667</c:v>
                </c:pt>
                <c:pt idx="3">
                  <c:v>1148.3333333333333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2E-4B4A-9F12-8FD98FE11053}"/>
            </c:ext>
          </c:extLst>
        </c:ser>
        <c:ser>
          <c:idx val="1"/>
          <c:order val="1"/>
          <c:tx>
            <c:v>nilai rata-rata TDS sensor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Sheet1!$AS$6:$AS$9</c:f>
              <c:numCache>
                <c:formatCode>General</c:formatCode>
                <c:ptCount val="4"/>
                <c:pt idx="0">
                  <c:v>7</c:v>
                </c:pt>
                <c:pt idx="1">
                  <c:v>14</c:v>
                </c:pt>
                <c:pt idx="2">
                  <c:v>21</c:v>
                </c:pt>
                <c:pt idx="3">
                  <c:v>28</c:v>
                </c:pt>
              </c:numCache>
            </c:numRef>
          </c:xVal>
          <c:yVal>
            <c:numRef>
              <c:f>Sheet1!$AU$6:$AU$9</c:f>
              <c:numCache>
                <c:formatCode>General</c:formatCode>
                <c:ptCount val="4"/>
                <c:pt idx="0">
                  <c:v>1154.8333333333333</c:v>
                </c:pt>
                <c:pt idx="1">
                  <c:v>1189.6666666666667</c:v>
                </c:pt>
                <c:pt idx="2">
                  <c:v>1136.8333333333333</c:v>
                </c:pt>
                <c:pt idx="3">
                  <c:v>1138.6666666666667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D2E-4B4A-9F12-8FD98FE110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9442800"/>
        <c:axId val="409437400"/>
      </c:scatterChart>
      <c:valAx>
        <c:axId val="409442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437400"/>
        <c:crosses val="autoZero"/>
        <c:crossBetween val="midCat"/>
      </c:valAx>
      <c:valAx>
        <c:axId val="409437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4428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Grafik perbandingan nilai rata-rata pH meter dan pH sensor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 meter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Sheet1!$BC$69:$BC$76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xVal>
          <c:yVal>
            <c:numRef>
              <c:f>Sheet1!$BE$69:$BE$76</c:f>
              <c:numCache>
                <c:formatCode>General</c:formatCode>
                <c:ptCount val="8"/>
                <c:pt idx="0">
                  <c:v>9.8000000000000007</c:v>
                </c:pt>
                <c:pt idx="1">
                  <c:v>10.3</c:v>
                </c:pt>
                <c:pt idx="2">
                  <c:v>9.8000000000000007</c:v>
                </c:pt>
                <c:pt idx="3">
                  <c:v>9.8000000000000007</c:v>
                </c:pt>
                <c:pt idx="4">
                  <c:v>7.8</c:v>
                </c:pt>
                <c:pt idx="5">
                  <c:v>8.3000000000000007</c:v>
                </c:pt>
                <c:pt idx="6">
                  <c:v>7.8</c:v>
                </c:pt>
                <c:pt idx="7">
                  <c:v>8.1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13-450F-BAE0-136150FC4EF5}"/>
            </c:ext>
          </c:extLst>
        </c:ser>
        <c:ser>
          <c:idx val="1"/>
          <c:order val="1"/>
          <c:tx>
            <c:v>pH sensor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Sheet1!$BC$69:$BC$76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xVal>
          <c:yVal>
            <c:numRef>
              <c:f>Sheet1!$BF$69:$BF$76</c:f>
              <c:numCache>
                <c:formatCode>General</c:formatCode>
                <c:ptCount val="8"/>
                <c:pt idx="0">
                  <c:v>9.5</c:v>
                </c:pt>
                <c:pt idx="1">
                  <c:v>10.199999999999999</c:v>
                </c:pt>
                <c:pt idx="2">
                  <c:v>9.6</c:v>
                </c:pt>
                <c:pt idx="3">
                  <c:v>9.9</c:v>
                </c:pt>
                <c:pt idx="4">
                  <c:v>7.9</c:v>
                </c:pt>
                <c:pt idx="5">
                  <c:v>8.1999999999999993</c:v>
                </c:pt>
                <c:pt idx="6">
                  <c:v>7.5</c:v>
                </c:pt>
                <c:pt idx="7">
                  <c:v>7.8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C13-450F-BAE0-136150FC4E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622088"/>
        <c:axId val="528617048"/>
      </c:scatterChart>
      <c:valAx>
        <c:axId val="528622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617048"/>
        <c:crosses val="autoZero"/>
        <c:crossBetween val="midCat"/>
      </c:valAx>
      <c:valAx>
        <c:axId val="528617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622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Grafik perbandingan nilai rata-rata TDS meter dan TDS sensor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TDS meter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Sheet1!$BC$79:$BC$86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xVal>
          <c:yVal>
            <c:numRef>
              <c:f>Sheet1!$BE$79:$BE$86</c:f>
              <c:numCache>
                <c:formatCode>General</c:formatCode>
                <c:ptCount val="8"/>
                <c:pt idx="0">
                  <c:v>1120</c:v>
                </c:pt>
                <c:pt idx="1">
                  <c:v>1236.7</c:v>
                </c:pt>
                <c:pt idx="2">
                  <c:v>1121.7</c:v>
                </c:pt>
                <c:pt idx="3">
                  <c:v>1148.3</c:v>
                </c:pt>
                <c:pt idx="4">
                  <c:v>886.7</c:v>
                </c:pt>
                <c:pt idx="5">
                  <c:v>852</c:v>
                </c:pt>
                <c:pt idx="6">
                  <c:v>895</c:v>
                </c:pt>
                <c:pt idx="7">
                  <c:v>922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B3-4559-AE9E-FADA01A7EF91}"/>
            </c:ext>
          </c:extLst>
        </c:ser>
        <c:ser>
          <c:idx val="1"/>
          <c:order val="1"/>
          <c:tx>
            <c:v>TDS sensor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Sheet1!$BC$79:$BC$86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xVal>
          <c:yVal>
            <c:numRef>
              <c:f>Sheet1!$BF$79:$BF$86</c:f>
              <c:numCache>
                <c:formatCode>General</c:formatCode>
                <c:ptCount val="8"/>
                <c:pt idx="0">
                  <c:v>1154.8</c:v>
                </c:pt>
                <c:pt idx="1">
                  <c:v>1189.7</c:v>
                </c:pt>
                <c:pt idx="2">
                  <c:v>1136.8</c:v>
                </c:pt>
                <c:pt idx="3">
                  <c:v>1138.7</c:v>
                </c:pt>
                <c:pt idx="4">
                  <c:v>899.5</c:v>
                </c:pt>
                <c:pt idx="5">
                  <c:v>886.7</c:v>
                </c:pt>
                <c:pt idx="6">
                  <c:v>924.8</c:v>
                </c:pt>
                <c:pt idx="7">
                  <c:v>906.8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B3-4559-AE9E-FADA01A7E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8460344"/>
        <c:axId val="578459264"/>
      </c:scatterChart>
      <c:valAx>
        <c:axId val="578460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459264"/>
        <c:crosses val="autoZero"/>
        <c:crossBetween val="midCat"/>
      </c:valAx>
      <c:valAx>
        <c:axId val="578459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460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327210</xdr:colOff>
      <xdr:row>2</xdr:row>
      <xdr:rowOff>19967</xdr:rowOff>
    </xdr:from>
    <xdr:to>
      <xdr:col>55</xdr:col>
      <xdr:colOff>22410</xdr:colOff>
      <xdr:row>13</xdr:row>
      <xdr:rowOff>137323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11BE543-624F-C621-2FBA-AAD01D7FCD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47</xdr:col>
      <xdr:colOff>297873</xdr:colOff>
      <xdr:row>19</xdr:row>
      <xdr:rowOff>187036</xdr:rowOff>
    </xdr:from>
    <xdr:to>
      <xdr:col>54</xdr:col>
      <xdr:colOff>602673</xdr:colOff>
      <xdr:row>31</xdr:row>
      <xdr:rowOff>90055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114805E2-E082-523C-31A3-C99D96F3E4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47</xdr:col>
      <xdr:colOff>381000</xdr:colOff>
      <xdr:row>34</xdr:row>
      <xdr:rowOff>131618</xdr:rowOff>
    </xdr:from>
    <xdr:to>
      <xdr:col>55</xdr:col>
      <xdr:colOff>76200</xdr:colOff>
      <xdr:row>46</xdr:row>
      <xdr:rowOff>187036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188325C8-5802-DDF5-655E-6E0C48D690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47</xdr:col>
      <xdr:colOff>533400</xdr:colOff>
      <xdr:row>50</xdr:row>
      <xdr:rowOff>20782</xdr:rowOff>
    </xdr:from>
    <xdr:to>
      <xdr:col>55</xdr:col>
      <xdr:colOff>228600</xdr:colOff>
      <xdr:row>62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E35D4C3F-9636-C2D2-0B7B-E2942B971E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66</xdr:col>
      <xdr:colOff>406730</xdr:colOff>
      <xdr:row>3</xdr:row>
      <xdr:rowOff>95993</xdr:rowOff>
    </xdr:from>
    <xdr:to>
      <xdr:col>74</xdr:col>
      <xdr:colOff>101930</xdr:colOff>
      <xdr:row>15</xdr:row>
      <xdr:rowOff>47094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AB16D3-235B-44C2-8452-2CA045E894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58</xdr:col>
      <xdr:colOff>182880</xdr:colOff>
      <xdr:row>65</xdr:row>
      <xdr:rowOff>53340</xdr:rowOff>
    </xdr:from>
    <xdr:to>
      <xdr:col>65</xdr:col>
      <xdr:colOff>15240</xdr:colOff>
      <xdr:row>79</xdr:row>
      <xdr:rowOff>137160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6911EE7-8FBA-61BD-6A51-4ABB06F43F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45</xdr:col>
      <xdr:colOff>571500</xdr:colOff>
      <xdr:row>68</xdr:row>
      <xdr:rowOff>60960</xdr:rowOff>
    </xdr:from>
    <xdr:to>
      <xdr:col>53</xdr:col>
      <xdr:colOff>266700</xdr:colOff>
      <xdr:row>82</xdr:row>
      <xdr:rowOff>137160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A12BBFE-C9C7-2432-A8A1-53822B163E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G2:BJ86"/>
  <sheetViews>
    <sheetView tabSelected="1" topLeftCell="AY73" zoomScale="130" zoomScaleNormal="130" workbookViewId="0">
      <selection activeCell="BF63" sqref="BF63"/>
    </sheetView>
  </sheetViews>
  <sheetFormatPr defaultRowHeight="14.4" x14ac:dyDescent="0.3"/>
  <cols>
    <col min="7" max="7" width="8.5546875" customWidth="1"/>
    <col min="16" max="16" width="10.33203125" customWidth="1"/>
    <col min="62" max="62" width="15.77734375" customWidth="1"/>
  </cols>
  <sheetData>
    <row r="2" spans="7:62" ht="15" thickBot="1" x14ac:dyDescent="0.35">
      <c r="G2" t="s">
        <v>14</v>
      </c>
      <c r="BF2" s="10"/>
      <c r="BG2" s="10"/>
      <c r="BH2" s="10"/>
      <c r="BI2" s="10"/>
      <c r="BJ2" s="10"/>
    </row>
    <row r="3" spans="7:62" ht="15" thickBot="1" x14ac:dyDescent="0.35">
      <c r="G3" s="36" t="s">
        <v>0</v>
      </c>
      <c r="H3" s="37"/>
      <c r="I3" s="37"/>
      <c r="J3" s="37"/>
      <c r="K3" s="37"/>
      <c r="L3" s="37"/>
      <c r="M3" s="37"/>
      <c r="N3" s="37"/>
      <c r="O3" s="38"/>
      <c r="P3" s="30" t="s">
        <v>11</v>
      </c>
      <c r="Q3" s="31"/>
      <c r="R3" s="31"/>
      <c r="S3" s="31"/>
      <c r="T3" s="31"/>
      <c r="U3" s="31"/>
      <c r="V3" s="31"/>
      <c r="W3" s="31"/>
      <c r="AG3" s="36" t="s">
        <v>22</v>
      </c>
      <c r="AH3" s="37"/>
      <c r="AI3" s="37"/>
      <c r="AJ3" s="37"/>
      <c r="AK3" s="37"/>
      <c r="AL3" s="37"/>
      <c r="AM3" s="37"/>
      <c r="AN3" s="37"/>
      <c r="AO3" s="38"/>
      <c r="BF3" s="10"/>
      <c r="BG3" s="10"/>
      <c r="BH3" s="10"/>
      <c r="BI3" s="10"/>
      <c r="BJ3" s="10"/>
    </row>
    <row r="4" spans="7:62" ht="15" customHeight="1" thickBot="1" x14ac:dyDescent="0.35">
      <c r="G4" s="39" t="s">
        <v>1</v>
      </c>
      <c r="H4" s="34" t="s">
        <v>2</v>
      </c>
      <c r="I4" s="35"/>
      <c r="J4" s="34" t="s">
        <v>3</v>
      </c>
      <c r="K4" s="35"/>
      <c r="L4" s="34" t="s">
        <v>4</v>
      </c>
      <c r="M4" s="35"/>
      <c r="N4" s="34" t="s">
        <v>5</v>
      </c>
      <c r="O4" s="35"/>
      <c r="P4" s="34" t="s">
        <v>2</v>
      </c>
      <c r="Q4" s="35"/>
      <c r="R4" s="34" t="s">
        <v>3</v>
      </c>
      <c r="S4" s="35"/>
      <c r="T4" s="34" t="s">
        <v>4</v>
      </c>
      <c r="U4" s="35"/>
      <c r="V4" s="34" t="s">
        <v>5</v>
      </c>
      <c r="W4" s="35"/>
      <c r="AG4" s="39" t="s">
        <v>23</v>
      </c>
      <c r="AH4" s="34" t="s">
        <v>2</v>
      </c>
      <c r="AI4" s="35"/>
      <c r="AJ4" s="34" t="s">
        <v>3</v>
      </c>
      <c r="AK4" s="35"/>
      <c r="AL4" s="34" t="s">
        <v>4</v>
      </c>
      <c r="AM4" s="35"/>
      <c r="AN4" s="34" t="s">
        <v>5</v>
      </c>
      <c r="AO4" s="35"/>
      <c r="BF4" s="10"/>
      <c r="BG4" s="10"/>
      <c r="BH4" s="10"/>
      <c r="BI4" s="10"/>
      <c r="BJ4" s="10"/>
    </row>
    <row r="5" spans="7:62" ht="31.8" thickBot="1" x14ac:dyDescent="0.35">
      <c r="G5" s="40"/>
      <c r="H5" s="8" t="s">
        <v>6</v>
      </c>
      <c r="I5" s="8" t="s">
        <v>19</v>
      </c>
      <c r="J5" s="8" t="s">
        <v>6</v>
      </c>
      <c r="K5" s="8" t="s">
        <v>19</v>
      </c>
      <c r="L5" s="8" t="s">
        <v>6</v>
      </c>
      <c r="M5" s="8" t="s">
        <v>19</v>
      </c>
      <c r="N5" s="8" t="s">
        <v>6</v>
      </c>
      <c r="O5" s="8" t="s">
        <v>19</v>
      </c>
      <c r="P5" s="8" t="s">
        <v>6</v>
      </c>
      <c r="Q5" s="8" t="s">
        <v>19</v>
      </c>
      <c r="R5" s="8" t="s">
        <v>6</v>
      </c>
      <c r="S5" s="8" t="s">
        <v>19</v>
      </c>
      <c r="T5" s="8" t="s">
        <v>6</v>
      </c>
      <c r="U5" s="8" t="s">
        <v>19</v>
      </c>
      <c r="V5" s="8" t="s">
        <v>6</v>
      </c>
      <c r="W5" s="8" t="s">
        <v>19</v>
      </c>
      <c r="X5" s="43" t="s">
        <v>18</v>
      </c>
      <c r="Y5" s="44"/>
      <c r="Z5" s="44"/>
      <c r="AA5" s="44"/>
      <c r="AB5" s="44"/>
      <c r="AC5" s="44"/>
      <c r="AD5" s="44"/>
      <c r="AG5" s="40"/>
      <c r="AH5" s="8" t="s">
        <v>6</v>
      </c>
      <c r="AI5" s="8" t="s">
        <v>19</v>
      </c>
      <c r="AJ5" s="8" t="s">
        <v>6</v>
      </c>
      <c r="AK5" s="8" t="s">
        <v>19</v>
      </c>
      <c r="AL5" s="8" t="s">
        <v>6</v>
      </c>
      <c r="AM5" s="8" t="s">
        <v>19</v>
      </c>
      <c r="AN5" s="8" t="s">
        <v>6</v>
      </c>
      <c r="AO5" s="8" t="s">
        <v>19</v>
      </c>
      <c r="AP5" s="4">
        <f>AVERAGE(AH6:AH11,AJ6:AJ11,AL6:AL11,AN6:AN11)</f>
        <v>1156.6666666666667</v>
      </c>
      <c r="AQ5" s="4">
        <f>AVERAGE(AI6:AI11,AK6:AK11,AM6:AM11,AO6:AO11)</f>
        <v>1155</v>
      </c>
      <c r="BF5" s="11" t="s">
        <v>26</v>
      </c>
      <c r="BG5" s="12" t="s">
        <v>6</v>
      </c>
      <c r="BH5" s="12" t="s">
        <v>19</v>
      </c>
      <c r="BI5" s="13" t="s">
        <v>29</v>
      </c>
      <c r="BJ5" s="14" t="s">
        <v>28</v>
      </c>
    </row>
    <row r="6" spans="7:62" ht="15" thickBot="1" x14ac:dyDescent="0.35">
      <c r="G6" s="1">
        <v>1</v>
      </c>
      <c r="H6" s="2">
        <v>1130</v>
      </c>
      <c r="I6" s="2">
        <v>1198</v>
      </c>
      <c r="J6" s="2">
        <v>1240</v>
      </c>
      <c r="K6" s="2">
        <v>1159</v>
      </c>
      <c r="L6" s="2">
        <v>1120</v>
      </c>
      <c r="M6" s="2">
        <v>1086</v>
      </c>
      <c r="N6" s="2">
        <v>1150</v>
      </c>
      <c r="O6" s="2">
        <v>1109</v>
      </c>
      <c r="P6" s="4">
        <f t="shared" ref="P6:P11" si="0">ABS(H6-$H$14)</f>
        <v>10</v>
      </c>
      <c r="Q6" s="4">
        <f t="shared" ref="Q6:Q11" si="1">ABS(I6-$I$14)</f>
        <v>43.166666666666742</v>
      </c>
      <c r="R6" s="4">
        <f t="shared" ref="R6:R11" si="2">ABS(J6-$J$14)</f>
        <v>3.3333333333332575</v>
      </c>
      <c r="S6" s="4">
        <f t="shared" ref="S6:S11" si="3">ABS(K6-$K$14)</f>
        <v>30.666666666666742</v>
      </c>
      <c r="T6" s="4">
        <f t="shared" ref="T6:T11" si="4">ABS(L6-$L$14)</f>
        <v>1.6666666666667425</v>
      </c>
      <c r="U6" s="4">
        <f t="shared" ref="U6:U11" si="5">ABS(M6-$M$14)</f>
        <v>50.833333333333258</v>
      </c>
      <c r="V6" s="4">
        <f t="shared" ref="V6:V11" si="6">ABS(N6-$N$14)</f>
        <v>1.6666666666667425</v>
      </c>
      <c r="W6" s="4">
        <f t="shared" ref="W6:W11" si="7">ABS(O6-$O$14)</f>
        <v>29.666666666666742</v>
      </c>
      <c r="X6">
        <f t="shared" ref="X6:X11" si="8">ABS((H6-I6)/H6)*100</f>
        <v>6.0176991150442474</v>
      </c>
      <c r="Z6">
        <f t="shared" ref="Z6:Z11" si="9">ABS((J6-K6)/J6)*100</f>
        <v>6.532258064516129</v>
      </c>
      <c r="AB6">
        <f t="shared" ref="AB6:AB11" si="10">ABS((L6-M6)/L6)*100</f>
        <v>3.0357142857142856</v>
      </c>
      <c r="AD6">
        <f>ABS((N6-O6)/N6)*100</f>
        <v>3.5652173913043477</v>
      </c>
      <c r="AG6" s="1">
        <v>1</v>
      </c>
      <c r="AH6" s="2">
        <f>H6</f>
        <v>1130</v>
      </c>
      <c r="AI6" s="2">
        <f t="shared" ref="AI6:AO6" si="11">I6</f>
        <v>1198</v>
      </c>
      <c r="AJ6" s="2">
        <f t="shared" si="11"/>
        <v>1240</v>
      </c>
      <c r="AK6" s="2">
        <f t="shared" si="11"/>
        <v>1159</v>
      </c>
      <c r="AL6" s="2">
        <f t="shared" si="11"/>
        <v>1120</v>
      </c>
      <c r="AM6" s="2">
        <f t="shared" si="11"/>
        <v>1086</v>
      </c>
      <c r="AN6" s="2">
        <f t="shared" si="11"/>
        <v>1150</v>
      </c>
      <c r="AO6" s="2">
        <f t="shared" si="11"/>
        <v>1109</v>
      </c>
      <c r="AS6">
        <v>7</v>
      </c>
      <c r="AT6">
        <f>AH13</f>
        <v>1120</v>
      </c>
      <c r="AU6">
        <f>AI13</f>
        <v>1154.8333333333333</v>
      </c>
      <c r="BF6" s="15" t="s">
        <v>2</v>
      </c>
      <c r="BG6" s="16">
        <f xml:space="preserve"> AH13</f>
        <v>1120</v>
      </c>
      <c r="BH6" s="22">
        <f xml:space="preserve"> AI13</f>
        <v>1154.8333333333333</v>
      </c>
      <c r="BI6" s="17">
        <f>AH12</f>
        <v>5.7369695865271089</v>
      </c>
      <c r="BJ6" s="18" t="s">
        <v>27</v>
      </c>
    </row>
    <row r="7" spans="7:62" ht="15" thickBot="1" x14ac:dyDescent="0.35">
      <c r="G7" s="1">
        <v>2</v>
      </c>
      <c r="H7" s="2">
        <v>1120</v>
      </c>
      <c r="I7" s="2">
        <v>1143</v>
      </c>
      <c r="J7" s="2">
        <v>1240</v>
      </c>
      <c r="K7" s="2">
        <v>1259</v>
      </c>
      <c r="L7" s="2">
        <v>1120</v>
      </c>
      <c r="M7" s="2">
        <v>1129</v>
      </c>
      <c r="N7" s="2">
        <v>1140</v>
      </c>
      <c r="O7" s="2">
        <v>1087</v>
      </c>
      <c r="P7" s="4">
        <f t="shared" si="0"/>
        <v>0</v>
      </c>
      <c r="Q7" s="4">
        <f t="shared" si="1"/>
        <v>11.833333333333258</v>
      </c>
      <c r="R7" s="4">
        <f t="shared" si="2"/>
        <v>3.3333333333332575</v>
      </c>
      <c r="S7" s="4">
        <f t="shared" si="3"/>
        <v>69.333333333333258</v>
      </c>
      <c r="T7" s="4">
        <f t="shared" si="4"/>
        <v>1.6666666666667425</v>
      </c>
      <c r="U7" s="4">
        <f t="shared" si="5"/>
        <v>7.8333333333332575</v>
      </c>
      <c r="V7" s="4">
        <f t="shared" si="6"/>
        <v>8.3333333333332575</v>
      </c>
      <c r="W7" s="4">
        <f t="shared" si="7"/>
        <v>51.666666666666742</v>
      </c>
      <c r="X7">
        <f t="shared" si="8"/>
        <v>2.0535714285714284</v>
      </c>
      <c r="Z7">
        <f t="shared" si="9"/>
        <v>1.532258064516129</v>
      </c>
      <c r="AB7">
        <f t="shared" si="10"/>
        <v>0.80357142857142849</v>
      </c>
      <c r="AD7">
        <f t="shared" ref="AD7:AD11" si="12">ABS((N7-O7)/N7)*100</f>
        <v>4.6491228070175437</v>
      </c>
      <c r="AG7" s="1">
        <v>2</v>
      </c>
      <c r="AH7" s="2">
        <f t="shared" ref="AH7:AH11" si="13">H7</f>
        <v>1120</v>
      </c>
      <c r="AI7" s="2">
        <f t="shared" ref="AI7:AI11" si="14">I7</f>
        <v>1143</v>
      </c>
      <c r="AJ7" s="2">
        <f t="shared" ref="AJ7:AJ11" si="15">J7</f>
        <v>1240</v>
      </c>
      <c r="AK7" s="2">
        <f t="shared" ref="AK7:AK11" si="16">K7</f>
        <v>1259</v>
      </c>
      <c r="AL7" s="2">
        <f t="shared" ref="AL7:AL11" si="17">L7</f>
        <v>1120</v>
      </c>
      <c r="AM7" s="2">
        <f t="shared" ref="AM7:AM11" si="18">M7</f>
        <v>1129</v>
      </c>
      <c r="AN7" s="2">
        <f t="shared" ref="AN7:AN11" si="19">N7</f>
        <v>1140</v>
      </c>
      <c r="AO7" s="2">
        <f t="shared" ref="AO7:AO11" si="20">O7</f>
        <v>1087</v>
      </c>
      <c r="AS7">
        <v>14</v>
      </c>
      <c r="AT7">
        <f>AJ13</f>
        <v>1236.6666666666667</v>
      </c>
      <c r="AU7">
        <f>AK13</f>
        <v>1189.6666666666667</v>
      </c>
      <c r="BF7" s="15" t="s">
        <v>3</v>
      </c>
      <c r="BG7" s="22">
        <f>AJ13</f>
        <v>1236.6666666666667</v>
      </c>
      <c r="BH7" s="22">
        <f>AK13</f>
        <v>1189.6666666666667</v>
      </c>
      <c r="BI7" s="17">
        <f>AJ12</f>
        <v>5.7129119678293563</v>
      </c>
      <c r="BJ7" s="18" t="s">
        <v>27</v>
      </c>
    </row>
    <row r="8" spans="7:62" ht="15" thickBot="1" x14ac:dyDescent="0.35">
      <c r="G8" s="1">
        <v>3</v>
      </c>
      <c r="H8" s="2">
        <v>1120</v>
      </c>
      <c r="I8" s="2">
        <v>1032</v>
      </c>
      <c r="J8" s="2">
        <v>1230</v>
      </c>
      <c r="K8" s="2">
        <v>1282</v>
      </c>
      <c r="L8" s="2">
        <v>1120</v>
      </c>
      <c r="M8" s="2">
        <v>1189</v>
      </c>
      <c r="N8" s="2">
        <v>1150</v>
      </c>
      <c r="O8" s="2">
        <v>1203</v>
      </c>
      <c r="P8" s="4">
        <f t="shared" si="0"/>
        <v>0</v>
      </c>
      <c r="Q8" s="4">
        <f t="shared" si="1"/>
        <v>122.83333333333326</v>
      </c>
      <c r="R8" s="4">
        <f t="shared" si="2"/>
        <v>6.6666666666667425</v>
      </c>
      <c r="S8" s="4">
        <f t="shared" si="3"/>
        <v>92.333333333333258</v>
      </c>
      <c r="T8" s="4">
        <f t="shared" si="4"/>
        <v>1.6666666666667425</v>
      </c>
      <c r="U8" s="4">
        <f t="shared" si="5"/>
        <v>52.166666666666742</v>
      </c>
      <c r="V8" s="4">
        <f t="shared" si="6"/>
        <v>1.6666666666667425</v>
      </c>
      <c r="W8" s="4">
        <f t="shared" si="7"/>
        <v>64.333333333333258</v>
      </c>
      <c r="X8">
        <f t="shared" si="8"/>
        <v>7.8571428571428568</v>
      </c>
      <c r="Z8">
        <f t="shared" si="9"/>
        <v>4.2276422764227641</v>
      </c>
      <c r="AB8">
        <f t="shared" si="10"/>
        <v>6.1607142857142865</v>
      </c>
      <c r="AD8">
        <f t="shared" si="12"/>
        <v>4.6086956521739131</v>
      </c>
      <c r="AG8" s="1">
        <v>3</v>
      </c>
      <c r="AH8" s="2">
        <f t="shared" si="13"/>
        <v>1120</v>
      </c>
      <c r="AI8" s="2">
        <f t="shared" si="14"/>
        <v>1032</v>
      </c>
      <c r="AJ8" s="2">
        <f t="shared" si="15"/>
        <v>1230</v>
      </c>
      <c r="AK8" s="2">
        <f t="shared" si="16"/>
        <v>1282</v>
      </c>
      <c r="AL8" s="2">
        <f t="shared" si="17"/>
        <v>1120</v>
      </c>
      <c r="AM8" s="2">
        <f t="shared" si="18"/>
        <v>1189</v>
      </c>
      <c r="AN8" s="2">
        <f t="shared" si="19"/>
        <v>1150</v>
      </c>
      <c r="AO8" s="2">
        <f t="shared" si="20"/>
        <v>1203</v>
      </c>
      <c r="AS8">
        <v>21</v>
      </c>
      <c r="AT8">
        <f>AL13</f>
        <v>1121.6666666666667</v>
      </c>
      <c r="AU8">
        <f>AM13</f>
        <v>1136.8333333333333</v>
      </c>
      <c r="BF8" s="15" t="s">
        <v>4</v>
      </c>
      <c r="BG8" s="22">
        <f>AL13</f>
        <v>1121.6666666666667</v>
      </c>
      <c r="BH8" s="22">
        <f>AM13</f>
        <v>1136.8333333333333</v>
      </c>
      <c r="BI8" s="17">
        <f>AL12</f>
        <v>3.9068426042983568</v>
      </c>
      <c r="BJ8" s="18" t="s">
        <v>27</v>
      </c>
    </row>
    <row r="9" spans="7:62" ht="15" thickBot="1" x14ac:dyDescent="0.35">
      <c r="G9" s="1">
        <v>4</v>
      </c>
      <c r="H9" s="2">
        <v>1110</v>
      </c>
      <c r="I9" s="2">
        <v>1235</v>
      </c>
      <c r="J9" s="2">
        <v>1240</v>
      </c>
      <c r="K9" s="2">
        <v>1189</v>
      </c>
      <c r="L9" s="2">
        <v>1120</v>
      </c>
      <c r="M9" s="2">
        <v>1136</v>
      </c>
      <c r="N9" s="2">
        <v>1150</v>
      </c>
      <c r="O9" s="2">
        <v>1196</v>
      </c>
      <c r="P9" s="4">
        <f t="shared" si="0"/>
        <v>10</v>
      </c>
      <c r="Q9" s="4">
        <f t="shared" si="1"/>
        <v>80.166666666666742</v>
      </c>
      <c r="R9" s="4">
        <f t="shared" si="2"/>
        <v>3.3333333333332575</v>
      </c>
      <c r="S9" s="4">
        <f t="shared" si="3"/>
        <v>0.66666666666674246</v>
      </c>
      <c r="T9" s="4">
        <f t="shared" si="4"/>
        <v>1.6666666666667425</v>
      </c>
      <c r="U9" s="4">
        <f t="shared" si="5"/>
        <v>0.83333333333325754</v>
      </c>
      <c r="V9" s="4">
        <f t="shared" si="6"/>
        <v>1.6666666666667425</v>
      </c>
      <c r="W9" s="4">
        <f t="shared" si="7"/>
        <v>57.333333333333258</v>
      </c>
      <c r="X9">
        <f t="shared" si="8"/>
        <v>11.261261261261261</v>
      </c>
      <c r="Z9">
        <f t="shared" si="9"/>
        <v>4.112903225806452</v>
      </c>
      <c r="AB9">
        <f t="shared" si="10"/>
        <v>1.4285714285714286</v>
      </c>
      <c r="AD9">
        <f t="shared" si="12"/>
        <v>4</v>
      </c>
      <c r="AG9" s="1">
        <v>4</v>
      </c>
      <c r="AH9" s="2">
        <f t="shared" si="13"/>
        <v>1110</v>
      </c>
      <c r="AI9" s="2">
        <f t="shared" si="14"/>
        <v>1235</v>
      </c>
      <c r="AJ9" s="2">
        <f t="shared" si="15"/>
        <v>1240</v>
      </c>
      <c r="AK9" s="2">
        <f t="shared" si="16"/>
        <v>1189</v>
      </c>
      <c r="AL9" s="2">
        <f t="shared" si="17"/>
        <v>1120</v>
      </c>
      <c r="AM9" s="2">
        <f t="shared" si="18"/>
        <v>1136</v>
      </c>
      <c r="AN9" s="2">
        <f t="shared" si="19"/>
        <v>1150</v>
      </c>
      <c r="AO9" s="2">
        <f t="shared" si="20"/>
        <v>1196</v>
      </c>
      <c r="AS9">
        <v>28</v>
      </c>
      <c r="AT9">
        <f>AN13</f>
        <v>1148.3333333333333</v>
      </c>
      <c r="AU9">
        <f>AO13</f>
        <v>1138.6666666666667</v>
      </c>
      <c r="BF9" s="19" t="s">
        <v>5</v>
      </c>
      <c r="BG9" s="23">
        <f>AN13</f>
        <v>1148.3333333333333</v>
      </c>
      <c r="BH9" s="23">
        <f>AO13</f>
        <v>1138.6666666666667</v>
      </c>
      <c r="BI9" s="20">
        <f>AN12</f>
        <v>4.9922451055174166</v>
      </c>
      <c r="BJ9" s="21" t="s">
        <v>27</v>
      </c>
    </row>
    <row r="10" spans="7:62" ht="15" thickBot="1" x14ac:dyDescent="0.35">
      <c r="G10" s="1">
        <v>5</v>
      </c>
      <c r="H10" s="2">
        <v>1120</v>
      </c>
      <c r="I10" s="2">
        <v>1169</v>
      </c>
      <c r="J10" s="2">
        <v>1240</v>
      </c>
      <c r="K10" s="2">
        <v>1095</v>
      </c>
      <c r="L10" s="2">
        <v>1120</v>
      </c>
      <c r="M10" s="2">
        <v>1203</v>
      </c>
      <c r="N10" s="2">
        <v>1150</v>
      </c>
      <c r="O10" s="2">
        <v>1194</v>
      </c>
      <c r="P10" s="4">
        <f t="shared" si="0"/>
        <v>0</v>
      </c>
      <c r="Q10" s="4">
        <f t="shared" si="1"/>
        <v>14.166666666666742</v>
      </c>
      <c r="R10" s="4">
        <f t="shared" si="2"/>
        <v>3.3333333333332575</v>
      </c>
      <c r="S10" s="4">
        <f t="shared" si="3"/>
        <v>94.666666666666742</v>
      </c>
      <c r="T10" s="4">
        <f t="shared" si="4"/>
        <v>1.6666666666667425</v>
      </c>
      <c r="U10" s="4">
        <f t="shared" si="5"/>
        <v>66.166666666666742</v>
      </c>
      <c r="V10" s="4">
        <f t="shared" si="6"/>
        <v>1.6666666666667425</v>
      </c>
      <c r="W10" s="4">
        <f t="shared" si="7"/>
        <v>55.333333333333258</v>
      </c>
      <c r="X10">
        <f t="shared" si="8"/>
        <v>4.375</v>
      </c>
      <c r="Z10">
        <f t="shared" si="9"/>
        <v>11.693548387096774</v>
      </c>
      <c r="AB10">
        <f t="shared" si="10"/>
        <v>7.4107142857142856</v>
      </c>
      <c r="AD10">
        <f t="shared" si="12"/>
        <v>3.8260869565217388</v>
      </c>
      <c r="AG10" s="1">
        <v>5</v>
      </c>
      <c r="AH10" s="2">
        <f t="shared" si="13"/>
        <v>1120</v>
      </c>
      <c r="AI10" s="2">
        <f t="shared" si="14"/>
        <v>1169</v>
      </c>
      <c r="AJ10" s="2">
        <f t="shared" si="15"/>
        <v>1240</v>
      </c>
      <c r="AK10" s="2">
        <f t="shared" si="16"/>
        <v>1095</v>
      </c>
      <c r="AL10" s="2">
        <f t="shared" si="17"/>
        <v>1120</v>
      </c>
      <c r="AM10" s="2">
        <f t="shared" si="18"/>
        <v>1203</v>
      </c>
      <c r="AN10" s="2">
        <f t="shared" si="19"/>
        <v>1150</v>
      </c>
      <c r="AO10" s="2">
        <f t="shared" si="20"/>
        <v>1194</v>
      </c>
      <c r="BF10" s="10"/>
      <c r="BG10" s="10"/>
      <c r="BH10" s="10"/>
      <c r="BI10" s="10"/>
      <c r="BJ10" s="10"/>
    </row>
    <row r="11" spans="7:62" ht="15" thickBot="1" x14ac:dyDescent="0.35">
      <c r="G11" s="1">
        <v>6</v>
      </c>
      <c r="H11" s="2">
        <v>1120</v>
      </c>
      <c r="I11" s="2">
        <v>1152</v>
      </c>
      <c r="J11" s="2">
        <v>1230</v>
      </c>
      <c r="K11" s="2">
        <v>1154</v>
      </c>
      <c r="L11" s="2">
        <v>1130</v>
      </c>
      <c r="M11" s="2">
        <v>1078</v>
      </c>
      <c r="N11" s="2">
        <v>1150</v>
      </c>
      <c r="O11" s="2">
        <v>1043</v>
      </c>
      <c r="P11" s="4">
        <f t="shared" si="0"/>
        <v>0</v>
      </c>
      <c r="Q11" s="4">
        <f t="shared" si="1"/>
        <v>2.8333333333332575</v>
      </c>
      <c r="R11" s="4">
        <f t="shared" si="2"/>
        <v>6.6666666666667425</v>
      </c>
      <c r="S11" s="4">
        <f t="shared" si="3"/>
        <v>35.666666666666742</v>
      </c>
      <c r="T11" s="4">
        <f t="shared" si="4"/>
        <v>8.3333333333332575</v>
      </c>
      <c r="U11" s="4">
        <f t="shared" si="5"/>
        <v>58.833333333333258</v>
      </c>
      <c r="V11" s="4">
        <f t="shared" si="6"/>
        <v>1.6666666666667425</v>
      </c>
      <c r="W11" s="4">
        <f t="shared" si="7"/>
        <v>95.666666666666742</v>
      </c>
      <c r="X11">
        <f t="shared" si="8"/>
        <v>2.8571428571428572</v>
      </c>
      <c r="Z11">
        <f t="shared" si="9"/>
        <v>6.178861788617886</v>
      </c>
      <c r="AB11">
        <f t="shared" si="10"/>
        <v>4.6017699115044248</v>
      </c>
      <c r="AD11">
        <f t="shared" si="12"/>
        <v>9.304347826086957</v>
      </c>
      <c r="AG11" s="1">
        <v>6</v>
      </c>
      <c r="AH11" s="2">
        <f t="shared" si="13"/>
        <v>1120</v>
      </c>
      <c r="AI11" s="2">
        <f t="shared" si="14"/>
        <v>1152</v>
      </c>
      <c r="AJ11" s="2">
        <f t="shared" si="15"/>
        <v>1230</v>
      </c>
      <c r="AK11" s="2">
        <f t="shared" si="16"/>
        <v>1154</v>
      </c>
      <c r="AL11" s="2">
        <f t="shared" si="17"/>
        <v>1130</v>
      </c>
      <c r="AM11" s="2">
        <f t="shared" si="18"/>
        <v>1078</v>
      </c>
      <c r="AN11" s="2">
        <f t="shared" si="19"/>
        <v>1150</v>
      </c>
      <c r="AO11" s="2">
        <f t="shared" si="20"/>
        <v>1043</v>
      </c>
      <c r="BF11" s="10"/>
      <c r="BG11" s="10"/>
      <c r="BH11" s="10"/>
      <c r="BI11" s="10"/>
      <c r="BJ11" s="10"/>
    </row>
    <row r="12" spans="7:62" ht="28.2" thickBot="1" x14ac:dyDescent="0.35">
      <c r="G12" s="3" t="s">
        <v>7</v>
      </c>
      <c r="H12" s="28"/>
      <c r="I12" s="29"/>
      <c r="J12" s="28"/>
      <c r="K12" s="29"/>
      <c r="L12" s="28"/>
      <c r="M12" s="29"/>
      <c r="N12" s="28"/>
      <c r="O12" s="29"/>
      <c r="AG12" s="3" t="s">
        <v>21</v>
      </c>
      <c r="AH12" s="45">
        <f>X14</f>
        <v>5.7369695865271089</v>
      </c>
      <c r="AI12" s="42"/>
      <c r="AJ12" s="45">
        <f>Z14</f>
        <v>5.7129119678293563</v>
      </c>
      <c r="AK12" s="42"/>
      <c r="AL12" s="45">
        <f>AB14</f>
        <v>3.9068426042983568</v>
      </c>
      <c r="AM12" s="42"/>
      <c r="AN12" s="45">
        <f>AD14</f>
        <v>4.9922451055174166</v>
      </c>
      <c r="AO12" s="42"/>
      <c r="AP12" s="4">
        <f>AVERAGE(AH12:AO12)</f>
        <v>5.08724231604306</v>
      </c>
      <c r="BF12" s="10"/>
      <c r="BG12" s="10"/>
      <c r="BH12" s="10"/>
      <c r="BI12" s="10"/>
      <c r="BJ12" s="10"/>
    </row>
    <row r="13" spans="7:62" ht="28.2" thickBot="1" x14ac:dyDescent="0.35">
      <c r="G13" s="3" t="s">
        <v>8</v>
      </c>
      <c r="H13" s="28"/>
      <c r="I13" s="29"/>
      <c r="J13" s="28"/>
      <c r="K13" s="29"/>
      <c r="L13" s="28"/>
      <c r="M13" s="29"/>
      <c r="N13" s="28"/>
      <c r="O13" s="29"/>
      <c r="AG13" t="s">
        <v>25</v>
      </c>
      <c r="AH13" s="9">
        <f xml:space="preserve"> AVERAGE(AH6:AH11)</f>
        <v>1120</v>
      </c>
      <c r="AI13" s="9">
        <f t="shared" ref="AI13:AO13" si="21" xml:space="preserve"> AVERAGE(AI6:AI11)</f>
        <v>1154.8333333333333</v>
      </c>
      <c r="AJ13" s="9">
        <f t="shared" si="21"/>
        <v>1236.6666666666667</v>
      </c>
      <c r="AK13" s="9">
        <f t="shared" si="21"/>
        <v>1189.6666666666667</v>
      </c>
      <c r="AL13" s="9">
        <f t="shared" si="21"/>
        <v>1121.6666666666667</v>
      </c>
      <c r="AM13" s="9">
        <f t="shared" si="21"/>
        <v>1136.8333333333333</v>
      </c>
      <c r="AN13" s="9">
        <f t="shared" si="21"/>
        <v>1148.3333333333333</v>
      </c>
      <c r="AO13" s="9">
        <f t="shared" si="21"/>
        <v>1138.6666666666667</v>
      </c>
      <c r="BF13" s="10"/>
      <c r="BG13" s="10"/>
      <c r="BH13" s="10"/>
      <c r="BI13" s="10"/>
      <c r="BJ13" s="10"/>
    </row>
    <row r="14" spans="7:62" x14ac:dyDescent="0.3">
      <c r="G14" t="s">
        <v>9</v>
      </c>
      <c r="H14" s="4">
        <f>AVERAGE(H6:H11)</f>
        <v>1120</v>
      </c>
      <c r="I14" s="4">
        <f t="shared" ref="I14:O14" si="22">AVERAGE(I6:I11)</f>
        <v>1154.8333333333333</v>
      </c>
      <c r="J14" s="4">
        <f t="shared" si="22"/>
        <v>1236.6666666666667</v>
      </c>
      <c r="K14" s="4">
        <f t="shared" si="22"/>
        <v>1189.6666666666667</v>
      </c>
      <c r="L14" s="4">
        <f t="shared" si="22"/>
        <v>1121.6666666666667</v>
      </c>
      <c r="M14" s="4">
        <f t="shared" si="22"/>
        <v>1136.8333333333333</v>
      </c>
      <c r="N14" s="4">
        <f t="shared" si="22"/>
        <v>1148.3333333333333</v>
      </c>
      <c r="O14" s="4">
        <f t="shared" si="22"/>
        <v>1138.6666666666667</v>
      </c>
      <c r="X14" s="4">
        <f t="shared" ref="X14" si="23">AVERAGE(X6:X11)</f>
        <v>5.7369695865271089</v>
      </c>
      <c r="Z14" s="4">
        <f t="shared" ref="Z14" si="24">AVERAGE(Z6:Z11)</f>
        <v>5.7129119678293563</v>
      </c>
      <c r="AB14" s="4">
        <f t="shared" ref="AB14" si="25">AVERAGE(AB6:AB11)</f>
        <v>3.9068426042983568</v>
      </c>
      <c r="AD14" s="4">
        <f t="shared" ref="AD14" si="26">AVERAGE(AD6:AD11)</f>
        <v>4.9922451055174166</v>
      </c>
      <c r="BF14" s="10"/>
      <c r="BG14" s="10"/>
      <c r="BH14" s="10"/>
      <c r="BI14" s="10"/>
      <c r="BJ14" s="10"/>
    </row>
    <row r="15" spans="7:62" x14ac:dyDescent="0.3">
      <c r="G15" t="s">
        <v>10</v>
      </c>
      <c r="H15" s="4">
        <f>AVERAGE(P6:P11)</f>
        <v>3.3333333333333335</v>
      </c>
      <c r="I15" s="4">
        <f>AVERAGE(Q6:Q11)</f>
        <v>45.833333333333336</v>
      </c>
      <c r="J15" s="4">
        <f t="shared" ref="J15:O15" si="27">AVERAGE(R6:R11)</f>
        <v>4.4444444444444189</v>
      </c>
      <c r="K15" s="4">
        <f t="shared" si="27"/>
        <v>53.888888888888914</v>
      </c>
      <c r="L15" s="4">
        <f t="shared" si="27"/>
        <v>2.7777777777778283</v>
      </c>
      <c r="M15" s="4">
        <f t="shared" si="27"/>
        <v>39.444444444444422</v>
      </c>
      <c r="N15" s="4">
        <f t="shared" si="27"/>
        <v>2.7777777777778283</v>
      </c>
      <c r="O15" s="4">
        <f t="shared" si="27"/>
        <v>59</v>
      </c>
      <c r="BF15" s="10"/>
      <c r="BG15" s="10"/>
      <c r="BH15" s="10"/>
      <c r="BI15" s="10"/>
      <c r="BJ15" s="10"/>
    </row>
    <row r="16" spans="7:62" x14ac:dyDescent="0.3">
      <c r="G16" t="s">
        <v>12</v>
      </c>
      <c r="H16" s="4">
        <f>100-H15</f>
        <v>96.666666666666671</v>
      </c>
      <c r="I16" s="4">
        <f t="shared" ref="I16:O16" si="28">100-I15</f>
        <v>54.166666666666664</v>
      </c>
      <c r="J16" s="4">
        <f t="shared" si="28"/>
        <v>95.555555555555586</v>
      </c>
      <c r="K16" s="4">
        <f t="shared" si="28"/>
        <v>46.111111111111086</v>
      </c>
      <c r="L16" s="4">
        <f t="shared" si="28"/>
        <v>97.222222222222172</v>
      </c>
      <c r="M16" s="4">
        <f>100-M15</f>
        <v>60.555555555555578</v>
      </c>
      <c r="N16" s="4">
        <f t="shared" si="28"/>
        <v>97.222222222222172</v>
      </c>
      <c r="O16" s="4">
        <f t="shared" si="28"/>
        <v>41</v>
      </c>
      <c r="BF16" s="10"/>
      <c r="BG16" s="10"/>
      <c r="BH16" s="10"/>
      <c r="BI16" s="10"/>
      <c r="BJ16" s="10"/>
    </row>
    <row r="17" spans="7:62" x14ac:dyDescent="0.3">
      <c r="G17" t="s">
        <v>13</v>
      </c>
      <c r="H17" s="4">
        <f t="shared" ref="H17:O17" si="29">STDEV(H6:H11)</f>
        <v>6.324555320336759</v>
      </c>
      <c r="I17" s="4">
        <f t="shared" si="29"/>
        <v>68.88662182649594</v>
      </c>
      <c r="J17" s="4">
        <f t="shared" si="29"/>
        <v>5.1639777949432224</v>
      </c>
      <c r="K17" s="4">
        <f t="shared" si="29"/>
        <v>70.010475406660873</v>
      </c>
      <c r="L17" s="4">
        <f t="shared" si="29"/>
        <v>4.0824829046386295</v>
      </c>
      <c r="M17" s="4">
        <f t="shared" si="29"/>
        <v>51.394227950876605</v>
      </c>
      <c r="N17" s="4">
        <f t="shared" si="29"/>
        <v>4.0824829046386295</v>
      </c>
      <c r="O17" s="4">
        <f t="shared" si="29"/>
        <v>68.101884457529266</v>
      </c>
      <c r="BF17" s="10"/>
      <c r="BG17" s="10"/>
      <c r="BH17" s="10"/>
      <c r="BI17" s="10"/>
      <c r="BJ17" s="10"/>
    </row>
    <row r="18" spans="7:62" ht="15" thickBot="1" x14ac:dyDescent="0.35">
      <c r="BF18" s="10"/>
      <c r="BG18" s="10"/>
      <c r="BH18" s="10"/>
      <c r="BI18" s="10"/>
      <c r="BJ18" s="10"/>
    </row>
    <row r="19" spans="7:62" ht="15" thickBot="1" x14ac:dyDescent="0.35">
      <c r="G19" s="36" t="s">
        <v>15</v>
      </c>
      <c r="H19" s="37"/>
      <c r="I19" s="37"/>
      <c r="J19" s="37"/>
      <c r="K19" s="37"/>
      <c r="L19" s="37"/>
      <c r="M19" s="37"/>
      <c r="N19" s="37"/>
      <c r="O19" s="38"/>
      <c r="P19" s="30" t="s">
        <v>11</v>
      </c>
      <c r="Q19" s="31"/>
      <c r="R19" s="31"/>
      <c r="S19" s="31"/>
      <c r="T19" s="31"/>
      <c r="U19" s="31"/>
      <c r="V19" s="31"/>
      <c r="W19" s="31"/>
      <c r="AG19" s="36" t="s">
        <v>24</v>
      </c>
      <c r="AH19" s="37"/>
      <c r="AI19" s="37"/>
      <c r="AJ19" s="37"/>
      <c r="AK19" s="37"/>
      <c r="AL19" s="37"/>
      <c r="AM19" s="37"/>
      <c r="AN19" s="37"/>
      <c r="AO19" s="38"/>
      <c r="BF19" s="10"/>
      <c r="BG19" s="10"/>
      <c r="BH19" s="10"/>
      <c r="BI19" s="10"/>
      <c r="BJ19" s="10"/>
    </row>
    <row r="20" spans="7:62" ht="15" thickBot="1" x14ac:dyDescent="0.35">
      <c r="G20" s="32" t="s">
        <v>1</v>
      </c>
      <c r="H20" s="34" t="s">
        <v>2</v>
      </c>
      <c r="I20" s="35"/>
      <c r="J20" s="34" t="s">
        <v>3</v>
      </c>
      <c r="K20" s="35"/>
      <c r="L20" s="34" t="s">
        <v>4</v>
      </c>
      <c r="M20" s="35"/>
      <c r="N20" s="34" t="s">
        <v>5</v>
      </c>
      <c r="O20" s="35"/>
      <c r="P20" s="34" t="s">
        <v>2</v>
      </c>
      <c r="Q20" s="35"/>
      <c r="R20" s="34" t="s">
        <v>3</v>
      </c>
      <c r="S20" s="35"/>
      <c r="T20" s="34" t="s">
        <v>4</v>
      </c>
      <c r="U20" s="35"/>
      <c r="V20" s="34" t="s">
        <v>5</v>
      </c>
      <c r="W20" s="35"/>
      <c r="AG20" s="39" t="s">
        <v>23</v>
      </c>
      <c r="AH20" s="34" t="s">
        <v>2</v>
      </c>
      <c r="AI20" s="35"/>
      <c r="AJ20" s="34" t="s">
        <v>3</v>
      </c>
      <c r="AK20" s="35"/>
      <c r="AL20" s="34" t="s">
        <v>4</v>
      </c>
      <c r="AM20" s="35"/>
      <c r="AN20" s="34" t="s">
        <v>5</v>
      </c>
      <c r="AO20" s="35"/>
      <c r="BF20" s="10"/>
      <c r="BG20" s="10"/>
      <c r="BH20" s="10"/>
      <c r="BI20" s="10"/>
      <c r="BJ20" s="10"/>
    </row>
    <row r="21" spans="7:62" ht="31.8" thickBot="1" x14ac:dyDescent="0.35">
      <c r="G21" s="33"/>
      <c r="H21" s="8" t="s">
        <v>16</v>
      </c>
      <c r="I21" s="8" t="s">
        <v>20</v>
      </c>
      <c r="J21" s="8" t="s">
        <v>16</v>
      </c>
      <c r="K21" s="8" t="s">
        <v>20</v>
      </c>
      <c r="L21" s="8" t="s">
        <v>16</v>
      </c>
      <c r="M21" s="8" t="s">
        <v>20</v>
      </c>
      <c r="N21" s="8" t="s">
        <v>16</v>
      </c>
      <c r="O21" s="8" t="s">
        <v>20</v>
      </c>
      <c r="P21" s="8" t="s">
        <v>16</v>
      </c>
      <c r="Q21" s="8" t="s">
        <v>20</v>
      </c>
      <c r="R21" s="8" t="s">
        <v>16</v>
      </c>
      <c r="S21" s="8" t="s">
        <v>20</v>
      </c>
      <c r="T21" s="8" t="s">
        <v>16</v>
      </c>
      <c r="U21" s="8" t="s">
        <v>20</v>
      </c>
      <c r="V21" s="8" t="s">
        <v>16</v>
      </c>
      <c r="W21" s="8" t="s">
        <v>20</v>
      </c>
      <c r="X21" s="43" t="s">
        <v>18</v>
      </c>
      <c r="Y21" s="44"/>
      <c r="Z21" s="44"/>
      <c r="AA21" s="44"/>
      <c r="AB21" s="44"/>
      <c r="AC21" s="44"/>
      <c r="AD21" s="44"/>
      <c r="AG21" s="40"/>
      <c r="AH21" s="8" t="s">
        <v>16</v>
      </c>
      <c r="AI21" s="8" t="s">
        <v>20</v>
      </c>
      <c r="AJ21" s="8" t="s">
        <v>16</v>
      </c>
      <c r="AK21" s="8" t="s">
        <v>20</v>
      </c>
      <c r="AL21" s="8" t="s">
        <v>16</v>
      </c>
      <c r="AM21" s="8" t="s">
        <v>20</v>
      </c>
      <c r="AN21" s="8" t="s">
        <v>16</v>
      </c>
      <c r="AO21" s="8" t="s">
        <v>20</v>
      </c>
      <c r="AP21" s="4">
        <f>AVERAGE(AH22:AH27,AJ22:AJ27,AL22:AL27,AN22:AN27)</f>
        <v>9.9012499999999992</v>
      </c>
      <c r="AQ21" s="4">
        <f>AVERAGE(AI22:AI27,AK22:AK27,AM22:AM27,AO22:AO27)</f>
        <v>9.8166666666666647</v>
      </c>
      <c r="BF21" s="11" t="s">
        <v>26</v>
      </c>
      <c r="BG21" s="12" t="s">
        <v>16</v>
      </c>
      <c r="BH21" s="12" t="s">
        <v>20</v>
      </c>
      <c r="BI21" s="13" t="s">
        <v>29</v>
      </c>
      <c r="BJ21" s="14" t="s">
        <v>28</v>
      </c>
    </row>
    <row r="22" spans="7:62" ht="15" thickBot="1" x14ac:dyDescent="0.35">
      <c r="G22" s="1">
        <v>1</v>
      </c>
      <c r="H22" s="2">
        <v>10.37</v>
      </c>
      <c r="I22" s="2">
        <v>9.9</v>
      </c>
      <c r="J22" s="2">
        <v>9.94</v>
      </c>
      <c r="K22" s="2">
        <v>9.6</v>
      </c>
      <c r="L22" s="2">
        <v>9.23</v>
      </c>
      <c r="M22" s="7">
        <v>9.6</v>
      </c>
      <c r="N22" s="7">
        <v>9.42</v>
      </c>
      <c r="O22" s="7">
        <v>10.3</v>
      </c>
      <c r="P22" s="4">
        <f t="shared" ref="P22:P27" si="30">ABS(H22-$H$30)</f>
        <v>0.586666666666666</v>
      </c>
      <c r="Q22" s="4">
        <f t="shared" ref="Q22:Q27" si="31">ABS(I22-$I$30)</f>
        <v>0.41666666666666607</v>
      </c>
      <c r="R22" s="4">
        <f t="shared" ref="R22:R26" si="32">ABS(J22-$J$30)</f>
        <v>0.34833333333333272</v>
      </c>
      <c r="S22" s="4">
        <f t="shared" ref="S22:S26" si="33">ABS(K22-$K$30)</f>
        <v>0.63333333333333464</v>
      </c>
      <c r="T22" s="4">
        <f t="shared" ref="T22:T27" si="34">ABS(L22-$L$30)</f>
        <v>0.52000000000000135</v>
      </c>
      <c r="U22" s="4">
        <f t="shared" ref="U22:U27" si="35">ABS(M22-$M$30)</f>
        <v>1.6666666666667496E-2</v>
      </c>
      <c r="V22" s="4">
        <f t="shared" ref="V22:V27" si="36">ABS(N22-$N$30)</f>
        <v>0.36333333333333329</v>
      </c>
      <c r="W22" s="4">
        <f t="shared" ref="W22:W27" si="37">ABS(O22-$O$30)</f>
        <v>0.36666666666666892</v>
      </c>
      <c r="X22">
        <f>ABS((H22-I22)/H22)*100</f>
        <v>4.5323047251687454</v>
      </c>
      <c r="Z22">
        <f t="shared" ref="Z22" si="38">ABS((J22-K22)/J22)*100</f>
        <v>3.4205231388329969</v>
      </c>
      <c r="AB22">
        <f t="shared" ref="AB22:AB27" si="39">ABS((L22-M22)/L22)*100</f>
        <v>4.0086673889490703</v>
      </c>
      <c r="AD22">
        <f t="shared" ref="AD22" si="40">ABS((N22-O22)/N22)*100</f>
        <v>9.3418259023354651</v>
      </c>
      <c r="AG22" s="1">
        <v>1</v>
      </c>
      <c r="AH22" s="2">
        <f>H22</f>
        <v>10.37</v>
      </c>
      <c r="AI22" s="2">
        <f t="shared" ref="AI22:AI27" si="41">I22</f>
        <v>9.9</v>
      </c>
      <c r="AJ22" s="2">
        <f t="shared" ref="AJ22:AJ27" si="42">J22</f>
        <v>9.94</v>
      </c>
      <c r="AK22" s="2">
        <f t="shared" ref="AK22:AK27" si="43">K22</f>
        <v>9.6</v>
      </c>
      <c r="AL22" s="2">
        <f t="shared" ref="AL22:AL27" si="44">L22</f>
        <v>9.23</v>
      </c>
      <c r="AM22" s="2">
        <f t="shared" ref="AM22:AM27" si="45">M22</f>
        <v>9.6</v>
      </c>
      <c r="AN22" s="2">
        <f t="shared" ref="AN22:AN27" si="46">N22</f>
        <v>9.42</v>
      </c>
      <c r="AO22" s="2">
        <f t="shared" ref="AO22:AO27" si="47">O22</f>
        <v>10.3</v>
      </c>
      <c r="AS22">
        <v>7</v>
      </c>
      <c r="AT22">
        <f>AH29</f>
        <v>9.7833333333333332</v>
      </c>
      <c r="AU22">
        <f>AI29</f>
        <v>9.4833333333333343</v>
      </c>
      <c r="BF22" s="15" t="s">
        <v>2</v>
      </c>
      <c r="BG22" s="22">
        <f xml:space="preserve"> AH29</f>
        <v>9.7833333333333332</v>
      </c>
      <c r="BH22" s="22">
        <f xml:space="preserve"> AI29</f>
        <v>9.4833333333333343</v>
      </c>
      <c r="BI22" s="17">
        <f>AH28</f>
        <v>5.0178781751561461</v>
      </c>
      <c r="BJ22" s="18" t="s">
        <v>27</v>
      </c>
    </row>
    <row r="23" spans="7:62" ht="15" thickBot="1" x14ac:dyDescent="0.35">
      <c r="G23" s="1">
        <v>2</v>
      </c>
      <c r="H23" s="2">
        <v>9.11</v>
      </c>
      <c r="I23" s="2">
        <v>9.6999999999999993</v>
      </c>
      <c r="J23" s="2">
        <v>10.53</v>
      </c>
      <c r="K23" s="2">
        <v>10.5</v>
      </c>
      <c r="L23" s="2">
        <v>10.34</v>
      </c>
      <c r="M23" s="7">
        <v>10.199999999999999</v>
      </c>
      <c r="N23" s="7">
        <v>9.59</v>
      </c>
      <c r="O23" s="7">
        <v>9.6999999999999993</v>
      </c>
      <c r="P23" s="4">
        <f t="shared" si="30"/>
        <v>0.67333333333333378</v>
      </c>
      <c r="Q23" s="4">
        <f t="shared" si="31"/>
        <v>0.21666666666666501</v>
      </c>
      <c r="R23" s="4">
        <f t="shared" si="32"/>
        <v>0.24166666666666714</v>
      </c>
      <c r="S23" s="4">
        <f t="shared" si="33"/>
        <v>0.26666666666666572</v>
      </c>
      <c r="T23" s="4">
        <f t="shared" si="34"/>
        <v>0.58999999999999808</v>
      </c>
      <c r="U23" s="4">
        <f t="shared" si="35"/>
        <v>0.58333333333333215</v>
      </c>
      <c r="V23" s="4">
        <f t="shared" si="36"/>
        <v>0.19333333333333336</v>
      </c>
      <c r="W23" s="4">
        <f t="shared" si="37"/>
        <v>0.2333333333333325</v>
      </c>
      <c r="X23">
        <f>ABS((H23-I23)/H23)*100</f>
        <v>6.4763995609220624</v>
      </c>
      <c r="Z23">
        <f t="shared" ref="Z23:AD23" si="48">ABS((J23-K23)/J23)*100</f>
        <v>0.28490028490027886</v>
      </c>
      <c r="AB23">
        <f t="shared" si="39"/>
        <v>1.3539651837524234</v>
      </c>
      <c r="AD23">
        <f t="shared" si="48"/>
        <v>1.1470281543274186</v>
      </c>
      <c r="AG23" s="1">
        <v>2</v>
      </c>
      <c r="AH23" s="2">
        <f t="shared" ref="AH23:AH27" si="49">H23</f>
        <v>9.11</v>
      </c>
      <c r="AI23" s="2">
        <f t="shared" si="41"/>
        <v>9.6999999999999993</v>
      </c>
      <c r="AJ23" s="2">
        <f t="shared" si="42"/>
        <v>10.53</v>
      </c>
      <c r="AK23" s="2">
        <f t="shared" si="43"/>
        <v>10.5</v>
      </c>
      <c r="AL23" s="2">
        <f t="shared" si="44"/>
        <v>10.34</v>
      </c>
      <c r="AM23" s="2">
        <f t="shared" si="45"/>
        <v>10.199999999999999</v>
      </c>
      <c r="AN23" s="2">
        <f t="shared" si="46"/>
        <v>9.59</v>
      </c>
      <c r="AO23" s="2">
        <f t="shared" si="47"/>
        <v>9.6999999999999993</v>
      </c>
      <c r="AS23">
        <v>14</v>
      </c>
      <c r="AT23">
        <f>AJ29</f>
        <v>10.288333333333332</v>
      </c>
      <c r="AU23">
        <f>AK29</f>
        <v>10.233333333333334</v>
      </c>
      <c r="BF23" s="15" t="s">
        <v>3</v>
      </c>
      <c r="BG23" s="22">
        <f>AJ29</f>
        <v>10.288333333333332</v>
      </c>
      <c r="BH23" s="22">
        <f>AK29</f>
        <v>10.233333333333334</v>
      </c>
      <c r="BI23" s="17">
        <f>AJ28</f>
        <v>3.9747531208843898</v>
      </c>
      <c r="BJ23" s="18" t="s">
        <v>27</v>
      </c>
    </row>
    <row r="24" spans="7:62" ht="15" thickBot="1" x14ac:dyDescent="0.35">
      <c r="G24" s="1">
        <v>3</v>
      </c>
      <c r="H24" s="2">
        <v>10.39</v>
      </c>
      <c r="I24" s="2">
        <v>10.199999999999999</v>
      </c>
      <c r="J24" s="2">
        <v>9.52</v>
      </c>
      <c r="K24" s="2">
        <v>9.8000000000000007</v>
      </c>
      <c r="L24" s="2">
        <v>9.6300000000000008</v>
      </c>
      <c r="M24" s="7">
        <v>10.199999999999999</v>
      </c>
      <c r="N24" s="7">
        <v>10.35</v>
      </c>
      <c r="O24" s="7">
        <v>10.1</v>
      </c>
      <c r="P24" s="4">
        <f t="shared" si="30"/>
        <v>0.60666666666666735</v>
      </c>
      <c r="Q24" s="4">
        <f t="shared" si="31"/>
        <v>0.71666666666666501</v>
      </c>
      <c r="R24" s="4">
        <f t="shared" si="32"/>
        <v>0.76833333333333265</v>
      </c>
      <c r="S24" s="4">
        <f t="shared" si="33"/>
        <v>0.43333333333333357</v>
      </c>
      <c r="T24" s="4">
        <f t="shared" si="34"/>
        <v>0.12000000000000099</v>
      </c>
      <c r="U24" s="4">
        <f t="shared" si="35"/>
        <v>0.58333333333333215</v>
      </c>
      <c r="V24" s="4">
        <f t="shared" si="36"/>
        <v>0.56666666666666643</v>
      </c>
      <c r="W24" s="4">
        <f t="shared" si="37"/>
        <v>0.16666666666666785</v>
      </c>
      <c r="X24">
        <f t="shared" ref="X24:X27" si="50">ABS((H24-I24)/H24)*100</f>
        <v>1.8286814244465956</v>
      </c>
      <c r="Z24">
        <f t="shared" ref="Z24:Z27" si="51">ABS((J24-K24)/J24)*100</f>
        <v>2.9411764705882475</v>
      </c>
      <c r="AB24">
        <f t="shared" si="39"/>
        <v>5.9190031152647817</v>
      </c>
      <c r="AD24">
        <f t="shared" ref="AD24:AD27" si="52">ABS((N24-O24)/N24)*100</f>
        <v>2.4154589371980677</v>
      </c>
      <c r="AG24" s="1">
        <v>3</v>
      </c>
      <c r="AH24" s="2">
        <f t="shared" si="49"/>
        <v>10.39</v>
      </c>
      <c r="AI24" s="2">
        <f t="shared" si="41"/>
        <v>10.199999999999999</v>
      </c>
      <c r="AJ24" s="2">
        <f t="shared" si="42"/>
        <v>9.52</v>
      </c>
      <c r="AK24" s="2">
        <f t="shared" si="43"/>
        <v>9.8000000000000007</v>
      </c>
      <c r="AL24" s="2">
        <f t="shared" si="44"/>
        <v>9.6300000000000008</v>
      </c>
      <c r="AM24" s="2">
        <f t="shared" si="45"/>
        <v>10.199999999999999</v>
      </c>
      <c r="AN24" s="2">
        <f t="shared" si="46"/>
        <v>10.35</v>
      </c>
      <c r="AO24" s="2">
        <f t="shared" si="47"/>
        <v>10.1</v>
      </c>
      <c r="AS24">
        <v>21</v>
      </c>
      <c r="AT24">
        <f>AL29</f>
        <v>9.7500000000000018</v>
      </c>
      <c r="AU24">
        <f>AM29</f>
        <v>9.6166666666666671</v>
      </c>
      <c r="BF24" s="15" t="s">
        <v>4</v>
      </c>
      <c r="BG24" s="22">
        <f>AL29</f>
        <v>9.7500000000000018</v>
      </c>
      <c r="BH24" s="22">
        <f>AM29</f>
        <v>9.6166666666666671</v>
      </c>
      <c r="BI24" s="17">
        <f>AL28</f>
        <v>4.5968832473087353</v>
      </c>
      <c r="BJ24" s="18" t="s">
        <v>27</v>
      </c>
    </row>
    <row r="25" spans="7:62" ht="15" thickBot="1" x14ac:dyDescent="0.35">
      <c r="G25" s="1">
        <v>4</v>
      </c>
      <c r="H25" s="2">
        <v>9.19</v>
      </c>
      <c r="I25" s="2">
        <v>8.9</v>
      </c>
      <c r="J25" s="2">
        <v>10.38</v>
      </c>
      <c r="K25" s="2">
        <v>11.2</v>
      </c>
      <c r="L25" s="2">
        <v>10.23</v>
      </c>
      <c r="M25" s="7">
        <v>9.4</v>
      </c>
      <c r="N25" s="7">
        <v>9.2899999999999991</v>
      </c>
      <c r="O25" s="7">
        <v>9.5</v>
      </c>
      <c r="P25" s="4">
        <f t="shared" si="30"/>
        <v>0.59333333333333371</v>
      </c>
      <c r="Q25" s="4">
        <f t="shared" si="31"/>
        <v>0.58333333333333393</v>
      </c>
      <c r="R25" s="4">
        <f t="shared" si="32"/>
        <v>9.1666666666668561E-2</v>
      </c>
      <c r="S25" s="4">
        <f t="shared" si="33"/>
        <v>0.96666666666666501</v>
      </c>
      <c r="T25" s="4">
        <f t="shared" si="34"/>
        <v>0.47999999999999865</v>
      </c>
      <c r="U25" s="4">
        <f t="shared" si="35"/>
        <v>0.21666666666666679</v>
      </c>
      <c r="V25" s="4">
        <f t="shared" si="36"/>
        <v>0.49333333333333407</v>
      </c>
      <c r="W25" s="4">
        <f t="shared" si="37"/>
        <v>0.43333333333333179</v>
      </c>
      <c r="X25">
        <f t="shared" si="50"/>
        <v>3.1556039173014057</v>
      </c>
      <c r="Z25">
        <f t="shared" si="51"/>
        <v>7.8998073217726246</v>
      </c>
      <c r="AB25">
        <f t="shared" si="39"/>
        <v>8.1133919843597262</v>
      </c>
      <c r="AD25">
        <f t="shared" si="52"/>
        <v>2.2604951560818178</v>
      </c>
      <c r="AG25" s="1">
        <v>4</v>
      </c>
      <c r="AH25" s="2">
        <f t="shared" si="49"/>
        <v>9.19</v>
      </c>
      <c r="AI25" s="2">
        <f t="shared" si="41"/>
        <v>8.9</v>
      </c>
      <c r="AJ25" s="2">
        <f t="shared" si="42"/>
        <v>10.38</v>
      </c>
      <c r="AK25" s="2">
        <f t="shared" si="43"/>
        <v>11.2</v>
      </c>
      <c r="AL25" s="2">
        <f t="shared" si="44"/>
        <v>10.23</v>
      </c>
      <c r="AM25" s="2">
        <f t="shared" si="45"/>
        <v>9.4</v>
      </c>
      <c r="AN25" s="2">
        <f t="shared" si="46"/>
        <v>9.2899999999999991</v>
      </c>
      <c r="AO25" s="2">
        <f t="shared" si="47"/>
        <v>9.5</v>
      </c>
      <c r="AS25">
        <v>28</v>
      </c>
      <c r="AT25">
        <f>AN29</f>
        <v>9.7833333333333332</v>
      </c>
      <c r="AU25">
        <f>AO29</f>
        <v>9.9333333333333318</v>
      </c>
      <c r="BF25" s="19" t="s">
        <v>5</v>
      </c>
      <c r="BG25" s="23">
        <f>AN29</f>
        <v>9.7833333333333332</v>
      </c>
      <c r="BH25" s="23">
        <f>AO29</f>
        <v>9.9333333333333318</v>
      </c>
      <c r="BI25" s="20">
        <f>AN28</f>
        <v>3.206847899001211</v>
      </c>
      <c r="BJ25" s="21" t="s">
        <v>27</v>
      </c>
    </row>
    <row r="26" spans="7:62" ht="15" thickBot="1" x14ac:dyDescent="0.35">
      <c r="G26" s="1">
        <v>5</v>
      </c>
      <c r="H26" s="2">
        <v>8.7899999999999991</v>
      </c>
      <c r="I26" s="2">
        <v>8.4</v>
      </c>
      <c r="J26" s="2">
        <v>11.72</v>
      </c>
      <c r="K26" s="2">
        <v>10.8</v>
      </c>
      <c r="L26" s="2">
        <v>9.82</v>
      </c>
      <c r="M26" s="7">
        <v>9.6</v>
      </c>
      <c r="N26" s="7">
        <v>10.43</v>
      </c>
      <c r="O26" s="7">
        <v>10.199999999999999</v>
      </c>
      <c r="P26" s="4">
        <f t="shared" si="30"/>
        <v>0.99333333333333407</v>
      </c>
      <c r="Q26" s="4">
        <f t="shared" si="31"/>
        <v>1.0833333333333339</v>
      </c>
      <c r="R26" s="4">
        <f t="shared" si="32"/>
        <v>1.4316666666666684</v>
      </c>
      <c r="S26" s="4">
        <f t="shared" si="33"/>
        <v>0.56666666666666643</v>
      </c>
      <c r="T26" s="4">
        <f t="shared" si="34"/>
        <v>6.9999999999998508E-2</v>
      </c>
      <c r="U26" s="4">
        <f t="shared" si="35"/>
        <v>1.6666666666667496E-2</v>
      </c>
      <c r="V26" s="4">
        <f t="shared" si="36"/>
        <v>0.6466666666666665</v>
      </c>
      <c r="W26" s="4">
        <f t="shared" si="37"/>
        <v>0.2666666666666675</v>
      </c>
      <c r="X26">
        <f t="shared" si="50"/>
        <v>4.4368600682593726</v>
      </c>
      <c r="Z26">
        <f t="shared" si="51"/>
        <v>7.8498293515358348</v>
      </c>
      <c r="AB26">
        <f t="shared" si="39"/>
        <v>2.2403258655804543</v>
      </c>
      <c r="AD26">
        <f t="shared" si="52"/>
        <v>2.2051773729626118</v>
      </c>
      <c r="AG26" s="1">
        <v>5</v>
      </c>
      <c r="AH26" s="2">
        <f t="shared" si="49"/>
        <v>8.7899999999999991</v>
      </c>
      <c r="AI26" s="2">
        <f t="shared" si="41"/>
        <v>8.4</v>
      </c>
      <c r="AJ26" s="2">
        <f t="shared" si="42"/>
        <v>11.72</v>
      </c>
      <c r="AK26" s="2">
        <f t="shared" si="43"/>
        <v>10.8</v>
      </c>
      <c r="AL26" s="2">
        <f t="shared" si="44"/>
        <v>9.82</v>
      </c>
      <c r="AM26" s="2">
        <f t="shared" si="45"/>
        <v>9.6</v>
      </c>
      <c r="AN26" s="2">
        <f t="shared" si="46"/>
        <v>10.43</v>
      </c>
      <c r="AO26" s="2">
        <f t="shared" si="47"/>
        <v>10.199999999999999</v>
      </c>
      <c r="BF26" s="10"/>
      <c r="BG26" s="10"/>
      <c r="BH26" s="10"/>
      <c r="BI26" s="10"/>
      <c r="BJ26" s="10"/>
    </row>
    <row r="27" spans="7:62" ht="15" thickBot="1" x14ac:dyDescent="0.35">
      <c r="G27" s="1">
        <v>6</v>
      </c>
      <c r="H27" s="2">
        <v>10.85</v>
      </c>
      <c r="I27" s="2">
        <v>9.8000000000000007</v>
      </c>
      <c r="J27" s="2">
        <v>9.64</v>
      </c>
      <c r="K27" s="2">
        <v>9.5</v>
      </c>
      <c r="L27" s="2">
        <v>9.25</v>
      </c>
      <c r="M27" s="7">
        <v>8.6999999999999993</v>
      </c>
      <c r="N27" s="7">
        <v>9.6199999999999992</v>
      </c>
      <c r="O27" s="7">
        <v>9.8000000000000007</v>
      </c>
      <c r="P27" s="4">
        <f t="shared" si="30"/>
        <v>1.0666666666666664</v>
      </c>
      <c r="Q27" s="4">
        <f t="shared" si="31"/>
        <v>0.31666666666666643</v>
      </c>
      <c r="R27" s="4">
        <f>ABS(J27-$J$30)</f>
        <v>0.64833333333333165</v>
      </c>
      <c r="S27" s="4">
        <f>ABS(K27-$K$30)</f>
        <v>0.73333333333333428</v>
      </c>
      <c r="T27" s="4">
        <f t="shared" si="34"/>
        <v>0.50000000000000178</v>
      </c>
      <c r="U27" s="4">
        <f t="shared" si="35"/>
        <v>0.91666666666666785</v>
      </c>
      <c r="V27" s="4">
        <f t="shared" si="36"/>
        <v>0.163333333333334</v>
      </c>
      <c r="W27" s="4">
        <f t="shared" si="37"/>
        <v>0.13333333333333108</v>
      </c>
      <c r="X27">
        <f t="shared" si="50"/>
        <v>9.6774193548386993</v>
      </c>
      <c r="Z27">
        <f t="shared" si="51"/>
        <v>1.4522821576763543</v>
      </c>
      <c r="AB27">
        <f t="shared" si="39"/>
        <v>5.9459459459459536</v>
      </c>
      <c r="AD27">
        <f t="shared" si="52"/>
        <v>1.8711018711018867</v>
      </c>
      <c r="AG27" s="1">
        <v>6</v>
      </c>
      <c r="AH27" s="2">
        <f t="shared" si="49"/>
        <v>10.85</v>
      </c>
      <c r="AI27" s="2">
        <f t="shared" si="41"/>
        <v>9.8000000000000007</v>
      </c>
      <c r="AJ27" s="2">
        <f t="shared" si="42"/>
        <v>9.64</v>
      </c>
      <c r="AK27" s="2">
        <f t="shared" si="43"/>
        <v>9.5</v>
      </c>
      <c r="AL27" s="2">
        <f t="shared" si="44"/>
        <v>9.25</v>
      </c>
      <c r="AM27" s="2">
        <f t="shared" si="45"/>
        <v>8.6999999999999993</v>
      </c>
      <c r="AN27" s="2">
        <f t="shared" si="46"/>
        <v>9.6199999999999992</v>
      </c>
      <c r="AO27" s="2">
        <f t="shared" si="47"/>
        <v>9.8000000000000007</v>
      </c>
      <c r="BF27" s="10"/>
      <c r="BG27" s="10"/>
      <c r="BH27" s="10"/>
      <c r="BI27" s="10"/>
      <c r="BJ27" s="10"/>
    </row>
    <row r="28" spans="7:62" ht="28.2" thickBot="1" x14ac:dyDescent="0.35">
      <c r="G28" s="3" t="s">
        <v>7</v>
      </c>
      <c r="H28" s="41"/>
      <c r="I28" s="42"/>
      <c r="J28" s="41"/>
      <c r="K28" s="42"/>
      <c r="L28" s="41"/>
      <c r="M28" s="42"/>
      <c r="N28" s="41"/>
      <c r="O28" s="42"/>
      <c r="AG28" s="3" t="s">
        <v>21</v>
      </c>
      <c r="AH28" s="45">
        <f>X30</f>
        <v>5.0178781751561461</v>
      </c>
      <c r="AI28" s="42"/>
      <c r="AJ28" s="45">
        <f>Z30</f>
        <v>3.9747531208843898</v>
      </c>
      <c r="AK28" s="42"/>
      <c r="AL28" s="45">
        <f>AB30</f>
        <v>4.5968832473087353</v>
      </c>
      <c r="AM28" s="42"/>
      <c r="AN28" s="45">
        <f>AD30</f>
        <v>3.206847899001211</v>
      </c>
      <c r="AO28" s="42"/>
      <c r="AP28" s="4">
        <f>AVERAGE(AH28:AO28)</f>
        <v>4.1990906105876205</v>
      </c>
      <c r="BF28" s="10"/>
      <c r="BG28" s="10"/>
      <c r="BH28" s="10"/>
      <c r="BI28" s="10"/>
      <c r="BJ28" s="10"/>
    </row>
    <row r="29" spans="7:62" ht="28.2" thickBot="1" x14ac:dyDescent="0.35">
      <c r="G29" s="3" t="s">
        <v>8</v>
      </c>
      <c r="H29" s="28"/>
      <c r="I29" s="29"/>
      <c r="J29" s="28"/>
      <c r="K29" s="29"/>
      <c r="L29" s="28"/>
      <c r="M29" s="29"/>
      <c r="N29" s="28"/>
      <c r="O29" s="29"/>
      <c r="AG29" t="s">
        <v>25</v>
      </c>
      <c r="AH29" s="9">
        <f xml:space="preserve"> AVERAGE(AH22:AH27)</f>
        <v>9.7833333333333332</v>
      </c>
      <c r="AI29" s="9">
        <f t="shared" ref="AI29:AO29" si="53" xml:space="preserve"> AVERAGE(AI22:AI27)</f>
        <v>9.4833333333333343</v>
      </c>
      <c r="AJ29" s="9">
        <f t="shared" si="53"/>
        <v>10.288333333333332</v>
      </c>
      <c r="AK29" s="9">
        <f t="shared" si="53"/>
        <v>10.233333333333334</v>
      </c>
      <c r="AL29" s="9">
        <f t="shared" si="53"/>
        <v>9.7500000000000018</v>
      </c>
      <c r="AM29" s="9">
        <f t="shared" si="53"/>
        <v>9.6166666666666671</v>
      </c>
      <c r="AN29" s="9">
        <f t="shared" si="53"/>
        <v>9.7833333333333332</v>
      </c>
      <c r="AO29" s="9">
        <f t="shared" si="53"/>
        <v>9.9333333333333318</v>
      </c>
      <c r="BF29" s="10"/>
      <c r="BG29" s="10"/>
      <c r="BH29" s="10"/>
      <c r="BI29" s="10"/>
      <c r="BJ29" s="10"/>
    </row>
    <row r="30" spans="7:62" x14ac:dyDescent="0.3">
      <c r="G30" t="s">
        <v>9</v>
      </c>
      <c r="H30" s="4">
        <f>AVERAGE(H22:H27)</f>
        <v>9.7833333333333332</v>
      </c>
      <c r="I30" s="4">
        <f t="shared" ref="I30:O30" si="54">AVERAGE(I22:I27)</f>
        <v>9.4833333333333343</v>
      </c>
      <c r="J30" s="4">
        <f>AVERAGE(J22:J27)</f>
        <v>10.288333333333332</v>
      </c>
      <c r="K30" s="4">
        <f t="shared" si="54"/>
        <v>10.233333333333334</v>
      </c>
      <c r="L30" s="4">
        <f t="shared" si="54"/>
        <v>9.7500000000000018</v>
      </c>
      <c r="M30" s="4">
        <f t="shared" si="54"/>
        <v>9.6166666666666671</v>
      </c>
      <c r="N30" s="4">
        <f t="shared" si="54"/>
        <v>9.7833333333333332</v>
      </c>
      <c r="O30" s="4">
        <f t="shared" si="54"/>
        <v>9.9333333333333318</v>
      </c>
      <c r="X30" s="4">
        <f t="shared" ref="X30:AD30" si="55">AVERAGE(X22:X27)</f>
        <v>5.0178781751561461</v>
      </c>
      <c r="Y30" s="4"/>
      <c r="Z30" s="4">
        <f t="shared" si="55"/>
        <v>3.9747531208843898</v>
      </c>
      <c r="AA30" s="4"/>
      <c r="AB30" s="4">
        <f t="shared" si="55"/>
        <v>4.5968832473087353</v>
      </c>
      <c r="AC30" s="4"/>
      <c r="AD30" s="4">
        <f t="shared" si="55"/>
        <v>3.206847899001211</v>
      </c>
      <c r="BF30" s="10"/>
      <c r="BG30" s="10"/>
      <c r="BH30" s="10"/>
      <c r="BI30" s="10"/>
      <c r="BJ30" s="10"/>
    </row>
    <row r="31" spans="7:62" x14ac:dyDescent="0.3">
      <c r="G31" t="s">
        <v>10</v>
      </c>
      <c r="H31" s="4">
        <f>AVERAGE(P22:P27)</f>
        <v>0.75333333333333352</v>
      </c>
      <c r="I31" s="4">
        <f t="shared" ref="I31:O31" si="56">AVERAGE(Q22:Q27)</f>
        <v>0.55555555555555503</v>
      </c>
      <c r="J31" s="4">
        <f t="shared" si="56"/>
        <v>0.58833333333333349</v>
      </c>
      <c r="K31" s="4">
        <f t="shared" si="56"/>
        <v>0.6</v>
      </c>
      <c r="L31" s="4">
        <f t="shared" si="56"/>
        <v>0.37999999999999989</v>
      </c>
      <c r="M31" s="4">
        <f t="shared" si="56"/>
        <v>0.38888888888888901</v>
      </c>
      <c r="N31" s="4">
        <f t="shared" si="56"/>
        <v>0.40444444444444461</v>
      </c>
      <c r="O31" s="4">
        <f t="shared" si="56"/>
        <v>0.26666666666666661</v>
      </c>
      <c r="BF31" s="10"/>
      <c r="BG31" s="10"/>
      <c r="BH31" s="10"/>
      <c r="BI31" s="10"/>
      <c r="BJ31" s="10"/>
    </row>
    <row r="32" spans="7:62" x14ac:dyDescent="0.3">
      <c r="G32" t="s">
        <v>12</v>
      </c>
      <c r="H32" s="4">
        <f>100-H31</f>
        <v>99.24666666666667</v>
      </c>
      <c r="I32" s="4">
        <f>100-I31</f>
        <v>99.444444444444443</v>
      </c>
      <c r="J32" s="4">
        <f t="shared" ref="J32:O32" si="57">100-J31</f>
        <v>99.411666666666662</v>
      </c>
      <c r="K32" s="4">
        <f t="shared" si="57"/>
        <v>99.4</v>
      </c>
      <c r="L32" s="4">
        <f t="shared" si="57"/>
        <v>99.62</v>
      </c>
      <c r="M32" s="4">
        <f t="shared" si="57"/>
        <v>99.611111111111114</v>
      </c>
      <c r="N32" s="4">
        <f t="shared" si="57"/>
        <v>99.595555555555549</v>
      </c>
      <c r="O32" s="4">
        <f t="shared" si="57"/>
        <v>99.733333333333334</v>
      </c>
      <c r="BF32" s="10"/>
      <c r="BG32" s="10"/>
      <c r="BH32" s="10"/>
      <c r="BI32" s="10"/>
      <c r="BJ32" s="10"/>
    </row>
    <row r="33" spans="7:62" x14ac:dyDescent="0.3">
      <c r="G33" t="s">
        <v>13</v>
      </c>
      <c r="H33" s="4">
        <f t="shared" ref="H33:O33" si="58">STDEV(H22:H27)</f>
        <v>0.85347915420745168</v>
      </c>
      <c r="I33" s="4">
        <f t="shared" si="58"/>
        <v>0.68532230860133703</v>
      </c>
      <c r="J33" s="4">
        <f t="shared" si="58"/>
        <v>0.80603763353001512</v>
      </c>
      <c r="K33" s="4">
        <f t="shared" si="58"/>
        <v>0.70047602861673042</v>
      </c>
      <c r="L33" s="4">
        <f t="shared" si="58"/>
        <v>0.47290591030351897</v>
      </c>
      <c r="M33" s="4">
        <f t="shared" si="58"/>
        <v>0.56005952064639219</v>
      </c>
      <c r="N33" s="4">
        <f t="shared" si="58"/>
        <v>0.48553750284264008</v>
      </c>
      <c r="O33" s="4">
        <f t="shared" si="58"/>
        <v>0.31411250638372662</v>
      </c>
      <c r="BF33" s="10"/>
      <c r="BG33" s="10"/>
      <c r="BH33" s="10"/>
      <c r="BI33" s="10"/>
      <c r="BJ33" s="10"/>
    </row>
    <row r="34" spans="7:62" x14ac:dyDescent="0.3">
      <c r="BF34" s="10"/>
      <c r="BG34" s="10"/>
      <c r="BH34" s="10"/>
      <c r="BI34" s="10"/>
      <c r="BJ34" s="10"/>
    </row>
    <row r="35" spans="7:62" x14ac:dyDescent="0.3">
      <c r="BF35" s="10"/>
      <c r="BG35" s="10"/>
      <c r="BH35" s="10"/>
      <c r="BI35" s="10"/>
      <c r="BJ35" s="10"/>
    </row>
    <row r="36" spans="7:62" ht="15" thickBot="1" x14ac:dyDescent="0.35">
      <c r="G36" s="5" t="s">
        <v>17</v>
      </c>
      <c r="BF36" s="10"/>
      <c r="BG36" s="10"/>
      <c r="BH36" s="10"/>
      <c r="BI36" s="10"/>
      <c r="BJ36" s="10"/>
    </row>
    <row r="37" spans="7:62" ht="15" thickBot="1" x14ac:dyDescent="0.35">
      <c r="G37" s="36" t="s">
        <v>0</v>
      </c>
      <c r="H37" s="37"/>
      <c r="I37" s="37"/>
      <c r="J37" s="37"/>
      <c r="K37" s="37"/>
      <c r="L37" s="37"/>
      <c r="M37" s="37"/>
      <c r="N37" s="37"/>
      <c r="O37" s="38"/>
      <c r="P37" s="30" t="s">
        <v>11</v>
      </c>
      <c r="Q37" s="31"/>
      <c r="R37" s="31"/>
      <c r="S37" s="31"/>
      <c r="T37" s="31"/>
      <c r="U37" s="31"/>
      <c r="V37" s="31"/>
      <c r="W37" s="31"/>
      <c r="AG37" s="36" t="s">
        <v>22</v>
      </c>
      <c r="AH37" s="37"/>
      <c r="AI37" s="37"/>
      <c r="AJ37" s="37"/>
      <c r="AK37" s="37"/>
      <c r="AL37" s="37"/>
      <c r="AM37" s="37"/>
      <c r="AN37" s="37"/>
      <c r="AO37" s="38"/>
      <c r="BF37" s="10"/>
      <c r="BG37" s="10"/>
      <c r="BH37" s="10"/>
      <c r="BI37" s="10"/>
      <c r="BJ37" s="10"/>
    </row>
    <row r="38" spans="7:62" ht="15" thickBot="1" x14ac:dyDescent="0.35">
      <c r="G38" s="39" t="s">
        <v>1</v>
      </c>
      <c r="H38" s="34" t="s">
        <v>2</v>
      </c>
      <c r="I38" s="35"/>
      <c r="J38" s="34" t="s">
        <v>3</v>
      </c>
      <c r="K38" s="35"/>
      <c r="L38" s="34" t="s">
        <v>4</v>
      </c>
      <c r="M38" s="35"/>
      <c r="N38" s="34" t="s">
        <v>5</v>
      </c>
      <c r="O38" s="35"/>
      <c r="P38" s="34" t="s">
        <v>2</v>
      </c>
      <c r="Q38" s="35"/>
      <c r="R38" s="34" t="s">
        <v>3</v>
      </c>
      <c r="S38" s="35"/>
      <c r="T38" s="34" t="s">
        <v>4</v>
      </c>
      <c r="U38" s="35"/>
      <c r="V38" s="34" t="s">
        <v>5</v>
      </c>
      <c r="W38" s="35"/>
      <c r="AG38" s="39" t="s">
        <v>23</v>
      </c>
      <c r="AH38" s="34" t="s">
        <v>2</v>
      </c>
      <c r="AI38" s="35"/>
      <c r="AJ38" s="34" t="s">
        <v>3</v>
      </c>
      <c r="AK38" s="35"/>
      <c r="AL38" s="34" t="s">
        <v>4</v>
      </c>
      <c r="AM38" s="35"/>
      <c r="AN38" s="34" t="s">
        <v>5</v>
      </c>
      <c r="AO38" s="35"/>
      <c r="BF38" s="10"/>
      <c r="BG38" s="10"/>
      <c r="BH38" s="10"/>
      <c r="BI38" s="10"/>
      <c r="BJ38" s="10"/>
    </row>
    <row r="39" spans="7:62" ht="31.8" thickBot="1" x14ac:dyDescent="0.35">
      <c r="G39" s="40"/>
      <c r="H39" s="8" t="s">
        <v>6</v>
      </c>
      <c r="I39" s="8" t="s">
        <v>19</v>
      </c>
      <c r="J39" s="8" t="s">
        <v>6</v>
      </c>
      <c r="K39" s="8" t="s">
        <v>19</v>
      </c>
      <c r="L39" s="8" t="s">
        <v>6</v>
      </c>
      <c r="M39" s="8" t="s">
        <v>19</v>
      </c>
      <c r="N39" s="8" t="s">
        <v>6</v>
      </c>
      <c r="O39" s="8" t="s">
        <v>19</v>
      </c>
      <c r="P39" s="8" t="s">
        <v>6</v>
      </c>
      <c r="Q39" s="8" t="s">
        <v>19</v>
      </c>
      <c r="R39" s="8" t="s">
        <v>6</v>
      </c>
      <c r="S39" s="8" t="s">
        <v>19</v>
      </c>
      <c r="T39" s="8" t="s">
        <v>6</v>
      </c>
      <c r="U39" s="8" t="s">
        <v>19</v>
      </c>
      <c r="V39" s="8" t="s">
        <v>6</v>
      </c>
      <c r="W39" s="8" t="s">
        <v>19</v>
      </c>
      <c r="X39" s="43" t="s">
        <v>18</v>
      </c>
      <c r="Y39" s="44"/>
      <c r="Z39" s="44"/>
      <c r="AA39" s="44"/>
      <c r="AB39" s="44"/>
      <c r="AC39" s="44"/>
      <c r="AD39" s="44"/>
      <c r="AG39" s="40"/>
      <c r="AH39" s="8" t="s">
        <v>6</v>
      </c>
      <c r="AI39" s="8" t="s">
        <v>19</v>
      </c>
      <c r="AJ39" s="8" t="s">
        <v>6</v>
      </c>
      <c r="AK39" s="8" t="s">
        <v>19</v>
      </c>
      <c r="AL39" s="8" t="s">
        <v>6</v>
      </c>
      <c r="AM39" s="8" t="s">
        <v>19</v>
      </c>
      <c r="AN39" s="8" t="s">
        <v>6</v>
      </c>
      <c r="AO39" s="8" t="s">
        <v>19</v>
      </c>
      <c r="AP39" s="4">
        <f>AVERAGE(AH40:AH45,AJ40:AJ45,AL40:AL45,AN40:AN45)</f>
        <v>888.91666666666663</v>
      </c>
      <c r="AQ39" s="4">
        <f>AVERAGE(AI40:AI45,AK40:AK45,AM40:AM45,AO40:AO45)</f>
        <v>904.45833333333337</v>
      </c>
      <c r="BF39" s="11" t="s">
        <v>26</v>
      </c>
      <c r="BG39" s="12" t="s">
        <v>6</v>
      </c>
      <c r="BH39" s="12" t="s">
        <v>19</v>
      </c>
      <c r="BI39" s="13" t="s">
        <v>29</v>
      </c>
      <c r="BJ39" s="14" t="s">
        <v>28</v>
      </c>
    </row>
    <row r="40" spans="7:62" ht="15" thickBot="1" x14ac:dyDescent="0.35">
      <c r="G40" s="1">
        <v>1</v>
      </c>
      <c r="H40" s="2">
        <v>890</v>
      </c>
      <c r="I40" s="2">
        <v>902</v>
      </c>
      <c r="J40" s="2">
        <v>852</v>
      </c>
      <c r="K40" s="2">
        <v>912</v>
      </c>
      <c r="L40" s="2">
        <v>895</v>
      </c>
      <c r="M40" s="2">
        <v>951</v>
      </c>
      <c r="N40" s="2">
        <v>922</v>
      </c>
      <c r="O40" s="2">
        <v>912</v>
      </c>
      <c r="P40" s="4">
        <f t="shared" ref="P40:P45" si="59">ABS(H40-$H$48)</f>
        <v>3.3333333333333712</v>
      </c>
      <c r="Q40" s="4">
        <f t="shared" ref="Q40:Q45" si="60">ABS(I40-$I$48)</f>
        <v>2.5</v>
      </c>
      <c r="R40" s="4">
        <f t="shared" ref="R40:R45" si="61">ABS(J40-$J$48)</f>
        <v>0</v>
      </c>
      <c r="S40" s="4">
        <f t="shared" ref="S40:S45" si="62">ABS(K40-$K$48)</f>
        <v>25.333333333333371</v>
      </c>
      <c r="T40" s="4">
        <f t="shared" ref="T40:T45" si="63">ABS(L40-$L$48)</f>
        <v>0</v>
      </c>
      <c r="U40" s="4">
        <f t="shared" ref="U40:U45" si="64">ABS(M40-$M$48)</f>
        <v>26.166666666666629</v>
      </c>
      <c r="V40" s="4">
        <f t="shared" ref="V40:V45" si="65">ABS(N40-$N$48)</f>
        <v>0</v>
      </c>
      <c r="W40" s="4">
        <f t="shared" ref="W40:W45" si="66">ABS(O40-$O$48)</f>
        <v>5.1666666666666288</v>
      </c>
      <c r="X40">
        <f t="shared" ref="X40:X45" si="67">ABS((H40-I40)/H40)*100</f>
        <v>1.348314606741573</v>
      </c>
      <c r="Z40">
        <f t="shared" ref="Z40:Z45" si="68">ABS((J40-K40)/J40)*100</f>
        <v>7.042253521126761</v>
      </c>
      <c r="AB40">
        <f t="shared" ref="AB40:AB45" si="69">ABS((L40-M40)/L40)*100</f>
        <v>6.2569832402234642</v>
      </c>
      <c r="AD40">
        <f t="shared" ref="AD40:AD45" si="70">ABS((N40-O40)/N40)*100</f>
        <v>1.0845986984815619</v>
      </c>
      <c r="AG40" s="1">
        <v>1</v>
      </c>
      <c r="AH40" s="2">
        <f>H40</f>
        <v>890</v>
      </c>
      <c r="AI40" s="2">
        <f t="shared" ref="AI40:AI45" si="71">I40</f>
        <v>902</v>
      </c>
      <c r="AJ40" s="2">
        <f t="shared" ref="AJ40:AJ45" si="72">J40</f>
        <v>852</v>
      </c>
      <c r="AK40" s="2">
        <f t="shared" ref="AK40:AK45" si="73">K40</f>
        <v>912</v>
      </c>
      <c r="AL40" s="2">
        <f t="shared" ref="AL40:AL45" si="74">L40</f>
        <v>895</v>
      </c>
      <c r="AM40" s="2">
        <f t="shared" ref="AM40:AM45" si="75">M40</f>
        <v>951</v>
      </c>
      <c r="AN40" s="2">
        <f t="shared" ref="AN40:AN45" si="76">N40</f>
        <v>922</v>
      </c>
      <c r="AO40" s="2">
        <f t="shared" ref="AO40:AO45" si="77">O40</f>
        <v>912</v>
      </c>
      <c r="AS40">
        <v>7</v>
      </c>
      <c r="AT40">
        <f>AH47</f>
        <v>886.66666666666663</v>
      </c>
      <c r="AU40">
        <f>AI47</f>
        <v>899.5</v>
      </c>
      <c r="BF40" s="15" t="s">
        <v>2</v>
      </c>
      <c r="BG40" s="22">
        <f xml:space="preserve"> AH47</f>
        <v>886.66666666666663</v>
      </c>
      <c r="BH40" s="22">
        <f xml:space="preserve"> AI47</f>
        <v>899.5</v>
      </c>
      <c r="BI40" s="17">
        <f>AH46</f>
        <v>3.7442543411644533</v>
      </c>
      <c r="BJ40" s="18" t="s">
        <v>30</v>
      </c>
    </row>
    <row r="41" spans="7:62" ht="15" thickBot="1" x14ac:dyDescent="0.35">
      <c r="G41" s="1">
        <v>2</v>
      </c>
      <c r="H41" s="2">
        <v>890</v>
      </c>
      <c r="I41" s="2">
        <v>874</v>
      </c>
      <c r="J41" s="2">
        <v>852</v>
      </c>
      <c r="K41" s="2">
        <v>890</v>
      </c>
      <c r="L41" s="2">
        <v>895</v>
      </c>
      <c r="M41" s="2">
        <v>854</v>
      </c>
      <c r="N41" s="2">
        <v>922</v>
      </c>
      <c r="O41" s="2">
        <v>896</v>
      </c>
      <c r="P41" s="4">
        <f t="shared" si="59"/>
        <v>3.3333333333333712</v>
      </c>
      <c r="Q41" s="4">
        <f t="shared" si="60"/>
        <v>25.5</v>
      </c>
      <c r="R41" s="4">
        <f t="shared" si="61"/>
        <v>0</v>
      </c>
      <c r="S41" s="4">
        <f t="shared" si="62"/>
        <v>3.3333333333333712</v>
      </c>
      <c r="T41" s="4">
        <f t="shared" si="63"/>
        <v>0</v>
      </c>
      <c r="U41" s="4">
        <f t="shared" si="64"/>
        <v>70.833333333333371</v>
      </c>
      <c r="V41" s="4">
        <f t="shared" si="65"/>
        <v>0</v>
      </c>
      <c r="W41" s="4">
        <f t="shared" si="66"/>
        <v>10.833333333333371</v>
      </c>
      <c r="X41">
        <f t="shared" si="67"/>
        <v>1.7977528089887642</v>
      </c>
      <c r="Z41">
        <f t="shared" si="68"/>
        <v>4.460093896713615</v>
      </c>
      <c r="AB41">
        <f t="shared" si="69"/>
        <v>4.5810055865921786</v>
      </c>
      <c r="AD41">
        <f t="shared" si="70"/>
        <v>2.8199566160520604</v>
      </c>
      <c r="AG41" s="1">
        <v>2</v>
      </c>
      <c r="AH41" s="2">
        <f t="shared" ref="AH41:AH45" si="78">H41</f>
        <v>890</v>
      </c>
      <c r="AI41" s="2">
        <f t="shared" si="71"/>
        <v>874</v>
      </c>
      <c r="AJ41" s="2">
        <f t="shared" si="72"/>
        <v>852</v>
      </c>
      <c r="AK41" s="2">
        <f t="shared" si="73"/>
        <v>890</v>
      </c>
      <c r="AL41" s="2">
        <f t="shared" si="74"/>
        <v>895</v>
      </c>
      <c r="AM41" s="2">
        <f t="shared" si="75"/>
        <v>854</v>
      </c>
      <c r="AN41" s="2">
        <f t="shared" si="76"/>
        <v>922</v>
      </c>
      <c r="AO41" s="2">
        <f t="shared" si="77"/>
        <v>896</v>
      </c>
      <c r="AS41">
        <v>14</v>
      </c>
      <c r="AT41">
        <f>AJ47</f>
        <v>852</v>
      </c>
      <c r="AU41">
        <f>AK47</f>
        <v>886.66666666666663</v>
      </c>
      <c r="BF41" s="15" t="s">
        <v>3</v>
      </c>
      <c r="BG41" s="22">
        <f>AJ47</f>
        <v>852</v>
      </c>
      <c r="BH41" s="22">
        <f>AK47</f>
        <v>886.66666666666663</v>
      </c>
      <c r="BI41" s="17">
        <f>AJ46</f>
        <v>5.2425665101721437</v>
      </c>
      <c r="BJ41" s="18" t="s">
        <v>30</v>
      </c>
    </row>
    <row r="42" spans="7:62" ht="15" thickBot="1" x14ac:dyDescent="0.35">
      <c r="G42" s="1">
        <v>3</v>
      </c>
      <c r="H42" s="2">
        <v>880</v>
      </c>
      <c r="I42" s="2">
        <v>919</v>
      </c>
      <c r="J42" s="2">
        <v>852</v>
      </c>
      <c r="K42" s="2">
        <v>923</v>
      </c>
      <c r="L42" s="2">
        <v>895</v>
      </c>
      <c r="M42" s="2">
        <v>974</v>
      </c>
      <c r="N42" s="2">
        <v>922</v>
      </c>
      <c r="O42" s="2">
        <v>861</v>
      </c>
      <c r="P42" s="4">
        <f t="shared" si="59"/>
        <v>6.6666666666666288</v>
      </c>
      <c r="Q42" s="4">
        <f t="shared" si="60"/>
        <v>19.5</v>
      </c>
      <c r="R42" s="4">
        <f t="shared" si="61"/>
        <v>0</v>
      </c>
      <c r="S42" s="4">
        <f t="shared" si="62"/>
        <v>36.333333333333371</v>
      </c>
      <c r="T42" s="4">
        <f t="shared" si="63"/>
        <v>0</v>
      </c>
      <c r="U42" s="4">
        <f t="shared" si="64"/>
        <v>49.166666666666629</v>
      </c>
      <c r="V42" s="4">
        <f t="shared" si="65"/>
        <v>0</v>
      </c>
      <c r="W42" s="4">
        <f t="shared" si="66"/>
        <v>45.833333333333371</v>
      </c>
      <c r="X42">
        <f t="shared" si="67"/>
        <v>4.4318181818181817</v>
      </c>
      <c r="Z42">
        <f t="shared" si="68"/>
        <v>8.3333333333333321</v>
      </c>
      <c r="AB42">
        <f t="shared" si="69"/>
        <v>8.8268156424581008</v>
      </c>
      <c r="AD42">
        <f t="shared" si="70"/>
        <v>6.6160520607375277</v>
      </c>
      <c r="AG42" s="1">
        <v>3</v>
      </c>
      <c r="AH42" s="2">
        <f t="shared" si="78"/>
        <v>880</v>
      </c>
      <c r="AI42" s="2">
        <f t="shared" si="71"/>
        <v>919</v>
      </c>
      <c r="AJ42" s="2">
        <f t="shared" si="72"/>
        <v>852</v>
      </c>
      <c r="AK42" s="2">
        <f t="shared" si="73"/>
        <v>923</v>
      </c>
      <c r="AL42" s="2">
        <f t="shared" si="74"/>
        <v>895</v>
      </c>
      <c r="AM42" s="2">
        <f t="shared" si="75"/>
        <v>974</v>
      </c>
      <c r="AN42" s="2">
        <f t="shared" si="76"/>
        <v>922</v>
      </c>
      <c r="AO42" s="2">
        <f t="shared" si="77"/>
        <v>861</v>
      </c>
      <c r="AS42">
        <v>21</v>
      </c>
      <c r="AT42">
        <f>AL47</f>
        <v>895</v>
      </c>
      <c r="AU42">
        <f>AM47</f>
        <v>924.83333333333337</v>
      </c>
      <c r="BF42" s="15" t="s">
        <v>4</v>
      </c>
      <c r="BG42" s="22">
        <f>AL47</f>
        <v>895</v>
      </c>
      <c r="BH42" s="22">
        <f>AM47</f>
        <v>924.83333333333337</v>
      </c>
      <c r="BI42" s="17">
        <f>AL46</f>
        <v>5.3817504655493487</v>
      </c>
      <c r="BJ42" s="18" t="s">
        <v>30</v>
      </c>
    </row>
    <row r="43" spans="7:62" ht="15" thickBot="1" x14ac:dyDescent="0.35">
      <c r="G43" s="1">
        <v>4</v>
      </c>
      <c r="H43" s="2">
        <v>890</v>
      </c>
      <c r="I43" s="2">
        <v>845</v>
      </c>
      <c r="J43" s="2">
        <v>852</v>
      </c>
      <c r="K43" s="2">
        <v>843</v>
      </c>
      <c r="L43" s="2">
        <v>895</v>
      </c>
      <c r="M43" s="2">
        <v>942</v>
      </c>
      <c r="N43" s="2">
        <v>922</v>
      </c>
      <c r="O43" s="2">
        <v>947</v>
      </c>
      <c r="P43" s="4">
        <f t="shared" si="59"/>
        <v>3.3333333333333712</v>
      </c>
      <c r="Q43" s="4">
        <f t="shared" si="60"/>
        <v>54.5</v>
      </c>
      <c r="R43" s="4">
        <f t="shared" si="61"/>
        <v>0</v>
      </c>
      <c r="S43" s="4">
        <f t="shared" si="62"/>
        <v>43.666666666666629</v>
      </c>
      <c r="T43" s="4">
        <f t="shared" si="63"/>
        <v>0</v>
      </c>
      <c r="U43" s="4">
        <f t="shared" si="64"/>
        <v>17.166666666666629</v>
      </c>
      <c r="V43" s="4">
        <f t="shared" si="65"/>
        <v>0</v>
      </c>
      <c r="W43" s="4">
        <f t="shared" si="66"/>
        <v>40.166666666666629</v>
      </c>
      <c r="X43">
        <f t="shared" si="67"/>
        <v>5.0561797752808983</v>
      </c>
      <c r="Z43">
        <f t="shared" si="68"/>
        <v>1.056338028169014</v>
      </c>
      <c r="AB43">
        <f t="shared" si="69"/>
        <v>5.2513966480446932</v>
      </c>
      <c r="AD43">
        <f t="shared" si="70"/>
        <v>2.7114967462039048</v>
      </c>
      <c r="AG43" s="1">
        <v>4</v>
      </c>
      <c r="AH43" s="2">
        <f t="shared" si="78"/>
        <v>890</v>
      </c>
      <c r="AI43" s="2">
        <f t="shared" si="71"/>
        <v>845</v>
      </c>
      <c r="AJ43" s="2">
        <f t="shared" si="72"/>
        <v>852</v>
      </c>
      <c r="AK43" s="2">
        <f t="shared" si="73"/>
        <v>843</v>
      </c>
      <c r="AL43" s="2">
        <f t="shared" si="74"/>
        <v>895</v>
      </c>
      <c r="AM43" s="2">
        <f t="shared" si="75"/>
        <v>942</v>
      </c>
      <c r="AN43" s="2">
        <f t="shared" si="76"/>
        <v>922</v>
      </c>
      <c r="AO43" s="2">
        <f t="shared" si="77"/>
        <v>947</v>
      </c>
      <c r="AS43">
        <v>28</v>
      </c>
      <c r="AT43">
        <f>AN47</f>
        <v>922</v>
      </c>
      <c r="AU43">
        <f>AO47</f>
        <v>906.83333333333337</v>
      </c>
      <c r="BF43" s="19" t="s">
        <v>5</v>
      </c>
      <c r="BG43" s="23">
        <f>AN47</f>
        <v>922</v>
      </c>
      <c r="BH43" s="23">
        <f>AO47</f>
        <v>906.83333333333337</v>
      </c>
      <c r="BI43" s="20">
        <f>AN46</f>
        <v>3.5972523499638469</v>
      </c>
      <c r="BJ43" s="21" t="s">
        <v>30</v>
      </c>
    </row>
    <row r="44" spans="7:62" ht="15" thickBot="1" x14ac:dyDescent="0.35">
      <c r="G44" s="1">
        <v>5</v>
      </c>
      <c r="H44" s="2">
        <v>890</v>
      </c>
      <c r="I44" s="2">
        <v>933</v>
      </c>
      <c r="J44" s="2">
        <v>852</v>
      </c>
      <c r="K44" s="2">
        <v>921</v>
      </c>
      <c r="L44" s="2">
        <v>895</v>
      </c>
      <c r="M44" s="2">
        <v>881</v>
      </c>
      <c r="N44" s="2">
        <v>922</v>
      </c>
      <c r="O44" s="2">
        <v>951</v>
      </c>
      <c r="P44" s="4">
        <f t="shared" si="59"/>
        <v>3.3333333333333712</v>
      </c>
      <c r="Q44" s="4">
        <f t="shared" si="60"/>
        <v>33.5</v>
      </c>
      <c r="R44" s="4">
        <f t="shared" si="61"/>
        <v>0</v>
      </c>
      <c r="S44" s="4">
        <f t="shared" si="62"/>
        <v>34.333333333333371</v>
      </c>
      <c r="T44" s="4">
        <f t="shared" si="63"/>
        <v>0</v>
      </c>
      <c r="U44" s="4">
        <f t="shared" si="64"/>
        <v>43.833333333333371</v>
      </c>
      <c r="V44" s="4">
        <f t="shared" si="65"/>
        <v>0</v>
      </c>
      <c r="W44" s="4">
        <f t="shared" si="66"/>
        <v>44.166666666666629</v>
      </c>
      <c r="X44">
        <f t="shared" si="67"/>
        <v>4.8314606741573032</v>
      </c>
      <c r="Z44">
        <f t="shared" si="68"/>
        <v>8.0985915492957758</v>
      </c>
      <c r="AB44">
        <f t="shared" si="69"/>
        <v>1.564245810055866</v>
      </c>
      <c r="AD44">
        <f t="shared" si="70"/>
        <v>3.1453362255965298</v>
      </c>
      <c r="AG44" s="1">
        <v>5</v>
      </c>
      <c r="AH44" s="2">
        <f t="shared" si="78"/>
        <v>890</v>
      </c>
      <c r="AI44" s="2">
        <f t="shared" si="71"/>
        <v>933</v>
      </c>
      <c r="AJ44" s="2">
        <f t="shared" si="72"/>
        <v>852</v>
      </c>
      <c r="AK44" s="2">
        <f t="shared" si="73"/>
        <v>921</v>
      </c>
      <c r="AL44" s="2">
        <f t="shared" si="74"/>
        <v>895</v>
      </c>
      <c r="AM44" s="2">
        <f t="shared" si="75"/>
        <v>881</v>
      </c>
      <c r="AN44" s="2">
        <f t="shared" si="76"/>
        <v>922</v>
      </c>
      <c r="AO44" s="2">
        <f t="shared" si="77"/>
        <v>951</v>
      </c>
      <c r="BF44" s="10"/>
      <c r="BG44" s="10"/>
      <c r="BH44" s="10"/>
      <c r="BI44" s="10"/>
      <c r="BJ44" s="10"/>
    </row>
    <row r="45" spans="7:62" ht="15" thickBot="1" x14ac:dyDescent="0.35">
      <c r="G45" s="1">
        <v>6</v>
      </c>
      <c r="H45" s="2">
        <v>880</v>
      </c>
      <c r="I45" s="2">
        <v>924</v>
      </c>
      <c r="J45" s="2">
        <v>852</v>
      </c>
      <c r="K45" s="2">
        <v>831</v>
      </c>
      <c r="L45" s="2">
        <v>895</v>
      </c>
      <c r="M45" s="2">
        <v>947</v>
      </c>
      <c r="N45" s="2">
        <v>922</v>
      </c>
      <c r="O45" s="2">
        <v>874</v>
      </c>
      <c r="P45" s="4">
        <f t="shared" si="59"/>
        <v>6.6666666666666288</v>
      </c>
      <c r="Q45" s="4">
        <f t="shared" si="60"/>
        <v>24.5</v>
      </c>
      <c r="R45" s="4">
        <f t="shared" si="61"/>
        <v>0</v>
      </c>
      <c r="S45" s="4">
        <f t="shared" si="62"/>
        <v>55.666666666666629</v>
      </c>
      <c r="T45" s="4">
        <f t="shared" si="63"/>
        <v>0</v>
      </c>
      <c r="U45" s="4">
        <f t="shared" si="64"/>
        <v>22.166666666666629</v>
      </c>
      <c r="V45" s="4">
        <f t="shared" si="65"/>
        <v>0</v>
      </c>
      <c r="W45" s="4">
        <f t="shared" si="66"/>
        <v>32.833333333333371</v>
      </c>
      <c r="X45">
        <f t="shared" si="67"/>
        <v>5</v>
      </c>
      <c r="Z45">
        <f t="shared" si="68"/>
        <v>2.464788732394366</v>
      </c>
      <c r="AB45">
        <f t="shared" si="69"/>
        <v>5.8100558659217878</v>
      </c>
      <c r="AD45">
        <f t="shared" si="70"/>
        <v>5.2060737527114966</v>
      </c>
      <c r="AG45" s="1">
        <v>6</v>
      </c>
      <c r="AH45" s="2">
        <f t="shared" si="78"/>
        <v>880</v>
      </c>
      <c r="AI45" s="2">
        <f t="shared" si="71"/>
        <v>924</v>
      </c>
      <c r="AJ45" s="2">
        <f t="shared" si="72"/>
        <v>852</v>
      </c>
      <c r="AK45" s="2">
        <f t="shared" si="73"/>
        <v>831</v>
      </c>
      <c r="AL45" s="2">
        <f t="shared" si="74"/>
        <v>895</v>
      </c>
      <c r="AM45" s="2">
        <f t="shared" si="75"/>
        <v>947</v>
      </c>
      <c r="AN45" s="2">
        <f t="shared" si="76"/>
        <v>922</v>
      </c>
      <c r="AO45" s="2">
        <f t="shared" si="77"/>
        <v>874</v>
      </c>
      <c r="BF45" s="10"/>
      <c r="BG45" s="10"/>
      <c r="BH45" s="10"/>
      <c r="BI45" s="10"/>
      <c r="BJ45" s="10"/>
    </row>
    <row r="46" spans="7:62" ht="28.2" thickBot="1" x14ac:dyDescent="0.35">
      <c r="G46" s="3" t="s">
        <v>7</v>
      </c>
      <c r="H46" s="28"/>
      <c r="I46" s="29"/>
      <c r="J46" s="28"/>
      <c r="K46" s="29"/>
      <c r="L46" s="28"/>
      <c r="M46" s="29"/>
      <c r="N46" s="28"/>
      <c r="O46" s="29"/>
      <c r="AG46" s="3" t="s">
        <v>21</v>
      </c>
      <c r="AH46" s="45">
        <f>X48</f>
        <v>3.7442543411644533</v>
      </c>
      <c r="AI46" s="42"/>
      <c r="AJ46" s="45">
        <f>Z48</f>
        <v>5.2425665101721437</v>
      </c>
      <c r="AK46" s="42"/>
      <c r="AL46" s="45">
        <f>AB48</f>
        <v>5.3817504655493487</v>
      </c>
      <c r="AM46" s="42"/>
      <c r="AN46" s="45">
        <f>AD48</f>
        <v>3.5972523499638469</v>
      </c>
      <c r="AO46" s="42"/>
      <c r="AP46" s="4">
        <f>AVERAGE(AH46:AO46)</f>
        <v>4.4914559167124484</v>
      </c>
      <c r="BF46" s="10"/>
      <c r="BG46" s="10"/>
      <c r="BH46" s="10"/>
      <c r="BI46" s="10"/>
      <c r="BJ46" s="10"/>
    </row>
    <row r="47" spans="7:62" ht="28.2" thickBot="1" x14ac:dyDescent="0.35">
      <c r="G47" s="3" t="s">
        <v>8</v>
      </c>
      <c r="H47" s="28"/>
      <c r="I47" s="29"/>
      <c r="J47" s="28"/>
      <c r="K47" s="29"/>
      <c r="L47" s="28"/>
      <c r="M47" s="29"/>
      <c r="N47" s="28"/>
      <c r="O47" s="29"/>
      <c r="AG47" t="s">
        <v>25</v>
      </c>
      <c r="AH47" s="9">
        <f xml:space="preserve"> AVERAGE(AH40:AH45)</f>
        <v>886.66666666666663</v>
      </c>
      <c r="AI47" s="9">
        <f t="shared" ref="AI47:AO47" si="79" xml:space="preserve"> AVERAGE(AI40:AI45)</f>
        <v>899.5</v>
      </c>
      <c r="AJ47" s="9">
        <f t="shared" si="79"/>
        <v>852</v>
      </c>
      <c r="AK47" s="9">
        <f t="shared" si="79"/>
        <v>886.66666666666663</v>
      </c>
      <c r="AL47" s="9">
        <f t="shared" si="79"/>
        <v>895</v>
      </c>
      <c r="AM47" s="9">
        <f t="shared" si="79"/>
        <v>924.83333333333337</v>
      </c>
      <c r="AN47" s="9">
        <f t="shared" si="79"/>
        <v>922</v>
      </c>
      <c r="AO47" s="9">
        <f t="shared" si="79"/>
        <v>906.83333333333337</v>
      </c>
      <c r="BF47" s="10"/>
      <c r="BG47" s="10"/>
      <c r="BH47" s="10"/>
      <c r="BI47" s="10"/>
      <c r="BJ47" s="10"/>
    </row>
    <row r="48" spans="7:62" x14ac:dyDescent="0.3">
      <c r="G48" t="s">
        <v>9</v>
      </c>
      <c r="H48" s="4">
        <f>AVERAGE(H40:H45)</f>
        <v>886.66666666666663</v>
      </c>
      <c r="I48" s="4">
        <f t="shared" ref="I48:O48" si="80">AVERAGE(I40:I45)</f>
        <v>899.5</v>
      </c>
      <c r="J48" s="4">
        <f t="shared" si="80"/>
        <v>852</v>
      </c>
      <c r="K48" s="4">
        <f t="shared" si="80"/>
        <v>886.66666666666663</v>
      </c>
      <c r="L48" s="4">
        <f t="shared" si="80"/>
        <v>895</v>
      </c>
      <c r="M48" s="4">
        <f t="shared" si="80"/>
        <v>924.83333333333337</v>
      </c>
      <c r="N48" s="4">
        <f t="shared" si="80"/>
        <v>922</v>
      </c>
      <c r="O48" s="4">
        <f t="shared" si="80"/>
        <v>906.83333333333337</v>
      </c>
      <c r="X48" s="4">
        <f t="shared" ref="X48:AD48" si="81">AVERAGE(X40:X45)</f>
        <v>3.7442543411644533</v>
      </c>
      <c r="Y48" s="4"/>
      <c r="Z48" s="4">
        <f t="shared" si="81"/>
        <v>5.2425665101721437</v>
      </c>
      <c r="AA48" s="4"/>
      <c r="AB48" s="4">
        <f t="shared" si="81"/>
        <v>5.3817504655493487</v>
      </c>
      <c r="AC48" s="4"/>
      <c r="AD48" s="4">
        <f t="shared" si="81"/>
        <v>3.5972523499638469</v>
      </c>
      <c r="BF48" s="10"/>
      <c r="BG48" s="10"/>
      <c r="BH48" s="10"/>
      <c r="BI48" s="10"/>
      <c r="BJ48" s="10"/>
    </row>
    <row r="49" spans="7:62" x14ac:dyDescent="0.3">
      <c r="G49" t="s">
        <v>10</v>
      </c>
      <c r="H49" s="4">
        <f t="shared" ref="H49:O49" si="82">AVERAGE(P40:P45)</f>
        <v>4.4444444444444571</v>
      </c>
      <c r="I49" s="4">
        <f t="shared" si="82"/>
        <v>26.666666666666668</v>
      </c>
      <c r="J49" s="4">
        <f t="shared" si="82"/>
        <v>0</v>
      </c>
      <c r="K49" s="4">
        <f t="shared" si="82"/>
        <v>33.111111111111121</v>
      </c>
      <c r="L49" s="4">
        <f t="shared" si="82"/>
        <v>0</v>
      </c>
      <c r="M49" s="4">
        <f t="shared" si="82"/>
        <v>38.222222222222207</v>
      </c>
      <c r="N49" s="4">
        <f t="shared" si="82"/>
        <v>0</v>
      </c>
      <c r="O49" s="4">
        <f t="shared" si="82"/>
        <v>29.833333333333332</v>
      </c>
      <c r="BF49" s="10"/>
      <c r="BG49" s="10"/>
      <c r="BH49" s="10"/>
      <c r="BI49" s="10"/>
      <c r="BJ49" s="10"/>
    </row>
    <row r="50" spans="7:62" x14ac:dyDescent="0.3">
      <c r="G50" t="s">
        <v>12</v>
      </c>
      <c r="H50" s="4">
        <f>100-H49</f>
        <v>95.555555555555543</v>
      </c>
      <c r="I50" s="4">
        <f t="shared" ref="I50:O50" si="83">100-I49</f>
        <v>73.333333333333329</v>
      </c>
      <c r="J50" s="4">
        <f t="shared" si="83"/>
        <v>100</v>
      </c>
      <c r="K50" s="4">
        <f t="shared" si="83"/>
        <v>66.888888888888886</v>
      </c>
      <c r="L50" s="4">
        <f t="shared" si="83"/>
        <v>100</v>
      </c>
      <c r="M50" s="4">
        <f t="shared" si="83"/>
        <v>61.777777777777793</v>
      </c>
      <c r="N50" s="4">
        <f t="shared" si="83"/>
        <v>100</v>
      </c>
      <c r="O50" s="4">
        <f t="shared" si="83"/>
        <v>70.166666666666671</v>
      </c>
      <c r="BF50" s="10"/>
      <c r="BG50" s="10"/>
      <c r="BH50" s="10"/>
      <c r="BI50" s="10"/>
      <c r="BJ50" s="10"/>
    </row>
    <row r="51" spans="7:62" x14ac:dyDescent="0.3">
      <c r="G51" t="s">
        <v>13</v>
      </c>
      <c r="H51" s="4">
        <f>STDEV(H40:H45)</f>
        <v>5.1639777949432224</v>
      </c>
      <c r="I51" s="4">
        <f t="shared" ref="I51:O51" si="84">STDEV(I40:I45)</f>
        <v>33.851144736921384</v>
      </c>
      <c r="J51" s="4">
        <f t="shared" si="84"/>
        <v>0</v>
      </c>
      <c r="K51" s="4">
        <f t="shared" si="84"/>
        <v>40.39141823044428</v>
      </c>
      <c r="L51" s="4">
        <f t="shared" si="84"/>
        <v>0</v>
      </c>
      <c r="M51" s="4">
        <f t="shared" si="84"/>
        <v>46.533500477254734</v>
      </c>
      <c r="N51" s="4">
        <f t="shared" si="84"/>
        <v>0</v>
      </c>
      <c r="O51" s="4">
        <f t="shared" si="84"/>
        <v>37.112890842221745</v>
      </c>
      <c r="BF51" s="10"/>
      <c r="BG51" s="10"/>
      <c r="BH51" s="10"/>
      <c r="BI51" s="10"/>
      <c r="BJ51" s="10"/>
    </row>
    <row r="52" spans="7:62" ht="15" thickBot="1" x14ac:dyDescent="0.35">
      <c r="BF52" s="10"/>
      <c r="BG52" s="10"/>
      <c r="BH52" s="10"/>
      <c r="BI52" s="10"/>
      <c r="BJ52" s="10"/>
    </row>
    <row r="53" spans="7:62" ht="15" thickBot="1" x14ac:dyDescent="0.35">
      <c r="G53" s="36" t="s">
        <v>15</v>
      </c>
      <c r="H53" s="37"/>
      <c r="I53" s="37"/>
      <c r="J53" s="37"/>
      <c r="K53" s="37"/>
      <c r="L53" s="37"/>
      <c r="M53" s="37"/>
      <c r="N53" s="37"/>
      <c r="O53" s="38"/>
      <c r="P53" s="30" t="s">
        <v>11</v>
      </c>
      <c r="Q53" s="31"/>
      <c r="R53" s="31"/>
      <c r="S53" s="31"/>
      <c r="T53" s="31"/>
      <c r="U53" s="31"/>
      <c r="V53" s="31"/>
      <c r="W53" s="31"/>
      <c r="AG53" s="36" t="s">
        <v>24</v>
      </c>
      <c r="AH53" s="37"/>
      <c r="AI53" s="37"/>
      <c r="AJ53" s="37"/>
      <c r="AK53" s="37"/>
      <c r="AL53" s="37"/>
      <c r="AM53" s="37"/>
      <c r="AN53" s="37"/>
      <c r="AO53" s="38"/>
      <c r="BF53" s="10"/>
      <c r="BG53" s="10"/>
      <c r="BH53" s="10"/>
      <c r="BI53" s="10"/>
      <c r="BJ53" s="10"/>
    </row>
    <row r="54" spans="7:62" ht="15" thickBot="1" x14ac:dyDescent="0.35">
      <c r="G54" s="32" t="s">
        <v>1</v>
      </c>
      <c r="H54" s="34" t="s">
        <v>2</v>
      </c>
      <c r="I54" s="35"/>
      <c r="J54" s="34" t="s">
        <v>3</v>
      </c>
      <c r="K54" s="35"/>
      <c r="L54" s="34" t="s">
        <v>4</v>
      </c>
      <c r="M54" s="35"/>
      <c r="N54" s="34" t="s">
        <v>5</v>
      </c>
      <c r="O54" s="35"/>
      <c r="P54" s="34" t="s">
        <v>2</v>
      </c>
      <c r="Q54" s="35"/>
      <c r="R54" s="34" t="s">
        <v>3</v>
      </c>
      <c r="S54" s="35"/>
      <c r="T54" s="34" t="s">
        <v>4</v>
      </c>
      <c r="U54" s="35"/>
      <c r="V54" s="34" t="s">
        <v>5</v>
      </c>
      <c r="W54" s="35"/>
      <c r="AG54" s="39" t="s">
        <v>23</v>
      </c>
      <c r="AH54" s="34" t="s">
        <v>2</v>
      </c>
      <c r="AI54" s="35"/>
      <c r="AJ54" s="34" t="s">
        <v>3</v>
      </c>
      <c r="AK54" s="35"/>
      <c r="AL54" s="34" t="s">
        <v>4</v>
      </c>
      <c r="AM54" s="35"/>
      <c r="AN54" s="34" t="s">
        <v>5</v>
      </c>
      <c r="AO54" s="35"/>
      <c r="BF54" s="10"/>
      <c r="BG54" s="10"/>
      <c r="BH54" s="10"/>
      <c r="BI54" s="10"/>
      <c r="BJ54" s="10"/>
    </row>
    <row r="55" spans="7:62" ht="31.8" thickBot="1" x14ac:dyDescent="0.35">
      <c r="G55" s="33"/>
      <c r="H55" s="8" t="s">
        <v>16</v>
      </c>
      <c r="I55" s="8" t="s">
        <v>20</v>
      </c>
      <c r="J55" s="8" t="s">
        <v>16</v>
      </c>
      <c r="K55" s="8" t="s">
        <v>20</v>
      </c>
      <c r="L55" s="8" t="s">
        <v>16</v>
      </c>
      <c r="M55" s="8" t="s">
        <v>20</v>
      </c>
      <c r="N55" s="8" t="s">
        <v>16</v>
      </c>
      <c r="O55" s="8" t="s">
        <v>20</v>
      </c>
      <c r="P55" s="8" t="s">
        <v>16</v>
      </c>
      <c r="Q55" s="8" t="s">
        <v>20</v>
      </c>
      <c r="R55" s="8" t="s">
        <v>16</v>
      </c>
      <c r="S55" s="8" t="s">
        <v>20</v>
      </c>
      <c r="T55" s="8" t="s">
        <v>16</v>
      </c>
      <c r="U55" s="8" t="s">
        <v>20</v>
      </c>
      <c r="V55" s="8" t="s">
        <v>16</v>
      </c>
      <c r="W55" s="8" t="s">
        <v>20</v>
      </c>
      <c r="AG55" s="40"/>
      <c r="AH55" s="8" t="s">
        <v>16</v>
      </c>
      <c r="AI55" s="8" t="s">
        <v>20</v>
      </c>
      <c r="AJ55" s="8" t="s">
        <v>16</v>
      </c>
      <c r="AK55" s="8" t="s">
        <v>20</v>
      </c>
      <c r="AL55" s="8" t="s">
        <v>16</v>
      </c>
      <c r="AM55" s="8" t="s">
        <v>20</v>
      </c>
      <c r="AN55" s="8" t="s">
        <v>16</v>
      </c>
      <c r="AO55" s="8" t="s">
        <v>20</v>
      </c>
      <c r="AP55" s="4">
        <f>AVERAGE(AH56:AH61,AJ56:AJ61,AL56:AL61,AN56:AN61)</f>
        <v>7.9812500000000002</v>
      </c>
      <c r="AQ55" s="4">
        <f>AVERAGE(AI56:AI61,AK56:AK61,AM56:AM61,AO56:AO61)</f>
        <v>7.8791666666666664</v>
      </c>
      <c r="BF55" s="11" t="s">
        <v>26</v>
      </c>
      <c r="BG55" s="12" t="s">
        <v>16</v>
      </c>
      <c r="BH55" s="12" t="s">
        <v>20</v>
      </c>
      <c r="BI55" s="13" t="s">
        <v>29</v>
      </c>
      <c r="BJ55" s="14" t="s">
        <v>28</v>
      </c>
    </row>
    <row r="56" spans="7:62" ht="15" thickBot="1" x14ac:dyDescent="0.35">
      <c r="G56" s="1">
        <v>1</v>
      </c>
      <c r="H56" s="6">
        <v>7.74</v>
      </c>
      <c r="I56" s="2">
        <v>8.1</v>
      </c>
      <c r="J56" s="6">
        <v>7.86</v>
      </c>
      <c r="K56" s="2">
        <v>8.3000000000000007</v>
      </c>
      <c r="L56" s="2">
        <v>7.62</v>
      </c>
      <c r="M56" s="7">
        <v>7.3</v>
      </c>
      <c r="N56" s="7">
        <v>8.4499999999999993</v>
      </c>
      <c r="O56" s="7">
        <v>8.1</v>
      </c>
      <c r="P56" s="4">
        <f t="shared" ref="P56:P61" si="85">ABS(H56-$H$56)</f>
        <v>0</v>
      </c>
      <c r="Q56" s="4">
        <f t="shared" ref="Q56:Q61" si="86">ABS(I56-$I$56)</f>
        <v>0</v>
      </c>
      <c r="R56" s="4">
        <f t="shared" ref="R56:R61" si="87">ABS(J56-$J$56)</f>
        <v>0</v>
      </c>
      <c r="S56" s="4">
        <f t="shared" ref="S56:S61" si="88">ABS(K56-$K$56)</f>
        <v>0</v>
      </c>
      <c r="T56" s="4">
        <f t="shared" ref="T56:T61" si="89">ABS(L56-$L$56)</f>
        <v>0</v>
      </c>
      <c r="U56" s="4">
        <f t="shared" ref="U56:U61" si="90">ABS(M56-$M$56)</f>
        <v>0</v>
      </c>
      <c r="V56" s="4">
        <f t="shared" ref="V56:V61" si="91">ABS(N56-$N$56)</f>
        <v>0</v>
      </c>
      <c r="W56" s="4">
        <f t="shared" ref="W56:W61" si="92">ABS(O56-$O$56)</f>
        <v>0</v>
      </c>
      <c r="X56">
        <f>ABS((H56-I56)/H56)*100</f>
        <v>4.6511627906976667</v>
      </c>
      <c r="Z56">
        <f t="shared" ref="Z56:Z61" si="93">ABS((J56-K56)/J56)*100</f>
        <v>5.597964376590336</v>
      </c>
      <c r="AB56">
        <f t="shared" ref="AB56:AB61" si="94">ABS((L56-M56)/L56)*100</f>
        <v>4.1994750656168014</v>
      </c>
      <c r="AD56">
        <f t="shared" ref="AD56:AD61" si="95">ABS((N56-O56)/N56)*100</f>
        <v>4.1420118343195229</v>
      </c>
      <c r="AG56" s="1">
        <v>1</v>
      </c>
      <c r="AH56" s="2">
        <f>H56</f>
        <v>7.74</v>
      </c>
      <c r="AI56" s="2">
        <f t="shared" ref="AI56:AI61" si="96">I56</f>
        <v>8.1</v>
      </c>
      <c r="AJ56" s="2">
        <f t="shared" ref="AJ56:AJ61" si="97">J56</f>
        <v>7.86</v>
      </c>
      <c r="AK56" s="2">
        <f t="shared" ref="AK56:AK61" si="98">K56</f>
        <v>8.3000000000000007</v>
      </c>
      <c r="AL56" s="2">
        <f t="shared" ref="AL56:AL61" si="99">L56</f>
        <v>7.62</v>
      </c>
      <c r="AM56" s="2">
        <f t="shared" ref="AM56:AM61" si="100">M56</f>
        <v>7.3</v>
      </c>
      <c r="AN56" s="2">
        <f t="shared" ref="AN56:AN61" si="101">N56</f>
        <v>8.4499999999999993</v>
      </c>
      <c r="AO56" s="2">
        <f t="shared" ref="AO56:AO61" si="102">O56</f>
        <v>8.1</v>
      </c>
      <c r="AS56">
        <v>7</v>
      </c>
      <c r="AT56">
        <f>AH63</f>
        <v>7.7600000000000007</v>
      </c>
      <c r="AU56">
        <f>AI63</f>
        <v>7.916666666666667</v>
      </c>
      <c r="BF56" s="15" t="s">
        <v>2</v>
      </c>
      <c r="BG56" s="22">
        <f xml:space="preserve"> AH63</f>
        <v>7.7600000000000007</v>
      </c>
      <c r="BH56" s="22">
        <f xml:space="preserve"> AI63</f>
        <v>7.916666666666667</v>
      </c>
      <c r="BI56" s="17">
        <f>AH62</f>
        <v>5.8382444858474818</v>
      </c>
      <c r="BJ56" s="18" t="s">
        <v>30</v>
      </c>
    </row>
    <row r="57" spans="7:62" ht="15" thickBot="1" x14ac:dyDescent="0.35">
      <c r="G57" s="1">
        <v>2</v>
      </c>
      <c r="H57" s="1">
        <v>6.92</v>
      </c>
      <c r="I57" s="2">
        <v>7.3</v>
      </c>
      <c r="J57" s="1">
        <v>8.8000000000000007</v>
      </c>
      <c r="K57" s="2">
        <v>8.1</v>
      </c>
      <c r="L57" s="2">
        <v>8.92</v>
      </c>
      <c r="M57" s="7">
        <v>8.3000000000000007</v>
      </c>
      <c r="N57" s="7">
        <v>7.93</v>
      </c>
      <c r="O57" s="7">
        <v>7.5</v>
      </c>
      <c r="P57" s="4">
        <f t="shared" si="85"/>
        <v>0.82000000000000028</v>
      </c>
      <c r="Q57" s="4">
        <f t="shared" si="86"/>
        <v>0.79999999999999982</v>
      </c>
      <c r="R57" s="4">
        <f t="shared" si="87"/>
        <v>0.94000000000000039</v>
      </c>
      <c r="S57" s="4">
        <f t="shared" si="88"/>
        <v>0.20000000000000107</v>
      </c>
      <c r="T57" s="4">
        <f t="shared" si="89"/>
        <v>1.2999999999999998</v>
      </c>
      <c r="U57" s="4">
        <f t="shared" si="90"/>
        <v>1.0000000000000009</v>
      </c>
      <c r="V57" s="4">
        <f t="shared" si="91"/>
        <v>0.51999999999999957</v>
      </c>
      <c r="W57" s="4">
        <f t="shared" si="92"/>
        <v>0.59999999999999964</v>
      </c>
      <c r="X57">
        <f t="shared" ref="X57:X61" si="103">ABS((H57-I57)/H57)*100</f>
        <v>5.491329479768785</v>
      </c>
      <c r="Z57">
        <f t="shared" si="93"/>
        <v>7.9545454545454657</v>
      </c>
      <c r="AB57">
        <f t="shared" si="94"/>
        <v>6.9506726457399015</v>
      </c>
      <c r="AD57">
        <f t="shared" si="95"/>
        <v>5.42244640605296</v>
      </c>
      <c r="AG57" s="1">
        <v>2</v>
      </c>
      <c r="AH57" s="2">
        <f t="shared" ref="AH57:AH61" si="104">H57</f>
        <v>6.92</v>
      </c>
      <c r="AI57" s="2">
        <f t="shared" si="96"/>
        <v>7.3</v>
      </c>
      <c r="AJ57" s="2">
        <f t="shared" si="97"/>
        <v>8.8000000000000007</v>
      </c>
      <c r="AK57" s="2">
        <f t="shared" si="98"/>
        <v>8.1</v>
      </c>
      <c r="AL57" s="2">
        <f t="shared" si="99"/>
        <v>8.92</v>
      </c>
      <c r="AM57" s="2">
        <f t="shared" si="100"/>
        <v>8.3000000000000007</v>
      </c>
      <c r="AN57" s="2">
        <f t="shared" si="101"/>
        <v>7.93</v>
      </c>
      <c r="AO57" s="2">
        <f t="shared" si="102"/>
        <v>7.5</v>
      </c>
      <c r="AS57">
        <v>14</v>
      </c>
      <c r="AT57">
        <f>AJ63</f>
        <v>8.2849999999999984</v>
      </c>
      <c r="AU57">
        <f>AK63</f>
        <v>8.2333333333333325</v>
      </c>
      <c r="BF57" s="15" t="s">
        <v>3</v>
      </c>
      <c r="BG57" s="22">
        <f>AJ63</f>
        <v>8.2849999999999984</v>
      </c>
      <c r="BH57" s="22">
        <f>AK63</f>
        <v>8.2333333333333325</v>
      </c>
      <c r="BI57" s="17">
        <f>AJ62</f>
        <v>5.3522804728587206</v>
      </c>
      <c r="BJ57" s="18" t="s">
        <v>30</v>
      </c>
    </row>
    <row r="58" spans="7:62" ht="15" thickBot="1" x14ac:dyDescent="0.35">
      <c r="G58" s="1">
        <v>3</v>
      </c>
      <c r="H58" s="1">
        <v>8.68</v>
      </c>
      <c r="I58" s="2">
        <v>8.4</v>
      </c>
      <c r="J58" s="1">
        <v>7.82</v>
      </c>
      <c r="K58" s="2">
        <v>7.4</v>
      </c>
      <c r="L58" s="2">
        <v>9.24</v>
      </c>
      <c r="M58" s="7">
        <v>8.9</v>
      </c>
      <c r="N58" s="7">
        <v>9.14</v>
      </c>
      <c r="O58" s="7">
        <v>8.9</v>
      </c>
      <c r="P58" s="4">
        <f t="shared" si="85"/>
        <v>0.9399999999999995</v>
      </c>
      <c r="Q58" s="4">
        <f t="shared" si="86"/>
        <v>0.30000000000000071</v>
      </c>
      <c r="R58" s="4">
        <f t="shared" si="87"/>
        <v>4.0000000000000036E-2</v>
      </c>
      <c r="S58" s="4">
        <f t="shared" si="88"/>
        <v>0.90000000000000036</v>
      </c>
      <c r="T58" s="4">
        <f t="shared" si="89"/>
        <v>1.62</v>
      </c>
      <c r="U58" s="4">
        <f t="shared" si="90"/>
        <v>1.6000000000000005</v>
      </c>
      <c r="V58" s="4">
        <f t="shared" si="91"/>
        <v>0.69000000000000128</v>
      </c>
      <c r="W58" s="4">
        <f t="shared" si="92"/>
        <v>0.80000000000000071</v>
      </c>
      <c r="X58">
        <f t="shared" si="103"/>
        <v>3.2258064516128964</v>
      </c>
      <c r="Z58">
        <f t="shared" si="93"/>
        <v>5.3708439897698197</v>
      </c>
      <c r="AB58">
        <f t="shared" si="94"/>
        <v>3.6796536796536778</v>
      </c>
      <c r="AD58">
        <f t="shared" si="95"/>
        <v>2.6258205689277925</v>
      </c>
      <c r="AG58" s="1">
        <v>3</v>
      </c>
      <c r="AH58" s="2">
        <f t="shared" si="104"/>
        <v>8.68</v>
      </c>
      <c r="AI58" s="2">
        <f t="shared" si="96"/>
        <v>8.4</v>
      </c>
      <c r="AJ58" s="2">
        <f t="shared" si="97"/>
        <v>7.82</v>
      </c>
      <c r="AK58" s="2">
        <f t="shared" si="98"/>
        <v>7.4</v>
      </c>
      <c r="AL58" s="2">
        <f t="shared" si="99"/>
        <v>9.24</v>
      </c>
      <c r="AM58" s="2">
        <f t="shared" si="100"/>
        <v>8.9</v>
      </c>
      <c r="AN58" s="2">
        <f t="shared" si="101"/>
        <v>9.14</v>
      </c>
      <c r="AO58" s="2">
        <f t="shared" si="102"/>
        <v>8.9</v>
      </c>
      <c r="AS58">
        <v>21</v>
      </c>
      <c r="AT58">
        <f>AL63</f>
        <v>7.8249999999999993</v>
      </c>
      <c r="AU58">
        <f>AM63</f>
        <v>7.5333333333333323</v>
      </c>
      <c r="BF58" s="15" t="s">
        <v>4</v>
      </c>
      <c r="BG58" s="22">
        <f>AL63</f>
        <v>7.8249999999999993</v>
      </c>
      <c r="BH58" s="22">
        <f>AM63</f>
        <v>7.5333333333333323</v>
      </c>
      <c r="BI58" s="17">
        <f>AL62</f>
        <v>4.4162457545482994</v>
      </c>
      <c r="BJ58" s="18" t="s">
        <v>30</v>
      </c>
    </row>
    <row r="59" spans="7:62" ht="15" thickBot="1" x14ac:dyDescent="0.35">
      <c r="G59" s="1">
        <v>4</v>
      </c>
      <c r="H59" s="1">
        <v>7.12</v>
      </c>
      <c r="I59" s="2">
        <v>7.8</v>
      </c>
      <c r="J59" s="1">
        <v>8.6999999999999993</v>
      </c>
      <c r="K59" s="2">
        <v>8.9</v>
      </c>
      <c r="L59" s="2">
        <v>7.47</v>
      </c>
      <c r="M59" s="7">
        <v>7.2</v>
      </c>
      <c r="N59" s="7">
        <v>6.92</v>
      </c>
      <c r="O59" s="7">
        <v>6.5</v>
      </c>
      <c r="P59" s="4">
        <f t="shared" si="85"/>
        <v>0.62000000000000011</v>
      </c>
      <c r="Q59" s="4">
        <f t="shared" si="86"/>
        <v>0.29999999999999982</v>
      </c>
      <c r="R59" s="4">
        <f t="shared" si="87"/>
        <v>0.83999999999999897</v>
      </c>
      <c r="S59" s="4">
        <f t="shared" si="88"/>
        <v>0.59999999999999964</v>
      </c>
      <c r="T59" s="4">
        <f t="shared" si="89"/>
        <v>0.15000000000000036</v>
      </c>
      <c r="U59" s="4">
        <f t="shared" si="90"/>
        <v>9.9999999999999645E-2</v>
      </c>
      <c r="V59" s="4">
        <f t="shared" si="91"/>
        <v>1.5299999999999994</v>
      </c>
      <c r="W59" s="4">
        <f t="shared" si="92"/>
        <v>1.5999999999999996</v>
      </c>
      <c r="X59">
        <f t="shared" si="103"/>
        <v>9.5505617977528043</v>
      </c>
      <c r="Z59">
        <f t="shared" si="93"/>
        <v>2.298850574712656</v>
      </c>
      <c r="AB59">
        <f t="shared" si="94"/>
        <v>3.6144578313252955</v>
      </c>
      <c r="AD59">
        <f t="shared" si="95"/>
        <v>6.0693641618497098</v>
      </c>
      <c r="AG59" s="1">
        <v>4</v>
      </c>
      <c r="AH59" s="2">
        <f t="shared" si="104"/>
        <v>7.12</v>
      </c>
      <c r="AI59" s="2">
        <f t="shared" si="96"/>
        <v>7.8</v>
      </c>
      <c r="AJ59" s="2">
        <f t="shared" si="97"/>
        <v>8.6999999999999993</v>
      </c>
      <c r="AK59" s="2">
        <f t="shared" si="98"/>
        <v>8.9</v>
      </c>
      <c r="AL59" s="2">
        <f t="shared" si="99"/>
        <v>7.47</v>
      </c>
      <c r="AM59" s="2">
        <f t="shared" si="100"/>
        <v>7.2</v>
      </c>
      <c r="AN59" s="2">
        <f t="shared" si="101"/>
        <v>6.92</v>
      </c>
      <c r="AO59" s="2">
        <f t="shared" si="102"/>
        <v>6.5</v>
      </c>
      <c r="AS59">
        <v>28</v>
      </c>
      <c r="AT59">
        <f>AN63</f>
        <v>8.0549999999999997</v>
      </c>
      <c r="AU59">
        <f>AO63</f>
        <v>7.833333333333333</v>
      </c>
      <c r="BF59" s="19" t="s">
        <v>5</v>
      </c>
      <c r="BG59" s="23">
        <f>AN63</f>
        <v>8.0549999999999997</v>
      </c>
      <c r="BH59" s="23">
        <f>AO63</f>
        <v>7.833333333333333</v>
      </c>
      <c r="BI59" s="20">
        <f>AN62</f>
        <v>5.1986567906195669</v>
      </c>
      <c r="BJ59" s="18" t="s">
        <v>30</v>
      </c>
    </row>
    <row r="60" spans="7:62" ht="15" thickBot="1" x14ac:dyDescent="0.35">
      <c r="G60" s="1">
        <v>5</v>
      </c>
      <c r="H60" s="1">
        <v>8.2899999999999991</v>
      </c>
      <c r="I60" s="2">
        <v>7.7</v>
      </c>
      <c r="J60" s="1">
        <v>7.87</v>
      </c>
      <c r="K60" s="2">
        <v>8.4</v>
      </c>
      <c r="L60" s="2">
        <v>6.52</v>
      </c>
      <c r="M60" s="7">
        <v>6.7</v>
      </c>
      <c r="N60" s="7">
        <v>7.36</v>
      </c>
      <c r="O60" s="7">
        <v>6.9</v>
      </c>
      <c r="P60" s="4">
        <f t="shared" si="85"/>
        <v>0.54999999999999893</v>
      </c>
      <c r="Q60" s="4">
        <f t="shared" si="86"/>
        <v>0.39999999999999947</v>
      </c>
      <c r="R60" s="4">
        <f t="shared" si="87"/>
        <v>9.9999999999997868E-3</v>
      </c>
      <c r="S60" s="4">
        <f t="shared" si="88"/>
        <v>9.9999999999999645E-2</v>
      </c>
      <c r="T60" s="4">
        <f t="shared" si="89"/>
        <v>1.1000000000000005</v>
      </c>
      <c r="U60" s="4">
        <f t="shared" si="90"/>
        <v>0.59999999999999964</v>
      </c>
      <c r="V60" s="4">
        <f t="shared" si="91"/>
        <v>1.089999999999999</v>
      </c>
      <c r="W60" s="4">
        <f t="shared" si="92"/>
        <v>1.1999999999999993</v>
      </c>
      <c r="X60">
        <f t="shared" si="103"/>
        <v>7.1170084439083112</v>
      </c>
      <c r="Z60">
        <f t="shared" si="93"/>
        <v>6.7344345616264327</v>
      </c>
      <c r="AB60">
        <f t="shared" si="94"/>
        <v>2.7607361963190278</v>
      </c>
      <c r="AD60">
        <f t="shared" si="95"/>
        <v>6.2499999999999991</v>
      </c>
      <c r="AG60" s="1">
        <v>5</v>
      </c>
      <c r="AH60" s="2">
        <f t="shared" si="104"/>
        <v>8.2899999999999991</v>
      </c>
      <c r="AI60" s="2">
        <f t="shared" si="96"/>
        <v>7.7</v>
      </c>
      <c r="AJ60" s="2">
        <f t="shared" si="97"/>
        <v>7.87</v>
      </c>
      <c r="AK60" s="2">
        <f t="shared" si="98"/>
        <v>8.4</v>
      </c>
      <c r="AL60" s="2">
        <f t="shared" si="99"/>
        <v>6.52</v>
      </c>
      <c r="AM60" s="2">
        <f t="shared" si="100"/>
        <v>6.7</v>
      </c>
      <c r="AN60" s="2">
        <f t="shared" si="101"/>
        <v>7.36</v>
      </c>
      <c r="AO60" s="2">
        <f t="shared" si="102"/>
        <v>6.9</v>
      </c>
      <c r="BF60" s="10"/>
      <c r="BG60" s="10"/>
      <c r="BH60" s="10"/>
      <c r="BI60" s="10"/>
      <c r="BJ60" s="10"/>
    </row>
    <row r="61" spans="7:62" ht="15" thickBot="1" x14ac:dyDescent="0.35">
      <c r="G61" s="1">
        <v>6</v>
      </c>
      <c r="H61" s="1">
        <v>7.81</v>
      </c>
      <c r="I61" s="2">
        <v>8.1999999999999993</v>
      </c>
      <c r="J61" s="1">
        <v>8.66</v>
      </c>
      <c r="K61" s="2">
        <v>8.3000000000000007</v>
      </c>
      <c r="L61" s="2">
        <v>7.18</v>
      </c>
      <c r="M61" s="7">
        <v>6.8</v>
      </c>
      <c r="N61" s="7">
        <v>8.5299999999999994</v>
      </c>
      <c r="O61" s="7">
        <v>9.1</v>
      </c>
      <c r="P61" s="4">
        <f t="shared" si="85"/>
        <v>6.9999999999999396E-2</v>
      </c>
      <c r="Q61" s="4">
        <f t="shared" si="86"/>
        <v>9.9999999999999645E-2</v>
      </c>
      <c r="R61" s="4">
        <f t="shared" si="87"/>
        <v>0.79999999999999982</v>
      </c>
      <c r="S61" s="4">
        <f t="shared" si="88"/>
        <v>0</v>
      </c>
      <c r="T61" s="4">
        <f t="shared" si="89"/>
        <v>0.44000000000000039</v>
      </c>
      <c r="U61" s="4">
        <f t="shared" si="90"/>
        <v>0.5</v>
      </c>
      <c r="V61" s="4">
        <f t="shared" si="91"/>
        <v>8.0000000000000071E-2</v>
      </c>
      <c r="W61" s="4">
        <f t="shared" si="92"/>
        <v>1</v>
      </c>
      <c r="X61">
        <f t="shared" si="103"/>
        <v>4.9935979513444266</v>
      </c>
      <c r="Z61">
        <f t="shared" si="93"/>
        <v>4.157043879907615</v>
      </c>
      <c r="AB61">
        <f t="shared" si="94"/>
        <v>5.2924791086350957</v>
      </c>
      <c r="AD61">
        <f t="shared" si="95"/>
        <v>6.682297772567412</v>
      </c>
      <c r="AG61" s="1">
        <v>6</v>
      </c>
      <c r="AH61" s="2">
        <f t="shared" si="104"/>
        <v>7.81</v>
      </c>
      <c r="AI61" s="2">
        <f t="shared" si="96"/>
        <v>8.1999999999999993</v>
      </c>
      <c r="AJ61" s="2">
        <f t="shared" si="97"/>
        <v>8.66</v>
      </c>
      <c r="AK61" s="2">
        <f t="shared" si="98"/>
        <v>8.3000000000000007</v>
      </c>
      <c r="AL61" s="2">
        <f t="shared" si="99"/>
        <v>7.18</v>
      </c>
      <c r="AM61" s="2">
        <f t="shared" si="100"/>
        <v>6.8</v>
      </c>
      <c r="AN61" s="2">
        <f t="shared" si="101"/>
        <v>8.5299999999999994</v>
      </c>
      <c r="AO61" s="2">
        <f t="shared" si="102"/>
        <v>9.1</v>
      </c>
      <c r="BF61" s="10"/>
      <c r="BG61" s="10"/>
      <c r="BH61" s="10"/>
      <c r="BI61" s="10"/>
      <c r="BJ61" s="10"/>
    </row>
    <row r="62" spans="7:62" ht="28.2" thickBot="1" x14ac:dyDescent="0.35">
      <c r="G62" s="3" t="s">
        <v>7</v>
      </c>
      <c r="H62" s="28"/>
      <c r="I62" s="29"/>
      <c r="J62" s="28"/>
      <c r="K62" s="29"/>
      <c r="L62" s="28"/>
      <c r="M62" s="29"/>
      <c r="N62" s="28"/>
      <c r="O62" s="29"/>
      <c r="AG62" s="3" t="s">
        <v>21</v>
      </c>
      <c r="AH62" s="45">
        <f>X64</f>
        <v>5.8382444858474818</v>
      </c>
      <c r="AI62" s="42"/>
      <c r="AJ62" s="45">
        <f>Z64</f>
        <v>5.3522804728587206</v>
      </c>
      <c r="AK62" s="42"/>
      <c r="AL62" s="45">
        <f>AB64</f>
        <v>4.4162457545482994</v>
      </c>
      <c r="AM62" s="42"/>
      <c r="AN62" s="45">
        <f>AD64</f>
        <v>5.1986567906195669</v>
      </c>
      <c r="AO62" s="42"/>
      <c r="AP62" s="4">
        <f>AVERAGE(AH62:AO62)</f>
        <v>5.2013568759685169</v>
      </c>
      <c r="BF62" s="10"/>
      <c r="BG62" s="10"/>
      <c r="BH62" s="10"/>
      <c r="BI62" s="10"/>
      <c r="BJ62" s="10"/>
    </row>
    <row r="63" spans="7:62" ht="28.2" thickBot="1" x14ac:dyDescent="0.35">
      <c r="G63" s="3" t="s">
        <v>8</v>
      </c>
      <c r="H63" s="28"/>
      <c r="I63" s="29"/>
      <c r="J63" s="28"/>
      <c r="K63" s="29"/>
      <c r="L63" s="28"/>
      <c r="M63" s="29"/>
      <c r="N63" s="28"/>
      <c r="O63" s="29"/>
      <c r="AG63" t="s">
        <v>25</v>
      </c>
      <c r="AH63" s="9">
        <f xml:space="preserve"> AVERAGE(AH56:AH61)</f>
        <v>7.7600000000000007</v>
      </c>
      <c r="AI63" s="9">
        <f t="shared" ref="AI63:AO63" si="105" xml:space="preserve"> AVERAGE(AI56:AI61)</f>
        <v>7.916666666666667</v>
      </c>
      <c r="AJ63" s="9">
        <f t="shared" si="105"/>
        <v>8.2849999999999984</v>
      </c>
      <c r="AK63" s="9">
        <f t="shared" si="105"/>
        <v>8.2333333333333325</v>
      </c>
      <c r="AL63" s="9">
        <f t="shared" si="105"/>
        <v>7.8249999999999993</v>
      </c>
      <c r="AM63" s="9">
        <f t="shared" si="105"/>
        <v>7.5333333333333323</v>
      </c>
      <c r="AN63" s="9">
        <f t="shared" si="105"/>
        <v>8.0549999999999997</v>
      </c>
      <c r="AO63" s="9">
        <f t="shared" si="105"/>
        <v>7.833333333333333</v>
      </c>
      <c r="BF63" s="10"/>
      <c r="BG63" s="10"/>
      <c r="BH63" s="10"/>
      <c r="BI63" s="10"/>
      <c r="BJ63" s="10"/>
    </row>
    <row r="64" spans="7:62" x14ac:dyDescent="0.3">
      <c r="G64" t="s">
        <v>9</v>
      </c>
      <c r="H64" s="4">
        <f>AVERAGE(H56:H61)</f>
        <v>7.7600000000000007</v>
      </c>
      <c r="I64" s="4">
        <f t="shared" ref="I64:O64" si="106">AVERAGE(I56:I61)</f>
        <v>7.916666666666667</v>
      </c>
      <c r="J64" s="4">
        <f t="shared" si="106"/>
        <v>8.2849999999999984</v>
      </c>
      <c r="K64" s="4">
        <f t="shared" si="106"/>
        <v>8.2333333333333325</v>
      </c>
      <c r="L64" s="4">
        <f t="shared" si="106"/>
        <v>7.8249999999999993</v>
      </c>
      <c r="M64" s="4">
        <f t="shared" si="106"/>
        <v>7.5333333333333323</v>
      </c>
      <c r="N64" s="4">
        <f t="shared" si="106"/>
        <v>8.0549999999999997</v>
      </c>
      <c r="O64" s="4">
        <f t="shared" si="106"/>
        <v>7.833333333333333</v>
      </c>
      <c r="X64" s="4">
        <f t="shared" ref="X64" si="107">AVERAGE(X56:X61)</f>
        <v>5.8382444858474818</v>
      </c>
      <c r="Y64" s="4"/>
      <c r="Z64" s="4">
        <f t="shared" ref="Z64" si="108">AVERAGE(Z56:Z61)</f>
        <v>5.3522804728587206</v>
      </c>
      <c r="AA64" s="4"/>
      <c r="AB64" s="4">
        <f t="shared" ref="AB64" si="109">AVERAGE(AB56:AB61)</f>
        <v>4.4162457545482994</v>
      </c>
      <c r="AC64" s="4"/>
      <c r="AD64" s="4">
        <f t="shared" ref="AD64" si="110">AVERAGE(AD56:AD61)</f>
        <v>5.1986567906195669</v>
      </c>
    </row>
    <row r="65" spans="7:59" x14ac:dyDescent="0.3">
      <c r="G65" t="s">
        <v>10</v>
      </c>
      <c r="H65" s="4">
        <f t="shared" ref="H65:O65" si="111">AVERAGE(P56:P61)</f>
        <v>0.49999999999999972</v>
      </c>
      <c r="I65" s="4">
        <f t="shared" si="111"/>
        <v>0.3166666666666666</v>
      </c>
      <c r="J65" s="4">
        <f t="shared" si="111"/>
        <v>0.43833333333333319</v>
      </c>
      <c r="K65" s="4">
        <f t="shared" si="111"/>
        <v>0.3000000000000001</v>
      </c>
      <c r="L65" s="4">
        <f t="shared" si="111"/>
        <v>0.76833333333333353</v>
      </c>
      <c r="M65" s="4">
        <f t="shared" si="111"/>
        <v>0.63333333333333341</v>
      </c>
      <c r="N65" s="4">
        <f t="shared" si="111"/>
        <v>0.65166666666666651</v>
      </c>
      <c r="O65" s="4">
        <f t="shared" si="111"/>
        <v>0.86666666666666659</v>
      </c>
    </row>
    <row r="66" spans="7:59" x14ac:dyDescent="0.3">
      <c r="G66" t="s">
        <v>12</v>
      </c>
      <c r="H66" s="4">
        <f>100-H65</f>
        <v>99.5</v>
      </c>
      <c r="I66" s="4">
        <f t="shared" ref="I66:O66" si="112">100-I65</f>
        <v>99.683333333333337</v>
      </c>
      <c r="J66" s="4">
        <f t="shared" si="112"/>
        <v>99.561666666666667</v>
      </c>
      <c r="K66" s="4">
        <f t="shared" si="112"/>
        <v>99.7</v>
      </c>
      <c r="L66" s="4">
        <f t="shared" si="112"/>
        <v>99.231666666666669</v>
      </c>
      <c r="M66" s="4">
        <f t="shared" si="112"/>
        <v>99.36666666666666</v>
      </c>
      <c r="N66" s="4">
        <f t="shared" si="112"/>
        <v>99.348333333333329</v>
      </c>
      <c r="O66" s="4">
        <f t="shared" si="112"/>
        <v>99.13333333333334</v>
      </c>
    </row>
    <row r="67" spans="7:59" ht="15" thickBot="1" x14ac:dyDescent="0.35">
      <c r="G67" t="s">
        <v>13</v>
      </c>
      <c r="H67" s="4">
        <f>STDEV(H56:H61)</f>
        <v>0.67013431489515574</v>
      </c>
      <c r="I67" s="4">
        <f t="shared" ref="I67:O67" si="113">STDEV(I56:I61)</f>
        <v>0.39707262140150973</v>
      </c>
      <c r="J67" s="4">
        <f t="shared" si="113"/>
        <v>0.47898851760767702</v>
      </c>
      <c r="K67" s="4">
        <f t="shared" si="113"/>
        <v>0.48853522561496704</v>
      </c>
      <c r="L67" s="4">
        <f t="shared" si="113"/>
        <v>1.0476974754193145</v>
      </c>
      <c r="M67" s="4">
        <f t="shared" si="113"/>
        <v>0.87787622514035657</v>
      </c>
      <c r="N67" s="4">
        <f t="shared" si="113"/>
        <v>0.81801589226615878</v>
      </c>
      <c r="O67" s="4">
        <f t="shared" si="113"/>
        <v>1.0557777543908873</v>
      </c>
    </row>
    <row r="68" spans="7:59" ht="15" thickBot="1" x14ac:dyDescent="0.35">
      <c r="BC68" t="s">
        <v>31</v>
      </c>
      <c r="BD68" s="24" t="s">
        <v>26</v>
      </c>
      <c r="BE68" s="25" t="s">
        <v>16</v>
      </c>
      <c r="BF68" s="25" t="s">
        <v>20</v>
      </c>
      <c r="BG68" t="s">
        <v>32</v>
      </c>
    </row>
    <row r="69" spans="7:59" ht="15" thickBot="1" x14ac:dyDescent="0.35">
      <c r="BC69">
        <v>1</v>
      </c>
      <c r="BD69" s="26">
        <v>7</v>
      </c>
      <c r="BE69" s="27">
        <v>9.8000000000000007</v>
      </c>
      <c r="BF69" s="27">
        <v>9.5</v>
      </c>
    </row>
    <row r="70" spans="7:59" ht="15" thickBot="1" x14ac:dyDescent="0.35">
      <c r="BC70">
        <v>2</v>
      </c>
      <c r="BD70" s="26">
        <v>14</v>
      </c>
      <c r="BE70" s="27">
        <v>10.3</v>
      </c>
      <c r="BF70" s="27">
        <v>10.199999999999999</v>
      </c>
    </row>
    <row r="71" spans="7:59" ht="15" thickBot="1" x14ac:dyDescent="0.35">
      <c r="BC71">
        <v>3</v>
      </c>
      <c r="BD71" s="26">
        <v>21</v>
      </c>
      <c r="BE71" s="27">
        <v>9.8000000000000007</v>
      </c>
      <c r="BF71" s="27">
        <v>9.6</v>
      </c>
    </row>
    <row r="72" spans="7:59" ht="15" thickBot="1" x14ac:dyDescent="0.35">
      <c r="BC72">
        <v>4</v>
      </c>
      <c r="BD72" s="26">
        <v>28</v>
      </c>
      <c r="BE72" s="27">
        <v>9.8000000000000007</v>
      </c>
      <c r="BF72" s="27">
        <v>9.9</v>
      </c>
    </row>
    <row r="73" spans="7:59" ht="15" thickBot="1" x14ac:dyDescent="0.35">
      <c r="BC73">
        <v>5</v>
      </c>
      <c r="BD73" s="26">
        <v>7</v>
      </c>
      <c r="BE73" s="27">
        <v>7.8</v>
      </c>
      <c r="BF73" s="27">
        <v>7.9</v>
      </c>
    </row>
    <row r="74" spans="7:59" ht="15" thickBot="1" x14ac:dyDescent="0.35">
      <c r="BC74">
        <v>6</v>
      </c>
      <c r="BD74" s="26">
        <v>14</v>
      </c>
      <c r="BE74" s="27">
        <v>8.3000000000000007</v>
      </c>
      <c r="BF74" s="27">
        <v>8.1999999999999993</v>
      </c>
    </row>
    <row r="75" spans="7:59" ht="15" thickBot="1" x14ac:dyDescent="0.35">
      <c r="BC75">
        <v>7</v>
      </c>
      <c r="BD75" s="26">
        <v>21</v>
      </c>
      <c r="BE75" s="27">
        <v>7.8</v>
      </c>
      <c r="BF75" s="27">
        <v>7.5</v>
      </c>
    </row>
    <row r="76" spans="7:59" ht="15" thickBot="1" x14ac:dyDescent="0.35">
      <c r="BC76">
        <v>8</v>
      </c>
      <c r="BD76" s="26">
        <v>28</v>
      </c>
      <c r="BE76" s="27">
        <v>8.1</v>
      </c>
      <c r="BF76" s="27">
        <v>7.8</v>
      </c>
    </row>
    <row r="77" spans="7:59" ht="15" thickBot="1" x14ac:dyDescent="0.35"/>
    <row r="78" spans="7:59" ht="15" thickBot="1" x14ac:dyDescent="0.35">
      <c r="BD78" s="24" t="s">
        <v>26</v>
      </c>
      <c r="BE78" s="25" t="s">
        <v>6</v>
      </c>
      <c r="BF78" s="25" t="s">
        <v>19</v>
      </c>
    </row>
    <row r="79" spans="7:59" ht="15" thickBot="1" x14ac:dyDescent="0.35">
      <c r="BC79">
        <v>1</v>
      </c>
      <c r="BD79" s="26">
        <v>7</v>
      </c>
      <c r="BE79" s="27">
        <v>1120</v>
      </c>
      <c r="BF79" s="27">
        <v>1154.8</v>
      </c>
    </row>
    <row r="80" spans="7:59" ht="15" thickBot="1" x14ac:dyDescent="0.35">
      <c r="BC80">
        <v>2</v>
      </c>
      <c r="BD80" s="26">
        <v>14</v>
      </c>
      <c r="BE80" s="27">
        <v>1236.7</v>
      </c>
      <c r="BF80" s="27">
        <v>1189.7</v>
      </c>
    </row>
    <row r="81" spans="55:58" ht="15" thickBot="1" x14ac:dyDescent="0.35">
      <c r="BC81">
        <v>3</v>
      </c>
      <c r="BD81" s="26">
        <v>21</v>
      </c>
      <c r="BE81" s="27">
        <v>1121.7</v>
      </c>
      <c r="BF81" s="27">
        <v>1136.8</v>
      </c>
    </row>
    <row r="82" spans="55:58" ht="15" thickBot="1" x14ac:dyDescent="0.35">
      <c r="BC82">
        <v>4</v>
      </c>
      <c r="BD82" s="26">
        <v>28</v>
      </c>
      <c r="BE82" s="27">
        <v>1148.3</v>
      </c>
      <c r="BF82" s="27">
        <v>1138.7</v>
      </c>
    </row>
    <row r="83" spans="55:58" ht="15" thickBot="1" x14ac:dyDescent="0.35">
      <c r="BC83">
        <v>5</v>
      </c>
      <c r="BD83" s="26">
        <v>7</v>
      </c>
      <c r="BE83" s="27">
        <v>886.7</v>
      </c>
      <c r="BF83" s="27">
        <v>899.5</v>
      </c>
    </row>
    <row r="84" spans="55:58" ht="15" thickBot="1" x14ac:dyDescent="0.35">
      <c r="BC84">
        <v>6</v>
      </c>
      <c r="BD84" s="26">
        <v>14</v>
      </c>
      <c r="BE84" s="27">
        <v>852</v>
      </c>
      <c r="BF84" s="27">
        <v>886.7</v>
      </c>
    </row>
    <row r="85" spans="55:58" ht="15" thickBot="1" x14ac:dyDescent="0.35">
      <c r="BC85">
        <v>7</v>
      </c>
      <c r="BD85" s="26">
        <v>21</v>
      </c>
      <c r="BE85" s="27">
        <v>895</v>
      </c>
      <c r="BF85" s="27">
        <v>924.8</v>
      </c>
    </row>
    <row r="86" spans="55:58" ht="15" thickBot="1" x14ac:dyDescent="0.35">
      <c r="BC86">
        <v>8</v>
      </c>
      <c r="BD86" s="26">
        <v>28</v>
      </c>
      <c r="BE86" s="27">
        <v>922</v>
      </c>
      <c r="BF86" s="27">
        <v>906.8</v>
      </c>
    </row>
  </sheetData>
  <mergeCells count="119">
    <mergeCell ref="AH62:AI62"/>
    <mergeCell ref="AJ62:AK62"/>
    <mergeCell ref="AL62:AM62"/>
    <mergeCell ref="AN62:AO62"/>
    <mergeCell ref="AG54:AG55"/>
    <mergeCell ref="AH54:AI54"/>
    <mergeCell ref="AJ54:AK54"/>
    <mergeCell ref="AL54:AM54"/>
    <mergeCell ref="AN54:AO54"/>
    <mergeCell ref="AH46:AI46"/>
    <mergeCell ref="AJ46:AK46"/>
    <mergeCell ref="AL46:AM46"/>
    <mergeCell ref="AN46:AO46"/>
    <mergeCell ref="AG53:AO53"/>
    <mergeCell ref="AG38:AG39"/>
    <mergeCell ref="AH38:AI38"/>
    <mergeCell ref="AJ38:AK38"/>
    <mergeCell ref="AL38:AM38"/>
    <mergeCell ref="AN38:AO38"/>
    <mergeCell ref="AG3:AO3"/>
    <mergeCell ref="AG4:AG5"/>
    <mergeCell ref="AH4:AI4"/>
    <mergeCell ref="AJ4:AK4"/>
    <mergeCell ref="AL4:AM4"/>
    <mergeCell ref="AN4:AO4"/>
    <mergeCell ref="X5:AD5"/>
    <mergeCell ref="X21:AD21"/>
    <mergeCell ref="X39:AD39"/>
    <mergeCell ref="AH12:AI12"/>
    <mergeCell ref="AJ12:AK12"/>
    <mergeCell ref="AL12:AM12"/>
    <mergeCell ref="AH28:AI28"/>
    <mergeCell ref="AJ28:AK28"/>
    <mergeCell ref="AL28:AM28"/>
    <mergeCell ref="AN28:AO28"/>
    <mergeCell ref="AG37:AO37"/>
    <mergeCell ref="AN12:AO12"/>
    <mergeCell ref="AG19:AO19"/>
    <mergeCell ref="AG20:AG21"/>
    <mergeCell ref="AH20:AI20"/>
    <mergeCell ref="AJ20:AK20"/>
    <mergeCell ref="AL20:AM20"/>
    <mergeCell ref="AN20:AO20"/>
    <mergeCell ref="P19:W19"/>
    <mergeCell ref="G19:O19"/>
    <mergeCell ref="H13:I13"/>
    <mergeCell ref="J13:K13"/>
    <mergeCell ref="L13:M13"/>
    <mergeCell ref="N13:O13"/>
    <mergeCell ref="G3:O3"/>
    <mergeCell ref="G4:G5"/>
    <mergeCell ref="H4:I4"/>
    <mergeCell ref="J4:K4"/>
    <mergeCell ref="L4:M4"/>
    <mergeCell ref="N4:O4"/>
    <mergeCell ref="P4:Q4"/>
    <mergeCell ref="R4:S4"/>
    <mergeCell ref="T4:U4"/>
    <mergeCell ref="V4:W4"/>
    <mergeCell ref="P3:W3"/>
    <mergeCell ref="H12:I12"/>
    <mergeCell ref="J12:K12"/>
    <mergeCell ref="L12:M12"/>
    <mergeCell ref="N12:O12"/>
    <mergeCell ref="G37:O37"/>
    <mergeCell ref="P37:W37"/>
    <mergeCell ref="P20:Q20"/>
    <mergeCell ref="H28:I28"/>
    <mergeCell ref="J28:K28"/>
    <mergeCell ref="L28:M28"/>
    <mergeCell ref="N28:O28"/>
    <mergeCell ref="H29:I29"/>
    <mergeCell ref="J29:K29"/>
    <mergeCell ref="L29:M29"/>
    <mergeCell ref="N29:O29"/>
    <mergeCell ref="G20:G21"/>
    <mergeCell ref="H20:I20"/>
    <mergeCell ref="J20:K20"/>
    <mergeCell ref="L20:M20"/>
    <mergeCell ref="N20:O20"/>
    <mergeCell ref="R20:S20"/>
    <mergeCell ref="T20:U20"/>
    <mergeCell ref="V20:W20"/>
    <mergeCell ref="G38:G39"/>
    <mergeCell ref="H38:I38"/>
    <mergeCell ref="J38:K38"/>
    <mergeCell ref="L38:M38"/>
    <mergeCell ref="N38:O38"/>
    <mergeCell ref="P38:Q38"/>
    <mergeCell ref="R38:S38"/>
    <mergeCell ref="T38:U38"/>
    <mergeCell ref="V38:W38"/>
    <mergeCell ref="H46:I46"/>
    <mergeCell ref="J46:K46"/>
    <mergeCell ref="L46:M46"/>
    <mergeCell ref="N46:O46"/>
    <mergeCell ref="H47:I47"/>
    <mergeCell ref="J47:K47"/>
    <mergeCell ref="L47:M47"/>
    <mergeCell ref="N47:O47"/>
    <mergeCell ref="G53:O53"/>
    <mergeCell ref="G54:G55"/>
    <mergeCell ref="H54:I54"/>
    <mergeCell ref="J54:K54"/>
    <mergeCell ref="L54:M54"/>
    <mergeCell ref="N54:O54"/>
    <mergeCell ref="P54:Q54"/>
    <mergeCell ref="R54:S54"/>
    <mergeCell ref="T54:U54"/>
    <mergeCell ref="V54:W54"/>
    <mergeCell ref="H62:I62"/>
    <mergeCell ref="J62:K62"/>
    <mergeCell ref="L62:M62"/>
    <mergeCell ref="N62:O62"/>
    <mergeCell ref="H63:I63"/>
    <mergeCell ref="J63:K63"/>
    <mergeCell ref="L63:M63"/>
    <mergeCell ref="N63:O63"/>
    <mergeCell ref="P53:W5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izzah rosyidah</dc:creator>
  <cp:lastModifiedBy>izzah rosyidah</cp:lastModifiedBy>
  <dcterms:created xsi:type="dcterms:W3CDTF">2015-06-05T18:17:20Z</dcterms:created>
  <dcterms:modified xsi:type="dcterms:W3CDTF">2024-06-14T07:06:00Z</dcterms:modified>
</cp:coreProperties>
</file>