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1170" windowWidth="19395" windowHeight="5940"/>
  </bookViews>
  <sheets>
    <sheet name="indeks panen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L28" i="1" l="1"/>
  <c r="L25" i="1"/>
  <c r="L24" i="1"/>
  <c r="L26" i="1" s="1"/>
  <c r="L23" i="1"/>
  <c r="L22" i="1"/>
  <c r="G22" i="1"/>
  <c r="G29" i="1" s="1"/>
  <c r="G20" i="1"/>
  <c r="F29" i="1" s="1"/>
  <c r="G19" i="1"/>
  <c r="E30" i="1" s="1"/>
  <c r="H18" i="1"/>
  <c r="F25" i="1"/>
  <c r="G23" i="1" l="1"/>
  <c r="G30" i="1" s="1"/>
  <c r="G31" i="1" s="1"/>
  <c r="G32" i="1" s="1"/>
  <c r="L38" i="1" s="1"/>
  <c r="G21" i="1"/>
  <c r="F30" i="1" s="1"/>
  <c r="G17" i="1"/>
  <c r="D30" i="1" s="1"/>
  <c r="F31" i="1"/>
  <c r="F32" i="1" s="1"/>
  <c r="L37" i="1" s="1"/>
  <c r="H21" i="1"/>
  <c r="H19" i="1"/>
  <c r="E24" i="1"/>
  <c r="G18" i="1"/>
  <c r="E29" i="1" s="1"/>
  <c r="E31" i="1" s="1"/>
  <c r="E32" i="1" s="1"/>
  <c r="L36" i="1" s="1"/>
  <c r="D25" i="1"/>
  <c r="G16" i="1"/>
  <c r="H17" i="1"/>
  <c r="H20" i="1"/>
  <c r="H22" i="1"/>
  <c r="H23" i="1"/>
  <c r="D24" i="1"/>
  <c r="F24" i="1"/>
  <c r="E25" i="1"/>
  <c r="L27" i="1"/>
  <c r="Q25" i="1" s="1"/>
  <c r="H16" i="1"/>
  <c r="Q24" i="1"/>
  <c r="R25" i="1" l="1"/>
  <c r="R24" i="1"/>
  <c r="Q26" i="1"/>
  <c r="R22" i="1"/>
  <c r="H30" i="1"/>
  <c r="I30" i="1" s="1"/>
  <c r="L33" i="1" s="1"/>
  <c r="Q23" i="1"/>
  <c r="Q22" i="1"/>
  <c r="D29" i="1"/>
  <c r="G24" i="1"/>
  <c r="L18" i="1" s="1"/>
  <c r="R26" i="1"/>
  <c r="R23" i="1"/>
  <c r="D31" i="1" l="1"/>
  <c r="M25" i="1" s="1"/>
  <c r="H29" i="1"/>
  <c r="I29" i="1" s="1"/>
  <c r="L32" i="1" s="1"/>
  <c r="M28" i="1"/>
  <c r="M23" i="1"/>
  <c r="M22" i="1"/>
  <c r="N22" i="1" s="1"/>
  <c r="M24" i="1" l="1"/>
  <c r="N25" i="1"/>
  <c r="M27" i="1"/>
  <c r="N27" i="1" s="1"/>
  <c r="O22" i="1" s="1"/>
  <c r="P22" i="1" s="1"/>
  <c r="H31" i="1"/>
  <c r="D32" i="1"/>
  <c r="L35" i="1" s="1"/>
  <c r="N23" i="1"/>
  <c r="N24" i="1"/>
  <c r="O24" i="1" l="1"/>
  <c r="P24" i="1" s="1"/>
  <c r="O25" i="1"/>
  <c r="P25" i="1" s="1"/>
  <c r="O23" i="1"/>
  <c r="P23" i="1" s="1"/>
  <c r="M26" i="1"/>
  <c r="N26" i="1" s="1"/>
  <c r="O26" i="1" s="1"/>
  <c r="P26" i="1" s="1"/>
</calcChain>
</file>

<file path=xl/sharedStrings.xml><?xml version="1.0" encoding="utf-8"?>
<sst xmlns="http://schemas.openxmlformats.org/spreadsheetml/2006/main" count="58" uniqueCount="45">
  <si>
    <t xml:space="preserve">Perlakuan </t>
  </si>
  <si>
    <t>rerata</t>
  </si>
  <si>
    <t>I</t>
  </si>
  <si>
    <t>II</t>
  </si>
  <si>
    <t>III</t>
  </si>
  <si>
    <t>r</t>
  </si>
  <si>
    <t>p</t>
  </si>
  <si>
    <t>t</t>
  </si>
  <si>
    <t>FK</t>
  </si>
  <si>
    <t>SK</t>
  </si>
  <si>
    <t>DB</t>
  </si>
  <si>
    <t>JK</t>
  </si>
  <si>
    <t>KT</t>
  </si>
  <si>
    <t>F HIT</t>
  </si>
  <si>
    <t>perlakuan</t>
  </si>
  <si>
    <t>jumlah</t>
  </si>
  <si>
    <t>T</t>
  </si>
  <si>
    <t>tabel dua arah</t>
  </si>
  <si>
    <t>P1</t>
  </si>
  <si>
    <t>P2</t>
  </si>
  <si>
    <t>P3</t>
  </si>
  <si>
    <t>P4</t>
  </si>
  <si>
    <t>Jumlah</t>
  </si>
  <si>
    <t>T1</t>
  </si>
  <si>
    <t>T2</t>
  </si>
  <si>
    <t xml:space="preserve">Data Rataan Indeks Panen Tanaman Sawi Pakcoy </t>
  </si>
  <si>
    <t>T1P1</t>
  </si>
  <si>
    <t>T2P1</t>
  </si>
  <si>
    <t>T1P2</t>
  </si>
  <si>
    <t>T2P2</t>
  </si>
  <si>
    <t>T1P3</t>
  </si>
  <si>
    <t>T2P3</t>
  </si>
  <si>
    <t>T1P4</t>
  </si>
  <si>
    <t>T2P4</t>
  </si>
  <si>
    <t>P</t>
  </si>
  <si>
    <t>TP</t>
  </si>
  <si>
    <t>Perlakuan</t>
  </si>
  <si>
    <t>BNJ 5%</t>
  </si>
  <si>
    <t>tn</t>
  </si>
  <si>
    <t>Notasi</t>
  </si>
  <si>
    <t>Kelompok</t>
  </si>
  <si>
    <t>Galat</t>
  </si>
  <si>
    <t>Total</t>
  </si>
  <si>
    <t>Rataan</t>
  </si>
  <si>
    <t>Ulangan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</si>
</sst>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4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2" fontId="0" fillId="0" borderId="0" xfId="0" applyNumberFormat="1"/>
    <xf numFmtId="0" fontId="0" fillId="0" borderId="3" xfId="0" applyBorder="1"/>
    <xf numFmtId="164" fontId="0" fillId="0" borderId="0" xfId="0" applyNumberFormat="1"/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0" fillId="0" borderId="3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2" fontId="0" fillId="0" borderId="0" xfId="0" applyNumberFormat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4" fontId="0" fillId="0" borderId="3" xfId="0" applyNumberFormat="1" applyBorder="1"/>
    <xf numFmtId="4" fontId="3" fillId="2" borderId="2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4" fontId="0" fillId="2" borderId="3" xfId="0" applyNumberFormat="1" applyFill="1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AD39"/>
  <sheetViews>
    <sheetView tabSelected="1" zoomScale="84" zoomScaleNormal="84" workbookViewId="0">
      <selection activeCell="I6" sqref="I6"/>
    </sheetView>
  </sheetViews>
  <sheetFormatPr defaultRowHeight="15" x14ac:dyDescent="0.25"/>
  <cols>
    <col min="3" max="3" width="10.42578125" customWidth="1"/>
    <col min="11" max="11" width="10.85546875" customWidth="1"/>
    <col min="12" max="12" width="11.140625" bestFit="1" customWidth="1"/>
    <col min="13" max="13" width="10.140625" bestFit="1" customWidth="1"/>
    <col min="14" max="14" width="9.28515625" bestFit="1" customWidth="1"/>
    <col min="15" max="15" width="12.140625" bestFit="1" customWidth="1"/>
  </cols>
  <sheetData>
    <row r="4" spans="3:30" ht="15.75" x14ac:dyDescent="0.25">
      <c r="C4" s="34"/>
      <c r="D4" s="35"/>
      <c r="E4" s="35"/>
      <c r="F4" s="35"/>
      <c r="G4" s="35"/>
      <c r="H4" s="2"/>
      <c r="I4" s="2"/>
      <c r="J4" s="2"/>
      <c r="K4" s="2"/>
      <c r="L4" s="2"/>
      <c r="M4" s="23"/>
      <c r="N4" s="24"/>
      <c r="O4" s="25"/>
      <c r="P4" s="25"/>
      <c r="Q4" s="2"/>
      <c r="R4" s="2"/>
      <c r="S4" s="2"/>
      <c r="T4" s="2"/>
      <c r="U4" s="2"/>
      <c r="V4" s="2"/>
      <c r="W4" s="23"/>
      <c r="X4" s="2"/>
      <c r="Y4" s="23"/>
      <c r="Z4" s="2"/>
      <c r="AA4" s="2"/>
      <c r="AB4" s="2"/>
      <c r="AC4" s="2"/>
      <c r="AD4" s="2"/>
    </row>
    <row r="5" spans="3:30" ht="15.75" x14ac:dyDescent="0.25">
      <c r="C5" s="34"/>
      <c r="D5" s="25"/>
      <c r="E5" s="26"/>
      <c r="F5" s="26"/>
      <c r="G5" s="23"/>
      <c r="H5" s="2"/>
      <c r="I5" s="2"/>
      <c r="J5" s="23"/>
      <c r="K5" s="2"/>
      <c r="L5" s="2"/>
      <c r="M5" s="27"/>
      <c r="N5" s="25"/>
      <c r="O5" s="26"/>
      <c r="P5" s="26"/>
      <c r="Q5" s="23"/>
      <c r="R5" s="2"/>
      <c r="S5" s="2"/>
      <c r="T5" s="23"/>
      <c r="U5" s="2"/>
      <c r="V5" s="2"/>
      <c r="W5" s="24"/>
      <c r="X5" s="25"/>
      <c r="Y5" s="26"/>
      <c r="Z5" s="26"/>
      <c r="AA5" s="23"/>
      <c r="AB5" s="2"/>
      <c r="AC5" s="2"/>
      <c r="AD5" s="23"/>
    </row>
    <row r="6" spans="3:30" x14ac:dyDescent="0.25">
      <c r="C6" s="2"/>
      <c r="D6" s="2"/>
      <c r="E6" s="2"/>
      <c r="F6" s="2"/>
      <c r="G6" s="2"/>
      <c r="H6" s="3"/>
      <c r="I6" s="3"/>
      <c r="J6" s="22"/>
      <c r="K6" s="2"/>
      <c r="L6" s="2"/>
      <c r="M6" s="2"/>
      <c r="N6" s="2"/>
      <c r="O6" s="2"/>
      <c r="P6" s="2"/>
      <c r="Q6" s="2"/>
      <c r="R6" s="2"/>
      <c r="S6" s="2"/>
      <c r="T6" s="22"/>
      <c r="U6" s="2"/>
      <c r="V6" s="2"/>
      <c r="W6" s="2"/>
      <c r="X6" s="2"/>
      <c r="Y6" s="2"/>
      <c r="Z6" s="2"/>
      <c r="AA6" s="2"/>
      <c r="AB6" s="2"/>
      <c r="AC6" s="2"/>
      <c r="AD6" s="22"/>
    </row>
    <row r="7" spans="3:30" x14ac:dyDescent="0.25">
      <c r="C7" s="2"/>
      <c r="D7" s="2"/>
      <c r="E7" s="2"/>
      <c r="F7" s="2"/>
      <c r="G7" s="2"/>
      <c r="H7" s="2"/>
      <c r="I7" s="2"/>
      <c r="J7" s="22"/>
      <c r="K7" s="2"/>
      <c r="L7" s="2"/>
      <c r="M7" s="2"/>
      <c r="N7" s="2"/>
      <c r="O7" s="2"/>
      <c r="P7" s="2"/>
      <c r="Q7" s="2"/>
      <c r="R7" s="2"/>
      <c r="S7" s="2"/>
      <c r="T7" s="22"/>
      <c r="U7" s="2"/>
      <c r="V7" s="2"/>
      <c r="W7" s="2"/>
      <c r="X7" s="2"/>
      <c r="Y7" s="2"/>
      <c r="Z7" s="2"/>
      <c r="AA7" s="2"/>
      <c r="AB7" s="2"/>
      <c r="AC7" s="2"/>
      <c r="AD7" s="22"/>
    </row>
    <row r="8" spans="3:30" x14ac:dyDescent="0.25">
      <c r="C8" s="2"/>
      <c r="D8" s="2"/>
      <c r="E8" s="2"/>
      <c r="F8" s="2"/>
      <c r="G8" s="2"/>
      <c r="H8" s="3"/>
      <c r="I8" s="3"/>
      <c r="J8" s="22"/>
      <c r="K8" s="2"/>
      <c r="L8" s="2"/>
      <c r="M8" s="2"/>
      <c r="N8" s="2"/>
      <c r="O8" s="2"/>
      <c r="P8" s="2"/>
      <c r="Q8" s="2"/>
      <c r="R8" s="2"/>
      <c r="S8" s="2"/>
      <c r="T8" s="22"/>
      <c r="U8" s="2"/>
      <c r="V8" s="2"/>
      <c r="W8" s="2"/>
      <c r="X8" s="2"/>
      <c r="Y8" s="2"/>
      <c r="Z8" s="2"/>
      <c r="AA8" s="2"/>
      <c r="AB8" s="2"/>
      <c r="AC8" s="2"/>
      <c r="AD8" s="22"/>
    </row>
    <row r="9" spans="3:30" x14ac:dyDescent="0.25">
      <c r="C9" s="2"/>
      <c r="D9" s="2"/>
      <c r="E9" s="2"/>
      <c r="F9" s="2"/>
      <c r="G9" s="2"/>
      <c r="H9" s="3"/>
      <c r="I9" s="3"/>
      <c r="J9" s="22"/>
      <c r="K9" s="2"/>
      <c r="L9" s="2"/>
      <c r="M9" s="2"/>
      <c r="N9" s="2"/>
      <c r="O9" s="2"/>
      <c r="P9" s="2"/>
      <c r="Q9" s="2"/>
      <c r="R9" s="2"/>
      <c r="S9" s="2"/>
      <c r="T9" s="22"/>
      <c r="U9" s="2"/>
      <c r="V9" s="2"/>
      <c r="W9" s="2"/>
      <c r="X9" s="2"/>
      <c r="Y9" s="2"/>
      <c r="Z9" s="2"/>
      <c r="AA9" s="2"/>
      <c r="AB9" s="2"/>
      <c r="AC9" s="2"/>
      <c r="AD9" s="22"/>
    </row>
    <row r="10" spans="3:30" ht="15.75" x14ac:dyDescent="0.25">
      <c r="C10" s="1" t="s">
        <v>25</v>
      </c>
      <c r="H10" s="3"/>
      <c r="I10" s="3"/>
      <c r="J10" s="22"/>
      <c r="K10" s="2"/>
      <c r="L10" s="2"/>
      <c r="M10" s="2"/>
      <c r="N10" s="2"/>
      <c r="O10" s="2"/>
      <c r="P10" s="2"/>
      <c r="Q10" s="2"/>
      <c r="R10" s="2"/>
      <c r="S10" s="2"/>
      <c r="T10" s="22"/>
      <c r="U10" s="2"/>
      <c r="V10" s="2"/>
      <c r="W10" s="2"/>
      <c r="X10" s="2"/>
      <c r="Y10" s="2"/>
      <c r="Z10" s="2"/>
      <c r="AA10" s="2"/>
      <c r="AB10" s="2"/>
      <c r="AC10" s="2"/>
      <c r="AD10" s="22"/>
    </row>
    <row r="11" spans="3:30" x14ac:dyDescent="0.25">
      <c r="C11" s="2"/>
      <c r="D11" s="2"/>
      <c r="E11" s="2"/>
      <c r="F11" s="2"/>
      <c r="G11" s="2"/>
      <c r="H11" s="3"/>
      <c r="I11" s="3"/>
      <c r="J11" s="22"/>
      <c r="K11" s="2"/>
      <c r="L11" s="2"/>
      <c r="M11" s="2"/>
      <c r="N11" s="2"/>
      <c r="O11" s="2"/>
      <c r="P11" s="2"/>
      <c r="Q11" s="2"/>
      <c r="R11" s="2"/>
      <c r="S11" s="2"/>
      <c r="T11" s="22"/>
      <c r="U11" s="2"/>
      <c r="V11" s="2"/>
      <c r="W11" s="2"/>
      <c r="X11" s="2"/>
      <c r="Y11" s="2"/>
      <c r="Z11" s="2"/>
      <c r="AA11" s="2"/>
      <c r="AB11" s="2"/>
      <c r="AC11" s="2"/>
      <c r="AD11" s="22"/>
    </row>
    <row r="12" spans="3:30" x14ac:dyDescent="0.25">
      <c r="C12" s="2"/>
      <c r="D12" s="2"/>
      <c r="E12" s="2"/>
      <c r="F12" s="2"/>
      <c r="G12" s="2"/>
      <c r="H12" s="3"/>
      <c r="I12" s="3"/>
      <c r="J12" s="22"/>
      <c r="K12" s="2"/>
      <c r="L12" s="2"/>
      <c r="M12" s="2"/>
      <c r="N12" s="2"/>
      <c r="O12" s="2"/>
      <c r="P12" s="2"/>
      <c r="Q12" s="2"/>
      <c r="R12" s="2"/>
      <c r="S12" s="2"/>
      <c r="T12" s="22"/>
      <c r="U12" s="2"/>
      <c r="V12" s="2"/>
      <c r="W12" s="2"/>
      <c r="X12" s="2"/>
      <c r="Y12" s="2"/>
      <c r="Z12" s="2"/>
      <c r="AA12" s="2"/>
      <c r="AB12" s="2"/>
      <c r="AC12" s="2"/>
      <c r="AD12" s="22"/>
    </row>
    <row r="13" spans="3:30" x14ac:dyDescent="0.25">
      <c r="C13" s="2"/>
      <c r="D13" s="2"/>
      <c r="E13" s="2"/>
      <c r="F13" s="2"/>
      <c r="G13" s="2"/>
      <c r="H13" s="3"/>
      <c r="I13" s="3"/>
      <c r="J13" s="22"/>
      <c r="K13" s="2"/>
      <c r="L13" s="2"/>
      <c r="M13" s="2"/>
      <c r="N13" s="2"/>
      <c r="O13" s="2"/>
      <c r="P13" s="2"/>
      <c r="Q13" s="2"/>
      <c r="R13" s="2"/>
      <c r="S13" s="2"/>
      <c r="T13" s="22"/>
      <c r="U13" s="2"/>
      <c r="V13" s="2"/>
      <c r="W13" s="2"/>
      <c r="X13" s="2"/>
      <c r="Y13" s="2"/>
      <c r="Z13" s="2"/>
      <c r="AA13" s="2"/>
      <c r="AB13" s="2"/>
      <c r="AC13" s="2"/>
      <c r="AD13" s="22"/>
    </row>
    <row r="14" spans="3:30" x14ac:dyDescent="0.25">
      <c r="C14" s="37" t="s">
        <v>0</v>
      </c>
      <c r="D14" s="36" t="s">
        <v>44</v>
      </c>
      <c r="E14" s="36"/>
      <c r="F14" s="36"/>
      <c r="G14" s="37" t="s">
        <v>42</v>
      </c>
      <c r="H14" s="37" t="s">
        <v>43</v>
      </c>
    </row>
    <row r="15" spans="3:30" x14ac:dyDescent="0.25">
      <c r="C15" s="38"/>
      <c r="D15" s="20" t="s">
        <v>2</v>
      </c>
      <c r="E15" s="20" t="s">
        <v>3</v>
      </c>
      <c r="F15" s="20" t="s">
        <v>4</v>
      </c>
      <c r="G15" s="38"/>
      <c r="H15" s="38"/>
      <c r="K15" t="s">
        <v>5</v>
      </c>
      <c r="L15">
        <v>3</v>
      </c>
    </row>
    <row r="16" spans="3:30" x14ac:dyDescent="0.25">
      <c r="C16" s="8" t="s">
        <v>26</v>
      </c>
      <c r="D16" s="17">
        <v>0.90033333333333332</v>
      </c>
      <c r="E16" s="17">
        <v>0.83199999999999996</v>
      </c>
      <c r="F16" s="17">
        <v>0.95383333333333331</v>
      </c>
      <c r="G16" s="17">
        <f>SUM(D16:F16)</f>
        <v>2.6861666666666668</v>
      </c>
      <c r="H16" s="17">
        <f>AVERAGE(D16:F16)</f>
        <v>0.8953888888888889</v>
      </c>
      <c r="K16" t="s">
        <v>7</v>
      </c>
      <c r="L16">
        <v>2</v>
      </c>
    </row>
    <row r="17" spans="3:18" x14ac:dyDescent="0.25">
      <c r="C17" s="8" t="s">
        <v>27</v>
      </c>
      <c r="D17" s="17">
        <v>0.96133333333333326</v>
      </c>
      <c r="E17" s="17">
        <v>0.9415</v>
      </c>
      <c r="F17" s="17">
        <v>0.9238333333333334</v>
      </c>
      <c r="G17" s="17">
        <f t="shared" ref="G17:G23" si="0">SUM(D17:F17)</f>
        <v>2.8266666666666667</v>
      </c>
      <c r="H17" s="17">
        <f t="shared" ref="H17:H23" si="1">AVERAGE(D17:F17)</f>
        <v>0.94222222222222218</v>
      </c>
      <c r="K17" t="s">
        <v>6</v>
      </c>
      <c r="L17">
        <v>4</v>
      </c>
    </row>
    <row r="18" spans="3:18" x14ac:dyDescent="0.25">
      <c r="C18" s="8" t="s">
        <v>28</v>
      </c>
      <c r="D18" s="17">
        <v>0.95016666666666671</v>
      </c>
      <c r="E18" s="17">
        <v>0.94200000000000017</v>
      </c>
      <c r="F18" s="17">
        <v>0.93133333333333335</v>
      </c>
      <c r="G18" s="17">
        <f t="shared" si="0"/>
        <v>2.8235000000000001</v>
      </c>
      <c r="H18" s="17">
        <f t="shared" si="1"/>
        <v>0.94116666666666671</v>
      </c>
      <c r="K18" t="s">
        <v>8</v>
      </c>
      <c r="L18" s="4">
        <f>(G24^2)/(L15*L16*L17)</f>
        <v>20.46414456018519</v>
      </c>
    </row>
    <row r="19" spans="3:18" x14ac:dyDescent="0.25">
      <c r="C19" s="8" t="s">
        <v>29</v>
      </c>
      <c r="D19" s="17">
        <v>0.83066666666666666</v>
      </c>
      <c r="E19" s="17">
        <v>0.93099999999999994</v>
      </c>
      <c r="F19" s="17">
        <v>0.9301666666666667</v>
      </c>
      <c r="G19" s="17">
        <f t="shared" si="0"/>
        <v>2.6918333333333333</v>
      </c>
      <c r="H19" s="17">
        <f t="shared" si="1"/>
        <v>0.89727777777777773</v>
      </c>
    </row>
    <row r="20" spans="3:18" x14ac:dyDescent="0.25">
      <c r="C20" s="8" t="s">
        <v>30</v>
      </c>
      <c r="D20" s="17">
        <v>0.94633333333333336</v>
      </c>
      <c r="E20" s="17">
        <v>0.91766666666666674</v>
      </c>
      <c r="F20" s="17">
        <v>0.94116666666666671</v>
      </c>
      <c r="G20" s="17">
        <f t="shared" si="0"/>
        <v>2.8051666666666666</v>
      </c>
      <c r="H20" s="17">
        <f t="shared" si="1"/>
        <v>0.93505555555555553</v>
      </c>
    </row>
    <row r="21" spans="3:18" x14ac:dyDescent="0.25">
      <c r="C21" s="8" t="s">
        <v>31</v>
      </c>
      <c r="D21" s="17">
        <v>0.95650000000000002</v>
      </c>
      <c r="E21" s="17">
        <v>0.92283333333333328</v>
      </c>
      <c r="F21" s="17">
        <v>0.90366666666666662</v>
      </c>
      <c r="G21" s="17">
        <f t="shared" si="0"/>
        <v>2.7829999999999999</v>
      </c>
      <c r="H21" s="17">
        <f t="shared" si="1"/>
        <v>0.92766666666666664</v>
      </c>
      <c r="K21" s="13" t="s">
        <v>9</v>
      </c>
      <c r="L21" s="12" t="s">
        <v>10</v>
      </c>
      <c r="M21" s="12" t="s">
        <v>11</v>
      </c>
      <c r="N21" s="12" t="s">
        <v>12</v>
      </c>
      <c r="O21" s="12" t="s">
        <v>13</v>
      </c>
      <c r="P21" s="12" t="s">
        <v>39</v>
      </c>
      <c r="Q21" s="14">
        <v>0.05</v>
      </c>
      <c r="R21" s="14">
        <v>0.01</v>
      </c>
    </row>
    <row r="22" spans="3:18" x14ac:dyDescent="0.25">
      <c r="C22" s="8" t="s">
        <v>32</v>
      </c>
      <c r="D22" s="17">
        <v>0.9365</v>
      </c>
      <c r="E22" s="17">
        <v>0.92516666666666669</v>
      </c>
      <c r="F22" s="17">
        <v>0.94950000000000001</v>
      </c>
      <c r="G22" s="17">
        <f t="shared" si="0"/>
        <v>2.8111666666666668</v>
      </c>
      <c r="H22" s="17">
        <f t="shared" si="1"/>
        <v>0.93705555555555564</v>
      </c>
      <c r="K22" s="13" t="s">
        <v>40</v>
      </c>
      <c r="L22" s="12">
        <f>L15-1</f>
        <v>2</v>
      </c>
      <c r="M22" s="15">
        <f>SUMSQ(D24:F24)/8-L18</f>
        <v>6.3857175925363663E-4</v>
      </c>
      <c r="N22" s="15">
        <f>M22/L22</f>
        <v>3.1928587962681831E-4</v>
      </c>
      <c r="O22" s="15">
        <f>N22/$N$27</f>
        <v>0.26525692905237236</v>
      </c>
      <c r="P22" s="12" t="str">
        <f>IF(O22&lt;Q22,"tn",IF(O22&lt;R22,"*","**"))</f>
        <v>tn</v>
      </c>
      <c r="Q22" s="16">
        <f>FINV(5%,$L22,$L$27)</f>
        <v>3.7388918324407361</v>
      </c>
      <c r="R22" s="16">
        <f>FINV(1%,$L22,$L$27)</f>
        <v>6.5148841021827506</v>
      </c>
    </row>
    <row r="23" spans="3:18" x14ac:dyDescent="0.25">
      <c r="C23" s="8" t="s">
        <v>33</v>
      </c>
      <c r="D23" s="17">
        <v>0.91716666666666669</v>
      </c>
      <c r="E23" s="17">
        <v>0.91966666666666663</v>
      </c>
      <c r="F23" s="17">
        <v>0.89733333333333343</v>
      </c>
      <c r="G23" s="17">
        <f t="shared" si="0"/>
        <v>2.7341666666666669</v>
      </c>
      <c r="H23" s="17">
        <f t="shared" si="1"/>
        <v>0.91138888888888892</v>
      </c>
      <c r="K23" s="13" t="s">
        <v>36</v>
      </c>
      <c r="L23" s="12">
        <f>(L16*L17)-1</f>
        <v>7</v>
      </c>
      <c r="M23" s="15">
        <f>SUMSQ(G16:G23)/L15-L18</f>
        <v>7.8651620370315811E-3</v>
      </c>
      <c r="N23" s="15">
        <f t="shared" ref="N23:N27" si="2">M23/L23</f>
        <v>1.1235945767187974E-3</v>
      </c>
      <c r="O23" s="15">
        <f t="shared" ref="O23:O26" si="3">N23/$N$27</f>
        <v>0.93346203492831981</v>
      </c>
      <c r="P23" s="12" t="str">
        <f t="shared" ref="P23:P26" si="4">IF(O23&lt;Q23,"tn",IF(O23&lt;R23,"*","**"))</f>
        <v>tn</v>
      </c>
      <c r="Q23" s="16">
        <f t="shared" ref="Q23:Q26" si="5">FINV(5%,$L23,$L$27)</f>
        <v>2.7641992567781792</v>
      </c>
      <c r="R23" s="16">
        <f t="shared" ref="R23:R26" si="6">FINV(1%,$L23,$L$27)</f>
        <v>4.2778818532656411</v>
      </c>
    </row>
    <row r="24" spans="3:18" x14ac:dyDescent="0.25">
      <c r="C24" s="7" t="s">
        <v>42</v>
      </c>
      <c r="D24" s="21">
        <f>SUM(D16:D23)</f>
        <v>7.399</v>
      </c>
      <c r="E24" s="21">
        <f t="shared" ref="E24:G24" si="7">SUM(E16:E23)</f>
        <v>7.3318333333333339</v>
      </c>
      <c r="F24" s="21">
        <f t="shared" si="7"/>
        <v>7.4308333333333332</v>
      </c>
      <c r="G24" s="21">
        <f t="shared" si="7"/>
        <v>22.161666666666669</v>
      </c>
      <c r="H24" s="30"/>
      <c r="K24" s="13" t="s">
        <v>16</v>
      </c>
      <c r="L24" s="12">
        <f>L16-1</f>
        <v>1</v>
      </c>
      <c r="M24" s="15">
        <f>SUMSQ(H29:H30)/(L15*L17)-L18</f>
        <v>3.4000462962069378E-4</v>
      </c>
      <c r="N24" s="15">
        <f t="shared" si="2"/>
        <v>3.4000462962069378E-4</v>
      </c>
      <c r="O24" s="15">
        <f t="shared" si="3"/>
        <v>0.28246969149461615</v>
      </c>
      <c r="P24" s="12" t="str">
        <f t="shared" si="4"/>
        <v>tn</v>
      </c>
      <c r="Q24" s="16">
        <f t="shared" si="5"/>
        <v>4.6001099366694227</v>
      </c>
      <c r="R24" s="16">
        <f t="shared" si="6"/>
        <v>8.8615926651764276</v>
      </c>
    </row>
    <row r="25" spans="3:18" x14ac:dyDescent="0.25">
      <c r="C25" s="18" t="s">
        <v>43</v>
      </c>
      <c r="D25" s="19">
        <f>AVERAGE(D16:D23)</f>
        <v>0.924875</v>
      </c>
      <c r="E25" s="19">
        <f t="shared" ref="E25:F25" si="8">AVERAGE(E16:E23)</f>
        <v>0.91647916666666673</v>
      </c>
      <c r="F25" s="19">
        <f t="shared" si="8"/>
        <v>0.92885416666666665</v>
      </c>
      <c r="G25" s="29"/>
      <c r="H25" s="29"/>
      <c r="K25" s="13" t="s">
        <v>34</v>
      </c>
      <c r="L25" s="12">
        <f>L17-1</f>
        <v>3</v>
      </c>
      <c r="M25" s="15">
        <f>SUMSQ(D31:G31)/(L15*L16)-L18</f>
        <v>6.1570833332780239E-4</v>
      </c>
      <c r="N25" s="15">
        <f t="shared" si="2"/>
        <v>2.0523611110926746E-4</v>
      </c>
      <c r="O25" s="15">
        <f t="shared" si="3"/>
        <v>0.17050644590711514</v>
      </c>
      <c r="P25" s="12" t="str">
        <f t="shared" si="4"/>
        <v>tn</v>
      </c>
      <c r="Q25" s="16">
        <f t="shared" si="5"/>
        <v>3.3438886781189128</v>
      </c>
      <c r="R25" s="16">
        <f t="shared" si="6"/>
        <v>5.5638858396937421</v>
      </c>
    </row>
    <row r="26" spans="3:18" x14ac:dyDescent="0.25">
      <c r="K26" s="13" t="s">
        <v>35</v>
      </c>
      <c r="L26" s="12">
        <f>L24*L25</f>
        <v>3</v>
      </c>
      <c r="M26" s="15">
        <f>M23-M24-M25</f>
        <v>6.909449074083085E-3</v>
      </c>
      <c r="N26" s="15">
        <f t="shared" si="2"/>
        <v>2.3031496913610283E-3</v>
      </c>
      <c r="O26" s="15">
        <f t="shared" si="3"/>
        <v>1.913415071760759</v>
      </c>
      <c r="P26" s="12" t="str">
        <f t="shared" si="4"/>
        <v>tn</v>
      </c>
      <c r="Q26" s="16">
        <f t="shared" si="5"/>
        <v>3.3438886781189128</v>
      </c>
      <c r="R26" s="16">
        <f t="shared" si="6"/>
        <v>5.5638858396937421</v>
      </c>
    </row>
    <row r="27" spans="3:18" x14ac:dyDescent="0.25">
      <c r="C27" t="s">
        <v>17</v>
      </c>
      <c r="K27" s="13" t="s">
        <v>41</v>
      </c>
      <c r="L27" s="12">
        <f>L28-L23-L22</f>
        <v>14</v>
      </c>
      <c r="M27" s="15">
        <f>M28-M22-M23</f>
        <v>1.6851594907414835E-2</v>
      </c>
      <c r="N27" s="15">
        <f t="shared" si="2"/>
        <v>1.2036853505296311E-3</v>
      </c>
      <c r="O27" s="31"/>
      <c r="P27" s="32"/>
      <c r="Q27" s="32"/>
      <c r="R27" s="32"/>
    </row>
    <row r="28" spans="3:18" x14ac:dyDescent="0.25">
      <c r="C28" s="5" t="s">
        <v>14</v>
      </c>
      <c r="D28" s="5" t="s">
        <v>18</v>
      </c>
      <c r="E28" s="5" t="s">
        <v>19</v>
      </c>
      <c r="F28" s="5" t="s">
        <v>20</v>
      </c>
      <c r="G28" s="5" t="s">
        <v>21</v>
      </c>
      <c r="H28" s="5" t="s">
        <v>22</v>
      </c>
      <c r="I28" s="5" t="s">
        <v>1</v>
      </c>
      <c r="K28" s="13" t="s">
        <v>42</v>
      </c>
      <c r="L28" s="12">
        <f>(3*4*2)-1</f>
        <v>23</v>
      </c>
      <c r="M28" s="15">
        <f>SUMSQ(D16:F23)-L18</f>
        <v>2.5355328703700053E-2</v>
      </c>
      <c r="N28" s="31"/>
      <c r="O28" s="31"/>
      <c r="P28" s="32"/>
      <c r="Q28" s="32"/>
      <c r="R28" s="32"/>
    </row>
    <row r="29" spans="3:18" x14ac:dyDescent="0.25">
      <c r="C29" s="5" t="s">
        <v>23</v>
      </c>
      <c r="D29" s="28">
        <f>G16</f>
        <v>2.6861666666666668</v>
      </c>
      <c r="E29" s="28">
        <f>G18</f>
        <v>2.8235000000000001</v>
      </c>
      <c r="F29" s="28">
        <f>G20</f>
        <v>2.8051666666666666</v>
      </c>
      <c r="G29" s="28">
        <f>G22</f>
        <v>2.8111666666666668</v>
      </c>
      <c r="H29" s="28">
        <f>SUM(D29:G29)</f>
        <v>11.125999999999999</v>
      </c>
      <c r="I29" s="28">
        <f>H29/12</f>
        <v>0.92716666666666658</v>
      </c>
      <c r="N29" s="6"/>
      <c r="O29" s="6"/>
    </row>
    <row r="30" spans="3:18" x14ac:dyDescent="0.25">
      <c r="C30" s="5" t="s">
        <v>24</v>
      </c>
      <c r="D30" s="28">
        <f>G17</f>
        <v>2.8266666666666667</v>
      </c>
      <c r="E30" s="28">
        <f>G19</f>
        <v>2.6918333333333333</v>
      </c>
      <c r="F30" s="28">
        <f>G21</f>
        <v>2.7829999999999999</v>
      </c>
      <c r="G30" s="28">
        <f>G23</f>
        <v>2.7341666666666669</v>
      </c>
      <c r="H30" s="28">
        <f>SUM(D30:G30)</f>
        <v>11.035666666666666</v>
      </c>
      <c r="I30" s="28">
        <f>H30/12</f>
        <v>0.91963888888888878</v>
      </c>
    </row>
    <row r="31" spans="3:18" x14ac:dyDescent="0.25">
      <c r="C31" s="5" t="s">
        <v>15</v>
      </c>
      <c r="D31" s="28">
        <f>SUM(D29:D30)</f>
        <v>5.512833333333333</v>
      </c>
      <c r="E31" s="28">
        <f t="shared" ref="E31:G31" si="9">SUM(E29:E30)</f>
        <v>5.5153333333333334</v>
      </c>
      <c r="F31" s="28">
        <f t="shared" si="9"/>
        <v>5.5881666666666661</v>
      </c>
      <c r="G31" s="28">
        <f t="shared" si="9"/>
        <v>5.5453333333333337</v>
      </c>
      <c r="H31" s="28">
        <f>SUM(D31:G31)</f>
        <v>22.161666666666669</v>
      </c>
      <c r="I31" s="33"/>
      <c r="K31" s="7" t="s">
        <v>36</v>
      </c>
      <c r="L31" s="7"/>
    </row>
    <row r="32" spans="3:18" x14ac:dyDescent="0.25">
      <c r="C32" s="5" t="s">
        <v>1</v>
      </c>
      <c r="D32" s="28">
        <f>D31/6</f>
        <v>0.91880555555555554</v>
      </c>
      <c r="E32" s="28">
        <f t="shared" ref="E32:G32" si="10">E31/6</f>
        <v>0.91922222222222227</v>
      </c>
      <c r="F32" s="28">
        <f t="shared" si="10"/>
        <v>0.93136111111111097</v>
      </c>
      <c r="G32" s="28">
        <f t="shared" si="10"/>
        <v>0.92422222222222228</v>
      </c>
      <c r="H32" s="33"/>
      <c r="I32" s="33"/>
      <c r="K32" s="8" t="s">
        <v>23</v>
      </c>
      <c r="L32" s="9">
        <f>I29</f>
        <v>0.92716666666666658</v>
      </c>
    </row>
    <row r="33" spans="11:12" x14ac:dyDescent="0.25">
      <c r="K33" s="8" t="s">
        <v>24</v>
      </c>
      <c r="L33" s="9">
        <f>I30</f>
        <v>0.91963888888888878</v>
      </c>
    </row>
    <row r="34" spans="11:12" x14ac:dyDescent="0.25">
      <c r="K34" s="7" t="s">
        <v>37</v>
      </c>
      <c r="L34" s="7" t="s">
        <v>38</v>
      </c>
    </row>
    <row r="35" spans="11:12" x14ac:dyDescent="0.25">
      <c r="K35" s="10" t="s">
        <v>18</v>
      </c>
      <c r="L35" s="11">
        <f>D32</f>
        <v>0.91880555555555554</v>
      </c>
    </row>
    <row r="36" spans="11:12" x14ac:dyDescent="0.25">
      <c r="K36" s="10" t="s">
        <v>19</v>
      </c>
      <c r="L36" s="11">
        <f>E32</f>
        <v>0.91922222222222227</v>
      </c>
    </row>
    <row r="37" spans="11:12" x14ac:dyDescent="0.25">
      <c r="K37" s="10" t="s">
        <v>20</v>
      </c>
      <c r="L37" s="11">
        <f>F32</f>
        <v>0.93136111111111097</v>
      </c>
    </row>
    <row r="38" spans="11:12" x14ac:dyDescent="0.25">
      <c r="K38" s="10" t="s">
        <v>21</v>
      </c>
      <c r="L38" s="11">
        <f>G32</f>
        <v>0.92422222222222228</v>
      </c>
    </row>
    <row r="39" spans="11:12" x14ac:dyDescent="0.25">
      <c r="K39" s="7" t="s">
        <v>37</v>
      </c>
      <c r="L39" s="7" t="s">
        <v>38</v>
      </c>
    </row>
  </sheetData>
  <mergeCells count="6">
    <mergeCell ref="C4:C5"/>
    <mergeCell ref="D4:G4"/>
    <mergeCell ref="D14:F14"/>
    <mergeCell ref="G14:G15"/>
    <mergeCell ref="H14:H15"/>
    <mergeCell ref="C14:C15"/>
  </mergeCells>
  <pageMargins left="0.7" right="0.7" top="0.75" bottom="0.75" header="0.3" footer="0.3"/>
  <pageSetup paperSize="256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indeks panen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DEDIK</dc:creator>
  <cp:lastModifiedBy>DEDIK</cp:lastModifiedBy>
  <dcterms:created xsi:type="dcterms:W3CDTF">2023-01-16T13:46:10Z</dcterms:created>
  <dcterms:modified xsi:type="dcterms:W3CDTF">2023-03-14T02:28:35Z</dcterms:modified>
</cp:coreProperties>
</file>