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indeks panen 35 hst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I28" i="1"/>
  <c r="F28"/>
  <c r="G28"/>
  <c r="E28"/>
  <c r="I19"/>
  <c r="I20"/>
  <c r="I21"/>
  <c r="I22"/>
  <c r="I23"/>
  <c r="I24"/>
  <c r="I25"/>
  <c r="I26"/>
  <c r="I27"/>
  <c r="I18"/>
  <c r="M36"/>
  <c r="P35"/>
  <c r="P36"/>
  <c r="P37"/>
  <c r="P38"/>
  <c r="P34"/>
  <c r="R35"/>
  <c r="R36"/>
  <c r="R37"/>
  <c r="R38"/>
  <c r="R34"/>
  <c r="Q34"/>
  <c r="Q35"/>
  <c r="Q36"/>
  <c r="Q37"/>
  <c r="Q38"/>
  <c r="O35"/>
  <c r="O36"/>
  <c r="O37"/>
  <c r="O38"/>
  <c r="O34"/>
  <c r="N39"/>
  <c r="N35"/>
  <c r="N36"/>
  <c r="N37"/>
  <c r="N38"/>
  <c r="N34"/>
  <c r="M39"/>
  <c r="M40"/>
  <c r="M38"/>
  <c r="M37"/>
  <c r="M35"/>
  <c r="M34"/>
  <c r="L31"/>
  <c r="M26"/>
  <c r="N26"/>
  <c r="L26"/>
  <c r="N25"/>
  <c r="M25"/>
  <c r="L25"/>
  <c r="P23"/>
  <c r="P24"/>
  <c r="P22"/>
  <c r="O23"/>
  <c r="O24"/>
  <c r="O22"/>
  <c r="N24"/>
  <c r="N23"/>
  <c r="N22"/>
  <c r="M24"/>
  <c r="M23"/>
  <c r="M22"/>
  <c r="L24"/>
  <c r="L23"/>
  <c r="L22"/>
  <c r="F27" l="1"/>
  <c r="G27"/>
  <c r="H27"/>
  <c r="E27"/>
  <c r="H19"/>
  <c r="H20"/>
  <c r="H21"/>
  <c r="H22"/>
  <c r="H23"/>
  <c r="H24"/>
  <c r="H25"/>
  <c r="H26"/>
  <c r="H18"/>
  <c r="G26"/>
  <c r="G25"/>
  <c r="G24"/>
  <c r="G23"/>
  <c r="G22"/>
  <c r="G21"/>
  <c r="G20"/>
  <c r="G19"/>
  <c r="G18"/>
  <c r="F26"/>
  <c r="F25"/>
  <c r="F24"/>
  <c r="F23"/>
  <c r="F22"/>
  <c r="F21"/>
  <c r="F20"/>
  <c r="F19"/>
  <c r="F18"/>
  <c r="E26"/>
  <c r="E25"/>
  <c r="E24"/>
  <c r="E23"/>
  <c r="E22"/>
  <c r="E21"/>
  <c r="E20"/>
  <c r="E19"/>
  <c r="E18"/>
  <c r="V12"/>
  <c r="V5"/>
  <c r="V6"/>
  <c r="V7"/>
  <c r="V8"/>
  <c r="V9"/>
  <c r="V10"/>
  <c r="V11"/>
  <c r="V4"/>
  <c r="O5"/>
  <c r="O6"/>
  <c r="O7"/>
  <c r="O8"/>
  <c r="O9"/>
  <c r="O10"/>
  <c r="O11"/>
  <c r="O12"/>
  <c r="O4"/>
  <c r="H5"/>
  <c r="H6"/>
  <c r="H7"/>
  <c r="H8"/>
  <c r="H9"/>
  <c r="H10"/>
  <c r="H11"/>
  <c r="H12"/>
  <c r="H4"/>
  <c r="G8"/>
  <c r="F8"/>
  <c r="E8"/>
  <c r="D8"/>
</calcChain>
</file>

<file path=xl/sharedStrings.xml><?xml version="1.0" encoding="utf-8"?>
<sst xmlns="http://schemas.openxmlformats.org/spreadsheetml/2006/main" count="82" uniqueCount="46">
  <si>
    <t xml:space="preserve">perlakuan </t>
  </si>
  <si>
    <t>rata2</t>
  </si>
  <si>
    <t>ulangan 1</t>
  </si>
  <si>
    <t>K1I1</t>
  </si>
  <si>
    <t>K2I1</t>
  </si>
  <si>
    <t>K3I1</t>
  </si>
  <si>
    <t>K1I2</t>
  </si>
  <si>
    <t>K2I2</t>
  </si>
  <si>
    <t>K3I2</t>
  </si>
  <si>
    <t>K1I3</t>
  </si>
  <si>
    <t>K2I3</t>
  </si>
  <si>
    <t>K3I3</t>
  </si>
  <si>
    <t>ulangan 2</t>
  </si>
  <si>
    <t>ulangan 3</t>
  </si>
  <si>
    <t xml:space="preserve">ulangan </t>
  </si>
  <si>
    <t xml:space="preserve">total </t>
  </si>
  <si>
    <t xml:space="preserve">tabel dua arah </t>
  </si>
  <si>
    <t>K</t>
  </si>
  <si>
    <t>I</t>
  </si>
  <si>
    <t>I1</t>
  </si>
  <si>
    <t>I2</t>
  </si>
  <si>
    <t>I3</t>
  </si>
  <si>
    <t>K1</t>
  </si>
  <si>
    <t>K2</t>
  </si>
  <si>
    <t>K3</t>
  </si>
  <si>
    <t xml:space="preserve">TOTAL </t>
  </si>
  <si>
    <t>RATA2</t>
  </si>
  <si>
    <t>TOTAL</t>
  </si>
  <si>
    <t>r</t>
  </si>
  <si>
    <t>k</t>
  </si>
  <si>
    <t>i</t>
  </si>
  <si>
    <t>Fk</t>
  </si>
  <si>
    <t>SK</t>
  </si>
  <si>
    <t>DB</t>
  </si>
  <si>
    <t>JK</t>
  </si>
  <si>
    <t>KT</t>
  </si>
  <si>
    <t>Fhitung</t>
  </si>
  <si>
    <t>F5%</t>
  </si>
  <si>
    <t>F1%</t>
  </si>
  <si>
    <t>Kelompok</t>
  </si>
  <si>
    <t>perlakuan</t>
  </si>
  <si>
    <t xml:space="preserve">k </t>
  </si>
  <si>
    <t>KI</t>
  </si>
  <si>
    <t>galat</t>
  </si>
  <si>
    <t xml:space="preserve">Rataan </t>
  </si>
  <si>
    <t>Rataan</t>
  </si>
</sst>
</file>

<file path=xl/styles.xml><?xml version="1.0" encoding="utf-8"?>
<styleSheet xmlns="http://schemas.openxmlformats.org/spreadsheetml/2006/main">
  <numFmts count="2">
    <numFmt numFmtId="164" formatCode="0.0000"/>
    <numFmt numFmtId="165" formatCode="0.00000"/>
  </numFmts>
  <fonts count="2">
    <font>
      <sz val="11"/>
      <color theme="1"/>
      <name val="Calibri"/>
      <family val="2"/>
      <scheme val="minor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0" fillId="0" borderId="1" xfId="0" applyBorder="1"/>
    <xf numFmtId="2" fontId="0" fillId="0" borderId="0" xfId="0" applyNumberFormat="1"/>
    <xf numFmtId="0" fontId="0" fillId="0" borderId="0" xfId="0" applyAlignment="1">
      <alignment horizontal="center"/>
    </xf>
    <xf numFmtId="0" fontId="0" fillId="0" borderId="2" xfId="0" applyBorder="1"/>
    <xf numFmtId="0" fontId="0" fillId="0" borderId="2" xfId="0" applyBorder="1" applyAlignment="1">
      <alignment horizontal="center"/>
    </xf>
    <xf numFmtId="164" fontId="0" fillId="0" borderId="0" xfId="0" applyNumberFormat="1"/>
    <xf numFmtId="165" fontId="0" fillId="0" borderId="0" xfId="0" applyNumberFormat="1"/>
    <xf numFmtId="0" fontId="0" fillId="2" borderId="0" xfId="0" applyFill="1"/>
    <xf numFmtId="165" fontId="0" fillId="0" borderId="1" xfId="0" applyNumberFormat="1" applyBorder="1"/>
    <xf numFmtId="0" fontId="0" fillId="2" borderId="1" xfId="0" applyFill="1" applyBorder="1"/>
    <xf numFmtId="2" fontId="0" fillId="0" borderId="2" xfId="0" applyNumberFormat="1" applyBorder="1"/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/>
    </xf>
    <xf numFmtId="164" fontId="1" fillId="0" borderId="0" xfId="0" applyNumberFormat="1" applyFont="1" applyBorder="1" applyAlignment="1">
      <alignment horizontal="center"/>
    </xf>
    <xf numFmtId="0" fontId="1" fillId="0" borderId="0" xfId="0" applyFont="1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0" xfId="0" applyBorder="1" applyAlignment="1">
      <alignment horizontal="center"/>
    </xf>
    <xf numFmtId="164" fontId="0" fillId="0" borderId="0" xfId="0" applyNumberForma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X42"/>
  <sheetViews>
    <sheetView tabSelected="1" workbookViewId="0">
      <selection activeCell="T30" sqref="T30"/>
    </sheetView>
  </sheetViews>
  <sheetFormatPr defaultRowHeight="15"/>
  <cols>
    <col min="3" max="3" width="10.5703125" customWidth="1"/>
    <col min="4" max="4" width="11" customWidth="1"/>
    <col min="11" max="11" width="10.140625" customWidth="1"/>
    <col min="13" max="13" width="13.85546875" customWidth="1"/>
    <col min="14" max="14" width="9" customWidth="1"/>
    <col min="16" max="16" width="7" customWidth="1"/>
    <col min="20" max="20" width="12.5703125" customWidth="1"/>
  </cols>
  <sheetData>
    <row r="2" spans="3:22">
      <c r="C2" s="12" t="s">
        <v>0</v>
      </c>
      <c r="D2" s="14" t="s">
        <v>2</v>
      </c>
      <c r="E2" s="14"/>
      <c r="F2" s="14"/>
      <c r="G2" s="14"/>
      <c r="H2" s="12" t="s">
        <v>1</v>
      </c>
      <c r="J2" s="12" t="s">
        <v>0</v>
      </c>
      <c r="K2" s="14" t="s">
        <v>12</v>
      </c>
      <c r="L2" s="14"/>
      <c r="M2" s="14"/>
      <c r="N2" s="14"/>
      <c r="O2" s="12" t="s">
        <v>1</v>
      </c>
      <c r="Q2" s="12" t="s">
        <v>0</v>
      </c>
      <c r="R2" s="14" t="s">
        <v>13</v>
      </c>
      <c r="S2" s="14"/>
      <c r="T2" s="14"/>
      <c r="U2" s="14"/>
      <c r="V2" s="12" t="s">
        <v>1</v>
      </c>
    </row>
    <row r="3" spans="3:22">
      <c r="C3" s="13"/>
      <c r="D3" s="1">
        <v>1</v>
      </c>
      <c r="E3" s="1">
        <v>2</v>
      </c>
      <c r="F3" s="1">
        <v>3</v>
      </c>
      <c r="G3" s="1">
        <v>4</v>
      </c>
      <c r="H3" s="13"/>
      <c r="J3" s="13"/>
      <c r="K3" s="1">
        <v>1</v>
      </c>
      <c r="L3" s="1">
        <v>2</v>
      </c>
      <c r="M3" s="1">
        <v>3</v>
      </c>
      <c r="N3" s="1">
        <v>4</v>
      </c>
      <c r="O3" s="13"/>
      <c r="Q3" s="13"/>
      <c r="R3" s="1">
        <v>1</v>
      </c>
      <c r="S3" s="1">
        <v>2</v>
      </c>
      <c r="T3" s="1">
        <v>3</v>
      </c>
      <c r="U3" s="1">
        <v>4</v>
      </c>
      <c r="V3" s="13"/>
    </row>
    <row r="4" spans="3:22">
      <c r="C4" t="s">
        <v>3</v>
      </c>
      <c r="D4" s="2">
        <v>0.95499999999999996</v>
      </c>
      <c r="E4" s="2">
        <v>0.96799999999999997</v>
      </c>
      <c r="F4" s="2">
        <v>0.96899999999999997</v>
      </c>
      <c r="G4" s="2">
        <v>0.94699999999999995</v>
      </c>
      <c r="H4" s="2">
        <f>AVERAGE(D4:G4)</f>
        <v>0.95974999999999999</v>
      </c>
      <c r="J4" t="s">
        <v>3</v>
      </c>
      <c r="K4" s="2">
        <v>0.96</v>
      </c>
      <c r="L4" s="2">
        <v>0.92</v>
      </c>
      <c r="M4" s="2">
        <v>0.94299999999999995</v>
      </c>
      <c r="N4" s="2">
        <v>0.94199999999999995</v>
      </c>
      <c r="O4" s="2">
        <f>AVERAGE(K4:N4)</f>
        <v>0.94124999999999992</v>
      </c>
      <c r="Q4" t="s">
        <v>3</v>
      </c>
      <c r="R4" s="2">
        <v>0.96399999999999997</v>
      </c>
      <c r="S4" s="2">
        <v>0.95699999999999996</v>
      </c>
      <c r="T4" s="2">
        <v>0.95699999999999996</v>
      </c>
      <c r="U4" s="2">
        <v>0.93500000000000005</v>
      </c>
      <c r="V4" s="2">
        <f>AVERAGE(R4:U4)</f>
        <v>0.95324999999999993</v>
      </c>
    </row>
    <row r="5" spans="3:22">
      <c r="C5" t="s">
        <v>4</v>
      </c>
      <c r="D5" s="2">
        <v>0.96299999999999997</v>
      </c>
      <c r="E5" s="2">
        <v>0.98399999999999999</v>
      </c>
      <c r="F5" s="2">
        <v>0.91</v>
      </c>
      <c r="G5" s="2">
        <v>0.91100000000000003</v>
      </c>
      <c r="H5" s="2">
        <f t="shared" ref="H5:H12" si="0">AVERAGE(D5:G5)</f>
        <v>0.94200000000000006</v>
      </c>
      <c r="J5" t="s">
        <v>4</v>
      </c>
      <c r="K5" s="2">
        <v>0.96</v>
      </c>
      <c r="L5" s="2">
        <v>0.9607</v>
      </c>
      <c r="M5" s="2">
        <v>1</v>
      </c>
      <c r="N5" s="2">
        <v>0.97099999999999997</v>
      </c>
      <c r="O5" s="2">
        <f t="shared" ref="O5:O12" si="1">AVERAGE(K5:N5)</f>
        <v>0.97292500000000004</v>
      </c>
      <c r="Q5" t="s">
        <v>4</v>
      </c>
      <c r="R5" s="2">
        <v>0.93400000000000005</v>
      </c>
      <c r="S5" s="2">
        <v>0.96220000000000006</v>
      </c>
      <c r="T5" s="2">
        <v>0.95199999999999996</v>
      </c>
      <c r="U5" s="2">
        <v>0.96</v>
      </c>
      <c r="V5" s="2">
        <f t="shared" ref="V5:V11" si="2">AVERAGE(R5:U5)</f>
        <v>0.95205000000000006</v>
      </c>
    </row>
    <row r="6" spans="3:22">
      <c r="C6" t="s">
        <v>5</v>
      </c>
      <c r="D6" s="2">
        <v>0.96099999999999997</v>
      </c>
      <c r="E6" s="2">
        <v>0.93700000000000006</v>
      </c>
      <c r="F6" s="2">
        <v>0.97360000000000002</v>
      </c>
      <c r="G6" s="2">
        <v>0.95299999999999996</v>
      </c>
      <c r="H6" s="2">
        <f t="shared" si="0"/>
        <v>0.95614999999999994</v>
      </c>
      <c r="J6" t="s">
        <v>5</v>
      </c>
      <c r="K6" s="2">
        <v>0.9375</v>
      </c>
      <c r="L6" s="2">
        <v>0.94110000000000005</v>
      </c>
      <c r="M6" s="2">
        <v>0.92</v>
      </c>
      <c r="N6" s="2">
        <v>0.97199999999999998</v>
      </c>
      <c r="O6" s="2">
        <f t="shared" si="1"/>
        <v>0.94264999999999999</v>
      </c>
      <c r="Q6" t="s">
        <v>5</v>
      </c>
      <c r="R6" s="2">
        <v>0.95599999999999996</v>
      </c>
      <c r="S6" s="2">
        <v>0.94399999999999995</v>
      </c>
      <c r="T6" s="2">
        <v>0.94099999999999995</v>
      </c>
      <c r="U6" s="2">
        <v>0.92500000000000004</v>
      </c>
      <c r="V6" s="2">
        <f t="shared" si="2"/>
        <v>0.9415</v>
      </c>
    </row>
    <row r="7" spans="3:22">
      <c r="C7" t="s">
        <v>6</v>
      </c>
      <c r="D7" s="2">
        <v>0.96299999999999997</v>
      </c>
      <c r="E7" s="2">
        <v>0.97299999999999998</v>
      </c>
      <c r="F7" s="2">
        <v>0.94399999999999995</v>
      </c>
      <c r="G7" s="2">
        <v>0.88700000000000001</v>
      </c>
      <c r="H7" s="2">
        <f t="shared" si="0"/>
        <v>0.94174999999999998</v>
      </c>
      <c r="J7" t="s">
        <v>6</v>
      </c>
      <c r="K7" s="2">
        <v>0.9</v>
      </c>
      <c r="L7" s="2">
        <v>1</v>
      </c>
      <c r="M7" s="2">
        <v>0.93300000000000005</v>
      </c>
      <c r="N7" s="2">
        <v>0.97699999999999998</v>
      </c>
      <c r="O7" s="2">
        <f t="shared" si="1"/>
        <v>0.95250000000000001</v>
      </c>
      <c r="Q7" t="s">
        <v>6</v>
      </c>
      <c r="R7" s="2">
        <v>0.96199999999999997</v>
      </c>
      <c r="S7" s="2">
        <v>0.97699999999999998</v>
      </c>
      <c r="T7" s="2">
        <v>0.99399999999999999</v>
      </c>
      <c r="U7" s="2">
        <v>0.98799999999999999</v>
      </c>
      <c r="V7" s="2">
        <f t="shared" si="2"/>
        <v>0.98024999999999995</v>
      </c>
    </row>
    <row r="8" spans="3:22">
      <c r="C8" t="s">
        <v>7</v>
      </c>
      <c r="D8" s="2">
        <f>D5</f>
        <v>0.96299999999999997</v>
      </c>
      <c r="E8" s="2">
        <f>E5</f>
        <v>0.98399999999999999</v>
      </c>
      <c r="F8" s="2">
        <f>F5</f>
        <v>0.91</v>
      </c>
      <c r="G8" s="2">
        <f>G5</f>
        <v>0.91100000000000003</v>
      </c>
      <c r="H8" s="2">
        <f t="shared" si="0"/>
        <v>0.94200000000000006</v>
      </c>
      <c r="J8" t="s">
        <v>7</v>
      </c>
      <c r="K8" s="2">
        <v>0.93300000000000005</v>
      </c>
      <c r="L8" s="2">
        <v>0.88800000000000001</v>
      </c>
      <c r="M8" s="2">
        <v>0.93300000000000005</v>
      </c>
      <c r="N8" s="2">
        <v>0.97799999999999998</v>
      </c>
      <c r="O8" s="2">
        <f t="shared" si="1"/>
        <v>0.93300000000000005</v>
      </c>
      <c r="Q8" t="s">
        <v>7</v>
      </c>
      <c r="R8" s="2">
        <v>0.98099999999999998</v>
      </c>
      <c r="S8" s="2">
        <v>0.99099999999999999</v>
      </c>
      <c r="T8" s="2">
        <v>0.95699999999999996</v>
      </c>
      <c r="U8" s="2">
        <v>0.97899999999999998</v>
      </c>
      <c r="V8" s="2">
        <f t="shared" si="2"/>
        <v>0.97699999999999998</v>
      </c>
    </row>
    <row r="9" spans="3:22">
      <c r="C9" t="s">
        <v>8</v>
      </c>
      <c r="D9" s="2">
        <v>0.97599999999999998</v>
      </c>
      <c r="E9" s="2">
        <v>0.97</v>
      </c>
      <c r="F9" s="2">
        <v>0.95599999999999996</v>
      </c>
      <c r="G9" s="2">
        <v>0.95199999999999996</v>
      </c>
      <c r="H9" s="2">
        <f t="shared" si="0"/>
        <v>0.96350000000000002</v>
      </c>
      <c r="J9" t="s">
        <v>8</v>
      </c>
      <c r="K9" s="2">
        <v>0.93400000000000005</v>
      </c>
      <c r="L9" s="2">
        <v>0.93500000000000005</v>
      </c>
      <c r="M9" s="2">
        <v>0.94699999999999995</v>
      </c>
      <c r="N9" s="2">
        <v>0.95499999999999996</v>
      </c>
      <c r="O9" s="2">
        <f t="shared" si="1"/>
        <v>0.94275000000000009</v>
      </c>
      <c r="Q9" t="s">
        <v>8</v>
      </c>
      <c r="R9" s="2">
        <v>0.96</v>
      </c>
      <c r="S9" s="2">
        <v>0.96299999999999997</v>
      </c>
      <c r="T9" s="2">
        <v>0.97599999999999998</v>
      </c>
      <c r="U9" s="2">
        <v>0.97650000000000003</v>
      </c>
      <c r="V9" s="2">
        <f t="shared" si="2"/>
        <v>0.96887500000000004</v>
      </c>
    </row>
    <row r="10" spans="3:22">
      <c r="C10" t="s">
        <v>9</v>
      </c>
      <c r="D10" s="2">
        <v>1</v>
      </c>
      <c r="E10" s="2">
        <v>0.96699999999999997</v>
      </c>
      <c r="F10" s="2">
        <v>0.97399999999999998</v>
      </c>
      <c r="G10" s="2">
        <v>0.97199999999999998</v>
      </c>
      <c r="H10" s="2">
        <f t="shared" si="0"/>
        <v>0.97824999999999995</v>
      </c>
      <c r="J10" t="s">
        <v>9</v>
      </c>
      <c r="K10" s="2">
        <v>0.9</v>
      </c>
      <c r="L10" s="2">
        <v>0.875</v>
      </c>
      <c r="M10" s="2">
        <v>0.92100000000000004</v>
      </c>
      <c r="N10" s="2">
        <v>0.875</v>
      </c>
      <c r="O10" s="2">
        <f t="shared" si="1"/>
        <v>0.89274999999999993</v>
      </c>
      <c r="Q10" t="s">
        <v>9</v>
      </c>
      <c r="R10" s="2">
        <v>0.97499999999999998</v>
      </c>
      <c r="S10" s="2">
        <v>0.96150000000000002</v>
      </c>
      <c r="T10" s="2">
        <v>0.93300000000000005</v>
      </c>
      <c r="U10" s="2">
        <v>0.9375</v>
      </c>
      <c r="V10" s="2">
        <f t="shared" si="2"/>
        <v>0.9517500000000001</v>
      </c>
    </row>
    <row r="11" spans="3:22">
      <c r="C11" t="s">
        <v>10</v>
      </c>
      <c r="D11" s="2">
        <v>0.96799999999999997</v>
      </c>
      <c r="E11" s="2">
        <v>0.98199999999999998</v>
      </c>
      <c r="F11" s="2">
        <v>0.95899999999999996</v>
      </c>
      <c r="G11" s="2">
        <v>0.99</v>
      </c>
      <c r="H11" s="2">
        <f t="shared" si="0"/>
        <v>0.97475000000000001</v>
      </c>
      <c r="J11" t="s">
        <v>10</v>
      </c>
      <c r="K11" s="2">
        <v>0.92300000000000004</v>
      </c>
      <c r="L11" s="2">
        <v>0.96099999999999997</v>
      </c>
      <c r="M11" s="2">
        <v>0.9375</v>
      </c>
      <c r="N11" s="2">
        <v>0.96399999999999997</v>
      </c>
      <c r="O11" s="2">
        <f t="shared" si="1"/>
        <v>0.94637499999999997</v>
      </c>
      <c r="Q11" t="s">
        <v>10</v>
      </c>
      <c r="R11" s="2">
        <v>0.95899999999999996</v>
      </c>
      <c r="S11" s="2">
        <v>0.93300000000000005</v>
      </c>
      <c r="T11" s="2">
        <v>0.95</v>
      </c>
      <c r="U11" s="2">
        <v>0.98699999999999999</v>
      </c>
      <c r="V11" s="2">
        <f t="shared" si="2"/>
        <v>0.95724999999999993</v>
      </c>
    </row>
    <row r="12" spans="3:22">
      <c r="C12" t="s">
        <v>11</v>
      </c>
      <c r="D12" s="2">
        <v>0.94399999999999995</v>
      </c>
      <c r="E12" s="2">
        <v>0.91100000000000003</v>
      </c>
      <c r="F12" s="2">
        <v>0.94899999999999995</v>
      </c>
      <c r="G12" s="2">
        <v>0.95499999999999996</v>
      </c>
      <c r="H12" s="2">
        <f t="shared" si="0"/>
        <v>0.93974999999999997</v>
      </c>
      <c r="J12" t="s">
        <v>11</v>
      </c>
      <c r="K12" s="2">
        <v>0.95699999999999996</v>
      </c>
      <c r="L12" s="2">
        <v>1</v>
      </c>
      <c r="M12" s="2">
        <v>0.91600000000000004</v>
      </c>
      <c r="N12" s="2">
        <v>0.90400000000000003</v>
      </c>
      <c r="O12" s="2">
        <f t="shared" si="1"/>
        <v>0.94424999999999992</v>
      </c>
      <c r="Q12" t="s">
        <v>11</v>
      </c>
      <c r="R12" s="2">
        <v>0.96</v>
      </c>
      <c r="S12" s="2">
        <v>0.94599999999999995</v>
      </c>
      <c r="T12" s="2">
        <v>0.98099999999999998</v>
      </c>
      <c r="U12" s="2">
        <v>0.98199999999999998</v>
      </c>
      <c r="V12" s="2">
        <f>AVERAGE(R12:U12)</f>
        <v>0.96724999999999994</v>
      </c>
    </row>
    <row r="16" spans="3:22">
      <c r="D16" s="12" t="s">
        <v>0</v>
      </c>
      <c r="E16" s="14" t="s">
        <v>14</v>
      </c>
      <c r="F16" s="14"/>
      <c r="G16" s="14"/>
      <c r="H16" s="12" t="s">
        <v>15</v>
      </c>
      <c r="I16" s="12" t="s">
        <v>44</v>
      </c>
    </row>
    <row r="17" spans="4:24">
      <c r="D17" s="13"/>
      <c r="E17" s="1">
        <v>1</v>
      </c>
      <c r="F17" s="1">
        <v>2</v>
      </c>
      <c r="G17" s="1">
        <v>3</v>
      </c>
      <c r="H17" s="13"/>
      <c r="I17" s="13"/>
    </row>
    <row r="18" spans="4:24">
      <c r="D18" t="s">
        <v>3</v>
      </c>
      <c r="E18" s="2">
        <f t="shared" ref="E18:E26" si="3">H4</f>
        <v>0.95974999999999999</v>
      </c>
      <c r="F18" s="2">
        <f t="shared" ref="F18:F26" si="4">O4</f>
        <v>0.94124999999999992</v>
      </c>
      <c r="G18" s="2">
        <f t="shared" ref="G18:G26" si="5">V4</f>
        <v>0.95324999999999993</v>
      </c>
      <c r="H18" s="2">
        <f>SUM(E18:G18)</f>
        <v>2.8542499999999995</v>
      </c>
      <c r="I18" s="2">
        <f>H18/3</f>
        <v>0.95141666666666647</v>
      </c>
      <c r="K18" s="15" t="s">
        <v>16</v>
      </c>
      <c r="L18" s="15"/>
    </row>
    <row r="19" spans="4:24">
      <c r="D19" t="s">
        <v>4</v>
      </c>
      <c r="E19" s="2">
        <f t="shared" si="3"/>
        <v>0.94200000000000006</v>
      </c>
      <c r="F19" s="2">
        <f t="shared" si="4"/>
        <v>0.97292500000000004</v>
      </c>
      <c r="G19" s="2">
        <f t="shared" si="5"/>
        <v>0.95205000000000006</v>
      </c>
      <c r="H19" s="2">
        <f t="shared" ref="H19:H26" si="6">SUM(E19:G19)</f>
        <v>2.8669750000000001</v>
      </c>
      <c r="I19" s="2">
        <f t="shared" ref="I19:I27" si="7">H19/3</f>
        <v>0.95565833333333339</v>
      </c>
    </row>
    <row r="20" spans="4:24" ht="15.75">
      <c r="D20" t="s">
        <v>5</v>
      </c>
      <c r="E20" s="2">
        <f t="shared" si="3"/>
        <v>0.95614999999999994</v>
      </c>
      <c r="F20" s="2">
        <f t="shared" si="4"/>
        <v>0.94264999999999999</v>
      </c>
      <c r="G20" s="2">
        <f t="shared" si="5"/>
        <v>0.9415</v>
      </c>
      <c r="H20" s="2">
        <f t="shared" si="6"/>
        <v>2.8403</v>
      </c>
      <c r="I20" s="2">
        <f t="shared" si="7"/>
        <v>0.94676666666666665</v>
      </c>
      <c r="K20" s="12" t="s">
        <v>17</v>
      </c>
      <c r="L20" s="12" t="s">
        <v>18</v>
      </c>
      <c r="M20" s="12"/>
      <c r="N20" s="12"/>
      <c r="O20" s="12" t="s">
        <v>25</v>
      </c>
      <c r="P20" s="12" t="s">
        <v>26</v>
      </c>
      <c r="T20" s="16"/>
      <c r="U20" s="16"/>
      <c r="V20" s="16"/>
      <c r="W20" s="16"/>
      <c r="X20" s="17"/>
    </row>
    <row r="21" spans="4:24" ht="15.75">
      <c r="D21" t="s">
        <v>6</v>
      </c>
      <c r="E21" s="2">
        <f t="shared" si="3"/>
        <v>0.94174999999999998</v>
      </c>
      <c r="F21" s="2">
        <f t="shared" si="4"/>
        <v>0.95250000000000001</v>
      </c>
      <c r="G21" s="2">
        <f t="shared" si="5"/>
        <v>0.98024999999999995</v>
      </c>
      <c r="H21" s="2">
        <f t="shared" si="6"/>
        <v>2.8744999999999998</v>
      </c>
      <c r="I21" s="2">
        <f t="shared" si="7"/>
        <v>0.95816666666666661</v>
      </c>
      <c r="K21" s="13"/>
      <c r="L21" s="5" t="s">
        <v>19</v>
      </c>
      <c r="M21" s="5" t="s">
        <v>20</v>
      </c>
      <c r="N21" s="5" t="s">
        <v>21</v>
      </c>
      <c r="O21" s="13"/>
      <c r="P21" s="13"/>
      <c r="T21" s="16"/>
      <c r="U21" s="17"/>
      <c r="V21" s="17"/>
      <c r="W21" s="17"/>
      <c r="X21" s="17"/>
    </row>
    <row r="22" spans="4:24" ht="15.75">
      <c r="D22" t="s">
        <v>7</v>
      </c>
      <c r="E22" s="2">
        <f t="shared" si="3"/>
        <v>0.94200000000000006</v>
      </c>
      <c r="F22" s="2">
        <f t="shared" si="4"/>
        <v>0.93300000000000005</v>
      </c>
      <c r="G22" s="2">
        <f t="shared" si="5"/>
        <v>0.97699999999999998</v>
      </c>
      <c r="H22" s="2">
        <f t="shared" si="6"/>
        <v>2.8519999999999999</v>
      </c>
      <c r="I22" s="2">
        <f t="shared" si="7"/>
        <v>0.95066666666666666</v>
      </c>
      <c r="K22" s="3" t="s">
        <v>22</v>
      </c>
      <c r="L22" s="6">
        <f>H18</f>
        <v>2.8542499999999995</v>
      </c>
      <c r="M22" s="6">
        <f>H21</f>
        <v>2.8744999999999998</v>
      </c>
      <c r="N22" s="6">
        <f>H24</f>
        <v>2.8227500000000001</v>
      </c>
      <c r="O22" s="6">
        <f>SUM(L22:N22)</f>
        <v>8.5515000000000008</v>
      </c>
      <c r="P22" s="6">
        <f>O22/9</f>
        <v>0.95016666666666671</v>
      </c>
      <c r="T22" s="17"/>
      <c r="U22" s="18"/>
      <c r="V22" s="18"/>
      <c r="W22" s="18"/>
      <c r="X22" s="18"/>
    </row>
    <row r="23" spans="4:24" ht="15.75">
      <c r="D23" t="s">
        <v>8</v>
      </c>
      <c r="E23" s="2">
        <f t="shared" si="3"/>
        <v>0.96350000000000002</v>
      </c>
      <c r="F23" s="2">
        <f t="shared" si="4"/>
        <v>0.94275000000000009</v>
      </c>
      <c r="G23" s="2">
        <f t="shared" si="5"/>
        <v>0.96887500000000004</v>
      </c>
      <c r="H23" s="2">
        <f t="shared" si="6"/>
        <v>2.8751250000000002</v>
      </c>
      <c r="I23" s="2">
        <f t="shared" si="7"/>
        <v>0.95837500000000009</v>
      </c>
      <c r="K23" s="3" t="s">
        <v>23</v>
      </c>
      <c r="L23" s="6">
        <f>H19</f>
        <v>2.8669750000000001</v>
      </c>
      <c r="M23" s="6">
        <f>H22</f>
        <v>2.8519999999999999</v>
      </c>
      <c r="N23" s="6">
        <f>H25</f>
        <v>2.8783750000000001</v>
      </c>
      <c r="O23" s="6">
        <f t="shared" ref="O23:O24" si="8">SUM(L23:N23)</f>
        <v>8.5973500000000005</v>
      </c>
      <c r="P23" s="6">
        <f t="shared" ref="P23:P24" si="9">O23/9</f>
        <v>0.95526111111111112</v>
      </c>
      <c r="T23" s="17"/>
      <c r="U23" s="18"/>
      <c r="V23" s="18"/>
      <c r="W23" s="18"/>
      <c r="X23" s="18"/>
    </row>
    <row r="24" spans="4:24" ht="15.75">
      <c r="D24" t="s">
        <v>9</v>
      </c>
      <c r="E24" s="2">
        <f t="shared" si="3"/>
        <v>0.97824999999999995</v>
      </c>
      <c r="F24" s="2">
        <f t="shared" si="4"/>
        <v>0.89274999999999993</v>
      </c>
      <c r="G24" s="2">
        <f t="shared" si="5"/>
        <v>0.9517500000000001</v>
      </c>
      <c r="H24" s="2">
        <f t="shared" si="6"/>
        <v>2.8227500000000001</v>
      </c>
      <c r="I24" s="2">
        <f t="shared" si="7"/>
        <v>0.94091666666666673</v>
      </c>
      <c r="K24" s="3" t="s">
        <v>24</v>
      </c>
      <c r="L24" s="6">
        <f>H20</f>
        <v>2.8403</v>
      </c>
      <c r="M24" s="6">
        <f>H23</f>
        <v>2.8751250000000002</v>
      </c>
      <c r="N24" s="6">
        <f>H26</f>
        <v>2.8512499999999998</v>
      </c>
      <c r="O24" s="6">
        <f t="shared" si="8"/>
        <v>8.566675</v>
      </c>
      <c r="P24" s="6">
        <f t="shared" si="9"/>
        <v>0.95185277777777777</v>
      </c>
      <c r="T24" s="17"/>
      <c r="U24" s="18"/>
      <c r="V24" s="18"/>
      <c r="W24" s="18"/>
      <c r="X24" s="18"/>
    </row>
    <row r="25" spans="4:24" ht="15.75">
      <c r="D25" t="s">
        <v>10</v>
      </c>
      <c r="E25" s="2">
        <f t="shared" si="3"/>
        <v>0.97475000000000001</v>
      </c>
      <c r="F25" s="2">
        <f t="shared" si="4"/>
        <v>0.94637499999999997</v>
      </c>
      <c r="G25" s="2">
        <f t="shared" si="5"/>
        <v>0.95724999999999993</v>
      </c>
      <c r="H25" s="2">
        <f t="shared" si="6"/>
        <v>2.8783750000000001</v>
      </c>
      <c r="I25" s="2">
        <f t="shared" si="7"/>
        <v>0.95945833333333341</v>
      </c>
      <c r="K25" t="s">
        <v>27</v>
      </c>
      <c r="L25" s="6">
        <f>SUM(L22:L24)</f>
        <v>8.5615249999999996</v>
      </c>
      <c r="M25" s="6">
        <f>SUM(M22:M24)</f>
        <v>8.6016250000000003</v>
      </c>
      <c r="N25" s="6">
        <f>SUM(N22:N24)</f>
        <v>8.5523749999999996</v>
      </c>
      <c r="O25" s="6"/>
      <c r="P25" s="6"/>
      <c r="T25" s="17"/>
      <c r="U25" s="18"/>
      <c r="V25" s="18"/>
      <c r="W25" s="18"/>
      <c r="X25" s="17"/>
    </row>
    <row r="26" spans="4:24" ht="15.75">
      <c r="D26" t="s">
        <v>11</v>
      </c>
      <c r="E26" s="2">
        <f t="shared" si="3"/>
        <v>0.93974999999999997</v>
      </c>
      <c r="F26" s="2">
        <f t="shared" si="4"/>
        <v>0.94424999999999992</v>
      </c>
      <c r="G26" s="2">
        <f t="shared" si="5"/>
        <v>0.96724999999999994</v>
      </c>
      <c r="H26" s="2">
        <f t="shared" si="6"/>
        <v>2.8512499999999998</v>
      </c>
      <c r="I26" s="2">
        <f t="shared" si="7"/>
        <v>0.95041666666666658</v>
      </c>
      <c r="K26" t="s">
        <v>26</v>
      </c>
      <c r="L26" s="6">
        <f>L25/9</f>
        <v>0.95128055555555546</v>
      </c>
      <c r="M26" s="6">
        <f t="shared" ref="M26:N26" si="10">M25/9</f>
        <v>0.95573611111111112</v>
      </c>
      <c r="N26" s="6">
        <f t="shared" si="10"/>
        <v>0.9502638888888888</v>
      </c>
      <c r="O26" s="6"/>
      <c r="P26" s="6"/>
      <c r="T26" s="16"/>
      <c r="U26" s="16"/>
      <c r="V26" s="16"/>
      <c r="W26" s="16"/>
      <c r="X26" s="19"/>
    </row>
    <row r="27" spans="4:24">
      <c r="D27" s="4" t="s">
        <v>15</v>
      </c>
      <c r="E27" s="11">
        <f>SUM(E18:E26)</f>
        <v>8.5978999999999992</v>
      </c>
      <c r="F27" s="11">
        <f t="shared" ref="F27:H27" si="11">SUM(F18:F26)</f>
        <v>8.4684500000000007</v>
      </c>
      <c r="G27" s="11">
        <f t="shared" si="11"/>
        <v>8.6491749999999996</v>
      </c>
      <c r="H27" s="11">
        <f t="shared" si="11"/>
        <v>25.715525</v>
      </c>
      <c r="I27" s="11">
        <f t="shared" si="7"/>
        <v>8.5718416666666659</v>
      </c>
    </row>
    <row r="28" spans="4:24">
      <c r="D28" s="4" t="s">
        <v>45</v>
      </c>
      <c r="E28" s="11">
        <f>AVERAGE(E18:E26)</f>
        <v>0.95532222222222218</v>
      </c>
      <c r="F28" s="11">
        <f t="shared" ref="F28:G28" si="12">AVERAGE(F18:F26)</f>
        <v>0.94093888888888899</v>
      </c>
      <c r="G28" s="11">
        <f t="shared" si="12"/>
        <v>0.96101944444444443</v>
      </c>
      <c r="H28" s="4"/>
      <c r="I28" s="11">
        <f>I27/9</f>
        <v>0.95242685185185172</v>
      </c>
      <c r="K28" t="s">
        <v>28</v>
      </c>
      <c r="L28">
        <v>3</v>
      </c>
    </row>
    <row r="29" spans="4:24">
      <c r="K29" t="s">
        <v>29</v>
      </c>
      <c r="L29">
        <v>3</v>
      </c>
    </row>
    <row r="30" spans="4:24">
      <c r="K30" t="s">
        <v>30</v>
      </c>
      <c r="L30">
        <v>3</v>
      </c>
    </row>
    <row r="31" spans="4:24">
      <c r="K31" t="s">
        <v>31</v>
      </c>
      <c r="L31">
        <f>H27^2/27</f>
        <v>24.492156519467592</v>
      </c>
    </row>
    <row r="33" spans="11:22">
      <c r="K33" s="4" t="s">
        <v>32</v>
      </c>
      <c r="L33" s="4" t="s">
        <v>33</v>
      </c>
      <c r="M33" s="4" t="s">
        <v>34</v>
      </c>
      <c r="N33" s="4" t="s">
        <v>35</v>
      </c>
      <c r="O33" s="4" t="s">
        <v>36</v>
      </c>
      <c r="P33" s="4"/>
      <c r="Q33" s="4" t="s">
        <v>37</v>
      </c>
      <c r="R33" s="4" t="s">
        <v>38</v>
      </c>
    </row>
    <row r="34" spans="11:22">
      <c r="K34" t="s">
        <v>39</v>
      </c>
      <c r="L34">
        <v>2</v>
      </c>
      <c r="M34" s="7">
        <f>SUMSQ(E27:G27)/9-L31</f>
        <v>1.9277019907413262E-3</v>
      </c>
      <c r="N34" s="7">
        <f>M34/L34</f>
        <v>9.638509953706631E-4</v>
      </c>
      <c r="O34">
        <f>N34/$N$39</f>
        <v>2.6562716071752055</v>
      </c>
      <c r="P34" t="str">
        <f>IF(O34&lt;Q34,"tn",IF(O34&lt;R34,"*","**"))</f>
        <v>tn</v>
      </c>
      <c r="Q34">
        <f>FINV(5%,$L34,$L$39)</f>
        <v>3.6337234676434944</v>
      </c>
      <c r="R34">
        <f>FINV(1%,$L34,$L$39)</f>
        <v>6.2262352803748033</v>
      </c>
      <c r="T34" s="20"/>
      <c r="U34" s="21"/>
      <c r="V34" s="21"/>
    </row>
    <row r="35" spans="11:22">
      <c r="K35" t="s">
        <v>40</v>
      </c>
      <c r="L35">
        <v>8</v>
      </c>
      <c r="M35" s="7">
        <f>SUMSQ(H18:H26)/L28-L31</f>
        <v>9.0267532407395379E-4</v>
      </c>
      <c r="N35" s="7">
        <f t="shared" ref="N35:N38" si="13">M35/L35</f>
        <v>1.1283441550924422E-4</v>
      </c>
      <c r="O35">
        <f t="shared" ref="O35:O38" si="14">N35/$N$39</f>
        <v>0.31095973928434217</v>
      </c>
      <c r="P35" t="str">
        <f t="shared" ref="P35:P38" si="15">IF(O35&lt;Q35,"tn",IF(O35&lt;R35,"*","**"))</f>
        <v>tn</v>
      </c>
      <c r="Q35">
        <f t="shared" ref="Q35:Q38" si="16">FINV(5%,$L35,$L$39)</f>
        <v>2.5910961799713066</v>
      </c>
      <c r="R35">
        <f t="shared" ref="R35:R38" si="17">FINV(1%,$L35,$L$39)</f>
        <v>3.8895721400399905</v>
      </c>
      <c r="T35" s="20"/>
      <c r="U35" s="22"/>
      <c r="V35" s="21"/>
    </row>
    <row r="36" spans="11:22">
      <c r="K36" t="s">
        <v>41</v>
      </c>
      <c r="L36">
        <v>2</v>
      </c>
      <c r="M36" s="7">
        <f>SUMSQ(O22:O24)/9-L31</f>
        <v>1.2123921296236517E-4</v>
      </c>
      <c r="N36" s="7">
        <f t="shared" si="13"/>
        <v>6.0619606481182586E-5</v>
      </c>
      <c r="O36">
        <f t="shared" si="14"/>
        <v>0.16706123696243727</v>
      </c>
      <c r="P36" t="str">
        <f t="shared" si="15"/>
        <v>tn</v>
      </c>
      <c r="Q36">
        <f t="shared" si="16"/>
        <v>3.6337234676434944</v>
      </c>
      <c r="R36">
        <f t="shared" si="17"/>
        <v>6.2262352803748033</v>
      </c>
      <c r="T36" s="20"/>
      <c r="U36" s="22"/>
      <c r="V36" s="21"/>
    </row>
    <row r="37" spans="11:22">
      <c r="K37" t="s">
        <v>18</v>
      </c>
      <c r="L37">
        <v>2</v>
      </c>
      <c r="M37" s="7">
        <f>SUMSQ(L25:N25)/9-L31</f>
        <v>1.5249240741255221E-4</v>
      </c>
      <c r="N37" s="7">
        <f t="shared" si="13"/>
        <v>7.6246203706276106E-5</v>
      </c>
      <c r="O37">
        <f t="shared" si="14"/>
        <v>0.21012648950161847</v>
      </c>
      <c r="P37" t="str">
        <f t="shared" si="15"/>
        <v>tn</v>
      </c>
      <c r="Q37">
        <f t="shared" si="16"/>
        <v>3.6337234676434944</v>
      </c>
      <c r="R37">
        <f t="shared" si="17"/>
        <v>6.2262352803748033</v>
      </c>
      <c r="T37" s="20"/>
      <c r="U37" s="22"/>
      <c r="V37" s="21"/>
    </row>
    <row r="38" spans="11:22">
      <c r="K38" t="s">
        <v>42</v>
      </c>
      <c r="L38">
        <v>4</v>
      </c>
      <c r="M38" s="7">
        <f>M35-M36-M37</f>
        <v>6.289437036990364E-4</v>
      </c>
      <c r="N38" s="7">
        <f t="shared" si="13"/>
        <v>1.572359259247591E-4</v>
      </c>
      <c r="O38">
        <f t="shared" si="14"/>
        <v>0.43332561533665648</v>
      </c>
      <c r="P38" t="str">
        <f t="shared" si="15"/>
        <v>tn</v>
      </c>
      <c r="Q38">
        <f t="shared" si="16"/>
        <v>3.006917279999981</v>
      </c>
      <c r="R38">
        <f t="shared" si="17"/>
        <v>4.7725779998133984</v>
      </c>
      <c r="T38" s="20"/>
      <c r="U38" s="21"/>
      <c r="V38" s="21"/>
    </row>
    <row r="39" spans="11:22">
      <c r="K39" t="s">
        <v>43</v>
      </c>
      <c r="L39">
        <v>16</v>
      </c>
      <c r="M39" s="7">
        <f>M40-M35-M34</f>
        <v>5.8057375925990584E-3</v>
      </c>
      <c r="N39" s="7">
        <f>M39/L39</f>
        <v>3.6285859953744115E-4</v>
      </c>
      <c r="O39" s="8"/>
      <c r="P39" s="8"/>
      <c r="Q39" s="8"/>
      <c r="R39" s="8"/>
      <c r="T39" s="20"/>
      <c r="U39" s="22"/>
      <c r="V39" s="21"/>
    </row>
    <row r="40" spans="11:22">
      <c r="K40" s="1" t="s">
        <v>15</v>
      </c>
      <c r="L40" s="1">
        <v>26</v>
      </c>
      <c r="M40" s="9">
        <f>SUMSQ(E18:G26)-L31</f>
        <v>8.6361149074143384E-3</v>
      </c>
      <c r="N40" s="10"/>
      <c r="O40" s="10"/>
      <c r="P40" s="10"/>
      <c r="Q40" s="10"/>
      <c r="R40" s="10"/>
      <c r="T40" s="20"/>
      <c r="U40" s="22"/>
      <c r="V40" s="21"/>
    </row>
    <row r="41" spans="11:22">
      <c r="T41" s="20"/>
      <c r="U41" s="22"/>
      <c r="V41" s="21"/>
    </row>
    <row r="42" spans="11:22">
      <c r="T42" s="20"/>
      <c r="U42" s="21"/>
      <c r="V42" s="21"/>
    </row>
  </sheetData>
  <mergeCells count="30">
    <mergeCell ref="O2:O3"/>
    <mergeCell ref="Q2:Q3"/>
    <mergeCell ref="R2:U2"/>
    <mergeCell ref="V2:V3"/>
    <mergeCell ref="U34:V34"/>
    <mergeCell ref="C2:C3"/>
    <mergeCell ref="J2:J3"/>
    <mergeCell ref="K2:N2"/>
    <mergeCell ref="T20:T21"/>
    <mergeCell ref="U20:W20"/>
    <mergeCell ref="D16:D17"/>
    <mergeCell ref="E16:G16"/>
    <mergeCell ref="H16:H17"/>
    <mergeCell ref="K18:L18"/>
    <mergeCell ref="D2:G2"/>
    <mergeCell ref="H2:H3"/>
    <mergeCell ref="K20:K21"/>
    <mergeCell ref="I16:I17"/>
    <mergeCell ref="U40:V40"/>
    <mergeCell ref="U41:V41"/>
    <mergeCell ref="U42:V42"/>
    <mergeCell ref="U35:V35"/>
    <mergeCell ref="U36:V36"/>
    <mergeCell ref="U37:V37"/>
    <mergeCell ref="U38:V38"/>
    <mergeCell ref="U39:V39"/>
    <mergeCell ref="T26:W26"/>
    <mergeCell ref="O20:O21"/>
    <mergeCell ref="P20:P21"/>
    <mergeCell ref="L20:N20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indeks panen 35 hst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compac</dc:creator>
  <cp:lastModifiedBy>compac</cp:lastModifiedBy>
  <dcterms:created xsi:type="dcterms:W3CDTF">2023-01-19T01:23:12Z</dcterms:created>
  <dcterms:modified xsi:type="dcterms:W3CDTF">2023-03-11T14:16:21Z</dcterms:modified>
</cp:coreProperties>
</file>