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 fadil\"/>
    </mc:Choice>
  </mc:AlternateContent>
  <xr:revisionPtr revIDLastSave="0" documentId="13_ncr:1_{4CB1E664-688A-4A13-B57D-DEE67691AAE7}" xr6:coauthVersionLast="45" xr6:coauthVersionMax="45" xr10:uidLastSave="{00000000-0000-0000-0000-000000000000}"/>
  <bookViews>
    <workbookView xWindow="-120" yWindow="-120" windowWidth="20730" windowHeight="11160" xr2:uid="{2B8DB3F7-E285-40C7-AC22-EA4A1AF2B1DB}"/>
  </bookViews>
  <sheets>
    <sheet name="BB" sheetId="1" r:id="rId1"/>
    <sheet name="Sheet5" sheetId="5" r:id="rId2"/>
    <sheet name="BK" sheetId="4" r:id="rId3"/>
    <sheet name="IP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4" l="1"/>
  <c r="K17" i="4" s="1"/>
  <c r="L17" i="4" s="1"/>
  <c r="J18" i="4"/>
  <c r="J17" i="4"/>
  <c r="O16" i="4"/>
  <c r="K16" i="4"/>
  <c r="L16" i="4" s="1"/>
  <c r="M16" i="4" s="1"/>
  <c r="N16" i="4" s="1"/>
  <c r="J16" i="4"/>
  <c r="P16" i="4" s="1"/>
  <c r="K15" i="4"/>
  <c r="J15" i="4"/>
  <c r="O15" i="4" s="1"/>
  <c r="L15" i="4" l="1"/>
  <c r="M15" i="4" s="1"/>
  <c r="N15" i="4" s="1"/>
  <c r="P15" i="4"/>
  <c r="S25" i="1"/>
  <c r="S24" i="1"/>
  <c r="S21" i="1"/>
  <c r="Q26" i="1"/>
  <c r="Q25" i="1"/>
  <c r="Q24" i="1"/>
  <c r="Q23" i="1"/>
  <c r="Q22" i="1"/>
  <c r="Q21" i="1"/>
  <c r="Q26" i="3"/>
  <c r="Q25" i="3"/>
  <c r="Q24" i="3"/>
  <c r="Q23" i="3"/>
  <c r="Q22" i="3"/>
  <c r="Q21" i="3"/>
  <c r="B12" i="3" l="1"/>
  <c r="B13" i="3"/>
  <c r="B14" i="3"/>
  <c r="B15" i="3"/>
  <c r="B11" i="3"/>
  <c r="B16" i="3" s="1"/>
  <c r="N17" i="5"/>
  <c r="O17" i="5"/>
  <c r="P17" i="5" s="1"/>
  <c r="N18" i="5"/>
  <c r="O18" i="5"/>
  <c r="N19" i="5"/>
  <c r="O19" i="5"/>
  <c r="N20" i="5"/>
  <c r="O20" i="5"/>
  <c r="P20" i="5" s="1"/>
  <c r="O16" i="5"/>
  <c r="N16" i="5"/>
  <c r="J17" i="5"/>
  <c r="K17" i="5"/>
  <c r="L17" i="5" s="1"/>
  <c r="J18" i="5"/>
  <c r="K18" i="5"/>
  <c r="J19" i="5"/>
  <c r="K19" i="5"/>
  <c r="L19" i="5" s="1"/>
  <c r="J20" i="5"/>
  <c r="K20" i="5"/>
  <c r="K16" i="5"/>
  <c r="J16" i="5"/>
  <c r="G16" i="5"/>
  <c r="G17" i="5"/>
  <c r="G18" i="5"/>
  <c r="G19" i="5"/>
  <c r="G20" i="5"/>
  <c r="F20" i="5"/>
  <c r="F17" i="5"/>
  <c r="F18" i="5"/>
  <c r="H18" i="5" s="1"/>
  <c r="F19" i="5"/>
  <c r="F16" i="5"/>
  <c r="C16" i="5"/>
  <c r="C17" i="5"/>
  <c r="D17" i="5" s="1"/>
  <c r="C18" i="5"/>
  <c r="C19" i="5"/>
  <c r="D19" i="5" s="1"/>
  <c r="C20" i="5"/>
  <c r="B17" i="5"/>
  <c r="B18" i="5"/>
  <c r="B19" i="5"/>
  <c r="B20" i="5"/>
  <c r="D20" i="5" s="1"/>
  <c r="B16" i="5"/>
  <c r="L20" i="5"/>
  <c r="H20" i="5"/>
  <c r="P19" i="5"/>
  <c r="H19" i="5"/>
  <c r="P18" i="5"/>
  <c r="L18" i="5"/>
  <c r="D18" i="5"/>
  <c r="H17" i="5"/>
  <c r="P16" i="5"/>
  <c r="L16" i="5"/>
  <c r="H16" i="5"/>
  <c r="D16" i="5"/>
  <c r="P13" i="5"/>
  <c r="L13" i="5"/>
  <c r="H13" i="5"/>
  <c r="D13" i="5"/>
  <c r="P12" i="5"/>
  <c r="L12" i="5"/>
  <c r="H12" i="5"/>
  <c r="D12" i="5"/>
  <c r="P11" i="5"/>
  <c r="L11" i="5"/>
  <c r="H11" i="5"/>
  <c r="D11" i="5"/>
  <c r="P10" i="5"/>
  <c r="L10" i="5"/>
  <c r="H10" i="5"/>
  <c r="D10" i="5"/>
  <c r="P9" i="5"/>
  <c r="L9" i="5"/>
  <c r="H9" i="5"/>
  <c r="D9" i="5"/>
  <c r="P6" i="5"/>
  <c r="L6" i="5"/>
  <c r="H6" i="5"/>
  <c r="D6" i="5"/>
  <c r="P5" i="5"/>
  <c r="L5" i="5"/>
  <c r="H5" i="5"/>
  <c r="D5" i="5"/>
  <c r="P4" i="5"/>
  <c r="L4" i="5"/>
  <c r="H4" i="5"/>
  <c r="D4" i="5"/>
  <c r="P3" i="5"/>
  <c r="L3" i="5"/>
  <c r="H3" i="5"/>
  <c r="D3" i="5"/>
  <c r="P2" i="5"/>
  <c r="L2" i="5"/>
  <c r="H2" i="5"/>
  <c r="D2" i="5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P6" i="4"/>
  <c r="L6" i="4"/>
  <c r="H6" i="4"/>
  <c r="D6" i="4"/>
  <c r="P5" i="4"/>
  <c r="L5" i="4"/>
  <c r="H5" i="4"/>
  <c r="D5" i="4"/>
  <c r="P4" i="4"/>
  <c r="L4" i="4"/>
  <c r="H4" i="4"/>
  <c r="D4" i="4"/>
  <c r="P3" i="4"/>
  <c r="L3" i="4"/>
  <c r="H3" i="4"/>
  <c r="D3" i="4"/>
  <c r="P2" i="4"/>
  <c r="L2" i="4"/>
  <c r="H2" i="4"/>
  <c r="D2" i="4"/>
  <c r="J18" i="3"/>
  <c r="J17" i="3"/>
  <c r="O16" i="3"/>
  <c r="J16" i="3"/>
  <c r="P16" i="3" s="1"/>
  <c r="O15" i="3"/>
  <c r="J15" i="3"/>
  <c r="P15" i="3" s="1"/>
  <c r="E15" i="3"/>
  <c r="D15" i="3"/>
  <c r="C15" i="3"/>
  <c r="F15" i="3"/>
  <c r="E14" i="3"/>
  <c r="D14" i="3"/>
  <c r="C14" i="3"/>
  <c r="F14" i="3"/>
  <c r="E13" i="3"/>
  <c r="D13" i="3"/>
  <c r="C13" i="3"/>
  <c r="F13" i="3"/>
  <c r="E12" i="3"/>
  <c r="D12" i="3"/>
  <c r="C12" i="3"/>
  <c r="F12" i="3"/>
  <c r="E11" i="3"/>
  <c r="E16" i="3" s="1"/>
  <c r="D11" i="3"/>
  <c r="D16" i="3" s="1"/>
  <c r="C11" i="3"/>
  <c r="C16" i="3" s="1"/>
  <c r="G11" i="3"/>
  <c r="E12" i="1"/>
  <c r="F12" i="1" s="1"/>
  <c r="E13" i="1"/>
  <c r="E14" i="1"/>
  <c r="E16" i="1" s="1"/>
  <c r="E15" i="1"/>
  <c r="E11" i="1"/>
  <c r="D12" i="1"/>
  <c r="D13" i="1"/>
  <c r="D14" i="1"/>
  <c r="D15" i="1"/>
  <c r="D11" i="1"/>
  <c r="C12" i="1"/>
  <c r="C13" i="1"/>
  <c r="C14" i="1"/>
  <c r="C15" i="1"/>
  <c r="C11" i="1"/>
  <c r="P3" i="1"/>
  <c r="P4" i="1"/>
  <c r="P5" i="1"/>
  <c r="P6" i="1"/>
  <c r="P2" i="1"/>
  <c r="L3" i="1"/>
  <c r="L4" i="1"/>
  <c r="L5" i="1"/>
  <c r="L6" i="1"/>
  <c r="L2" i="1"/>
  <c r="H3" i="1"/>
  <c r="H4" i="1"/>
  <c r="H5" i="1"/>
  <c r="H6" i="1"/>
  <c r="H2" i="1"/>
  <c r="D3" i="1"/>
  <c r="D4" i="1"/>
  <c r="D5" i="1"/>
  <c r="D6" i="1"/>
  <c r="D2" i="1"/>
  <c r="B12" i="1"/>
  <c r="B13" i="1"/>
  <c r="F13" i="1" s="1"/>
  <c r="B14" i="1"/>
  <c r="B15" i="1"/>
  <c r="B11" i="1"/>
  <c r="J18" i="1"/>
  <c r="J17" i="1"/>
  <c r="J16" i="1"/>
  <c r="P16" i="1" s="1"/>
  <c r="J15" i="1"/>
  <c r="P15" i="1" s="1"/>
  <c r="E16" i="4" l="1"/>
  <c r="D16" i="4"/>
  <c r="F15" i="4"/>
  <c r="F14" i="4"/>
  <c r="F13" i="4"/>
  <c r="C16" i="4"/>
  <c r="F12" i="4"/>
  <c r="G11" i="4"/>
  <c r="G15" i="4"/>
  <c r="G14" i="4"/>
  <c r="G13" i="4"/>
  <c r="G12" i="4"/>
  <c r="G12" i="3"/>
  <c r="G13" i="3"/>
  <c r="G14" i="3"/>
  <c r="G15" i="3"/>
  <c r="F11" i="4"/>
  <c r="B16" i="4"/>
  <c r="F16" i="4" s="1"/>
  <c r="F17" i="4"/>
  <c r="J11" i="4" s="1"/>
  <c r="F18" i="4"/>
  <c r="F11" i="3"/>
  <c r="F16" i="3"/>
  <c r="F17" i="3"/>
  <c r="J11" i="3" s="1"/>
  <c r="F18" i="3"/>
  <c r="F14" i="1"/>
  <c r="F15" i="1"/>
  <c r="C16" i="1"/>
  <c r="D16" i="1"/>
  <c r="F18" i="1"/>
  <c r="F11" i="1"/>
  <c r="G12" i="1"/>
  <c r="G13" i="1"/>
  <c r="G14" i="1"/>
  <c r="G15" i="1"/>
  <c r="O15" i="1"/>
  <c r="B16" i="1"/>
  <c r="O16" i="1"/>
  <c r="F17" i="1"/>
  <c r="J11" i="1" s="1"/>
  <c r="G11" i="1"/>
  <c r="K18" i="3" l="1"/>
  <c r="K16" i="3"/>
  <c r="L16" i="3" s="1"/>
  <c r="K15" i="3"/>
  <c r="L15" i="3" s="1"/>
  <c r="F16" i="1"/>
  <c r="K18" i="1"/>
  <c r="K16" i="1"/>
  <c r="L16" i="1" s="1"/>
  <c r="K15" i="1"/>
  <c r="L15" i="1" s="1"/>
  <c r="K17" i="3" l="1"/>
  <c r="L17" i="3" s="1"/>
  <c r="K17" i="1"/>
  <c r="L17" i="1" s="1"/>
  <c r="M15" i="3" l="1"/>
  <c r="N15" i="3" s="1"/>
  <c r="M16" i="3"/>
  <c r="N16" i="3" s="1"/>
  <c r="M15" i="1"/>
  <c r="N15" i="1" s="1"/>
  <c r="M16" i="1"/>
  <c r="N16" i="1" s="1"/>
</calcChain>
</file>

<file path=xl/sharedStrings.xml><?xml version="1.0" encoding="utf-8"?>
<sst xmlns="http://schemas.openxmlformats.org/spreadsheetml/2006/main" count="207" uniqueCount="44">
  <si>
    <t>perlakuan</t>
  </si>
  <si>
    <t>rata2</t>
  </si>
  <si>
    <t>N1</t>
  </si>
  <si>
    <t>N2</t>
  </si>
  <si>
    <t>N3</t>
  </si>
  <si>
    <t>N4</t>
  </si>
  <si>
    <t>N5</t>
  </si>
  <si>
    <t>PERLAKUAN</t>
  </si>
  <si>
    <t>ulangan</t>
  </si>
  <si>
    <t>Jumlah Perlakuan (T)</t>
  </si>
  <si>
    <t>Ulangan (r)</t>
  </si>
  <si>
    <t>UL 1</t>
  </si>
  <si>
    <t>UL 2</t>
  </si>
  <si>
    <t>UL 3</t>
  </si>
  <si>
    <t>UL4</t>
  </si>
  <si>
    <t>perlakuan P</t>
  </si>
  <si>
    <t>FK</t>
  </si>
  <si>
    <t>SK</t>
  </si>
  <si>
    <t>db</t>
  </si>
  <si>
    <t>JK</t>
  </si>
  <si>
    <t>KT</t>
  </si>
  <si>
    <t>F HITUNG</t>
  </si>
  <si>
    <t>Tanda</t>
  </si>
  <si>
    <t>F 5%</t>
  </si>
  <si>
    <t>F 1%</t>
  </si>
  <si>
    <t>Kelompok</t>
  </si>
  <si>
    <t>Jumlah Ulangan (R)</t>
  </si>
  <si>
    <t>Perlakuan</t>
  </si>
  <si>
    <t>Jumlah Umum (G)</t>
  </si>
  <si>
    <t>Galat</t>
  </si>
  <si>
    <t>Rata-rata</t>
  </si>
  <si>
    <t>Total</t>
  </si>
  <si>
    <t>Rerata</t>
  </si>
  <si>
    <t>notasi</t>
  </si>
  <si>
    <t>sd(5,12)</t>
  </si>
  <si>
    <t>ulangan 1</t>
  </si>
  <si>
    <t>rata-rata</t>
  </si>
  <si>
    <t>ulangan 2</t>
  </si>
  <si>
    <t>ulangan 3</t>
  </si>
  <si>
    <t>ulangan 4</t>
  </si>
  <si>
    <t>a</t>
  </si>
  <si>
    <t>b</t>
  </si>
  <si>
    <t>ab</t>
  </si>
  <si>
    <t>BNJ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</si>
</sst>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/>
    <xf numFmtId="2" fontId="0" fillId="0" borderId="2" xfId="0" applyNumberFormat="1" applyBorder="1" applyAlignment="1">
      <alignment horizontal="left" vertic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vertical="center"/>
    </xf>
    <xf numFmtId="1" fontId="0" fillId="0" borderId="2" xfId="0" applyNumberFormat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3" borderId="2" xfId="0" applyNumberFormat="1" applyFill="1" applyBorder="1"/>
    <xf numFmtId="2" fontId="0" fillId="3" borderId="2" xfId="0" applyNumberFormat="1" applyFill="1" applyBorder="1" applyAlignment="1">
      <alignment horizontal="center"/>
    </xf>
    <xf numFmtId="2" fontId="0" fillId="2" borderId="2" xfId="0" applyNumberFormat="1" applyFill="1" applyBorder="1"/>
    <xf numFmtId="2" fontId="0" fillId="0" borderId="0" xfId="0" applyNumberFormat="1" applyAlignment="1">
      <alignment vertical="top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0" borderId="2" xfId="0" applyNumberFormat="1" applyBorder="1"/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 applyAlignment="1">
      <alignment horizontal="center" vertical="center"/>
    </xf>
    <xf numFmtId="164" fontId="0" fillId="2" borderId="0" xfId="0" applyNumberFormat="1" applyFill="1"/>
    <xf numFmtId="164" fontId="0" fillId="2" borderId="0" xfId="0" applyNumberFormat="1" applyFill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9B1A3-1A63-4C43-8EA4-12A33A023585}">
  <dimension ref="A1:S32"/>
  <sheetViews>
    <sheetView tabSelected="1" topLeftCell="A8" workbookViewId="0">
      <selection activeCell="H20" sqref="H20:M27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16" x14ac:dyDescent="0.25">
      <c r="A1" t="s">
        <v>0</v>
      </c>
      <c r="B1" s="38" t="s">
        <v>35</v>
      </c>
      <c r="C1" s="38"/>
      <c r="D1" t="s">
        <v>36</v>
      </c>
      <c r="F1" s="38" t="s">
        <v>37</v>
      </c>
      <c r="G1" s="38"/>
      <c r="H1" t="s">
        <v>36</v>
      </c>
      <c r="J1" s="38" t="s">
        <v>38</v>
      </c>
      <c r="K1" s="38"/>
      <c r="L1" t="s">
        <v>36</v>
      </c>
      <c r="N1" s="38" t="s">
        <v>39</v>
      </c>
      <c r="O1" s="38"/>
      <c r="P1" t="s">
        <v>36</v>
      </c>
    </row>
    <row r="2" spans="1:16" x14ac:dyDescent="0.25">
      <c r="A2" t="s">
        <v>2</v>
      </c>
      <c r="B2">
        <v>13</v>
      </c>
      <c r="C2">
        <v>11</v>
      </c>
      <c r="D2">
        <f>AVERAGE(B2:C2)</f>
        <v>12</v>
      </c>
      <c r="F2">
        <v>24</v>
      </c>
      <c r="G2">
        <v>23</v>
      </c>
      <c r="H2">
        <f>AVERAGE(F2:G2)</f>
        <v>23.5</v>
      </c>
      <c r="J2">
        <v>20</v>
      </c>
      <c r="K2">
        <v>18</v>
      </c>
      <c r="L2">
        <f>AVERAGE(J2:K2)</f>
        <v>19</v>
      </c>
      <c r="N2">
        <v>18</v>
      </c>
      <c r="O2">
        <v>16</v>
      </c>
      <c r="P2">
        <f>AVERAGE(N2:O2)</f>
        <v>17</v>
      </c>
    </row>
    <row r="3" spans="1:16" x14ac:dyDescent="0.25">
      <c r="A3" t="s">
        <v>3</v>
      </c>
      <c r="B3">
        <v>74</v>
      </c>
      <c r="C3">
        <v>97</v>
      </c>
      <c r="D3">
        <f t="shared" ref="D3:D6" si="0">AVERAGE(B3:C3)</f>
        <v>85.5</v>
      </c>
      <c r="F3">
        <v>47</v>
      </c>
      <c r="G3">
        <v>87</v>
      </c>
      <c r="H3">
        <f t="shared" ref="H3:H6" si="1">AVERAGE(F3:G3)</f>
        <v>67</v>
      </c>
      <c r="J3">
        <v>80</v>
      </c>
      <c r="K3">
        <v>73</v>
      </c>
      <c r="L3">
        <f t="shared" ref="L3:L6" si="2">AVERAGE(J3:K3)</f>
        <v>76.5</v>
      </c>
      <c r="N3">
        <v>44</v>
      </c>
      <c r="O3">
        <v>34</v>
      </c>
      <c r="P3">
        <f t="shared" ref="P3:P6" si="3">AVERAGE(N3:O3)</f>
        <v>39</v>
      </c>
    </row>
    <row r="4" spans="1:16" x14ac:dyDescent="0.25">
      <c r="A4" t="s">
        <v>4</v>
      </c>
      <c r="B4">
        <v>68</v>
      </c>
      <c r="C4">
        <v>60</v>
      </c>
      <c r="D4">
        <f t="shared" si="0"/>
        <v>64</v>
      </c>
      <c r="F4">
        <v>74</v>
      </c>
      <c r="G4">
        <v>66</v>
      </c>
      <c r="H4">
        <f t="shared" si="1"/>
        <v>70</v>
      </c>
      <c r="J4">
        <v>85</v>
      </c>
      <c r="K4">
        <v>81</v>
      </c>
      <c r="L4">
        <f t="shared" si="2"/>
        <v>83</v>
      </c>
      <c r="N4">
        <v>54</v>
      </c>
      <c r="O4">
        <v>58</v>
      </c>
      <c r="P4">
        <f t="shared" si="3"/>
        <v>56</v>
      </c>
    </row>
    <row r="5" spans="1:16" x14ac:dyDescent="0.25">
      <c r="A5" t="s">
        <v>5</v>
      </c>
      <c r="B5">
        <v>27</v>
      </c>
      <c r="C5">
        <v>27</v>
      </c>
      <c r="D5">
        <f t="shared" si="0"/>
        <v>27</v>
      </c>
      <c r="F5">
        <v>27</v>
      </c>
      <c r="G5">
        <v>39</v>
      </c>
      <c r="H5">
        <f t="shared" si="1"/>
        <v>33</v>
      </c>
      <c r="J5">
        <v>56</v>
      </c>
      <c r="K5">
        <v>76</v>
      </c>
      <c r="L5">
        <f t="shared" si="2"/>
        <v>66</v>
      </c>
      <c r="N5">
        <v>40</v>
      </c>
      <c r="O5">
        <v>32</v>
      </c>
      <c r="P5">
        <f t="shared" si="3"/>
        <v>36</v>
      </c>
    </row>
    <row r="6" spans="1:16" x14ac:dyDescent="0.25">
      <c r="A6" t="s">
        <v>6</v>
      </c>
      <c r="B6">
        <v>40</v>
      </c>
      <c r="C6">
        <v>42</v>
      </c>
      <c r="D6">
        <f t="shared" si="0"/>
        <v>41</v>
      </c>
      <c r="F6">
        <v>64</v>
      </c>
      <c r="G6">
        <v>50</v>
      </c>
      <c r="H6">
        <f t="shared" si="1"/>
        <v>57</v>
      </c>
      <c r="J6">
        <v>54</v>
      </c>
      <c r="K6">
        <v>38</v>
      </c>
      <c r="L6">
        <f t="shared" si="2"/>
        <v>46</v>
      </c>
      <c r="N6">
        <v>38</v>
      </c>
      <c r="O6">
        <v>24</v>
      </c>
      <c r="P6">
        <f t="shared" si="3"/>
        <v>31</v>
      </c>
    </row>
    <row r="8" spans="1:16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16" x14ac:dyDescent="0.25">
      <c r="A9" s="39" t="s">
        <v>7</v>
      </c>
      <c r="B9" s="40" t="s">
        <v>8</v>
      </c>
      <c r="C9" s="41"/>
      <c r="D9" s="41"/>
      <c r="E9" s="42"/>
      <c r="F9" s="43" t="s">
        <v>9</v>
      </c>
      <c r="G9" s="4"/>
      <c r="I9" s="5" t="s">
        <v>10</v>
      </c>
      <c r="J9" s="6">
        <v>4</v>
      </c>
    </row>
    <row r="10" spans="1:16" ht="15" customHeight="1" x14ac:dyDescent="0.25">
      <c r="A10" s="39"/>
      <c r="B10" s="6" t="s">
        <v>11</v>
      </c>
      <c r="C10" s="6" t="s">
        <v>12</v>
      </c>
      <c r="D10" s="6" t="s">
        <v>13</v>
      </c>
      <c r="E10" s="6" t="s">
        <v>14</v>
      </c>
      <c r="F10" s="44"/>
      <c r="G10" s="7" t="s">
        <v>1</v>
      </c>
      <c r="I10" s="8" t="s">
        <v>15</v>
      </c>
      <c r="J10" s="6">
        <v>5</v>
      </c>
      <c r="M10" s="3"/>
      <c r="N10" s="3"/>
    </row>
    <row r="11" spans="1:16" x14ac:dyDescent="0.25">
      <c r="A11" s="6" t="s">
        <v>2</v>
      </c>
      <c r="B11" s="9">
        <f>AVERAGE(B2:C2)</f>
        <v>12</v>
      </c>
      <c r="C11" s="9">
        <f>AVERAGE(F2:G2)</f>
        <v>23.5</v>
      </c>
      <c r="D11" s="9">
        <f>AVERAGE(J2:K2)</f>
        <v>19</v>
      </c>
      <c r="E11" s="9">
        <f>AVERAGE(N2:O2)</f>
        <v>17</v>
      </c>
      <c r="F11" s="9">
        <f>SUM(B11:E11)</f>
        <v>71.5</v>
      </c>
      <c r="G11" s="9">
        <f t="shared" ref="G11:G15" si="4">AVERAGE(B11:E11)</f>
        <v>17.875</v>
      </c>
      <c r="H11" s="10"/>
      <c r="I11" s="11" t="s">
        <v>16</v>
      </c>
      <c r="J11" s="12">
        <f>F17^2/(J9*J10)</f>
        <v>45077.512499999997</v>
      </c>
      <c r="K11" s="13"/>
      <c r="L11" s="13"/>
      <c r="M11" s="14"/>
      <c r="N11" s="14"/>
      <c r="O11" s="10"/>
      <c r="P11" s="10"/>
    </row>
    <row r="12" spans="1:16" x14ac:dyDescent="0.25">
      <c r="A12" s="6" t="s">
        <v>3</v>
      </c>
      <c r="B12" s="9">
        <f t="shared" ref="B12:B15" si="5">AVERAGE(B3:C3)</f>
        <v>85.5</v>
      </c>
      <c r="C12" s="9">
        <f t="shared" ref="C12:C15" si="6">AVERAGE(F3:G3)</f>
        <v>67</v>
      </c>
      <c r="D12" s="9">
        <f t="shared" ref="D12:D15" si="7">AVERAGE(J3:K3)</f>
        <v>76.5</v>
      </c>
      <c r="E12" s="9">
        <f t="shared" ref="E12:E15" si="8">AVERAGE(N3:O3)</f>
        <v>39</v>
      </c>
      <c r="F12" s="9">
        <f t="shared" ref="F12:F16" si="9">SUM(B12:E12)</f>
        <v>268</v>
      </c>
      <c r="G12" s="9">
        <f t="shared" si="4"/>
        <v>67</v>
      </c>
      <c r="H12" s="13"/>
      <c r="I12" s="10"/>
      <c r="J12" s="10"/>
      <c r="K12" s="10"/>
      <c r="L12" s="10"/>
      <c r="M12" s="10"/>
      <c r="N12" s="13"/>
      <c r="O12" s="10"/>
      <c r="P12" s="10"/>
    </row>
    <row r="13" spans="1:16" x14ac:dyDescent="0.25">
      <c r="A13" s="6" t="s">
        <v>4</v>
      </c>
      <c r="B13" s="9">
        <f t="shared" si="5"/>
        <v>64</v>
      </c>
      <c r="C13" s="9">
        <f t="shared" si="6"/>
        <v>70</v>
      </c>
      <c r="D13" s="9">
        <f t="shared" si="7"/>
        <v>83</v>
      </c>
      <c r="E13" s="9">
        <f t="shared" si="8"/>
        <v>56</v>
      </c>
      <c r="F13" s="9">
        <f t="shared" si="9"/>
        <v>273</v>
      </c>
      <c r="G13" s="9">
        <f t="shared" si="4"/>
        <v>68.25</v>
      </c>
      <c r="H13" s="13"/>
      <c r="I13" s="10"/>
      <c r="J13" s="10"/>
      <c r="K13" s="10"/>
      <c r="L13" s="10"/>
      <c r="M13" s="10"/>
      <c r="N13" s="10"/>
      <c r="O13" s="10"/>
      <c r="P13" s="10"/>
    </row>
    <row r="14" spans="1:16" x14ac:dyDescent="0.25">
      <c r="A14" s="6" t="s">
        <v>5</v>
      </c>
      <c r="B14" s="9">
        <f t="shared" si="5"/>
        <v>27</v>
      </c>
      <c r="C14" s="9">
        <f t="shared" si="6"/>
        <v>33</v>
      </c>
      <c r="D14" s="9">
        <f t="shared" si="7"/>
        <v>66</v>
      </c>
      <c r="E14" s="9">
        <f t="shared" si="8"/>
        <v>36</v>
      </c>
      <c r="F14" s="9">
        <f t="shared" si="9"/>
        <v>162</v>
      </c>
      <c r="G14" s="9">
        <f t="shared" si="4"/>
        <v>40.5</v>
      </c>
      <c r="H14" s="13"/>
      <c r="I14" s="9" t="s">
        <v>17</v>
      </c>
      <c r="J14" s="12" t="s">
        <v>18</v>
      </c>
      <c r="K14" s="12" t="s">
        <v>19</v>
      </c>
      <c r="L14" s="12" t="s">
        <v>20</v>
      </c>
      <c r="M14" s="12" t="s">
        <v>21</v>
      </c>
      <c r="N14" s="12" t="s">
        <v>22</v>
      </c>
      <c r="O14" s="12" t="s">
        <v>23</v>
      </c>
      <c r="P14" s="12" t="s">
        <v>24</v>
      </c>
    </row>
    <row r="15" spans="1:16" x14ac:dyDescent="0.25">
      <c r="A15" s="6" t="s">
        <v>6</v>
      </c>
      <c r="B15" s="9">
        <f t="shared" si="5"/>
        <v>41</v>
      </c>
      <c r="C15" s="9">
        <f t="shared" si="6"/>
        <v>57</v>
      </c>
      <c r="D15" s="9">
        <f t="shared" si="7"/>
        <v>46</v>
      </c>
      <c r="E15" s="9">
        <f t="shared" si="8"/>
        <v>31</v>
      </c>
      <c r="F15" s="9">
        <f t="shared" si="9"/>
        <v>175</v>
      </c>
      <c r="G15" s="9">
        <f t="shared" si="4"/>
        <v>43.75</v>
      </c>
      <c r="H15" s="13"/>
      <c r="I15" s="11" t="s">
        <v>25</v>
      </c>
      <c r="J15" s="15">
        <f>J9-1</f>
        <v>3</v>
      </c>
      <c r="K15" s="13">
        <f>SUMSQ(B16:E16)/(J10)-J11</f>
        <v>1292.8375000000015</v>
      </c>
      <c r="L15" s="12">
        <f>K15/J15</f>
        <v>430.94583333333384</v>
      </c>
      <c r="M15" s="12">
        <f>L15/L17</f>
        <v>3.1525893864114432</v>
      </c>
      <c r="N15" s="12" t="str">
        <f>IF(M15&lt;O15,"tn",IF(M15&lt;P15,"*","**"))</f>
        <v>tn</v>
      </c>
      <c r="O15" s="12">
        <f>FINV(0.05,J15,J17)</f>
        <v>3.4902948194976045</v>
      </c>
      <c r="P15" s="12">
        <f>FINV(0.01,J15,J17)</f>
        <v>5.9525446815458682</v>
      </c>
    </row>
    <row r="16" spans="1:16" x14ac:dyDescent="0.25">
      <c r="A16" s="6" t="s">
        <v>26</v>
      </c>
      <c r="B16" s="12">
        <f>SUM(B11:B15)</f>
        <v>229.5</v>
      </c>
      <c r="C16" s="12">
        <f>SUM(C11:C15)</f>
        <v>250.5</v>
      </c>
      <c r="D16" s="12">
        <f>SUM(D11:D15)</f>
        <v>290.5</v>
      </c>
      <c r="E16" s="12">
        <f>SUM(E11:E15)</f>
        <v>179</v>
      </c>
      <c r="F16" s="9">
        <f t="shared" si="9"/>
        <v>949.5</v>
      </c>
      <c r="G16" s="9"/>
      <c r="H16" s="13"/>
      <c r="I16" s="11" t="s">
        <v>27</v>
      </c>
      <c r="J16" s="15">
        <f>J10-1</f>
        <v>4</v>
      </c>
      <c r="K16" s="12">
        <f>SUMSQ(F11:F15)/J9-J11</f>
        <v>7006.0500000000029</v>
      </c>
      <c r="L16" s="12">
        <f t="shared" ref="L16:L17" si="10">K16/J16</f>
        <v>1751.5125000000007</v>
      </c>
      <c r="M16" s="12">
        <f>L16/L17</f>
        <v>12.8132105952998</v>
      </c>
      <c r="N16" s="12" t="str">
        <f t="shared" ref="N16" si="11">IF(M16&lt;O16,"tn",IF(M16&lt;P16,"*","**"))</f>
        <v>**</v>
      </c>
      <c r="O16" s="12">
        <f>FINV(0.05,J16,J17)</f>
        <v>3.2591667269012499</v>
      </c>
      <c r="P16" s="12">
        <f>FINV(0.01,J16,J17)</f>
        <v>5.4119514344731394</v>
      </c>
    </row>
    <row r="17" spans="1:19" x14ac:dyDescent="0.25">
      <c r="A17" s="6" t="s">
        <v>28</v>
      </c>
      <c r="B17" s="16"/>
      <c r="C17" s="16"/>
      <c r="D17" s="16"/>
      <c r="E17" s="16"/>
      <c r="F17" s="12">
        <f>SUM(B11:E15)</f>
        <v>949.5</v>
      </c>
      <c r="G17" s="13"/>
      <c r="H17" s="13"/>
      <c r="I17" s="11" t="s">
        <v>29</v>
      </c>
      <c r="J17" s="15">
        <f>(J9-1)*(J10-1)</f>
        <v>12</v>
      </c>
      <c r="K17" s="12">
        <f>K18-K15-K16</f>
        <v>1640.3499999999985</v>
      </c>
      <c r="L17" s="12">
        <f t="shared" si="10"/>
        <v>136.69583333333321</v>
      </c>
      <c r="M17" s="17"/>
      <c r="N17" s="18"/>
      <c r="O17" s="18"/>
      <c r="P17" s="18"/>
    </row>
    <row r="18" spans="1:19" x14ac:dyDescent="0.25">
      <c r="A18" s="6" t="s">
        <v>30</v>
      </c>
      <c r="B18" s="19"/>
      <c r="C18" s="19"/>
      <c r="D18" s="19"/>
      <c r="E18" s="19"/>
      <c r="F18" s="12">
        <f>AVERAGE(B11:E15)</f>
        <v>47.475000000000001</v>
      </c>
      <c r="G18" s="13"/>
      <c r="H18" s="13"/>
      <c r="I18" s="11" t="s">
        <v>31</v>
      </c>
      <c r="J18" s="15">
        <f>J9*J10-1</f>
        <v>19</v>
      </c>
      <c r="K18" s="12">
        <f>SUMSQ(B11:E15)-J11</f>
        <v>9939.2375000000029</v>
      </c>
      <c r="L18" s="18"/>
      <c r="M18" s="17"/>
      <c r="N18" s="18"/>
      <c r="O18" s="17"/>
      <c r="P18" s="17"/>
    </row>
    <row r="19" spans="1:19" x14ac:dyDescent="0.25">
      <c r="B19" s="10"/>
      <c r="C19" s="10"/>
      <c r="D19" s="10"/>
      <c r="E19" s="10"/>
      <c r="F19" s="10"/>
      <c r="G19" s="10"/>
      <c r="H19" s="13"/>
      <c r="I19" s="10"/>
      <c r="J19" s="13"/>
      <c r="K19" s="13"/>
      <c r="L19" s="13"/>
      <c r="M19" s="13"/>
      <c r="N19" s="10"/>
      <c r="O19" s="20"/>
      <c r="P19" s="20"/>
    </row>
    <row r="20" spans="1:19" x14ac:dyDescent="0.25">
      <c r="H20" s="46"/>
      <c r="I20" s="47"/>
      <c r="J20" s="48"/>
      <c r="K20" s="48"/>
      <c r="L20" s="48"/>
      <c r="M20" s="49"/>
      <c r="N20" s="21"/>
      <c r="O20" s="22"/>
      <c r="P20" s="5" t="s">
        <v>27</v>
      </c>
      <c r="Q20" s="5" t="s">
        <v>32</v>
      </c>
      <c r="R20" s="5" t="s">
        <v>33</v>
      </c>
    </row>
    <row r="21" spans="1:19" x14ac:dyDescent="0.25">
      <c r="H21" s="46"/>
      <c r="I21" s="48"/>
      <c r="J21" s="50"/>
      <c r="K21" s="49"/>
      <c r="L21" s="48"/>
      <c r="M21" s="49"/>
      <c r="N21" s="21"/>
      <c r="P21" s="6" t="s">
        <v>2</v>
      </c>
      <c r="Q21" s="23">
        <f>G11</f>
        <v>17.875</v>
      </c>
      <c r="R21" s="5" t="s">
        <v>40</v>
      </c>
      <c r="S21" s="10">
        <f>Q21+Q26</f>
        <v>44.23978199977828</v>
      </c>
    </row>
    <row r="22" spans="1:19" x14ac:dyDescent="0.25">
      <c r="A22" s="36"/>
      <c r="B22" s="36"/>
      <c r="C22" s="36"/>
      <c r="D22" s="36"/>
      <c r="E22" s="24"/>
      <c r="F22" s="25"/>
      <c r="H22" s="48"/>
      <c r="I22" s="48"/>
      <c r="J22" s="50"/>
      <c r="K22" s="49"/>
      <c r="L22" s="48"/>
      <c r="M22" s="49"/>
      <c r="P22" s="6" t="s">
        <v>3</v>
      </c>
      <c r="Q22" s="23">
        <f t="shared" ref="Q22:Q25" si="12">G12</f>
        <v>67</v>
      </c>
      <c r="R22" s="5" t="s">
        <v>41</v>
      </c>
    </row>
    <row r="23" spans="1:19" x14ac:dyDescent="0.25">
      <c r="A23" s="25"/>
      <c r="B23" s="25"/>
      <c r="C23" s="25"/>
      <c r="D23" s="25"/>
      <c r="E23" s="25"/>
      <c r="F23" s="25"/>
      <c r="H23" s="48"/>
      <c r="I23" s="50"/>
      <c r="J23" s="50"/>
      <c r="K23" s="49"/>
      <c r="L23" s="48"/>
      <c r="M23" s="51"/>
      <c r="O23" s="35"/>
      <c r="P23" s="6" t="s">
        <v>4</v>
      </c>
      <c r="Q23" s="23">
        <f t="shared" si="12"/>
        <v>68.25</v>
      </c>
      <c r="R23" s="5" t="s">
        <v>41</v>
      </c>
    </row>
    <row r="24" spans="1:19" x14ac:dyDescent="0.25">
      <c r="A24" s="37"/>
      <c r="B24" s="25"/>
      <c r="C24" s="25"/>
      <c r="D24" s="25"/>
      <c r="E24" s="25"/>
      <c r="F24" s="25"/>
      <c r="H24" s="48"/>
      <c r="I24" s="50"/>
      <c r="J24" s="50"/>
      <c r="K24" s="49"/>
      <c r="L24" s="48"/>
      <c r="M24" s="51"/>
      <c r="O24" s="35"/>
      <c r="P24" s="6" t="s">
        <v>5</v>
      </c>
      <c r="Q24" s="23">
        <f t="shared" si="12"/>
        <v>40.5</v>
      </c>
      <c r="R24" s="5" t="s">
        <v>42</v>
      </c>
      <c r="S24" s="10">
        <f>Q24+Q26</f>
        <v>66.864781999778273</v>
      </c>
    </row>
    <row r="25" spans="1:19" x14ac:dyDescent="0.25">
      <c r="A25" s="37"/>
      <c r="B25" s="25"/>
      <c r="C25" s="25"/>
      <c r="D25" s="25"/>
      <c r="E25" s="28"/>
      <c r="F25" s="25"/>
      <c r="H25" s="51"/>
      <c r="I25" s="50"/>
      <c r="J25" s="50"/>
      <c r="K25" s="49"/>
      <c r="L25" s="48"/>
      <c r="M25" s="51"/>
      <c r="N25" s="27"/>
      <c r="O25" s="35"/>
      <c r="P25" s="6" t="s">
        <v>6</v>
      </c>
      <c r="Q25" s="23">
        <f t="shared" si="12"/>
        <v>43.75</v>
      </c>
      <c r="R25" s="5" t="s">
        <v>42</v>
      </c>
      <c r="S25" s="10">
        <f>Q25+Q26</f>
        <v>70.114781999778273</v>
      </c>
    </row>
    <row r="26" spans="1:19" x14ac:dyDescent="0.25">
      <c r="A26" s="24"/>
      <c r="B26" s="24"/>
      <c r="C26" s="29"/>
      <c r="D26" s="25"/>
      <c r="E26" s="30"/>
      <c r="F26" s="25"/>
      <c r="H26" s="51"/>
      <c r="I26" s="50"/>
      <c r="J26" s="52"/>
      <c r="K26" s="53"/>
      <c r="L26" s="52"/>
      <c r="M26" s="51"/>
      <c r="N26" s="27" t="s">
        <v>34</v>
      </c>
      <c r="O26" s="35">
        <v>4.51</v>
      </c>
      <c r="P26" s="31" t="s">
        <v>43</v>
      </c>
      <c r="Q26" s="12">
        <f>O26*(L17/4)^0.5</f>
        <v>26.36478199977828</v>
      </c>
      <c r="R26" s="31"/>
    </row>
    <row r="27" spans="1:19" x14ac:dyDescent="0.25">
      <c r="A27" s="24"/>
      <c r="B27" s="24"/>
      <c r="C27" s="29"/>
      <c r="D27" s="25"/>
      <c r="E27" s="30"/>
      <c r="F27" s="25"/>
      <c r="H27" s="51"/>
      <c r="I27" s="50"/>
      <c r="J27" s="54"/>
      <c r="K27" s="49"/>
      <c r="L27" s="48"/>
      <c r="M27" s="48"/>
    </row>
    <row r="28" spans="1:19" x14ac:dyDescent="0.25">
      <c r="A28" s="24"/>
      <c r="B28" s="24"/>
      <c r="C28" s="29"/>
      <c r="D28" s="25"/>
      <c r="E28" s="30"/>
      <c r="F28" s="25"/>
      <c r="I28" s="26"/>
      <c r="J28" s="32"/>
      <c r="K28" s="10"/>
    </row>
    <row r="29" spans="1:19" x14ac:dyDescent="0.25">
      <c r="A29" s="25"/>
      <c r="B29" s="24"/>
      <c r="C29" s="29"/>
      <c r="D29" s="25"/>
      <c r="E29" s="25"/>
      <c r="F29" s="25"/>
    </row>
    <row r="30" spans="1:19" x14ac:dyDescent="0.25">
      <c r="A30" s="25"/>
      <c r="B30" s="24"/>
      <c r="C30" s="29"/>
      <c r="D30" s="25"/>
      <c r="E30" s="25"/>
      <c r="F30" s="25"/>
    </row>
    <row r="31" spans="1:19" x14ac:dyDescent="0.25">
      <c r="A31" s="25"/>
      <c r="B31" s="24"/>
      <c r="C31" s="30"/>
      <c r="D31" s="25"/>
      <c r="E31" s="25"/>
      <c r="F31" s="25"/>
    </row>
    <row r="32" spans="1:19" x14ac:dyDescent="0.25">
      <c r="A32" s="25"/>
      <c r="B32" s="25"/>
      <c r="C32" s="25"/>
      <c r="D32" s="25"/>
      <c r="E32" s="25"/>
      <c r="F32" s="25"/>
    </row>
  </sheetData>
  <mergeCells count="9">
    <mergeCell ref="A22:D22"/>
    <mergeCell ref="A24:A25"/>
    <mergeCell ref="N1:O1"/>
    <mergeCell ref="J1:K1"/>
    <mergeCell ref="F1:G1"/>
    <mergeCell ref="B1:C1"/>
    <mergeCell ref="A9:A10"/>
    <mergeCell ref="B9:E9"/>
    <mergeCell ref="F9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47155-C76B-405F-9E23-B1FB7E8F40F9}">
  <dimension ref="A1:P20"/>
  <sheetViews>
    <sheetView workbookViewId="0">
      <selection activeCell="A15" sqref="A15:P20"/>
    </sheetView>
  </sheetViews>
  <sheetFormatPr defaultRowHeight="15" x14ac:dyDescent="0.25"/>
  <sheetData>
    <row r="1" spans="1:16" x14ac:dyDescent="0.25">
      <c r="A1" t="s">
        <v>0</v>
      </c>
      <c r="B1" s="38" t="s">
        <v>35</v>
      </c>
      <c r="C1" s="38"/>
      <c r="D1" t="s">
        <v>36</v>
      </c>
      <c r="F1" s="38" t="s">
        <v>37</v>
      </c>
      <c r="G1" s="38"/>
      <c r="H1" t="s">
        <v>36</v>
      </c>
      <c r="J1" s="38" t="s">
        <v>38</v>
      </c>
      <c r="K1" s="38"/>
      <c r="L1" t="s">
        <v>36</v>
      </c>
      <c r="N1" s="38" t="s">
        <v>39</v>
      </c>
      <c r="O1" s="38"/>
      <c r="P1" t="s">
        <v>36</v>
      </c>
    </row>
    <row r="2" spans="1:16" x14ac:dyDescent="0.25">
      <c r="A2" t="s">
        <v>2</v>
      </c>
      <c r="B2">
        <v>13</v>
      </c>
      <c r="C2">
        <v>11</v>
      </c>
      <c r="D2">
        <f>AVERAGE(B2:C2)</f>
        <v>12</v>
      </c>
      <c r="F2">
        <v>24</v>
      </c>
      <c r="G2">
        <v>23</v>
      </c>
      <c r="H2">
        <f>AVERAGE(F2:G2)</f>
        <v>23.5</v>
      </c>
      <c r="J2">
        <v>20</v>
      </c>
      <c r="K2">
        <v>18</v>
      </c>
      <c r="L2">
        <f>AVERAGE(J2:K2)</f>
        <v>19</v>
      </c>
      <c r="N2">
        <v>18</v>
      </c>
      <c r="O2">
        <v>16</v>
      </c>
      <c r="P2">
        <f>AVERAGE(N2:O2)</f>
        <v>17</v>
      </c>
    </row>
    <row r="3" spans="1:16" x14ac:dyDescent="0.25">
      <c r="A3" t="s">
        <v>3</v>
      </c>
      <c r="B3">
        <v>74</v>
      </c>
      <c r="C3">
        <v>97</v>
      </c>
      <c r="D3">
        <f t="shared" ref="D3:D6" si="0">AVERAGE(B3:C3)</f>
        <v>85.5</v>
      </c>
      <c r="F3">
        <v>47</v>
      </c>
      <c r="G3">
        <v>87</v>
      </c>
      <c r="H3">
        <f t="shared" ref="H3:H6" si="1">AVERAGE(F3:G3)</f>
        <v>67</v>
      </c>
      <c r="J3">
        <v>80</v>
      </c>
      <c r="K3">
        <v>73</v>
      </c>
      <c r="L3">
        <f t="shared" ref="L3:L6" si="2">AVERAGE(J3:K3)</f>
        <v>76.5</v>
      </c>
      <c r="N3">
        <v>44</v>
      </c>
      <c r="O3">
        <v>34</v>
      </c>
      <c r="P3">
        <f t="shared" ref="P3:P6" si="3">AVERAGE(N3:O3)</f>
        <v>39</v>
      </c>
    </row>
    <row r="4" spans="1:16" x14ac:dyDescent="0.25">
      <c r="A4" t="s">
        <v>4</v>
      </c>
      <c r="B4">
        <v>68</v>
      </c>
      <c r="C4">
        <v>60</v>
      </c>
      <c r="D4">
        <f t="shared" si="0"/>
        <v>64</v>
      </c>
      <c r="F4">
        <v>74</v>
      </c>
      <c r="G4">
        <v>66</v>
      </c>
      <c r="H4">
        <f t="shared" si="1"/>
        <v>70</v>
      </c>
      <c r="J4">
        <v>85</v>
      </c>
      <c r="K4">
        <v>81</v>
      </c>
      <c r="L4">
        <f t="shared" si="2"/>
        <v>83</v>
      </c>
      <c r="N4">
        <v>54</v>
      </c>
      <c r="O4">
        <v>58</v>
      </c>
      <c r="P4">
        <f t="shared" si="3"/>
        <v>56</v>
      </c>
    </row>
    <row r="5" spans="1:16" x14ac:dyDescent="0.25">
      <c r="A5" t="s">
        <v>5</v>
      </c>
      <c r="B5">
        <v>27</v>
      </c>
      <c r="C5">
        <v>27</v>
      </c>
      <c r="D5">
        <f t="shared" si="0"/>
        <v>27</v>
      </c>
      <c r="F5">
        <v>27</v>
      </c>
      <c r="G5">
        <v>39</v>
      </c>
      <c r="H5">
        <f t="shared" si="1"/>
        <v>33</v>
      </c>
      <c r="J5">
        <v>56</v>
      </c>
      <c r="K5">
        <v>76</v>
      </c>
      <c r="L5">
        <f t="shared" si="2"/>
        <v>66</v>
      </c>
      <c r="N5">
        <v>40</v>
      </c>
      <c r="O5">
        <v>32</v>
      </c>
      <c r="P5">
        <f t="shared" si="3"/>
        <v>36</v>
      </c>
    </row>
    <row r="6" spans="1:16" x14ac:dyDescent="0.25">
      <c r="A6" t="s">
        <v>6</v>
      </c>
      <c r="B6">
        <v>40</v>
      </c>
      <c r="C6">
        <v>42</v>
      </c>
      <c r="D6">
        <f t="shared" si="0"/>
        <v>41</v>
      </c>
      <c r="F6">
        <v>64</v>
      </c>
      <c r="G6">
        <v>50</v>
      </c>
      <c r="H6">
        <f t="shared" si="1"/>
        <v>57</v>
      </c>
      <c r="J6">
        <v>54</v>
      </c>
      <c r="K6">
        <v>38</v>
      </c>
      <c r="L6">
        <f t="shared" si="2"/>
        <v>46</v>
      </c>
      <c r="N6">
        <v>38</v>
      </c>
      <c r="O6">
        <v>24</v>
      </c>
      <c r="P6">
        <f t="shared" si="3"/>
        <v>31</v>
      </c>
    </row>
    <row r="8" spans="1:16" x14ac:dyDescent="0.25">
      <c r="A8" t="s">
        <v>0</v>
      </c>
      <c r="B8" s="38" t="s">
        <v>35</v>
      </c>
      <c r="C8" s="38"/>
      <c r="D8" t="s">
        <v>36</v>
      </c>
      <c r="F8" s="38" t="s">
        <v>37</v>
      </c>
      <c r="G8" s="38"/>
      <c r="H8" t="s">
        <v>36</v>
      </c>
      <c r="J8" s="38" t="s">
        <v>38</v>
      </c>
      <c r="K8" s="38"/>
      <c r="L8" t="s">
        <v>36</v>
      </c>
      <c r="N8" s="38" t="s">
        <v>39</v>
      </c>
      <c r="O8" s="38"/>
      <c r="P8" t="s">
        <v>36</v>
      </c>
    </row>
    <row r="9" spans="1:16" x14ac:dyDescent="0.25">
      <c r="A9" t="s">
        <v>2</v>
      </c>
      <c r="B9">
        <v>11</v>
      </c>
      <c r="C9">
        <v>7</v>
      </c>
      <c r="D9">
        <f>AVERAGE(B9:C9)</f>
        <v>9</v>
      </c>
      <c r="F9">
        <v>17</v>
      </c>
      <c r="G9">
        <v>18</v>
      </c>
      <c r="H9">
        <f>AVERAGE(F9:G9)</f>
        <v>17.5</v>
      </c>
      <c r="J9">
        <v>14</v>
      </c>
      <c r="K9">
        <v>11</v>
      </c>
      <c r="L9">
        <f>AVERAGE(J9:K9)</f>
        <v>12.5</v>
      </c>
      <c r="N9">
        <v>14</v>
      </c>
      <c r="O9">
        <v>9</v>
      </c>
      <c r="P9">
        <f>AVERAGE(N9:O9)</f>
        <v>11.5</v>
      </c>
    </row>
    <row r="10" spans="1:16" x14ac:dyDescent="0.25">
      <c r="A10" t="s">
        <v>3</v>
      </c>
      <c r="B10">
        <v>84</v>
      </c>
      <c r="C10">
        <v>64</v>
      </c>
      <c r="D10">
        <f t="shared" ref="D10:D13" si="4">AVERAGE(B10:C10)</f>
        <v>74</v>
      </c>
      <c r="F10">
        <v>38</v>
      </c>
      <c r="G10">
        <v>75</v>
      </c>
      <c r="H10">
        <f t="shared" ref="H10:H13" si="5">AVERAGE(F10:G10)</f>
        <v>56.5</v>
      </c>
      <c r="J10">
        <v>68</v>
      </c>
      <c r="K10">
        <v>54</v>
      </c>
      <c r="L10">
        <f t="shared" ref="L10:L13" si="6">AVERAGE(J10:K10)</f>
        <v>61</v>
      </c>
      <c r="N10">
        <v>36</v>
      </c>
      <c r="O10">
        <v>29</v>
      </c>
      <c r="P10">
        <f t="shared" ref="P10:P13" si="7">AVERAGE(N10:O10)</f>
        <v>32.5</v>
      </c>
    </row>
    <row r="11" spans="1:16" x14ac:dyDescent="0.25">
      <c r="A11" t="s">
        <v>4</v>
      </c>
      <c r="B11">
        <v>44</v>
      </c>
      <c r="C11">
        <v>56</v>
      </c>
      <c r="D11">
        <f t="shared" si="4"/>
        <v>50</v>
      </c>
      <c r="F11">
        <v>63</v>
      </c>
      <c r="G11">
        <v>52</v>
      </c>
      <c r="H11">
        <f t="shared" si="5"/>
        <v>57.5</v>
      </c>
      <c r="J11">
        <v>70</v>
      </c>
      <c r="K11">
        <v>63</v>
      </c>
      <c r="L11">
        <f t="shared" si="6"/>
        <v>66.5</v>
      </c>
      <c r="N11">
        <v>45</v>
      </c>
      <c r="O11">
        <v>47</v>
      </c>
      <c r="P11">
        <f t="shared" si="7"/>
        <v>46</v>
      </c>
    </row>
    <row r="12" spans="1:16" x14ac:dyDescent="0.25">
      <c r="A12" t="s">
        <v>5</v>
      </c>
      <c r="B12">
        <v>20</v>
      </c>
      <c r="C12">
        <v>20</v>
      </c>
      <c r="D12">
        <f t="shared" si="4"/>
        <v>20</v>
      </c>
      <c r="F12">
        <v>31</v>
      </c>
      <c r="G12">
        <v>23</v>
      </c>
      <c r="H12">
        <f t="shared" si="5"/>
        <v>27</v>
      </c>
      <c r="J12">
        <v>45</v>
      </c>
      <c r="K12">
        <v>63</v>
      </c>
      <c r="L12">
        <f t="shared" si="6"/>
        <v>54</v>
      </c>
      <c r="N12">
        <v>33</v>
      </c>
      <c r="O12">
        <v>24</v>
      </c>
      <c r="P12">
        <f t="shared" si="7"/>
        <v>28.5</v>
      </c>
    </row>
    <row r="13" spans="1:16" x14ac:dyDescent="0.25">
      <c r="A13" t="s">
        <v>6</v>
      </c>
      <c r="B13">
        <v>34</v>
      </c>
      <c r="C13">
        <v>32</v>
      </c>
      <c r="D13">
        <f t="shared" si="4"/>
        <v>33</v>
      </c>
      <c r="F13">
        <v>41</v>
      </c>
      <c r="G13">
        <v>53</v>
      </c>
      <c r="H13">
        <f t="shared" si="5"/>
        <v>47</v>
      </c>
      <c r="J13">
        <v>47</v>
      </c>
      <c r="K13">
        <v>29</v>
      </c>
      <c r="L13">
        <f t="shared" si="6"/>
        <v>38</v>
      </c>
      <c r="N13">
        <v>31</v>
      </c>
      <c r="O13">
        <v>18</v>
      </c>
      <c r="P13">
        <f t="shared" si="7"/>
        <v>24.5</v>
      </c>
    </row>
    <row r="15" spans="1:16" x14ac:dyDescent="0.25">
      <c r="A15" t="s">
        <v>0</v>
      </c>
      <c r="B15" s="38" t="s">
        <v>35</v>
      </c>
      <c r="C15" s="38"/>
      <c r="D15" t="s">
        <v>36</v>
      </c>
      <c r="F15" s="38" t="s">
        <v>37</v>
      </c>
      <c r="G15" s="38"/>
      <c r="H15" t="s">
        <v>36</v>
      </c>
      <c r="J15" s="38" t="s">
        <v>38</v>
      </c>
      <c r="K15" s="38"/>
      <c r="L15" t="s">
        <v>36</v>
      </c>
      <c r="N15" s="38" t="s">
        <v>39</v>
      </c>
      <c r="O15" s="38"/>
      <c r="P15" t="s">
        <v>36</v>
      </c>
    </row>
    <row r="16" spans="1:16" x14ac:dyDescent="0.25">
      <c r="A16" t="s">
        <v>2</v>
      </c>
      <c r="B16">
        <f>B9/B2</f>
        <v>0.84615384615384615</v>
      </c>
      <c r="C16">
        <f>C9/C2</f>
        <v>0.63636363636363635</v>
      </c>
      <c r="D16">
        <f>AVERAGE(B16:C16)</f>
        <v>0.74125874125874125</v>
      </c>
      <c r="F16">
        <f>F9/F2</f>
        <v>0.70833333333333337</v>
      </c>
      <c r="G16">
        <f>G9/G2</f>
        <v>0.78260869565217395</v>
      </c>
      <c r="H16">
        <f>AVERAGE(F16:G16)</f>
        <v>0.74547101449275366</v>
      </c>
      <c r="J16">
        <f>J9/J2</f>
        <v>0.7</v>
      </c>
      <c r="K16">
        <f>K9/K2</f>
        <v>0.61111111111111116</v>
      </c>
      <c r="L16">
        <f>AVERAGE(J16:K16)</f>
        <v>0.65555555555555556</v>
      </c>
      <c r="N16">
        <f>N9/N2</f>
        <v>0.77777777777777779</v>
      </c>
      <c r="O16">
        <f>O9/O2</f>
        <v>0.5625</v>
      </c>
      <c r="P16">
        <f>AVERAGE(N16:O16)</f>
        <v>0.67013888888888884</v>
      </c>
    </row>
    <row r="17" spans="1:16" x14ac:dyDescent="0.25">
      <c r="A17" t="s">
        <v>3</v>
      </c>
      <c r="B17">
        <f t="shared" ref="B17:C20" si="8">B10/B3</f>
        <v>1.1351351351351351</v>
      </c>
      <c r="C17">
        <f t="shared" si="8"/>
        <v>0.65979381443298968</v>
      </c>
      <c r="D17">
        <f t="shared" ref="D17:D20" si="9">AVERAGE(B17:C17)</f>
        <v>0.89746447478406233</v>
      </c>
      <c r="F17">
        <f t="shared" ref="F17:G19" si="10">F10/F3</f>
        <v>0.80851063829787229</v>
      </c>
      <c r="G17">
        <f t="shared" si="10"/>
        <v>0.86206896551724133</v>
      </c>
      <c r="H17">
        <f t="shared" ref="H17:H20" si="11">AVERAGE(F17:G17)</f>
        <v>0.83528980190755675</v>
      </c>
      <c r="J17">
        <f t="shared" ref="J17:K17" si="12">J10/J3</f>
        <v>0.85</v>
      </c>
      <c r="K17">
        <f t="shared" si="12"/>
        <v>0.73972602739726023</v>
      </c>
      <c r="L17">
        <f t="shared" ref="L17:L20" si="13">AVERAGE(J17:K17)</f>
        <v>0.79486301369863011</v>
      </c>
      <c r="N17">
        <f t="shared" ref="N17:O17" si="14">N10/N3</f>
        <v>0.81818181818181823</v>
      </c>
      <c r="O17">
        <f t="shared" si="14"/>
        <v>0.8529411764705882</v>
      </c>
      <c r="P17">
        <f t="shared" ref="P17:P20" si="15">AVERAGE(N17:O17)</f>
        <v>0.83556149732620322</v>
      </c>
    </row>
    <row r="18" spans="1:16" x14ac:dyDescent="0.25">
      <c r="A18" t="s">
        <v>4</v>
      </c>
      <c r="B18">
        <f t="shared" si="8"/>
        <v>0.6470588235294118</v>
      </c>
      <c r="C18">
        <f t="shared" si="8"/>
        <v>0.93333333333333335</v>
      </c>
      <c r="D18">
        <f t="shared" si="9"/>
        <v>0.79019607843137263</v>
      </c>
      <c r="F18">
        <f t="shared" si="10"/>
        <v>0.85135135135135132</v>
      </c>
      <c r="G18">
        <f t="shared" si="10"/>
        <v>0.78787878787878785</v>
      </c>
      <c r="H18">
        <f t="shared" si="11"/>
        <v>0.81961506961506958</v>
      </c>
      <c r="J18">
        <f t="shared" ref="J18:K18" si="16">J11/J4</f>
        <v>0.82352941176470584</v>
      </c>
      <c r="K18">
        <f t="shared" si="16"/>
        <v>0.77777777777777779</v>
      </c>
      <c r="L18">
        <f t="shared" si="13"/>
        <v>0.80065359477124187</v>
      </c>
      <c r="N18">
        <f t="shared" ref="N18:O18" si="17">N11/N4</f>
        <v>0.83333333333333337</v>
      </c>
      <c r="O18">
        <f t="shared" si="17"/>
        <v>0.81034482758620685</v>
      </c>
      <c r="P18">
        <f t="shared" si="15"/>
        <v>0.82183908045977017</v>
      </c>
    </row>
    <row r="19" spans="1:16" x14ac:dyDescent="0.25">
      <c r="A19" t="s">
        <v>5</v>
      </c>
      <c r="B19">
        <f t="shared" si="8"/>
        <v>0.7407407407407407</v>
      </c>
      <c r="C19">
        <f t="shared" si="8"/>
        <v>0.7407407407407407</v>
      </c>
      <c r="D19">
        <f t="shared" si="9"/>
        <v>0.7407407407407407</v>
      </c>
      <c r="F19">
        <f t="shared" si="10"/>
        <v>1.1481481481481481</v>
      </c>
      <c r="G19">
        <f t="shared" si="10"/>
        <v>0.58974358974358976</v>
      </c>
      <c r="H19">
        <f t="shared" si="11"/>
        <v>0.86894586894586889</v>
      </c>
      <c r="J19">
        <f t="shared" ref="J19:K19" si="18">J12/J5</f>
        <v>0.8035714285714286</v>
      </c>
      <c r="K19">
        <f t="shared" si="18"/>
        <v>0.82894736842105265</v>
      </c>
      <c r="L19">
        <f t="shared" si="13"/>
        <v>0.81625939849624063</v>
      </c>
      <c r="N19">
        <f t="shared" ref="N19:O19" si="19">N12/N5</f>
        <v>0.82499999999999996</v>
      </c>
      <c r="O19">
        <f t="shared" si="19"/>
        <v>0.75</v>
      </c>
      <c r="P19">
        <f t="shared" si="15"/>
        <v>0.78749999999999998</v>
      </c>
    </row>
    <row r="20" spans="1:16" x14ac:dyDescent="0.25">
      <c r="A20" t="s">
        <v>6</v>
      </c>
      <c r="B20">
        <f t="shared" si="8"/>
        <v>0.85</v>
      </c>
      <c r="C20">
        <f t="shared" si="8"/>
        <v>0.76190476190476186</v>
      </c>
      <c r="D20">
        <f t="shared" si="9"/>
        <v>0.80595238095238098</v>
      </c>
      <c r="F20">
        <f>F13/F6</f>
        <v>0.640625</v>
      </c>
      <c r="G20">
        <f>G13/G6</f>
        <v>1.06</v>
      </c>
      <c r="H20">
        <f t="shared" si="11"/>
        <v>0.85031250000000003</v>
      </c>
      <c r="J20">
        <f t="shared" ref="J20:K20" si="20">J13/J6</f>
        <v>0.87037037037037035</v>
      </c>
      <c r="K20">
        <f t="shared" si="20"/>
        <v>0.76315789473684215</v>
      </c>
      <c r="L20">
        <f t="shared" si="13"/>
        <v>0.81676413255360625</v>
      </c>
      <c r="N20">
        <f t="shared" ref="N20:O20" si="21">N13/N6</f>
        <v>0.81578947368421051</v>
      </c>
      <c r="O20">
        <f t="shared" si="21"/>
        <v>0.75</v>
      </c>
      <c r="P20">
        <f t="shared" si="15"/>
        <v>0.78289473684210531</v>
      </c>
    </row>
  </sheetData>
  <mergeCells count="12">
    <mergeCell ref="B15:C15"/>
    <mergeCell ref="F15:G15"/>
    <mergeCell ref="J15:K15"/>
    <mergeCell ref="N15:O15"/>
    <mergeCell ref="B1:C1"/>
    <mergeCell ref="F1:G1"/>
    <mergeCell ref="J1:K1"/>
    <mergeCell ref="N1:O1"/>
    <mergeCell ref="B8:C8"/>
    <mergeCell ref="F8:G8"/>
    <mergeCell ref="J8:K8"/>
    <mergeCell ref="N8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1D61B-BB2B-4DC6-B63B-B7C052ED1A80}">
  <dimension ref="A1:R32"/>
  <sheetViews>
    <sheetView topLeftCell="A5" workbookViewId="0">
      <selection activeCell="H20" sqref="H20:R27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16" x14ac:dyDescent="0.25">
      <c r="A1" t="s">
        <v>0</v>
      </c>
      <c r="B1" s="38" t="s">
        <v>35</v>
      </c>
      <c r="C1" s="38"/>
      <c r="D1" t="s">
        <v>36</v>
      </c>
      <c r="F1" s="38" t="s">
        <v>37</v>
      </c>
      <c r="G1" s="38"/>
      <c r="H1" t="s">
        <v>36</v>
      </c>
      <c r="J1" s="38" t="s">
        <v>38</v>
      </c>
      <c r="K1" s="38"/>
      <c r="L1" t="s">
        <v>36</v>
      </c>
      <c r="N1" s="38" t="s">
        <v>39</v>
      </c>
      <c r="O1" s="38"/>
      <c r="P1" t="s">
        <v>36</v>
      </c>
    </row>
    <row r="2" spans="1:16" x14ac:dyDescent="0.25">
      <c r="A2" t="s">
        <v>2</v>
      </c>
      <c r="B2">
        <v>3</v>
      </c>
      <c r="C2">
        <v>1</v>
      </c>
      <c r="D2">
        <f>AVERAGE(B2:C2)</f>
        <v>2</v>
      </c>
      <c r="F2">
        <v>2</v>
      </c>
      <c r="G2">
        <v>2</v>
      </c>
      <c r="H2">
        <f>AVERAGE(F2:G2)</f>
        <v>2</v>
      </c>
      <c r="J2">
        <v>2</v>
      </c>
      <c r="K2">
        <v>3</v>
      </c>
      <c r="L2">
        <f>AVERAGE(J2:K2)</f>
        <v>2.5</v>
      </c>
      <c r="N2">
        <v>2</v>
      </c>
      <c r="O2">
        <v>2</v>
      </c>
      <c r="P2">
        <f>AVERAGE(N2:O2)</f>
        <v>2</v>
      </c>
    </row>
    <row r="3" spans="1:16" x14ac:dyDescent="0.25">
      <c r="A3" t="s">
        <v>3</v>
      </c>
      <c r="B3">
        <v>11</v>
      </c>
      <c r="C3">
        <v>7</v>
      </c>
      <c r="D3">
        <f t="shared" ref="D3:D6" si="0">AVERAGE(B3:C3)</f>
        <v>9</v>
      </c>
      <c r="F3">
        <v>12</v>
      </c>
      <c r="G3">
        <v>9</v>
      </c>
      <c r="H3">
        <f t="shared" ref="H3:H6" si="1">AVERAGE(F3:G3)</f>
        <v>10.5</v>
      </c>
      <c r="J3">
        <v>9</v>
      </c>
      <c r="K3">
        <v>12</v>
      </c>
      <c r="L3">
        <f t="shared" ref="L3:L6" si="2">AVERAGE(J3:K3)</f>
        <v>10.5</v>
      </c>
      <c r="N3">
        <v>5</v>
      </c>
      <c r="O3">
        <v>5</v>
      </c>
      <c r="P3">
        <f t="shared" ref="P3:P6" si="3">AVERAGE(N3:O3)</f>
        <v>5</v>
      </c>
    </row>
    <row r="4" spans="1:16" x14ac:dyDescent="0.25">
      <c r="A4" t="s">
        <v>4</v>
      </c>
      <c r="B4">
        <v>3</v>
      </c>
      <c r="C4">
        <v>3</v>
      </c>
      <c r="D4">
        <f t="shared" si="0"/>
        <v>3</v>
      </c>
      <c r="F4">
        <v>18</v>
      </c>
      <c r="G4">
        <v>9</v>
      </c>
      <c r="H4">
        <f t="shared" si="1"/>
        <v>13.5</v>
      </c>
      <c r="J4">
        <v>30</v>
      </c>
      <c r="K4">
        <v>11</v>
      </c>
      <c r="L4">
        <f t="shared" si="2"/>
        <v>20.5</v>
      </c>
      <c r="N4">
        <v>6</v>
      </c>
      <c r="O4">
        <v>8</v>
      </c>
      <c r="P4">
        <f t="shared" si="3"/>
        <v>7</v>
      </c>
    </row>
    <row r="5" spans="1:16" x14ac:dyDescent="0.25">
      <c r="A5" t="s">
        <v>5</v>
      </c>
      <c r="B5">
        <v>2</v>
      </c>
      <c r="C5">
        <v>3</v>
      </c>
      <c r="D5">
        <f t="shared" si="0"/>
        <v>2.5</v>
      </c>
      <c r="F5">
        <v>6</v>
      </c>
      <c r="G5">
        <v>11</v>
      </c>
      <c r="H5">
        <f t="shared" si="1"/>
        <v>8.5</v>
      </c>
      <c r="J5">
        <v>23</v>
      </c>
      <c r="K5">
        <v>16</v>
      </c>
      <c r="L5">
        <f t="shared" si="2"/>
        <v>19.5</v>
      </c>
      <c r="N5">
        <v>17</v>
      </c>
      <c r="O5">
        <v>8</v>
      </c>
      <c r="P5">
        <f t="shared" si="3"/>
        <v>12.5</v>
      </c>
    </row>
    <row r="6" spans="1:16" x14ac:dyDescent="0.25">
      <c r="A6" t="s">
        <v>6</v>
      </c>
      <c r="B6">
        <v>5</v>
      </c>
      <c r="C6">
        <v>5</v>
      </c>
      <c r="D6">
        <f t="shared" si="0"/>
        <v>5</v>
      </c>
      <c r="F6">
        <v>15</v>
      </c>
      <c r="G6">
        <v>10</v>
      </c>
      <c r="H6">
        <f t="shared" si="1"/>
        <v>12.5</v>
      </c>
      <c r="J6">
        <v>6</v>
      </c>
      <c r="K6">
        <v>11</v>
      </c>
      <c r="L6">
        <f t="shared" si="2"/>
        <v>8.5</v>
      </c>
      <c r="N6">
        <v>9</v>
      </c>
      <c r="O6">
        <v>8</v>
      </c>
      <c r="P6">
        <f t="shared" si="3"/>
        <v>8.5</v>
      </c>
    </row>
    <row r="8" spans="1:16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16" x14ac:dyDescent="0.25">
      <c r="A9" s="39" t="s">
        <v>7</v>
      </c>
      <c r="B9" s="40" t="s">
        <v>8</v>
      </c>
      <c r="C9" s="41"/>
      <c r="D9" s="41"/>
      <c r="E9" s="42"/>
      <c r="F9" s="43" t="s">
        <v>9</v>
      </c>
      <c r="G9" s="4"/>
      <c r="I9" s="5" t="s">
        <v>10</v>
      </c>
      <c r="J9" s="6">
        <v>4</v>
      </c>
    </row>
    <row r="10" spans="1:16" ht="15" customHeight="1" x14ac:dyDescent="0.25">
      <c r="A10" s="39"/>
      <c r="B10" s="6" t="s">
        <v>11</v>
      </c>
      <c r="C10" s="6" t="s">
        <v>12</v>
      </c>
      <c r="D10" s="6" t="s">
        <v>13</v>
      </c>
      <c r="E10" s="6" t="s">
        <v>14</v>
      </c>
      <c r="F10" s="44"/>
      <c r="G10" s="7" t="s">
        <v>1</v>
      </c>
      <c r="I10" s="8" t="s">
        <v>15</v>
      </c>
      <c r="J10" s="6">
        <v>5</v>
      </c>
      <c r="M10" s="3"/>
      <c r="N10" s="3"/>
    </row>
    <row r="11" spans="1:16" x14ac:dyDescent="0.25">
      <c r="A11" s="6" t="s">
        <v>2</v>
      </c>
      <c r="B11" s="9">
        <f>AVERAGE(B2:C2)</f>
        <v>2</v>
      </c>
      <c r="C11" s="9">
        <f>AVERAGE(F2:G2)</f>
        <v>2</v>
      </c>
      <c r="D11" s="9">
        <f>AVERAGE(J2:K2)</f>
        <v>2.5</v>
      </c>
      <c r="E11" s="9">
        <f>AVERAGE(N2:O2)</f>
        <v>2</v>
      </c>
      <c r="F11" s="9">
        <f>SUM(B11:E11)</f>
        <v>8.5</v>
      </c>
      <c r="G11" s="9">
        <f t="shared" ref="G11:G15" si="4">AVERAGE(B11:E11)</f>
        <v>2.125</v>
      </c>
      <c r="H11" s="10"/>
      <c r="I11" s="11" t="s">
        <v>16</v>
      </c>
      <c r="J11" s="12">
        <f>F17^2/(J9*J10)</f>
        <v>1361.25</v>
      </c>
      <c r="K11" s="13"/>
      <c r="L11" s="13"/>
      <c r="M11" s="14"/>
      <c r="N11" s="14"/>
      <c r="O11" s="10"/>
      <c r="P11" s="10"/>
    </row>
    <row r="12" spans="1:16" x14ac:dyDescent="0.25">
      <c r="A12" s="6" t="s">
        <v>3</v>
      </c>
      <c r="B12" s="9">
        <f t="shared" ref="B12:B15" si="5">AVERAGE(B3:C3)</f>
        <v>9</v>
      </c>
      <c r="C12" s="9">
        <f t="shared" ref="C12:C15" si="6">AVERAGE(F3:G3)</f>
        <v>10.5</v>
      </c>
      <c r="D12" s="9">
        <f t="shared" ref="D12:D15" si="7">AVERAGE(J3:K3)</f>
        <v>10.5</v>
      </c>
      <c r="E12" s="9">
        <f t="shared" ref="E12:E15" si="8">AVERAGE(N3:O3)</f>
        <v>5</v>
      </c>
      <c r="F12" s="9">
        <f t="shared" ref="F12:F16" si="9">SUM(B12:E12)</f>
        <v>35</v>
      </c>
      <c r="G12" s="9">
        <f t="shared" si="4"/>
        <v>8.75</v>
      </c>
      <c r="H12" s="13"/>
      <c r="I12" s="10"/>
      <c r="J12" s="10"/>
      <c r="K12" s="10"/>
      <c r="L12" s="10"/>
      <c r="M12" s="10"/>
      <c r="N12" s="13"/>
      <c r="O12" s="10"/>
      <c r="P12" s="10"/>
    </row>
    <row r="13" spans="1:16" x14ac:dyDescent="0.25">
      <c r="A13" s="6" t="s">
        <v>4</v>
      </c>
      <c r="B13" s="9">
        <f t="shared" si="5"/>
        <v>3</v>
      </c>
      <c r="C13" s="9">
        <f t="shared" si="6"/>
        <v>13.5</v>
      </c>
      <c r="D13" s="9">
        <f t="shared" si="7"/>
        <v>20.5</v>
      </c>
      <c r="E13" s="9">
        <f t="shared" si="8"/>
        <v>7</v>
      </c>
      <c r="F13" s="9">
        <f t="shared" si="9"/>
        <v>44</v>
      </c>
      <c r="G13" s="9">
        <f t="shared" si="4"/>
        <v>11</v>
      </c>
      <c r="H13" s="13"/>
      <c r="I13" s="10"/>
      <c r="J13" s="10"/>
      <c r="K13" s="10"/>
      <c r="L13" s="10"/>
      <c r="M13" s="10"/>
      <c r="N13" s="10"/>
      <c r="O13" s="10"/>
      <c r="P13" s="10"/>
    </row>
    <row r="14" spans="1:16" x14ac:dyDescent="0.25">
      <c r="A14" s="6" t="s">
        <v>5</v>
      </c>
      <c r="B14" s="9">
        <f t="shared" si="5"/>
        <v>2.5</v>
      </c>
      <c r="C14" s="9">
        <f t="shared" si="6"/>
        <v>8.5</v>
      </c>
      <c r="D14" s="9">
        <f t="shared" si="7"/>
        <v>19.5</v>
      </c>
      <c r="E14" s="9">
        <f t="shared" si="8"/>
        <v>12.5</v>
      </c>
      <c r="F14" s="9">
        <f t="shared" si="9"/>
        <v>43</v>
      </c>
      <c r="G14" s="9">
        <f t="shared" si="4"/>
        <v>10.75</v>
      </c>
      <c r="H14" s="13"/>
      <c r="I14" s="9" t="s">
        <v>17</v>
      </c>
      <c r="J14" s="12" t="s">
        <v>18</v>
      </c>
      <c r="K14" s="12" t="s">
        <v>19</v>
      </c>
      <c r="L14" s="12" t="s">
        <v>20</v>
      </c>
      <c r="M14" s="12" t="s">
        <v>21</v>
      </c>
      <c r="N14" s="12" t="s">
        <v>22</v>
      </c>
      <c r="O14" s="12" t="s">
        <v>23</v>
      </c>
      <c r="P14" s="12" t="s">
        <v>24</v>
      </c>
    </row>
    <row r="15" spans="1:16" x14ac:dyDescent="0.25">
      <c r="A15" s="6" t="s">
        <v>6</v>
      </c>
      <c r="B15" s="9">
        <f t="shared" si="5"/>
        <v>5</v>
      </c>
      <c r="C15" s="9">
        <f t="shared" si="6"/>
        <v>12.5</v>
      </c>
      <c r="D15" s="9">
        <f t="shared" si="7"/>
        <v>8.5</v>
      </c>
      <c r="E15" s="9">
        <f t="shared" si="8"/>
        <v>8.5</v>
      </c>
      <c r="F15" s="9">
        <f t="shared" si="9"/>
        <v>34.5</v>
      </c>
      <c r="G15" s="9">
        <f t="shared" si="4"/>
        <v>8.625</v>
      </c>
      <c r="H15" s="13"/>
      <c r="I15" s="11" t="s">
        <v>25</v>
      </c>
      <c r="J15" s="15">
        <f>J9-1</f>
        <v>3</v>
      </c>
      <c r="K15" s="13">
        <f>SUMSQ(B16:E16)/(J10)-J11</f>
        <v>174.45000000000005</v>
      </c>
      <c r="L15" s="12">
        <f>K15/J15</f>
        <v>58.150000000000013</v>
      </c>
      <c r="M15" s="12">
        <f>L15/L17</f>
        <v>3.4302568514194434</v>
      </c>
      <c r="N15" s="12" t="str">
        <f>IF(M15&lt;O15,"tn",IF(M15&lt;P15,"*","**"))</f>
        <v>tn</v>
      </c>
      <c r="O15" s="12">
        <f>FINV(0.05,J15,J17)</f>
        <v>3.4902948194976045</v>
      </c>
      <c r="P15" s="12">
        <f>FINV(0.01,J15,J17)</f>
        <v>5.9525446815458682</v>
      </c>
    </row>
    <row r="16" spans="1:16" x14ac:dyDescent="0.25">
      <c r="A16" s="6" t="s">
        <v>26</v>
      </c>
      <c r="B16" s="12">
        <f>SUM(B11:B15)</f>
        <v>21.5</v>
      </c>
      <c r="C16" s="12">
        <f>SUM(C11:C15)</f>
        <v>47</v>
      </c>
      <c r="D16" s="12">
        <f>SUM(D11:D15)</f>
        <v>61.5</v>
      </c>
      <c r="E16" s="12">
        <f>SUM(E11:E15)</f>
        <v>35</v>
      </c>
      <c r="F16" s="9">
        <f t="shared" si="9"/>
        <v>165</v>
      </c>
      <c r="G16" s="9"/>
      <c r="H16" s="13"/>
      <c r="I16" s="11" t="s">
        <v>27</v>
      </c>
      <c r="J16" s="15">
        <f>J10-1</f>
        <v>4</v>
      </c>
      <c r="K16" s="12">
        <f>SUMSQ(F11:F15)/J9-J11</f>
        <v>206.875</v>
      </c>
      <c r="L16" s="12">
        <f t="shared" ref="L16:L17" si="10">K16/J16</f>
        <v>51.71875</v>
      </c>
      <c r="M16" s="12">
        <f>L16/L17</f>
        <v>3.0508787022244075</v>
      </c>
      <c r="N16" s="12" t="str">
        <f t="shared" ref="N16" si="11">IF(M16&lt;O16,"tn",IF(M16&lt;P16,"*","**"))</f>
        <v>tn</v>
      </c>
      <c r="O16" s="12">
        <f>FINV(0.05,J16,J17)</f>
        <v>3.2591667269012499</v>
      </c>
      <c r="P16" s="12">
        <f>FINV(0.01,J16,J17)</f>
        <v>5.4119514344731394</v>
      </c>
    </row>
    <row r="17" spans="1:18" x14ac:dyDescent="0.25">
      <c r="A17" s="6" t="s">
        <v>28</v>
      </c>
      <c r="B17" s="16"/>
      <c r="C17" s="16"/>
      <c r="D17" s="16"/>
      <c r="E17" s="16"/>
      <c r="F17" s="12">
        <f>SUM(B11:E15)</f>
        <v>165</v>
      </c>
      <c r="G17" s="13"/>
      <c r="H17" s="13"/>
      <c r="I17" s="11" t="s">
        <v>29</v>
      </c>
      <c r="J17" s="15">
        <f>(J9-1)*(J10-1)</f>
        <v>12</v>
      </c>
      <c r="K17" s="12">
        <f>K18-K15-K16</f>
        <v>203.42499999999995</v>
      </c>
      <c r="L17" s="12">
        <f t="shared" si="10"/>
        <v>16.952083333333331</v>
      </c>
      <c r="M17" s="17"/>
      <c r="N17" s="18"/>
      <c r="O17" s="18"/>
      <c r="P17" s="18"/>
    </row>
    <row r="18" spans="1:18" x14ac:dyDescent="0.25">
      <c r="A18" s="6" t="s">
        <v>30</v>
      </c>
      <c r="B18" s="19"/>
      <c r="C18" s="19"/>
      <c r="D18" s="19"/>
      <c r="E18" s="19"/>
      <c r="F18" s="12">
        <f>AVERAGE(B11:E15)</f>
        <v>8.25</v>
      </c>
      <c r="G18" s="13"/>
      <c r="H18" s="13"/>
      <c r="I18" s="11" t="s">
        <v>31</v>
      </c>
      <c r="J18" s="15">
        <f>J9*J10-1</f>
        <v>19</v>
      </c>
      <c r="K18" s="12">
        <f>SUMSQ(B11:E15)-J11</f>
        <v>584.75</v>
      </c>
      <c r="L18" s="18"/>
      <c r="M18" s="17"/>
      <c r="N18" s="18"/>
      <c r="O18" s="17"/>
      <c r="P18" s="17"/>
    </row>
    <row r="19" spans="1:18" x14ac:dyDescent="0.25">
      <c r="B19" s="10"/>
      <c r="C19" s="10"/>
      <c r="D19" s="10"/>
      <c r="E19" s="10"/>
      <c r="F19" s="10"/>
      <c r="G19" s="10"/>
      <c r="H19" s="13"/>
      <c r="I19" s="10"/>
      <c r="J19" s="13"/>
      <c r="K19" s="13"/>
      <c r="L19" s="13"/>
      <c r="M19" s="13"/>
      <c r="N19" s="10"/>
      <c r="O19" s="20"/>
      <c r="P19" s="20"/>
    </row>
    <row r="20" spans="1:18" x14ac:dyDescent="0.25">
      <c r="H20" s="46"/>
      <c r="I20" s="47"/>
      <c r="J20" s="48"/>
      <c r="K20" s="48"/>
      <c r="L20" s="48"/>
      <c r="M20" s="49"/>
      <c r="N20" s="46"/>
      <c r="O20" s="47"/>
      <c r="P20" s="48"/>
      <c r="Q20" s="48"/>
      <c r="R20" s="48"/>
    </row>
    <row r="21" spans="1:18" x14ac:dyDescent="0.25">
      <c r="H21" s="46"/>
      <c r="I21" s="48"/>
      <c r="J21" s="50"/>
      <c r="K21" s="49"/>
      <c r="L21" s="48"/>
      <c r="M21" s="49"/>
      <c r="N21" s="46"/>
      <c r="O21" s="48"/>
      <c r="P21" s="50"/>
      <c r="Q21" s="49"/>
      <c r="R21" s="48"/>
    </row>
    <row r="22" spans="1:18" x14ac:dyDescent="0.25">
      <c r="A22" s="36"/>
      <c r="B22" s="36"/>
      <c r="C22" s="36"/>
      <c r="D22" s="36"/>
      <c r="E22" s="24"/>
      <c r="F22" s="25"/>
      <c r="H22" s="48"/>
      <c r="I22" s="48"/>
      <c r="J22" s="50"/>
      <c r="K22" s="49"/>
      <c r="L22" s="48"/>
      <c r="M22" s="49"/>
      <c r="N22" s="48"/>
      <c r="O22" s="48"/>
      <c r="P22" s="50"/>
      <c r="Q22" s="49"/>
      <c r="R22" s="48"/>
    </row>
    <row r="23" spans="1:18" x14ac:dyDescent="0.25">
      <c r="A23" s="25"/>
      <c r="B23" s="25"/>
      <c r="C23" s="25"/>
      <c r="D23" s="25"/>
      <c r="E23" s="25"/>
      <c r="F23" s="25"/>
      <c r="H23" s="48"/>
      <c r="I23" s="50"/>
      <c r="J23" s="50"/>
      <c r="K23" s="49"/>
      <c r="L23" s="48"/>
      <c r="M23" s="51"/>
      <c r="N23" s="48"/>
      <c r="O23" s="50"/>
      <c r="P23" s="50"/>
      <c r="Q23" s="49"/>
      <c r="R23" s="48"/>
    </row>
    <row r="24" spans="1:18" x14ac:dyDescent="0.25">
      <c r="A24" s="37"/>
      <c r="B24" s="25"/>
      <c r="C24" s="25"/>
      <c r="D24" s="25"/>
      <c r="E24" s="25"/>
      <c r="F24" s="25"/>
      <c r="H24" s="48"/>
      <c r="I24" s="50"/>
      <c r="J24" s="50"/>
      <c r="K24" s="49"/>
      <c r="L24" s="48"/>
      <c r="M24" s="51"/>
      <c r="N24" s="48"/>
      <c r="O24" s="50"/>
      <c r="P24" s="50"/>
      <c r="Q24" s="49"/>
      <c r="R24" s="48"/>
    </row>
    <row r="25" spans="1:18" x14ac:dyDescent="0.25">
      <c r="A25" s="37"/>
      <c r="B25" s="25"/>
      <c r="C25" s="25"/>
      <c r="D25" s="25"/>
      <c r="E25" s="28"/>
      <c r="F25" s="25"/>
      <c r="H25" s="51"/>
      <c r="I25" s="50"/>
      <c r="J25" s="50"/>
      <c r="K25" s="49"/>
      <c r="L25" s="48"/>
      <c r="M25" s="51"/>
      <c r="N25" s="51"/>
      <c r="O25" s="50"/>
      <c r="P25" s="50"/>
      <c r="Q25" s="49"/>
      <c r="R25" s="48"/>
    </row>
    <row r="26" spans="1:18" x14ac:dyDescent="0.25">
      <c r="A26" s="24"/>
      <c r="B26" s="24"/>
      <c r="C26" s="29"/>
      <c r="D26" s="25"/>
      <c r="E26" s="30"/>
      <c r="F26" s="25"/>
      <c r="H26" s="51"/>
      <c r="I26" s="50"/>
      <c r="J26" s="52"/>
      <c r="K26" s="53"/>
      <c r="L26" s="52"/>
      <c r="M26" s="51"/>
      <c r="N26" s="51"/>
      <c r="O26" s="50"/>
      <c r="P26" s="52"/>
      <c r="Q26" s="53"/>
      <c r="R26" s="52"/>
    </row>
    <row r="27" spans="1:18" x14ac:dyDescent="0.25">
      <c r="A27" s="24"/>
      <c r="B27" s="24"/>
      <c r="C27" s="29"/>
      <c r="D27" s="25"/>
      <c r="E27" s="30"/>
      <c r="F27" s="25"/>
      <c r="H27" s="51"/>
      <c r="I27" s="50"/>
      <c r="J27" s="54"/>
      <c r="K27" s="49"/>
      <c r="L27" s="48"/>
      <c r="M27" s="48"/>
      <c r="N27" s="48"/>
      <c r="O27" s="48"/>
      <c r="P27" s="48"/>
      <c r="Q27" s="48"/>
      <c r="R27" s="48"/>
    </row>
    <row r="28" spans="1:18" x14ac:dyDescent="0.25">
      <c r="A28" s="24"/>
      <c r="B28" s="24"/>
      <c r="C28" s="29"/>
      <c r="D28" s="25"/>
      <c r="E28" s="30"/>
      <c r="F28" s="25"/>
      <c r="I28" s="26"/>
      <c r="J28" s="32"/>
      <c r="K28" s="10"/>
    </row>
    <row r="29" spans="1:18" x14ac:dyDescent="0.25">
      <c r="A29" s="25"/>
      <c r="B29" s="24"/>
      <c r="C29" s="29"/>
      <c r="D29" s="25"/>
      <c r="E29" s="25"/>
      <c r="F29" s="25"/>
    </row>
    <row r="30" spans="1:18" x14ac:dyDescent="0.25">
      <c r="A30" s="25"/>
      <c r="B30" s="24"/>
      <c r="C30" s="29"/>
      <c r="D30" s="25"/>
      <c r="E30" s="25"/>
      <c r="F30" s="25"/>
    </row>
    <row r="31" spans="1:18" x14ac:dyDescent="0.25">
      <c r="A31" s="25"/>
      <c r="B31" s="24"/>
      <c r="C31" s="30"/>
      <c r="D31" s="25"/>
      <c r="E31" s="25"/>
      <c r="F31" s="25"/>
    </row>
    <row r="32" spans="1:18" x14ac:dyDescent="0.25">
      <c r="A32" s="25"/>
      <c r="B32" s="25"/>
      <c r="C32" s="25"/>
      <c r="D32" s="25"/>
      <c r="E32" s="25"/>
      <c r="F32" s="25"/>
    </row>
  </sheetData>
  <mergeCells count="9">
    <mergeCell ref="A24:A25"/>
    <mergeCell ref="B1:C1"/>
    <mergeCell ref="F1:G1"/>
    <mergeCell ref="J1:K1"/>
    <mergeCell ref="N1:O1"/>
    <mergeCell ref="A9:A10"/>
    <mergeCell ref="B9:E9"/>
    <mergeCell ref="F9:F10"/>
    <mergeCell ref="A22:D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1BDE-9C58-40D3-B5A3-A4D1C6E2D13D}">
  <dimension ref="A1:S32"/>
  <sheetViews>
    <sheetView topLeftCell="A7" workbookViewId="0">
      <selection activeCell="H20" sqref="H20:L27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16" x14ac:dyDescent="0.25">
      <c r="B1" s="45" t="s">
        <v>35</v>
      </c>
      <c r="C1" s="45"/>
      <c r="D1" s="45"/>
      <c r="F1" s="45" t="s">
        <v>37</v>
      </c>
      <c r="G1" s="45"/>
      <c r="H1" s="45"/>
      <c r="J1" s="45" t="s">
        <v>38</v>
      </c>
      <c r="K1" s="45"/>
      <c r="L1" s="45"/>
      <c r="N1" s="45" t="s">
        <v>39</v>
      </c>
      <c r="O1" s="45"/>
      <c r="P1" s="45"/>
    </row>
    <row r="2" spans="1:16" x14ac:dyDescent="0.25">
      <c r="A2" s="33" t="s">
        <v>0</v>
      </c>
      <c r="B2" s="33">
        <v>1</v>
      </c>
      <c r="C2" s="33">
        <v>2</v>
      </c>
      <c r="D2" s="33" t="s">
        <v>36</v>
      </c>
      <c r="F2" s="33">
        <v>1</v>
      </c>
      <c r="G2" s="33">
        <v>2</v>
      </c>
      <c r="H2" s="33" t="s">
        <v>36</v>
      </c>
      <c r="J2" s="33">
        <v>1</v>
      </c>
      <c r="K2" s="33">
        <v>2</v>
      </c>
      <c r="L2" s="33" t="s">
        <v>36</v>
      </c>
      <c r="N2" s="33">
        <v>1</v>
      </c>
      <c r="O2" s="33">
        <v>2</v>
      </c>
      <c r="P2" s="33" t="s">
        <v>36</v>
      </c>
    </row>
    <row r="3" spans="1:16" x14ac:dyDescent="0.25">
      <c r="A3" s="33" t="s">
        <v>2</v>
      </c>
      <c r="B3" s="34">
        <v>0.84615399999999996</v>
      </c>
      <c r="C3" s="34">
        <v>0.63636400000000004</v>
      </c>
      <c r="D3" s="34">
        <v>0.741259</v>
      </c>
      <c r="F3" s="34">
        <v>0.70833299999999999</v>
      </c>
      <c r="G3" s="34">
        <v>0.782609</v>
      </c>
      <c r="H3" s="34">
        <v>0.74547099999999999</v>
      </c>
      <c r="J3" s="34">
        <v>0.7</v>
      </c>
      <c r="K3" s="34">
        <v>0.61111099999999996</v>
      </c>
      <c r="L3" s="34">
        <v>0.65555600000000003</v>
      </c>
      <c r="N3" s="34">
        <v>0.77777799999999997</v>
      </c>
      <c r="O3" s="34">
        <v>0.5625</v>
      </c>
      <c r="P3" s="34">
        <v>0.67013900000000004</v>
      </c>
    </row>
    <row r="4" spans="1:16" x14ac:dyDescent="0.25">
      <c r="A4" s="33" t="s">
        <v>3</v>
      </c>
      <c r="B4" s="34">
        <v>1.135135</v>
      </c>
      <c r="C4" s="34">
        <v>0.65979399999999999</v>
      </c>
      <c r="D4" s="34">
        <v>0.89746400000000004</v>
      </c>
      <c r="F4" s="34">
        <v>0.80851099999999998</v>
      </c>
      <c r="G4" s="34">
        <v>0.86206899999999997</v>
      </c>
      <c r="H4" s="34">
        <v>0.83528999999999998</v>
      </c>
      <c r="J4" s="34">
        <v>0.85</v>
      </c>
      <c r="K4" s="34">
        <v>0.73972599999999999</v>
      </c>
      <c r="L4" s="34">
        <v>0.79486299999999999</v>
      </c>
      <c r="N4" s="34">
        <v>0.81818199999999996</v>
      </c>
      <c r="O4" s="34">
        <v>0.85294099999999995</v>
      </c>
      <c r="P4" s="34">
        <v>0.835561</v>
      </c>
    </row>
    <row r="5" spans="1:16" x14ac:dyDescent="0.25">
      <c r="A5" s="33" t="s">
        <v>4</v>
      </c>
      <c r="B5" s="34">
        <v>0.64705900000000005</v>
      </c>
      <c r="C5" s="34">
        <v>0.93333299999999997</v>
      </c>
      <c r="D5" s="34">
        <v>0.79019600000000001</v>
      </c>
      <c r="F5" s="34">
        <v>0.85135099999999997</v>
      </c>
      <c r="G5" s="34">
        <v>0.787879</v>
      </c>
      <c r="H5" s="34">
        <v>0.81961499999999998</v>
      </c>
      <c r="J5" s="34">
        <v>0.82352899999999996</v>
      </c>
      <c r="K5" s="34">
        <v>0.77777799999999997</v>
      </c>
      <c r="L5" s="34">
        <v>0.80065399999999998</v>
      </c>
      <c r="N5" s="34">
        <v>0.83333299999999999</v>
      </c>
      <c r="O5" s="34">
        <v>0.81034499999999998</v>
      </c>
      <c r="P5" s="34">
        <v>0.82183899999999999</v>
      </c>
    </row>
    <row r="6" spans="1:16" x14ac:dyDescent="0.25">
      <c r="A6" s="33" t="s">
        <v>5</v>
      </c>
      <c r="B6" s="34">
        <v>0.74074099999999998</v>
      </c>
      <c r="C6" s="34">
        <v>0.74074099999999998</v>
      </c>
      <c r="D6" s="34">
        <v>0.74074099999999998</v>
      </c>
      <c r="F6" s="34">
        <v>1.1481479999999999</v>
      </c>
      <c r="G6" s="34">
        <v>0.58974400000000005</v>
      </c>
      <c r="H6" s="34">
        <v>0.868946</v>
      </c>
      <c r="J6" s="34">
        <v>0.80357100000000004</v>
      </c>
      <c r="K6" s="34">
        <v>0.82894699999999999</v>
      </c>
      <c r="L6" s="34">
        <v>0.81625899999999996</v>
      </c>
      <c r="N6" s="34">
        <v>0.82499999999999996</v>
      </c>
      <c r="O6" s="34">
        <v>0.75</v>
      </c>
      <c r="P6" s="34">
        <v>0.78749999999999998</v>
      </c>
    </row>
    <row r="7" spans="1:16" x14ac:dyDescent="0.25">
      <c r="A7" s="33" t="s">
        <v>6</v>
      </c>
      <c r="B7" s="34">
        <v>0.85</v>
      </c>
      <c r="C7" s="34">
        <v>0.76190500000000005</v>
      </c>
      <c r="D7" s="34">
        <v>0.805952</v>
      </c>
      <c r="F7" s="34">
        <v>0.640625</v>
      </c>
      <c r="G7" s="34">
        <v>1.06</v>
      </c>
      <c r="H7" s="34">
        <v>0.85031299999999999</v>
      </c>
      <c r="J7" s="34">
        <v>0.87036999999999998</v>
      </c>
      <c r="K7" s="34">
        <v>0.763158</v>
      </c>
      <c r="L7" s="34">
        <v>0.81676400000000005</v>
      </c>
      <c r="N7" s="34">
        <v>0.81578899999999999</v>
      </c>
      <c r="O7" s="34">
        <v>0.75</v>
      </c>
      <c r="P7" s="34">
        <v>0.78289500000000001</v>
      </c>
    </row>
    <row r="8" spans="1:16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16" x14ac:dyDescent="0.25">
      <c r="A9" s="39" t="s">
        <v>7</v>
      </c>
      <c r="B9" s="40" t="s">
        <v>8</v>
      </c>
      <c r="C9" s="41"/>
      <c r="D9" s="41"/>
      <c r="E9" s="42"/>
      <c r="F9" s="43" t="s">
        <v>9</v>
      </c>
      <c r="G9" s="4"/>
      <c r="I9" s="5" t="s">
        <v>10</v>
      </c>
      <c r="J9" s="6">
        <v>4</v>
      </c>
    </row>
    <row r="10" spans="1:16" ht="15" customHeight="1" x14ac:dyDescent="0.25">
      <c r="A10" s="39"/>
      <c r="B10" s="6" t="s">
        <v>11</v>
      </c>
      <c r="C10" s="6" t="s">
        <v>12</v>
      </c>
      <c r="D10" s="6" t="s">
        <v>13</v>
      </c>
      <c r="E10" s="6" t="s">
        <v>14</v>
      </c>
      <c r="F10" s="44"/>
      <c r="G10" s="7" t="s">
        <v>1</v>
      </c>
      <c r="I10" s="8" t="s">
        <v>15</v>
      </c>
      <c r="J10" s="6">
        <v>5</v>
      </c>
      <c r="M10" s="3"/>
      <c r="N10" s="3"/>
    </row>
    <row r="11" spans="1:16" x14ac:dyDescent="0.25">
      <c r="A11" s="6" t="s">
        <v>2</v>
      </c>
      <c r="B11" s="9">
        <f>AVERAGE(B3:C3)</f>
        <v>0.741259</v>
      </c>
      <c r="C11" s="9">
        <f>AVERAGE(F3:G3)</f>
        <v>0.74547099999999999</v>
      </c>
      <c r="D11" s="9">
        <f>AVERAGE(J3:K3)</f>
        <v>0.65555549999999996</v>
      </c>
      <c r="E11" s="9">
        <f>AVERAGE(N3:O3)</f>
        <v>0.67013900000000004</v>
      </c>
      <c r="F11" s="9">
        <f>SUM(B11:E11)</f>
        <v>2.8124244999999997</v>
      </c>
      <c r="G11" s="9">
        <f t="shared" ref="G11:G15" si="0">AVERAGE(B11:E11)</f>
        <v>0.70310612499999992</v>
      </c>
      <c r="H11" s="10"/>
      <c r="I11" s="11" t="s">
        <v>16</v>
      </c>
      <c r="J11" s="12">
        <f>F17^2/(J9*J10)</f>
        <v>12.604395452872611</v>
      </c>
      <c r="K11" s="13"/>
      <c r="L11" s="13"/>
      <c r="M11" s="14"/>
      <c r="N11" s="14"/>
      <c r="O11" s="10"/>
      <c r="P11" s="10"/>
    </row>
    <row r="12" spans="1:16" x14ac:dyDescent="0.25">
      <c r="A12" s="6" t="s">
        <v>3</v>
      </c>
      <c r="B12" s="9">
        <f>AVERAGE(B4:C4)</f>
        <v>0.8974645</v>
      </c>
      <c r="C12" s="9">
        <f>AVERAGE(F4:G4)</f>
        <v>0.83528999999999998</v>
      </c>
      <c r="D12" s="9">
        <f>AVERAGE(J4:K4)</f>
        <v>0.79486299999999999</v>
      </c>
      <c r="E12" s="9">
        <f>AVERAGE(N4:O4)</f>
        <v>0.83556149999999996</v>
      </c>
      <c r="F12" s="9">
        <f t="shared" ref="F12:F16" si="1">SUM(B12:E12)</f>
        <v>3.3631789999999997</v>
      </c>
      <c r="G12" s="9">
        <f t="shared" si="0"/>
        <v>0.84079474999999992</v>
      </c>
      <c r="H12" s="13"/>
      <c r="I12" s="10"/>
      <c r="J12" s="10"/>
      <c r="K12" s="10"/>
      <c r="L12" s="10"/>
      <c r="M12" s="10"/>
      <c r="N12" s="13"/>
      <c r="O12" s="10"/>
      <c r="P12" s="10"/>
    </row>
    <row r="13" spans="1:16" x14ac:dyDescent="0.25">
      <c r="A13" s="6" t="s">
        <v>4</v>
      </c>
      <c r="B13" s="9">
        <f>AVERAGE(B5:C5)</f>
        <v>0.79019600000000001</v>
      </c>
      <c r="C13" s="9">
        <f>AVERAGE(F5:G5)</f>
        <v>0.81961499999999998</v>
      </c>
      <c r="D13" s="9">
        <f>AVERAGE(J5:K5)</f>
        <v>0.80065349999999991</v>
      </c>
      <c r="E13" s="9">
        <f>AVERAGE(N5:O5)</f>
        <v>0.82183899999999999</v>
      </c>
      <c r="F13" s="9">
        <f t="shared" si="1"/>
        <v>3.2323034999999996</v>
      </c>
      <c r="G13" s="9">
        <f t="shared" si="0"/>
        <v>0.80807587499999989</v>
      </c>
      <c r="H13" s="13"/>
      <c r="I13" s="10"/>
      <c r="J13" s="10"/>
      <c r="K13" s="10"/>
      <c r="L13" s="10"/>
      <c r="M13" s="10"/>
      <c r="N13" s="10"/>
      <c r="O13" s="10"/>
      <c r="P13" s="10"/>
    </row>
    <row r="14" spans="1:16" x14ac:dyDescent="0.25">
      <c r="A14" s="6" t="s">
        <v>5</v>
      </c>
      <c r="B14" s="9">
        <f>AVERAGE(B6:C6)</f>
        <v>0.74074099999999998</v>
      </c>
      <c r="C14" s="9">
        <f>AVERAGE(F6:G6)</f>
        <v>0.868946</v>
      </c>
      <c r="D14" s="9">
        <f>AVERAGE(J6:K6)</f>
        <v>0.81625900000000007</v>
      </c>
      <c r="E14" s="9">
        <f>AVERAGE(N6:O6)</f>
        <v>0.78749999999999998</v>
      </c>
      <c r="F14" s="9">
        <f t="shared" si="1"/>
        <v>3.2134460000000002</v>
      </c>
      <c r="G14" s="9">
        <f t="shared" si="0"/>
        <v>0.80336150000000006</v>
      </c>
      <c r="H14" s="13"/>
      <c r="I14" s="9" t="s">
        <v>17</v>
      </c>
      <c r="J14" s="12" t="s">
        <v>18</v>
      </c>
      <c r="K14" s="12" t="s">
        <v>19</v>
      </c>
      <c r="L14" s="12" t="s">
        <v>20</v>
      </c>
      <c r="M14" s="12" t="s">
        <v>21</v>
      </c>
      <c r="N14" s="12" t="s">
        <v>22</v>
      </c>
      <c r="O14" s="12" t="s">
        <v>23</v>
      </c>
      <c r="P14" s="12" t="s">
        <v>24</v>
      </c>
    </row>
    <row r="15" spans="1:16" x14ac:dyDescent="0.25">
      <c r="A15" s="6" t="s">
        <v>6</v>
      </c>
      <c r="B15" s="9">
        <f>AVERAGE(B7:C7)</f>
        <v>0.80595250000000007</v>
      </c>
      <c r="C15" s="9">
        <f>AVERAGE(F7:G7)</f>
        <v>0.85031250000000003</v>
      </c>
      <c r="D15" s="9">
        <f>AVERAGE(J7:K7)</f>
        <v>0.81676400000000005</v>
      </c>
      <c r="E15" s="9">
        <f>AVERAGE(N7:O7)</f>
        <v>0.78289450000000005</v>
      </c>
      <c r="F15" s="9">
        <f t="shared" si="1"/>
        <v>3.2559235000000006</v>
      </c>
      <c r="G15" s="9">
        <f t="shared" si="0"/>
        <v>0.81398087500000016</v>
      </c>
      <c r="H15" s="13"/>
      <c r="I15" s="11" t="s">
        <v>25</v>
      </c>
      <c r="J15" s="15">
        <f>J9-1</f>
        <v>3</v>
      </c>
      <c r="K15" s="13">
        <f>SUMSQ(B16:E16)/(J10)-J11</f>
        <v>6.9986624754410087E-3</v>
      </c>
      <c r="L15" s="55">
        <f>K15/J15</f>
        <v>2.3328874918136697E-3</v>
      </c>
      <c r="M15" s="12">
        <f>L15/L17</f>
        <v>1.6788371660684587</v>
      </c>
      <c r="N15" s="12" t="str">
        <f>IF(M15&lt;O15,"tn",IF(M15&lt;P15,"*","**"))</f>
        <v>tn</v>
      </c>
      <c r="O15" s="12">
        <f>FINV(0.05,J15,J17)</f>
        <v>3.4902948194976045</v>
      </c>
      <c r="P15" s="12">
        <f>FINV(0.01,J15,J17)</f>
        <v>5.9525446815458682</v>
      </c>
    </row>
    <row r="16" spans="1:16" x14ac:dyDescent="0.25">
      <c r="A16" s="6" t="s">
        <v>26</v>
      </c>
      <c r="B16" s="12">
        <f>SUM(B11:B15)</f>
        <v>3.9756130000000001</v>
      </c>
      <c r="C16" s="12">
        <f>SUM(C11:C15)</f>
        <v>4.1196345000000001</v>
      </c>
      <c r="D16" s="12">
        <f>SUM(D11:D15)</f>
        <v>3.8840949999999999</v>
      </c>
      <c r="E16" s="12">
        <f>SUM(E11:E15)</f>
        <v>3.8979340000000002</v>
      </c>
      <c r="F16" s="9">
        <f t="shared" si="1"/>
        <v>15.877276500000001</v>
      </c>
      <c r="G16" s="9"/>
      <c r="H16" s="13"/>
      <c r="I16" s="11" t="s">
        <v>27</v>
      </c>
      <c r="J16" s="15">
        <f>J10-1</f>
        <v>4</v>
      </c>
      <c r="K16" s="12">
        <f>SUMSQ(F11:F15)/J9-J11</f>
        <v>4.4545422907825483E-2</v>
      </c>
      <c r="L16" s="55">
        <f t="shared" ref="L16:L17" si="2">K16/J16</f>
        <v>1.1136355726956371E-2</v>
      </c>
      <c r="M16" s="12">
        <f>L16/L17</f>
        <v>8.0141575427791629</v>
      </c>
      <c r="N16" s="12" t="str">
        <f t="shared" ref="N16" si="3">IF(M16&lt;O16,"tn",IF(M16&lt;P16,"*","**"))</f>
        <v>**</v>
      </c>
      <c r="O16" s="12">
        <f>FINV(0.05,J16,J17)</f>
        <v>3.2591667269012499</v>
      </c>
      <c r="P16" s="12">
        <f>FINV(0.01,J16,J17)</f>
        <v>5.4119514344731394</v>
      </c>
    </row>
    <row r="17" spans="1:19" x14ac:dyDescent="0.25">
      <c r="A17" s="6" t="s">
        <v>28</v>
      </c>
      <c r="B17" s="16"/>
      <c r="C17" s="16"/>
      <c r="D17" s="16"/>
      <c r="E17" s="16"/>
      <c r="F17" s="12">
        <f>SUM(B11:E15)</f>
        <v>15.877276499999999</v>
      </c>
      <c r="G17" s="13"/>
      <c r="H17" s="13"/>
      <c r="I17" s="11" t="s">
        <v>29</v>
      </c>
      <c r="J17" s="15">
        <f>(J9-1)*(J10-1)</f>
        <v>12</v>
      </c>
      <c r="K17" s="12">
        <f>K18-K15-K16</f>
        <v>1.6675023919873411E-2</v>
      </c>
      <c r="L17" s="55">
        <f t="shared" si="2"/>
        <v>1.3895853266561176E-3</v>
      </c>
      <c r="M17" s="17"/>
      <c r="N17" s="18"/>
      <c r="O17" s="18"/>
      <c r="P17" s="18"/>
    </row>
    <row r="18" spans="1:19" x14ac:dyDescent="0.25">
      <c r="A18" s="6" t="s">
        <v>30</v>
      </c>
      <c r="B18" s="19"/>
      <c r="C18" s="19"/>
      <c r="D18" s="19"/>
      <c r="E18" s="19"/>
      <c r="F18" s="12">
        <f>AVERAGE(B11:E15)</f>
        <v>0.79386382499999997</v>
      </c>
      <c r="G18" s="13"/>
      <c r="H18" s="13"/>
      <c r="I18" s="11" t="s">
        <v>31</v>
      </c>
      <c r="J18" s="15">
        <f>J9*J10-1</f>
        <v>19</v>
      </c>
      <c r="K18" s="12">
        <f>SUMSQ(B11:E15)-J11</f>
        <v>6.8219109303139902E-2</v>
      </c>
      <c r="L18" s="18"/>
      <c r="M18" s="17"/>
      <c r="N18" s="18"/>
      <c r="O18" s="17"/>
      <c r="P18" s="17"/>
    </row>
    <row r="19" spans="1:19" x14ac:dyDescent="0.25">
      <c r="B19" s="10"/>
      <c r="C19" s="10"/>
      <c r="D19" s="10"/>
      <c r="E19" s="10"/>
      <c r="F19" s="10"/>
      <c r="G19" s="10"/>
      <c r="H19" s="13"/>
      <c r="I19" s="10"/>
      <c r="J19" s="13"/>
      <c r="K19" s="13"/>
      <c r="L19" s="13"/>
      <c r="M19" s="13"/>
      <c r="N19" s="10"/>
      <c r="O19" s="20"/>
      <c r="P19" s="20"/>
    </row>
    <row r="20" spans="1:19" x14ac:dyDescent="0.25">
      <c r="H20" s="46"/>
      <c r="I20" s="47"/>
      <c r="J20" s="48"/>
      <c r="K20" s="48"/>
      <c r="L20" s="48"/>
      <c r="M20" s="10"/>
      <c r="N20" s="21"/>
      <c r="O20" s="22"/>
      <c r="P20" s="5" t="s">
        <v>27</v>
      </c>
      <c r="Q20" s="5" t="s">
        <v>32</v>
      </c>
      <c r="R20" s="5" t="s">
        <v>33</v>
      </c>
    </row>
    <row r="21" spans="1:19" x14ac:dyDescent="0.25">
      <c r="H21" s="46"/>
      <c r="I21" s="48"/>
      <c r="J21" s="50"/>
      <c r="K21" s="49"/>
      <c r="L21" s="48"/>
      <c r="M21" s="10"/>
      <c r="N21" s="21"/>
      <c r="P21" s="6" t="s">
        <v>2</v>
      </c>
      <c r="Q21" s="23">
        <f>G11</f>
        <v>0.70310612499999992</v>
      </c>
      <c r="R21" s="5" t="s">
        <v>40</v>
      </c>
      <c r="S21" s="10"/>
    </row>
    <row r="22" spans="1:19" x14ac:dyDescent="0.25">
      <c r="A22" s="36"/>
      <c r="B22" s="36"/>
      <c r="C22" s="36"/>
      <c r="D22" s="36"/>
      <c r="E22" s="24"/>
      <c r="F22" s="25"/>
      <c r="H22" s="48"/>
      <c r="I22" s="48"/>
      <c r="J22" s="50"/>
      <c r="K22" s="49"/>
      <c r="L22" s="48"/>
      <c r="M22" s="10"/>
      <c r="P22" s="6" t="s">
        <v>3</v>
      </c>
      <c r="Q22" s="23">
        <f t="shared" ref="Q22:Q25" si="4">G12</f>
        <v>0.84079474999999992</v>
      </c>
      <c r="R22" s="5" t="s">
        <v>41</v>
      </c>
    </row>
    <row r="23" spans="1:19" x14ac:dyDescent="0.25">
      <c r="A23" s="25"/>
      <c r="B23" s="25"/>
      <c r="C23" s="25"/>
      <c r="D23" s="25"/>
      <c r="E23" s="25"/>
      <c r="F23" s="25"/>
      <c r="H23" s="48"/>
      <c r="I23" s="50"/>
      <c r="J23" s="50"/>
      <c r="K23" s="49"/>
      <c r="L23" s="48"/>
      <c r="M23" s="27"/>
      <c r="O23" s="35"/>
      <c r="P23" s="6" t="s">
        <v>4</v>
      </c>
      <c r="Q23" s="23">
        <f t="shared" si="4"/>
        <v>0.80807587499999989</v>
      </c>
      <c r="R23" s="5" t="s">
        <v>41</v>
      </c>
    </row>
    <row r="24" spans="1:19" x14ac:dyDescent="0.25">
      <c r="A24" s="37"/>
      <c r="B24" s="25"/>
      <c r="C24" s="25"/>
      <c r="D24" s="25"/>
      <c r="E24" s="25"/>
      <c r="F24" s="25"/>
      <c r="H24" s="48"/>
      <c r="I24" s="50"/>
      <c r="J24" s="50"/>
      <c r="K24" s="49"/>
      <c r="L24" s="48"/>
      <c r="M24" s="27"/>
      <c r="O24" s="35"/>
      <c r="P24" s="6" t="s">
        <v>5</v>
      </c>
      <c r="Q24" s="23">
        <f t="shared" si="4"/>
        <v>0.80336150000000006</v>
      </c>
      <c r="R24" s="5" t="s">
        <v>41</v>
      </c>
      <c r="S24" s="10"/>
    </row>
    <row r="25" spans="1:19" x14ac:dyDescent="0.25">
      <c r="A25" s="37"/>
      <c r="B25" s="25"/>
      <c r="C25" s="25"/>
      <c r="D25" s="25"/>
      <c r="E25" s="28"/>
      <c r="F25" s="25"/>
      <c r="H25" s="51"/>
      <c r="I25" s="50"/>
      <c r="J25" s="50"/>
      <c r="K25" s="49"/>
      <c r="L25" s="48"/>
      <c r="M25" s="27"/>
      <c r="N25" s="27"/>
      <c r="O25" s="35"/>
      <c r="P25" s="6" t="s">
        <v>6</v>
      </c>
      <c r="Q25" s="23">
        <f t="shared" si="4"/>
        <v>0.81398087500000016</v>
      </c>
      <c r="R25" s="5" t="s">
        <v>41</v>
      </c>
    </row>
    <row r="26" spans="1:19" x14ac:dyDescent="0.25">
      <c r="A26" s="24"/>
      <c r="B26" s="24"/>
      <c r="C26" s="29"/>
      <c r="D26" s="25"/>
      <c r="E26" s="30"/>
      <c r="F26" s="25"/>
      <c r="H26" s="51"/>
      <c r="I26" s="50"/>
      <c r="J26" s="52"/>
      <c r="K26" s="53"/>
      <c r="L26" s="52"/>
      <c r="M26" s="27"/>
      <c r="N26" s="27" t="s">
        <v>34</v>
      </c>
      <c r="O26" s="35">
        <v>4.51</v>
      </c>
      <c r="P26" s="31" t="s">
        <v>43</v>
      </c>
      <c r="Q26" s="12">
        <f>O26*(L17/4)^0.5</f>
        <v>8.4059955541741296E-2</v>
      </c>
      <c r="R26" s="31"/>
    </row>
    <row r="27" spans="1:19" x14ac:dyDescent="0.25">
      <c r="A27" s="24"/>
      <c r="B27" s="24"/>
      <c r="C27" s="29"/>
      <c r="D27" s="25"/>
      <c r="E27" s="30"/>
      <c r="F27" s="25"/>
      <c r="H27" s="51"/>
      <c r="I27" s="50"/>
      <c r="J27" s="54"/>
      <c r="K27" s="49"/>
      <c r="L27" s="48"/>
    </row>
    <row r="28" spans="1:19" x14ac:dyDescent="0.25">
      <c r="A28" s="24"/>
      <c r="B28" s="24"/>
      <c r="C28" s="29"/>
      <c r="D28" s="25"/>
      <c r="E28" s="30"/>
      <c r="F28" s="25"/>
      <c r="I28" s="26"/>
      <c r="J28" s="32"/>
      <c r="K28" s="10"/>
    </row>
    <row r="29" spans="1:19" x14ac:dyDescent="0.25">
      <c r="A29" s="25"/>
      <c r="B29" s="24"/>
      <c r="C29" s="29"/>
      <c r="D29" s="25"/>
      <c r="E29" s="25"/>
      <c r="F29" s="25"/>
    </row>
    <row r="30" spans="1:19" x14ac:dyDescent="0.25">
      <c r="A30" s="25"/>
      <c r="B30" s="24"/>
      <c r="C30" s="29"/>
      <c r="D30" s="25"/>
      <c r="E30" s="25"/>
      <c r="F30" s="25"/>
    </row>
    <row r="31" spans="1:19" x14ac:dyDescent="0.25">
      <c r="A31" s="25"/>
      <c r="B31" s="24"/>
      <c r="C31" s="30"/>
      <c r="D31" s="25"/>
      <c r="E31" s="25"/>
      <c r="F31" s="25"/>
    </row>
    <row r="32" spans="1:19" x14ac:dyDescent="0.25">
      <c r="A32" s="25"/>
      <c r="B32" s="25"/>
      <c r="C32" s="25"/>
      <c r="D32" s="25"/>
      <c r="E32" s="25"/>
      <c r="F32" s="25"/>
    </row>
  </sheetData>
  <mergeCells count="9">
    <mergeCell ref="J1:L1"/>
    <mergeCell ref="N1:P1"/>
    <mergeCell ref="A22:D22"/>
    <mergeCell ref="A24:A25"/>
    <mergeCell ref="A9:A10"/>
    <mergeCell ref="B9:E9"/>
    <mergeCell ref="F9:F10"/>
    <mergeCell ref="B1:D1"/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BB</vt:lpstr>
      <vt:lpstr>Sheet5</vt:lpstr>
      <vt:lpstr>BK</vt:lpstr>
      <vt:lpstr>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2023-01-06T01:29:07Z</dcterms:created>
  <dcterms:modified xsi:type="dcterms:W3CDTF">2023-03-06T14:19:42Z</dcterms:modified>
</cp:coreProperties>
</file>