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 fadil\"/>
    </mc:Choice>
  </mc:AlternateContent>
  <xr:revisionPtr revIDLastSave="0" documentId="13_ncr:1_{0DADF590-DBA3-4909-AB42-E956B8E82717}" xr6:coauthVersionLast="45" xr6:coauthVersionMax="45" xr10:uidLastSave="{00000000-0000-0000-0000-000000000000}"/>
  <bookViews>
    <workbookView xWindow="-120" yWindow="-120" windowWidth="20730" windowHeight="11160" xr2:uid="{D14307FB-D513-46FC-A0A9-55D451FEEE4C}"/>
  </bookViews>
  <sheets>
    <sheet name="7HST" sheetId="1" r:id="rId1"/>
    <sheet name="14HST" sheetId="2" r:id="rId2"/>
    <sheet name="21 HST" sheetId="3" r:id="rId3"/>
    <sheet name="28HS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6" i="4" l="1"/>
  <c r="Q25" i="4"/>
  <c r="Q24" i="4"/>
  <c r="Q23" i="4"/>
  <c r="Q22" i="4"/>
  <c r="Q21" i="4"/>
  <c r="Q26" i="3"/>
  <c r="Q22" i="3"/>
  <c r="Q23" i="3"/>
  <c r="Q24" i="3"/>
  <c r="Q25" i="3"/>
  <c r="Q21" i="3"/>
  <c r="Q26" i="2"/>
  <c r="Q22" i="2"/>
  <c r="Q23" i="2"/>
  <c r="Q24" i="2"/>
  <c r="Q25" i="2"/>
  <c r="Q21" i="2"/>
  <c r="E15" i="1" l="1"/>
  <c r="D15" i="1"/>
  <c r="C15" i="1"/>
  <c r="G15" i="1" s="1"/>
  <c r="B15" i="1"/>
  <c r="F15" i="1" s="1"/>
  <c r="E14" i="1"/>
  <c r="D14" i="1"/>
  <c r="C14" i="1"/>
  <c r="G14" i="1" s="1"/>
  <c r="B14" i="1"/>
  <c r="F14" i="1" s="1"/>
  <c r="E13" i="1"/>
  <c r="D13" i="1"/>
  <c r="C13" i="1"/>
  <c r="G13" i="1" s="1"/>
  <c r="B13" i="1"/>
  <c r="F13" i="1" s="1"/>
  <c r="E12" i="1"/>
  <c r="D12" i="1"/>
  <c r="C12" i="1"/>
  <c r="G12" i="1" s="1"/>
  <c r="B12" i="1"/>
  <c r="F12" i="1" s="1"/>
  <c r="E11" i="1"/>
  <c r="E16" i="1" s="1"/>
  <c r="D11" i="1"/>
  <c r="D16" i="1" s="1"/>
  <c r="C11" i="1"/>
  <c r="F17" i="1" s="1"/>
  <c r="B11" i="1"/>
  <c r="F18" i="1" s="1"/>
  <c r="E15" i="2"/>
  <c r="D15" i="2"/>
  <c r="C15" i="2"/>
  <c r="G15" i="2" s="1"/>
  <c r="B15" i="2"/>
  <c r="F15" i="2" s="1"/>
  <c r="E14" i="2"/>
  <c r="D14" i="2"/>
  <c r="C14" i="2"/>
  <c r="G14" i="2" s="1"/>
  <c r="B14" i="2"/>
  <c r="F14" i="2" s="1"/>
  <c r="E13" i="2"/>
  <c r="D13" i="2"/>
  <c r="C13" i="2"/>
  <c r="G13" i="2" s="1"/>
  <c r="B13" i="2"/>
  <c r="F13" i="2" s="1"/>
  <c r="E12" i="2"/>
  <c r="D12" i="2"/>
  <c r="C12" i="2"/>
  <c r="G12" i="2" s="1"/>
  <c r="B12" i="2"/>
  <c r="F12" i="2" s="1"/>
  <c r="E11" i="2"/>
  <c r="E16" i="2" s="1"/>
  <c r="D11" i="2"/>
  <c r="D16" i="2" s="1"/>
  <c r="C11" i="2"/>
  <c r="F17" i="2" s="1"/>
  <c r="B11" i="2"/>
  <c r="F18" i="2" s="1"/>
  <c r="E15" i="3"/>
  <c r="D15" i="3"/>
  <c r="C15" i="3"/>
  <c r="G15" i="3" s="1"/>
  <c r="B15" i="3"/>
  <c r="F15" i="3" s="1"/>
  <c r="E14" i="3"/>
  <c r="D14" i="3"/>
  <c r="C14" i="3"/>
  <c r="G14" i="3" s="1"/>
  <c r="B14" i="3"/>
  <c r="F14" i="3" s="1"/>
  <c r="E13" i="3"/>
  <c r="D13" i="3"/>
  <c r="C13" i="3"/>
  <c r="G13" i="3" s="1"/>
  <c r="B13" i="3"/>
  <c r="F13" i="3" s="1"/>
  <c r="E12" i="3"/>
  <c r="D12" i="3"/>
  <c r="C12" i="3"/>
  <c r="G12" i="3" s="1"/>
  <c r="B12" i="3"/>
  <c r="F12" i="3" s="1"/>
  <c r="E11" i="3"/>
  <c r="E16" i="3" s="1"/>
  <c r="D11" i="3"/>
  <c r="D16" i="3" s="1"/>
  <c r="C11" i="3"/>
  <c r="F17" i="3" s="1"/>
  <c r="B11" i="3"/>
  <c r="F18" i="3" s="1"/>
  <c r="E12" i="4"/>
  <c r="E13" i="4"/>
  <c r="E14" i="4"/>
  <c r="E15" i="4"/>
  <c r="E16" i="4"/>
  <c r="E11" i="4"/>
  <c r="D12" i="4"/>
  <c r="D13" i="4"/>
  <c r="D14" i="4"/>
  <c r="D15" i="4"/>
  <c r="D11" i="4"/>
  <c r="C12" i="4"/>
  <c r="C13" i="4"/>
  <c r="C14" i="4"/>
  <c r="C15" i="4"/>
  <c r="C11" i="4"/>
  <c r="B12" i="4"/>
  <c r="B13" i="4"/>
  <c r="B14" i="4"/>
  <c r="B15" i="4"/>
  <c r="B11" i="4"/>
  <c r="G11" i="1" l="1"/>
  <c r="C16" i="1"/>
  <c r="F11" i="1"/>
  <c r="B16" i="1"/>
  <c r="F16" i="1" s="1"/>
  <c r="G11" i="2"/>
  <c r="C16" i="2"/>
  <c r="F11" i="2"/>
  <c r="B16" i="2"/>
  <c r="F16" i="2" s="1"/>
  <c r="G11" i="3"/>
  <c r="C16" i="3"/>
  <c r="F11" i="3"/>
  <c r="B16" i="3"/>
  <c r="F16" i="3" s="1"/>
  <c r="J18" i="4" l="1"/>
  <c r="J17" i="4"/>
  <c r="O16" i="4"/>
  <c r="J16" i="4"/>
  <c r="P16" i="4" s="1"/>
  <c r="O15" i="4"/>
  <c r="J15" i="4"/>
  <c r="P15" i="4" s="1"/>
  <c r="AC7" i="4"/>
  <c r="V7" i="4"/>
  <c r="O7" i="4"/>
  <c r="H7" i="4"/>
  <c r="AC6" i="4"/>
  <c r="V6" i="4"/>
  <c r="O6" i="4"/>
  <c r="H6" i="4"/>
  <c r="AC5" i="4"/>
  <c r="V5" i="4"/>
  <c r="O5" i="4"/>
  <c r="H5" i="4"/>
  <c r="AC4" i="4"/>
  <c r="V4" i="4"/>
  <c r="O4" i="4"/>
  <c r="H4" i="4"/>
  <c r="AC3" i="4"/>
  <c r="V3" i="4"/>
  <c r="O3" i="4"/>
  <c r="H3" i="4"/>
  <c r="D16" i="4" l="1"/>
  <c r="F15" i="4"/>
  <c r="F14" i="4"/>
  <c r="F13" i="4"/>
  <c r="C16" i="4"/>
  <c r="F12" i="4"/>
  <c r="G11" i="4"/>
  <c r="G15" i="4"/>
  <c r="G14" i="4"/>
  <c r="G13" i="4"/>
  <c r="G12" i="4"/>
  <c r="F11" i="4"/>
  <c r="B16" i="4"/>
  <c r="F17" i="4"/>
  <c r="J11" i="4" s="1"/>
  <c r="F18" i="4"/>
  <c r="J18" i="3"/>
  <c r="J17" i="3"/>
  <c r="J16" i="3"/>
  <c r="O16" i="3" s="1"/>
  <c r="J15" i="3"/>
  <c r="O15" i="3" s="1"/>
  <c r="AC7" i="3"/>
  <c r="V7" i="3"/>
  <c r="O7" i="3"/>
  <c r="H7" i="3"/>
  <c r="AC6" i="3"/>
  <c r="V6" i="3"/>
  <c r="O6" i="3"/>
  <c r="H6" i="3"/>
  <c r="AC5" i="3"/>
  <c r="V5" i="3"/>
  <c r="O5" i="3"/>
  <c r="H5" i="3"/>
  <c r="AC4" i="3"/>
  <c r="V4" i="3"/>
  <c r="O4" i="3"/>
  <c r="H4" i="3"/>
  <c r="AC3" i="3"/>
  <c r="V3" i="3"/>
  <c r="O3" i="3"/>
  <c r="H3" i="3"/>
  <c r="F16" i="4" l="1"/>
  <c r="K18" i="4"/>
  <c r="K16" i="4"/>
  <c r="L16" i="4" s="1"/>
  <c r="K15" i="4"/>
  <c r="L15" i="4" s="1"/>
  <c r="P15" i="3"/>
  <c r="P16" i="3"/>
  <c r="J11" i="3"/>
  <c r="K17" i="4" l="1"/>
  <c r="L17" i="4" s="1"/>
  <c r="K18" i="3"/>
  <c r="K16" i="3"/>
  <c r="L16" i="3" s="1"/>
  <c r="K15" i="3"/>
  <c r="L15" i="3" s="1"/>
  <c r="M15" i="4" l="1"/>
  <c r="N15" i="4" s="1"/>
  <c r="M16" i="4"/>
  <c r="N16" i="4" s="1"/>
  <c r="K17" i="3"/>
  <c r="L17" i="3" s="1"/>
  <c r="M15" i="3" l="1"/>
  <c r="N15" i="3" s="1"/>
  <c r="M16" i="3"/>
  <c r="N16" i="3" s="1"/>
  <c r="J18" i="2" l="1"/>
  <c r="J17" i="2"/>
  <c r="J16" i="2"/>
  <c r="O16" i="2" s="1"/>
  <c r="J15" i="2"/>
  <c r="O15" i="2" s="1"/>
  <c r="AC7" i="2"/>
  <c r="V7" i="2"/>
  <c r="O7" i="2"/>
  <c r="H7" i="2"/>
  <c r="AC6" i="2"/>
  <c r="V6" i="2"/>
  <c r="O6" i="2"/>
  <c r="H6" i="2"/>
  <c r="AC5" i="2"/>
  <c r="V5" i="2"/>
  <c r="O5" i="2"/>
  <c r="H5" i="2"/>
  <c r="AC4" i="2"/>
  <c r="V4" i="2"/>
  <c r="O4" i="2"/>
  <c r="H4" i="2"/>
  <c r="AC3" i="2"/>
  <c r="V3" i="2"/>
  <c r="O3" i="2"/>
  <c r="H3" i="2"/>
  <c r="P15" i="2" l="1"/>
  <c r="P16" i="2"/>
  <c r="J11" i="2"/>
  <c r="J18" i="1"/>
  <c r="J17" i="1"/>
  <c r="O16" i="1"/>
  <c r="J16" i="1"/>
  <c r="P16" i="1" s="1"/>
  <c r="O15" i="1"/>
  <c r="J15" i="1"/>
  <c r="P15" i="1" s="1"/>
  <c r="AC4" i="1"/>
  <c r="AC5" i="1"/>
  <c r="AC6" i="1"/>
  <c r="AC7" i="1"/>
  <c r="AC3" i="1"/>
  <c r="V4" i="1"/>
  <c r="V5" i="1"/>
  <c r="V6" i="1"/>
  <c r="V7" i="1"/>
  <c r="V3" i="1"/>
  <c r="O4" i="1"/>
  <c r="O5" i="1"/>
  <c r="O6" i="1"/>
  <c r="O7" i="1"/>
  <c r="O3" i="1"/>
  <c r="H4" i="1"/>
  <c r="H5" i="1"/>
  <c r="H6" i="1"/>
  <c r="H7" i="1"/>
  <c r="H3" i="1"/>
  <c r="K18" i="2" l="1"/>
  <c r="K16" i="2"/>
  <c r="L16" i="2" s="1"/>
  <c r="K15" i="2"/>
  <c r="L15" i="2" s="1"/>
  <c r="J11" i="1"/>
  <c r="K15" i="1" s="1"/>
  <c r="K17" i="2" l="1"/>
  <c r="L17" i="2" s="1"/>
  <c r="K18" i="1"/>
  <c r="K16" i="1"/>
  <c r="L16" i="1" s="1"/>
  <c r="L15" i="1"/>
  <c r="M16" i="2" l="1"/>
  <c r="N16" i="2" s="1"/>
  <c r="M15" i="2"/>
  <c r="N15" i="2" s="1"/>
  <c r="K17" i="1"/>
  <c r="L17" i="1" s="1"/>
  <c r="M15" i="1" s="1"/>
  <c r="N15" i="1" s="1"/>
  <c r="M16" i="1" l="1"/>
  <c r="N16" i="1" s="1"/>
</calcChain>
</file>

<file path=xl/sharedStrings.xml><?xml version="1.0" encoding="utf-8"?>
<sst xmlns="http://schemas.openxmlformats.org/spreadsheetml/2006/main" count="227" uniqueCount="47">
  <si>
    <t>perlakuan</t>
  </si>
  <si>
    <t>N1</t>
  </si>
  <si>
    <t>N2</t>
  </si>
  <si>
    <t>N3</t>
  </si>
  <si>
    <t>N4</t>
  </si>
  <si>
    <t>N5</t>
  </si>
  <si>
    <t>rata2</t>
  </si>
  <si>
    <t>Ulangan (r)</t>
  </si>
  <si>
    <t>perlakuan P</t>
  </si>
  <si>
    <t>FK</t>
  </si>
  <si>
    <t>SK</t>
  </si>
  <si>
    <t>db</t>
  </si>
  <si>
    <t>JK</t>
  </si>
  <si>
    <t>KT</t>
  </si>
  <si>
    <t>F HITUNG</t>
  </si>
  <si>
    <t>Tanda</t>
  </si>
  <si>
    <t>F 5%</t>
  </si>
  <si>
    <t>F 1%</t>
  </si>
  <si>
    <t>Kelompok</t>
  </si>
  <si>
    <t>Perlakuan</t>
  </si>
  <si>
    <t>Galat</t>
  </si>
  <si>
    <t>Total</t>
  </si>
  <si>
    <t>notasi</t>
  </si>
  <si>
    <t>PERLAKUAN</t>
  </si>
  <si>
    <t>ulangan</t>
  </si>
  <si>
    <t>Jumlah Perlakuan (T)</t>
  </si>
  <si>
    <t>UL 1</t>
  </si>
  <si>
    <t>UL 2</t>
  </si>
  <si>
    <t>UL 3</t>
  </si>
  <si>
    <t>UL4</t>
  </si>
  <si>
    <t>Jumlah Ulangan (R)</t>
  </si>
  <si>
    <t>Jumlah Umum (G)</t>
  </si>
  <si>
    <t>Rata-rata</t>
  </si>
  <si>
    <t>a</t>
  </si>
  <si>
    <t>Rerata</t>
  </si>
  <si>
    <t>b</t>
  </si>
  <si>
    <t>c</t>
  </si>
  <si>
    <t>sd(5,12)</t>
  </si>
  <si>
    <t>27.6</t>
  </si>
  <si>
    <t>25.7</t>
  </si>
  <si>
    <t>ulangan 4</t>
  </si>
  <si>
    <t>ulangan 3</t>
  </si>
  <si>
    <t>ulangan 2</t>
  </si>
  <si>
    <t>ulangan 1</t>
  </si>
  <si>
    <t>BNJ</t>
  </si>
  <si>
    <t>ab</t>
  </si>
  <si>
    <t>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</si>
</sst>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left" vertical="center"/>
    </xf>
    <xf numFmtId="2" fontId="0" fillId="0" borderId="0" xfId="0" applyNumberFormat="1" applyAlignment="1">
      <alignment vertical="center"/>
    </xf>
    <xf numFmtId="2" fontId="0" fillId="3" borderId="1" xfId="0" applyNumberFormat="1" applyFill="1" applyBorder="1" applyAlignment="1">
      <alignment horizontal="center"/>
    </xf>
    <xf numFmtId="2" fontId="0" fillId="2" borderId="1" xfId="0" applyNumberFormat="1" applyFill="1" applyBorder="1"/>
    <xf numFmtId="2" fontId="0" fillId="3" borderId="1" xfId="0" applyNumberFormat="1" applyFill="1" applyBorder="1"/>
    <xf numFmtId="2" fontId="0" fillId="0" borderId="0" xfId="0" applyNumberFormat="1" applyAlignment="1">
      <alignment vertical="top" wrapText="1"/>
    </xf>
    <xf numFmtId="1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/>
    <xf numFmtId="0" fontId="0" fillId="0" borderId="0" xfId="0" applyBorder="1"/>
    <xf numFmtId="0" fontId="0" fillId="3" borderId="0" xfId="0" applyFill="1" applyAlignment="1">
      <alignment horizontal="center"/>
    </xf>
    <xf numFmtId="0" fontId="0" fillId="3" borderId="0" xfId="0" applyFill="1"/>
    <xf numFmtId="164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/>
    <xf numFmtId="164" fontId="0" fillId="3" borderId="0" xfId="0" applyNumberFormat="1" applyFill="1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CEB1E-7A1C-49B8-AE0B-AB7B8E2A2955}">
  <dimension ref="A1:AC32"/>
  <sheetViews>
    <sheetView tabSelected="1" zoomScale="71" zoomScaleNormal="71" workbookViewId="0">
      <selection activeCell="A9" sqref="A9:G18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29" x14ac:dyDescent="0.25">
      <c r="B1" s="47" t="s">
        <v>43</v>
      </c>
      <c r="C1" s="47"/>
      <c r="D1" s="47"/>
      <c r="E1" s="47"/>
      <c r="F1" s="47"/>
      <c r="G1" s="47"/>
      <c r="H1" s="47"/>
      <c r="I1" s="47" t="s">
        <v>42</v>
      </c>
      <c r="J1" s="47"/>
      <c r="K1" s="47"/>
      <c r="L1" s="47"/>
      <c r="M1" s="47"/>
      <c r="N1" s="47"/>
      <c r="O1" s="47"/>
      <c r="P1" s="47" t="s">
        <v>41</v>
      </c>
      <c r="Q1" s="47"/>
      <c r="R1" s="47"/>
      <c r="S1" s="47"/>
      <c r="T1" s="47"/>
      <c r="U1" s="47"/>
      <c r="V1" s="47"/>
      <c r="W1" s="47" t="s">
        <v>40</v>
      </c>
      <c r="X1" s="47"/>
      <c r="Y1" s="47"/>
      <c r="Z1" s="47"/>
      <c r="AA1" s="47"/>
      <c r="AB1" s="47"/>
      <c r="AC1" s="47"/>
    </row>
    <row r="2" spans="1:29" x14ac:dyDescent="0.25">
      <c r="A2" s="1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 t="s">
        <v>6</v>
      </c>
      <c r="I2" s="1">
        <v>1</v>
      </c>
      <c r="J2" s="1">
        <v>2</v>
      </c>
      <c r="K2" s="1">
        <v>3</v>
      </c>
      <c r="L2" s="1">
        <v>4</v>
      </c>
      <c r="M2" s="1">
        <v>5</v>
      </c>
      <c r="N2" s="1">
        <v>6</v>
      </c>
      <c r="O2" s="1" t="s">
        <v>6</v>
      </c>
      <c r="P2" s="1">
        <v>1</v>
      </c>
      <c r="Q2" s="1">
        <v>2</v>
      </c>
      <c r="R2" s="1">
        <v>3</v>
      </c>
      <c r="S2" s="1">
        <v>4</v>
      </c>
      <c r="T2" s="1">
        <v>5</v>
      </c>
      <c r="U2" s="1">
        <v>6</v>
      </c>
      <c r="V2" s="1" t="s">
        <v>6</v>
      </c>
      <c r="W2" s="1">
        <v>1</v>
      </c>
      <c r="X2" s="1">
        <v>2</v>
      </c>
      <c r="Y2" s="1">
        <v>3</v>
      </c>
      <c r="Z2" s="1">
        <v>4</v>
      </c>
      <c r="AA2" s="1">
        <v>5</v>
      </c>
      <c r="AB2" s="1">
        <v>6</v>
      </c>
      <c r="AC2" s="1" t="s">
        <v>6</v>
      </c>
    </row>
    <row r="3" spans="1:29" x14ac:dyDescent="0.25">
      <c r="A3" s="1" t="s">
        <v>1</v>
      </c>
      <c r="B3" s="1">
        <v>4.3</v>
      </c>
      <c r="C3" s="1">
        <v>2.8</v>
      </c>
      <c r="D3" s="1">
        <v>3.1</v>
      </c>
      <c r="E3" s="1">
        <v>2.9</v>
      </c>
      <c r="F3" s="1">
        <v>3.2</v>
      </c>
      <c r="G3" s="1">
        <v>2.6</v>
      </c>
      <c r="H3" s="1">
        <f>AVERAGE(B3:G3)</f>
        <v>3.1500000000000004</v>
      </c>
      <c r="I3" s="1">
        <v>4.7</v>
      </c>
      <c r="J3" s="1">
        <v>3.2</v>
      </c>
      <c r="K3" s="1">
        <v>3.7</v>
      </c>
      <c r="L3" s="1">
        <v>4.0999999999999996</v>
      </c>
      <c r="M3" s="1">
        <v>3.8</v>
      </c>
      <c r="N3" s="1">
        <v>3.1</v>
      </c>
      <c r="O3" s="1">
        <f>AVERAGE(I3:N3)</f>
        <v>3.7666666666666671</v>
      </c>
      <c r="P3" s="1">
        <v>2.6</v>
      </c>
      <c r="Q3" s="1">
        <v>4.7</v>
      </c>
      <c r="R3" s="1">
        <v>4.4000000000000004</v>
      </c>
      <c r="S3" s="1">
        <v>3.3</v>
      </c>
      <c r="T3" s="1">
        <v>3.1</v>
      </c>
      <c r="U3" s="1">
        <v>5.0999999999999996</v>
      </c>
      <c r="V3" s="1">
        <f>AVERAGE(P3:U3)</f>
        <v>3.8666666666666671</v>
      </c>
      <c r="W3" s="1">
        <v>1.8</v>
      </c>
      <c r="X3" s="1">
        <v>2.7</v>
      </c>
      <c r="Y3" s="1">
        <v>3.1</v>
      </c>
      <c r="Z3" s="1">
        <v>3.9</v>
      </c>
      <c r="AA3" s="1">
        <v>1.7</v>
      </c>
      <c r="AB3" s="1">
        <v>3.2</v>
      </c>
      <c r="AC3" s="1">
        <f>AVERAGE(W3:AB3)</f>
        <v>2.7333333333333329</v>
      </c>
    </row>
    <row r="4" spans="1:29" x14ac:dyDescent="0.25">
      <c r="A4" s="1" t="s">
        <v>2</v>
      </c>
      <c r="B4" s="1">
        <v>1.3</v>
      </c>
      <c r="C4" s="1">
        <v>2.6</v>
      </c>
      <c r="D4" s="1">
        <v>2.9</v>
      </c>
      <c r="E4" s="1">
        <v>3.2</v>
      </c>
      <c r="F4" s="1">
        <v>2.6</v>
      </c>
      <c r="G4" s="1">
        <v>4.7</v>
      </c>
      <c r="H4" s="1">
        <f t="shared" ref="H4:H7" si="0">AVERAGE(B4:G4)</f>
        <v>2.8833333333333333</v>
      </c>
      <c r="I4" s="1">
        <v>3.2</v>
      </c>
      <c r="J4" s="1">
        <v>4.5999999999999996</v>
      </c>
      <c r="K4" s="1">
        <v>2.9</v>
      </c>
      <c r="L4" s="1">
        <v>5.6</v>
      </c>
      <c r="M4" s="1">
        <v>3.9</v>
      </c>
      <c r="N4" s="1">
        <v>4.3</v>
      </c>
      <c r="O4" s="1">
        <f t="shared" ref="O4:O7" si="1">AVERAGE(I4:N4)</f>
        <v>4.083333333333333</v>
      </c>
      <c r="P4" s="1">
        <v>3.1</v>
      </c>
      <c r="Q4" s="1">
        <v>6.4</v>
      </c>
      <c r="R4" s="1">
        <v>5.9</v>
      </c>
      <c r="S4" s="1">
        <v>5.4</v>
      </c>
      <c r="T4" s="1">
        <v>4.7</v>
      </c>
      <c r="U4" s="1">
        <v>5.2</v>
      </c>
      <c r="V4" s="1">
        <f t="shared" ref="V4:V7" si="2">AVERAGE(P4:U4)</f>
        <v>5.1166666666666663</v>
      </c>
      <c r="W4" s="1">
        <v>2.2000000000000002</v>
      </c>
      <c r="X4" s="1">
        <v>2.8</v>
      </c>
      <c r="Y4" s="1">
        <v>3.6</v>
      </c>
      <c r="Z4" s="1">
        <v>3.3</v>
      </c>
      <c r="AA4" s="1">
        <v>1.8</v>
      </c>
      <c r="AB4" s="1">
        <v>1.7</v>
      </c>
      <c r="AC4" s="1">
        <f t="shared" ref="AC4:AC7" si="3">AVERAGE(W4:AB4)</f>
        <v>2.5666666666666664</v>
      </c>
    </row>
    <row r="5" spans="1:29" x14ac:dyDescent="0.25">
      <c r="A5" s="1" t="s">
        <v>3</v>
      </c>
      <c r="B5" s="1">
        <v>2.8</v>
      </c>
      <c r="C5" s="1">
        <v>4.7</v>
      </c>
      <c r="D5" s="1">
        <v>4.3</v>
      </c>
      <c r="E5" s="1">
        <v>3.1</v>
      </c>
      <c r="F5" s="1">
        <v>1.6</v>
      </c>
      <c r="G5" s="1">
        <v>1.9</v>
      </c>
      <c r="H5" s="1">
        <f t="shared" si="0"/>
        <v>3.0666666666666664</v>
      </c>
      <c r="I5" s="1">
        <v>3.4</v>
      </c>
      <c r="J5" s="1">
        <v>3.1</v>
      </c>
      <c r="K5" s="1">
        <v>2.8</v>
      </c>
      <c r="L5" s="1">
        <v>3.6</v>
      </c>
      <c r="M5" s="1">
        <v>1.9</v>
      </c>
      <c r="N5" s="1">
        <v>2.1</v>
      </c>
      <c r="O5" s="1">
        <f t="shared" si="1"/>
        <v>2.8166666666666669</v>
      </c>
      <c r="P5" s="1">
        <v>3.8</v>
      </c>
      <c r="Q5" s="1">
        <v>5.2</v>
      </c>
      <c r="R5" s="1">
        <v>5.0999999999999996</v>
      </c>
      <c r="S5" s="1">
        <v>5.2</v>
      </c>
      <c r="T5" s="1">
        <v>4.9000000000000004</v>
      </c>
      <c r="U5" s="1">
        <v>3.7</v>
      </c>
      <c r="V5" s="1">
        <f t="shared" si="2"/>
        <v>4.6500000000000004</v>
      </c>
      <c r="W5" s="1">
        <v>4.8</v>
      </c>
      <c r="X5" s="1">
        <v>4.5999999999999996</v>
      </c>
      <c r="Y5" s="1">
        <v>6.2</v>
      </c>
      <c r="Z5" s="1">
        <v>4.2</v>
      </c>
      <c r="AA5" s="1">
        <v>3.1</v>
      </c>
      <c r="AB5" s="1">
        <v>4.2</v>
      </c>
      <c r="AC5" s="1">
        <f t="shared" si="3"/>
        <v>4.5166666666666666</v>
      </c>
    </row>
    <row r="6" spans="1:29" x14ac:dyDescent="0.25">
      <c r="A6" s="1" t="s">
        <v>4</v>
      </c>
      <c r="B6" s="1">
        <v>3.5</v>
      </c>
      <c r="C6" s="1">
        <v>3.7</v>
      </c>
      <c r="D6" s="1">
        <v>5.6</v>
      </c>
      <c r="E6" s="1">
        <v>5.0999999999999996</v>
      </c>
      <c r="F6" s="1">
        <v>4.9000000000000004</v>
      </c>
      <c r="G6" s="1">
        <v>3.8</v>
      </c>
      <c r="H6" s="1">
        <f t="shared" si="0"/>
        <v>4.4333333333333327</v>
      </c>
      <c r="I6" s="1">
        <v>3.6</v>
      </c>
      <c r="J6" s="1">
        <v>3.6</v>
      </c>
      <c r="K6" s="1">
        <v>3.3</v>
      </c>
      <c r="L6" s="1">
        <v>3.2</v>
      </c>
      <c r="M6" s="1">
        <v>3.7</v>
      </c>
      <c r="N6" s="1">
        <v>4.7</v>
      </c>
      <c r="O6" s="1">
        <f t="shared" si="1"/>
        <v>3.6833333333333331</v>
      </c>
      <c r="P6" s="1">
        <v>5.0999999999999996</v>
      </c>
      <c r="Q6" s="1">
        <v>3.2</v>
      </c>
      <c r="R6" s="1">
        <v>2.4</v>
      </c>
      <c r="S6" s="1">
        <v>2.2000000000000002</v>
      </c>
      <c r="T6" s="1">
        <v>3.6</v>
      </c>
      <c r="U6" s="1">
        <v>2.7</v>
      </c>
      <c r="V6" s="1">
        <f t="shared" si="2"/>
        <v>3.2000000000000006</v>
      </c>
      <c r="W6" s="1">
        <v>3.6</v>
      </c>
      <c r="X6" s="1">
        <v>2.7</v>
      </c>
      <c r="Y6" s="1">
        <v>2.1</v>
      </c>
      <c r="Z6" s="1">
        <v>3.4</v>
      </c>
      <c r="AA6" s="1">
        <v>4.0999999999999996</v>
      </c>
      <c r="AB6" s="1">
        <v>2.4</v>
      </c>
      <c r="AC6" s="1">
        <f t="shared" si="3"/>
        <v>3.0500000000000003</v>
      </c>
    </row>
    <row r="7" spans="1:29" x14ac:dyDescent="0.25">
      <c r="A7" s="1" t="s">
        <v>5</v>
      </c>
      <c r="B7" s="1">
        <v>2.1</v>
      </c>
      <c r="C7" s="1">
        <v>4.0999999999999996</v>
      </c>
      <c r="D7" s="1">
        <v>3.6</v>
      </c>
      <c r="E7" s="1">
        <v>3.5</v>
      </c>
      <c r="F7" s="1">
        <v>3.7</v>
      </c>
      <c r="G7" s="1">
        <v>4.8</v>
      </c>
      <c r="H7" s="1">
        <f t="shared" si="0"/>
        <v>3.6333333333333333</v>
      </c>
      <c r="I7" s="1">
        <v>2.6</v>
      </c>
      <c r="J7" s="1">
        <v>4.5999999999999996</v>
      </c>
      <c r="K7" s="1">
        <v>4.0999999999999996</v>
      </c>
      <c r="L7" s="1">
        <v>3.8</v>
      </c>
      <c r="M7" s="1">
        <v>3.7</v>
      </c>
      <c r="N7" s="1">
        <v>2.2999999999999998</v>
      </c>
      <c r="O7" s="1">
        <f t="shared" si="1"/>
        <v>3.5166666666666662</v>
      </c>
      <c r="P7" s="1">
        <v>5.2</v>
      </c>
      <c r="Q7" s="1">
        <v>5.0999999999999996</v>
      </c>
      <c r="R7" s="1">
        <v>5.0999999999999996</v>
      </c>
      <c r="S7" s="1">
        <v>5.9</v>
      </c>
      <c r="T7" s="1">
        <v>4.7</v>
      </c>
      <c r="U7" s="1">
        <v>5.6</v>
      </c>
      <c r="V7" s="1">
        <f t="shared" si="2"/>
        <v>5.2666666666666666</v>
      </c>
      <c r="W7" s="1">
        <v>4.9000000000000004</v>
      </c>
      <c r="X7" s="1">
        <v>4.2</v>
      </c>
      <c r="Y7" s="1">
        <v>4.5999999999999996</v>
      </c>
      <c r="Z7" s="1">
        <v>3.7</v>
      </c>
      <c r="AA7" s="1">
        <v>4.7</v>
      </c>
      <c r="AB7" s="1">
        <v>4.3</v>
      </c>
      <c r="AC7" s="1">
        <f t="shared" si="3"/>
        <v>4.4000000000000004</v>
      </c>
    </row>
    <row r="8" spans="1:29" x14ac:dyDescent="0.25">
      <c r="A8" s="12"/>
      <c r="B8" s="12"/>
      <c r="C8" s="12"/>
      <c r="D8" s="12"/>
      <c r="E8" s="12"/>
      <c r="F8" s="12"/>
      <c r="G8" s="13"/>
      <c r="I8" s="4"/>
      <c r="J8" s="4"/>
      <c r="K8" s="4"/>
      <c r="L8" s="4"/>
      <c r="M8" s="4"/>
      <c r="N8" s="4"/>
    </row>
    <row r="9" spans="1:29" ht="15" customHeight="1" x14ac:dyDescent="0.25">
      <c r="A9" s="48" t="s">
        <v>23</v>
      </c>
      <c r="B9" s="49" t="s">
        <v>24</v>
      </c>
      <c r="C9" s="50"/>
      <c r="D9" s="50"/>
      <c r="E9" s="51"/>
      <c r="F9" s="52" t="s">
        <v>25</v>
      </c>
      <c r="G9" s="14"/>
      <c r="I9" s="1" t="s">
        <v>7</v>
      </c>
      <c r="J9" s="2">
        <v>4</v>
      </c>
    </row>
    <row r="10" spans="1:29" ht="15" customHeight="1" x14ac:dyDescent="0.25">
      <c r="A10" s="48"/>
      <c r="B10" s="2" t="s">
        <v>26</v>
      </c>
      <c r="C10" s="2" t="s">
        <v>27</v>
      </c>
      <c r="D10" s="2" t="s">
        <v>28</v>
      </c>
      <c r="E10" s="2" t="s">
        <v>29</v>
      </c>
      <c r="F10" s="53"/>
      <c r="G10" s="15" t="s">
        <v>6</v>
      </c>
      <c r="I10" s="3" t="s">
        <v>8</v>
      </c>
      <c r="J10" s="2">
        <v>5</v>
      </c>
      <c r="M10" s="4"/>
      <c r="N10" s="4"/>
    </row>
    <row r="11" spans="1:29" x14ac:dyDescent="0.25">
      <c r="A11" s="2" t="s">
        <v>1</v>
      </c>
      <c r="B11" s="18">
        <f>AVERAGE(B3:G3)</f>
        <v>3.1500000000000004</v>
      </c>
      <c r="C11" s="18">
        <f>AVERAGE(I3:N3)</f>
        <v>3.7666666666666671</v>
      </c>
      <c r="D11" s="18">
        <f>AVERAGE(P3:U3)</f>
        <v>3.8666666666666671</v>
      </c>
      <c r="E11" s="18">
        <f>AVERAGE(W3:AB3)</f>
        <v>2.7333333333333329</v>
      </c>
      <c r="F11" s="18">
        <f>SUM(B11:E11)</f>
        <v>13.516666666666667</v>
      </c>
      <c r="G11" s="18">
        <f t="shared" ref="G11:G15" si="4">AVERAGE(B11:E11)</f>
        <v>3.3791666666666669</v>
      </c>
      <c r="H11" s="9"/>
      <c r="I11" s="19" t="s">
        <v>9</v>
      </c>
      <c r="J11" s="6">
        <f>F17^2/(J9*J10)</f>
        <v>276.76800000000003</v>
      </c>
      <c r="K11" s="5"/>
      <c r="L11" s="5"/>
      <c r="M11" s="20"/>
      <c r="N11" s="20"/>
      <c r="O11" s="9"/>
      <c r="P11" s="9"/>
    </row>
    <row r="12" spans="1:29" x14ac:dyDescent="0.25">
      <c r="A12" s="2" t="s">
        <v>2</v>
      </c>
      <c r="B12" s="18">
        <f t="shared" ref="B12:B15" si="5">AVERAGE(B4:G4)</f>
        <v>2.8833333333333333</v>
      </c>
      <c r="C12" s="18">
        <f t="shared" ref="C12:C15" si="6">AVERAGE(I4:N4)</f>
        <v>4.083333333333333</v>
      </c>
      <c r="D12" s="18">
        <f t="shared" ref="D12:D15" si="7">AVERAGE(P4:U4)</f>
        <v>5.1166666666666663</v>
      </c>
      <c r="E12" s="18">
        <f>AVERAGE(W4:AB4)</f>
        <v>2.5666666666666664</v>
      </c>
      <c r="F12" s="18">
        <f t="shared" ref="F12:F16" si="8">SUM(B12:E12)</f>
        <v>14.649999999999999</v>
      </c>
      <c r="G12" s="18">
        <f t="shared" si="4"/>
        <v>3.6624999999999996</v>
      </c>
      <c r="H12" s="5"/>
      <c r="I12" s="9"/>
      <c r="J12" s="9"/>
      <c r="K12" s="9"/>
      <c r="L12" s="9"/>
      <c r="M12" s="9"/>
      <c r="N12" s="5"/>
      <c r="O12" s="9"/>
      <c r="P12" s="9"/>
    </row>
    <row r="13" spans="1:29" x14ac:dyDescent="0.25">
      <c r="A13" s="2" t="s">
        <v>3</v>
      </c>
      <c r="B13" s="18">
        <f t="shared" si="5"/>
        <v>3.0666666666666664</v>
      </c>
      <c r="C13" s="18">
        <f t="shared" si="6"/>
        <v>2.8166666666666669</v>
      </c>
      <c r="D13" s="18">
        <f t="shared" si="7"/>
        <v>4.6500000000000004</v>
      </c>
      <c r="E13" s="18">
        <f>AVERAGE(W5:AB5)</f>
        <v>4.5166666666666666</v>
      </c>
      <c r="F13" s="18">
        <f t="shared" si="8"/>
        <v>15.05</v>
      </c>
      <c r="G13" s="18">
        <f t="shared" si="4"/>
        <v>3.7625000000000002</v>
      </c>
      <c r="H13" s="5"/>
      <c r="I13" s="9"/>
      <c r="J13" s="9"/>
      <c r="K13" s="9"/>
      <c r="L13" s="9"/>
      <c r="M13" s="9"/>
      <c r="N13" s="9"/>
      <c r="O13" s="9"/>
      <c r="P13" s="9"/>
    </row>
    <row r="14" spans="1:29" x14ac:dyDescent="0.25">
      <c r="A14" s="2" t="s">
        <v>4</v>
      </c>
      <c r="B14" s="18">
        <f t="shared" si="5"/>
        <v>4.4333333333333327</v>
      </c>
      <c r="C14" s="18">
        <f t="shared" si="6"/>
        <v>3.6833333333333331</v>
      </c>
      <c r="D14" s="18">
        <f t="shared" si="7"/>
        <v>3.2000000000000006</v>
      </c>
      <c r="E14" s="18">
        <f>AVERAGE(W6:AB6)</f>
        <v>3.0500000000000003</v>
      </c>
      <c r="F14" s="18">
        <f t="shared" si="8"/>
        <v>14.366666666666667</v>
      </c>
      <c r="G14" s="18">
        <f t="shared" si="4"/>
        <v>3.5916666666666668</v>
      </c>
      <c r="H14" s="5"/>
      <c r="I14" s="18" t="s">
        <v>10</v>
      </c>
      <c r="J14" s="6" t="s">
        <v>11</v>
      </c>
      <c r="K14" s="6" t="s">
        <v>12</v>
      </c>
      <c r="L14" s="6" t="s">
        <v>13</v>
      </c>
      <c r="M14" s="6" t="s">
        <v>14</v>
      </c>
      <c r="N14" s="6" t="s">
        <v>15</v>
      </c>
      <c r="O14" s="6" t="s">
        <v>16</v>
      </c>
      <c r="P14" s="6" t="s">
        <v>17</v>
      </c>
    </row>
    <row r="15" spans="1:29" x14ac:dyDescent="0.25">
      <c r="A15" s="2" t="s">
        <v>5</v>
      </c>
      <c r="B15" s="18">
        <f t="shared" si="5"/>
        <v>3.6333333333333333</v>
      </c>
      <c r="C15" s="18">
        <f t="shared" si="6"/>
        <v>3.5166666666666662</v>
      </c>
      <c r="D15" s="18">
        <f t="shared" si="7"/>
        <v>5.2666666666666666</v>
      </c>
      <c r="E15" s="18">
        <f>AVERAGE(W7:AB7)</f>
        <v>4.4000000000000004</v>
      </c>
      <c r="F15" s="18">
        <f t="shared" si="8"/>
        <v>16.816666666666666</v>
      </c>
      <c r="G15" s="18">
        <f t="shared" si="4"/>
        <v>4.2041666666666666</v>
      </c>
      <c r="H15" s="5"/>
      <c r="I15" s="19" t="s">
        <v>18</v>
      </c>
      <c r="J15" s="25">
        <f>J9-1</f>
        <v>3</v>
      </c>
      <c r="K15" s="5">
        <f>SUMSQ(B16:E16)/(J10)-J11</f>
        <v>3.3239999999999554</v>
      </c>
      <c r="L15" s="6">
        <f>K15/J15</f>
        <v>1.1079999999999852</v>
      </c>
      <c r="M15" s="6">
        <f>L15/L17</f>
        <v>1.7733517094206763</v>
      </c>
      <c r="N15" s="6" t="str">
        <f>IF(M15&lt;O15,"tn",IF(M15&lt;P15,"*","**"))</f>
        <v>tn</v>
      </c>
      <c r="O15" s="6">
        <f>FINV(0.05,J15,J17)</f>
        <v>3.4902948194976045</v>
      </c>
      <c r="P15" s="6">
        <f>FINV(0.01,J15,J17)</f>
        <v>5.9525446815458682</v>
      </c>
    </row>
    <row r="16" spans="1:29" x14ac:dyDescent="0.25">
      <c r="A16" s="2" t="s">
        <v>30</v>
      </c>
      <c r="B16" s="6">
        <f>SUM(B11:B15)</f>
        <v>17.166666666666664</v>
      </c>
      <c r="C16" s="6">
        <f>SUM(C11:C15)</f>
        <v>17.866666666666667</v>
      </c>
      <c r="D16" s="6">
        <f>SUM(D11:D15)</f>
        <v>22.1</v>
      </c>
      <c r="E16" s="6">
        <f>SUM(E11:E15)</f>
        <v>17.266666666666666</v>
      </c>
      <c r="F16" s="18">
        <f t="shared" si="8"/>
        <v>74.400000000000006</v>
      </c>
      <c r="G16" s="18"/>
      <c r="H16" s="5"/>
      <c r="I16" s="19" t="s">
        <v>19</v>
      </c>
      <c r="J16" s="25">
        <f>J10-1</f>
        <v>4</v>
      </c>
      <c r="K16" s="6">
        <f>SUMSQ(F11:F15)/J9-J11</f>
        <v>1.4886666666666315</v>
      </c>
      <c r="L16" s="6">
        <f t="shared" ref="L16:L17" si="9">K16/J16</f>
        <v>0.37216666666665787</v>
      </c>
      <c r="M16" s="6">
        <f>L16/L17</f>
        <v>0.59565198061617475</v>
      </c>
      <c r="N16" s="6" t="str">
        <f t="shared" ref="N16" si="10">IF(M16&lt;O16,"tn",IF(M16&lt;P16,"*","**"))</f>
        <v>tn</v>
      </c>
      <c r="O16" s="6">
        <f>FINV(0.05,J16,J17)</f>
        <v>3.2591667269012499</v>
      </c>
      <c r="P16" s="6">
        <f>FINV(0.01,J16,J17)</f>
        <v>5.4119514344731394</v>
      </c>
    </row>
    <row r="17" spans="1:17" x14ac:dyDescent="0.25">
      <c r="A17" s="2" t="s">
        <v>31</v>
      </c>
      <c r="B17" s="21"/>
      <c r="C17" s="21"/>
      <c r="D17" s="21"/>
      <c r="E17" s="21"/>
      <c r="F17" s="6">
        <f>SUM(B11:E15)</f>
        <v>74.400000000000006</v>
      </c>
      <c r="G17" s="5"/>
      <c r="H17" s="5"/>
      <c r="I17" s="19" t="s">
        <v>20</v>
      </c>
      <c r="J17" s="25">
        <f>(J9-1)*(J10-1)</f>
        <v>12</v>
      </c>
      <c r="K17" s="6">
        <f>K18-K15-K16</f>
        <v>7.4976666666667029</v>
      </c>
      <c r="L17" s="6">
        <f t="shared" si="9"/>
        <v>0.62480555555555861</v>
      </c>
      <c r="M17" s="22"/>
      <c r="N17" s="8"/>
      <c r="O17" s="8"/>
      <c r="P17" s="8"/>
    </row>
    <row r="18" spans="1:17" x14ac:dyDescent="0.25">
      <c r="A18" s="2" t="s">
        <v>32</v>
      </c>
      <c r="B18" s="23"/>
      <c r="C18" s="23"/>
      <c r="D18" s="23"/>
      <c r="E18" s="23"/>
      <c r="F18" s="6">
        <f>AVERAGE(B11:E15)</f>
        <v>3.72</v>
      </c>
      <c r="G18" s="5"/>
      <c r="H18" s="5"/>
      <c r="I18" s="19" t="s">
        <v>21</v>
      </c>
      <c r="J18" s="25">
        <f>J9*J10-1</f>
        <v>19</v>
      </c>
      <c r="K18" s="6">
        <f>SUMSQ(B11:E15)-J11</f>
        <v>12.31033333333329</v>
      </c>
      <c r="L18" s="8"/>
      <c r="M18" s="22"/>
      <c r="N18" s="8"/>
      <c r="O18" s="22"/>
      <c r="P18" s="22"/>
    </row>
    <row r="19" spans="1:17" x14ac:dyDescent="0.25">
      <c r="B19" s="9"/>
      <c r="C19" s="9"/>
      <c r="D19" s="9"/>
      <c r="E19" s="9"/>
      <c r="F19" s="9"/>
      <c r="G19" s="9"/>
      <c r="H19" s="5"/>
      <c r="I19" s="9"/>
      <c r="J19" s="5"/>
      <c r="K19" s="5"/>
      <c r="L19" s="5"/>
      <c r="M19" s="5"/>
      <c r="N19" s="9"/>
      <c r="O19" s="24"/>
      <c r="P19" s="24"/>
    </row>
    <row r="20" spans="1:17" x14ac:dyDescent="0.25">
      <c r="H20" s="7"/>
      <c r="I20" s="11"/>
      <c r="J20" s="5"/>
      <c r="K20" s="5"/>
      <c r="L20" s="5"/>
      <c r="M20" s="9"/>
      <c r="N20" s="5"/>
      <c r="O20" s="10"/>
      <c r="P20" s="10"/>
    </row>
    <row r="21" spans="1:17" x14ac:dyDescent="0.25">
      <c r="H21" s="7"/>
    </row>
    <row r="22" spans="1:17" x14ac:dyDescent="0.25">
      <c r="A22" s="45"/>
      <c r="B22" s="45"/>
      <c r="C22" s="45"/>
      <c r="D22" s="45"/>
      <c r="E22" s="33"/>
      <c r="F22" s="34"/>
      <c r="K22" s="11"/>
      <c r="O22" s="28"/>
      <c r="P22" s="17"/>
      <c r="Q22" s="17"/>
    </row>
    <row r="23" spans="1:17" x14ac:dyDescent="0.25">
      <c r="A23" s="34"/>
      <c r="B23" s="36"/>
      <c r="C23" s="36"/>
      <c r="D23" s="36"/>
      <c r="E23" s="36"/>
      <c r="F23" s="34"/>
      <c r="I23" s="16"/>
      <c r="J23" s="26"/>
      <c r="K23" s="16"/>
      <c r="L23" s="26"/>
      <c r="M23" s="17"/>
      <c r="O23" s="28"/>
      <c r="P23" s="17"/>
      <c r="Q23" s="17"/>
    </row>
    <row r="24" spans="1:17" x14ac:dyDescent="0.25">
      <c r="A24" s="46"/>
      <c r="B24" s="36"/>
      <c r="C24" s="36"/>
      <c r="D24" s="36"/>
      <c r="E24" s="36"/>
      <c r="F24" s="34"/>
      <c r="I24" s="16"/>
      <c r="J24" s="26"/>
      <c r="K24" s="16"/>
      <c r="L24" s="26"/>
      <c r="M24" s="17"/>
      <c r="O24" s="28"/>
      <c r="P24" s="17"/>
      <c r="Q24" s="17"/>
    </row>
    <row r="25" spans="1:17" x14ac:dyDescent="0.25">
      <c r="A25" s="46"/>
      <c r="B25" s="36"/>
      <c r="C25" s="36"/>
      <c r="D25" s="36"/>
      <c r="E25" s="37"/>
      <c r="F25" s="34"/>
      <c r="H25" s="27"/>
      <c r="I25" s="28"/>
      <c r="J25" s="29"/>
      <c r="K25" s="28"/>
      <c r="L25" s="26"/>
      <c r="M25" s="17"/>
      <c r="O25" s="28"/>
      <c r="P25" s="17"/>
      <c r="Q25" s="17"/>
    </row>
    <row r="26" spans="1:17" x14ac:dyDescent="0.25">
      <c r="A26" s="33"/>
      <c r="B26" s="38"/>
      <c r="C26" s="39"/>
      <c r="D26" s="36"/>
      <c r="E26" s="35"/>
      <c r="F26" s="34"/>
      <c r="H26" s="27"/>
      <c r="I26" s="28"/>
      <c r="J26" s="29"/>
      <c r="K26" s="28"/>
      <c r="L26" s="26"/>
      <c r="M26" s="17"/>
      <c r="O26" s="28"/>
      <c r="P26" s="17"/>
      <c r="Q26" s="17"/>
    </row>
    <row r="27" spans="1:17" x14ac:dyDescent="0.25">
      <c r="A27" s="33"/>
      <c r="B27" s="38"/>
      <c r="C27" s="39"/>
      <c r="D27" s="36"/>
      <c r="E27" s="35"/>
      <c r="F27" s="34"/>
      <c r="H27" s="27"/>
      <c r="I27" s="28"/>
      <c r="J27" s="30"/>
      <c r="K27" s="31"/>
    </row>
    <row r="28" spans="1:17" x14ac:dyDescent="0.25">
      <c r="A28" s="33"/>
      <c r="B28" s="38"/>
      <c r="C28" s="39"/>
      <c r="D28" s="36"/>
      <c r="E28" s="35"/>
      <c r="F28" s="34"/>
      <c r="H28" s="32"/>
      <c r="I28" s="28"/>
      <c r="J28" s="30"/>
      <c r="K28" s="31"/>
    </row>
    <row r="29" spans="1:17" x14ac:dyDescent="0.25">
      <c r="A29" s="34"/>
      <c r="B29" s="38"/>
      <c r="C29" s="39"/>
      <c r="D29" s="36"/>
      <c r="E29" s="34"/>
      <c r="F29" s="34"/>
    </row>
    <row r="30" spans="1:17" x14ac:dyDescent="0.25">
      <c r="A30" s="34"/>
      <c r="B30" s="38"/>
      <c r="C30" s="39"/>
      <c r="D30" s="36"/>
      <c r="E30" s="34"/>
      <c r="F30" s="34"/>
    </row>
    <row r="31" spans="1:17" x14ac:dyDescent="0.25">
      <c r="A31" s="34"/>
      <c r="B31" s="38"/>
      <c r="C31" s="40"/>
      <c r="D31" s="36"/>
      <c r="E31" s="34"/>
      <c r="F31" s="34"/>
    </row>
    <row r="32" spans="1:17" x14ac:dyDescent="0.25">
      <c r="A32" s="34"/>
      <c r="B32" s="34"/>
      <c r="C32" s="34"/>
      <c r="D32" s="34"/>
      <c r="E32" s="34"/>
      <c r="F32" s="34"/>
    </row>
  </sheetData>
  <sortState xmlns:xlrd2="http://schemas.microsoft.com/office/spreadsheetml/2017/richdata2" ref="O22:R26">
    <sortCondition ref="P23"/>
  </sortState>
  <mergeCells count="9">
    <mergeCell ref="W1:AC1"/>
    <mergeCell ref="A9:A10"/>
    <mergeCell ref="B9:E9"/>
    <mergeCell ref="F9:F10"/>
    <mergeCell ref="A22:D22"/>
    <mergeCell ref="A24:A25"/>
    <mergeCell ref="B1:H1"/>
    <mergeCell ref="I1:O1"/>
    <mergeCell ref="P1:V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EA9E7-BA91-4414-A351-4122764CADAD}">
  <dimension ref="A1:AC32"/>
  <sheetViews>
    <sheetView topLeftCell="A11" workbookViewId="0">
      <selection activeCell="H20" sqref="H20:L26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29" x14ac:dyDescent="0.25">
      <c r="B1" s="47" t="s">
        <v>43</v>
      </c>
      <c r="C1" s="47"/>
      <c r="D1" s="47"/>
      <c r="E1" s="47"/>
      <c r="F1" s="47"/>
      <c r="G1" s="47"/>
      <c r="H1" s="47"/>
      <c r="I1" s="47" t="s">
        <v>42</v>
      </c>
      <c r="J1" s="47"/>
      <c r="K1" s="47"/>
      <c r="L1" s="47"/>
      <c r="M1" s="47"/>
      <c r="N1" s="47"/>
      <c r="O1" s="47"/>
      <c r="P1" s="47" t="s">
        <v>41</v>
      </c>
      <c r="Q1" s="47"/>
      <c r="R1" s="47"/>
      <c r="S1" s="47"/>
      <c r="T1" s="47"/>
      <c r="U1" s="47"/>
      <c r="V1" s="47"/>
      <c r="W1" s="47" t="s">
        <v>40</v>
      </c>
      <c r="X1" s="47"/>
      <c r="Y1" s="47"/>
      <c r="Z1" s="47"/>
      <c r="AA1" s="47"/>
      <c r="AB1" s="47"/>
      <c r="AC1" s="47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6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6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6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6</v>
      </c>
    </row>
    <row r="3" spans="1:29" x14ac:dyDescent="0.25">
      <c r="A3" t="s">
        <v>1</v>
      </c>
      <c r="B3">
        <v>7.4</v>
      </c>
      <c r="C3">
        <v>5.9</v>
      </c>
      <c r="D3">
        <v>6.2</v>
      </c>
      <c r="E3">
        <v>5.4</v>
      </c>
      <c r="H3">
        <f>AVERAGE(B3:G3)</f>
        <v>6.2249999999999996</v>
      </c>
      <c r="I3">
        <v>8.1</v>
      </c>
      <c r="J3">
        <v>6.7</v>
      </c>
      <c r="K3">
        <v>8.4</v>
      </c>
      <c r="L3">
        <v>7.2</v>
      </c>
      <c r="M3">
        <v>7.8</v>
      </c>
      <c r="N3">
        <v>5.0999999999999996</v>
      </c>
      <c r="O3">
        <f>AVERAGE(I3:N3)</f>
        <v>7.2166666666666677</v>
      </c>
      <c r="P3">
        <v>5.7</v>
      </c>
      <c r="Q3">
        <v>13.1</v>
      </c>
      <c r="R3">
        <v>7.2</v>
      </c>
      <c r="S3">
        <v>5.6</v>
      </c>
      <c r="T3">
        <v>8.1999999999999993</v>
      </c>
      <c r="U3">
        <v>7.4</v>
      </c>
      <c r="V3">
        <f>AVERAGE(P3:U3)</f>
        <v>7.8666666666666663</v>
      </c>
      <c r="W3">
        <v>9.6999999999999993</v>
      </c>
      <c r="X3">
        <v>7.1</v>
      </c>
      <c r="Y3">
        <v>8.6</v>
      </c>
      <c r="Z3">
        <v>9.1999999999999993</v>
      </c>
      <c r="AC3">
        <f>AVERAGE(W3:AB3)</f>
        <v>8.6499999999999986</v>
      </c>
    </row>
    <row r="4" spans="1:29" x14ac:dyDescent="0.25">
      <c r="A4" t="s">
        <v>2</v>
      </c>
      <c r="B4">
        <v>15.2</v>
      </c>
      <c r="C4">
        <v>11.1</v>
      </c>
      <c r="D4">
        <v>9.6</v>
      </c>
      <c r="E4">
        <v>12.4</v>
      </c>
      <c r="F4">
        <v>15.6</v>
      </c>
      <c r="G4">
        <v>11.1</v>
      </c>
      <c r="H4">
        <f t="shared" ref="H4:H7" si="0">AVERAGE(B4:G4)</f>
        <v>12.5</v>
      </c>
      <c r="I4">
        <v>14.2</v>
      </c>
      <c r="J4">
        <v>13.9</v>
      </c>
      <c r="K4">
        <v>10.3</v>
      </c>
      <c r="L4">
        <v>6.7</v>
      </c>
      <c r="M4">
        <v>7.2</v>
      </c>
      <c r="N4">
        <v>9.6</v>
      </c>
      <c r="O4">
        <f t="shared" ref="O4:O7" si="1">AVERAGE(I4:N4)</f>
        <v>10.316666666666668</v>
      </c>
      <c r="P4">
        <v>17.3</v>
      </c>
      <c r="Q4">
        <v>18.8</v>
      </c>
      <c r="R4">
        <v>18.600000000000001</v>
      </c>
      <c r="S4">
        <v>16.100000000000001</v>
      </c>
      <c r="T4">
        <v>17.7</v>
      </c>
      <c r="U4">
        <v>14.5</v>
      </c>
      <c r="V4">
        <f t="shared" ref="V4:V7" si="2">AVERAGE(P4:U4)</f>
        <v>17.166666666666668</v>
      </c>
      <c r="W4">
        <v>4.3</v>
      </c>
      <c r="X4">
        <v>10.1</v>
      </c>
      <c r="Y4">
        <v>6.2</v>
      </c>
      <c r="Z4">
        <v>3.4</v>
      </c>
      <c r="AA4">
        <v>7.4</v>
      </c>
      <c r="AB4">
        <v>9.6</v>
      </c>
      <c r="AC4">
        <f t="shared" ref="AC4:AC7" si="3">AVERAGE(W4:AB4)</f>
        <v>6.833333333333333</v>
      </c>
    </row>
    <row r="5" spans="1:29" x14ac:dyDescent="0.25">
      <c r="A5" t="s">
        <v>3</v>
      </c>
      <c r="B5">
        <v>6.4</v>
      </c>
      <c r="C5">
        <v>12.2</v>
      </c>
      <c r="D5">
        <v>7.4</v>
      </c>
      <c r="E5">
        <v>13.2</v>
      </c>
      <c r="F5">
        <v>12.2</v>
      </c>
      <c r="G5">
        <v>9.8000000000000007</v>
      </c>
      <c r="H5">
        <f t="shared" si="0"/>
        <v>10.200000000000001</v>
      </c>
      <c r="I5">
        <v>6.7</v>
      </c>
      <c r="J5">
        <v>9.3000000000000007</v>
      </c>
      <c r="K5">
        <v>13.6</v>
      </c>
      <c r="L5">
        <v>15.1</v>
      </c>
      <c r="M5">
        <v>10.4</v>
      </c>
      <c r="N5">
        <v>11.4</v>
      </c>
      <c r="O5">
        <f t="shared" si="1"/>
        <v>11.083333333333334</v>
      </c>
      <c r="P5">
        <v>14.1</v>
      </c>
      <c r="Q5">
        <v>16.399999999999999</v>
      </c>
      <c r="R5">
        <v>17.399999999999999</v>
      </c>
      <c r="S5">
        <v>14.4</v>
      </c>
      <c r="T5">
        <v>17.100000000000001</v>
      </c>
      <c r="U5">
        <v>17.399999999999999</v>
      </c>
      <c r="V5">
        <f t="shared" si="2"/>
        <v>16.133333333333336</v>
      </c>
      <c r="W5">
        <v>11.1</v>
      </c>
      <c r="X5">
        <v>11.3</v>
      </c>
      <c r="Y5">
        <v>13.1</v>
      </c>
      <c r="Z5">
        <v>13.4</v>
      </c>
      <c r="AA5">
        <v>11.9</v>
      </c>
      <c r="AB5">
        <v>12.1</v>
      </c>
      <c r="AC5">
        <f t="shared" si="3"/>
        <v>12.149999999999999</v>
      </c>
    </row>
    <row r="6" spans="1:29" x14ac:dyDescent="0.25">
      <c r="A6" t="s">
        <v>4</v>
      </c>
      <c r="B6">
        <v>12.2</v>
      </c>
      <c r="C6">
        <v>10.4</v>
      </c>
      <c r="D6">
        <v>10.3</v>
      </c>
      <c r="E6">
        <v>10.3</v>
      </c>
      <c r="F6">
        <v>9.1999999999999993</v>
      </c>
      <c r="G6">
        <v>10.199999999999999</v>
      </c>
      <c r="H6">
        <f t="shared" si="0"/>
        <v>10.433333333333335</v>
      </c>
      <c r="I6">
        <v>10.1</v>
      </c>
      <c r="J6">
        <v>9.8000000000000007</v>
      </c>
      <c r="K6">
        <v>13.9</v>
      </c>
      <c r="L6">
        <v>8.6</v>
      </c>
      <c r="M6">
        <v>9.1</v>
      </c>
      <c r="N6">
        <v>6.9</v>
      </c>
      <c r="O6">
        <f t="shared" si="1"/>
        <v>9.7333333333333325</v>
      </c>
      <c r="P6">
        <v>11.7</v>
      </c>
      <c r="Q6">
        <v>11.6</v>
      </c>
      <c r="R6">
        <v>16.399999999999999</v>
      </c>
      <c r="S6">
        <v>12.1</v>
      </c>
      <c r="T6">
        <v>11.1</v>
      </c>
      <c r="U6">
        <v>9.4</v>
      </c>
      <c r="V6">
        <f t="shared" si="2"/>
        <v>12.049999999999999</v>
      </c>
      <c r="W6">
        <v>7.6</v>
      </c>
      <c r="X6">
        <v>8.9</v>
      </c>
      <c r="Y6">
        <v>9.9</v>
      </c>
      <c r="Z6">
        <v>8.6</v>
      </c>
      <c r="AA6">
        <v>8.6999999999999993</v>
      </c>
      <c r="AC6">
        <f t="shared" si="3"/>
        <v>8.74</v>
      </c>
    </row>
    <row r="7" spans="1:29" x14ac:dyDescent="0.25">
      <c r="A7" t="s">
        <v>5</v>
      </c>
      <c r="B7">
        <v>6.9</v>
      </c>
      <c r="C7">
        <v>10.199999999999999</v>
      </c>
      <c r="D7">
        <v>11.9</v>
      </c>
      <c r="E7">
        <v>10.1</v>
      </c>
      <c r="F7">
        <v>8.4</v>
      </c>
      <c r="G7">
        <v>10.4</v>
      </c>
      <c r="H7">
        <f t="shared" si="0"/>
        <v>9.65</v>
      </c>
      <c r="I7">
        <v>14.1</v>
      </c>
      <c r="J7">
        <v>12.8</v>
      </c>
      <c r="K7">
        <v>12.6</v>
      </c>
      <c r="L7">
        <v>12.9</v>
      </c>
      <c r="M7">
        <v>11.3</v>
      </c>
      <c r="N7">
        <v>11.6</v>
      </c>
      <c r="O7">
        <f t="shared" si="1"/>
        <v>12.549999999999999</v>
      </c>
      <c r="P7">
        <v>13.1</v>
      </c>
      <c r="Q7">
        <v>15.2</v>
      </c>
      <c r="R7">
        <v>9.1999999999999993</v>
      </c>
      <c r="S7">
        <v>14.7</v>
      </c>
      <c r="T7">
        <v>12.1</v>
      </c>
      <c r="U7">
        <v>12.1</v>
      </c>
      <c r="V7">
        <f t="shared" si="2"/>
        <v>12.733333333333333</v>
      </c>
      <c r="W7">
        <v>8.4</v>
      </c>
      <c r="X7">
        <v>9.1999999999999993</v>
      </c>
      <c r="Y7">
        <v>8.6</v>
      </c>
      <c r="Z7">
        <v>8.1</v>
      </c>
      <c r="AA7">
        <v>7.1</v>
      </c>
      <c r="AB7">
        <v>7.8</v>
      </c>
      <c r="AC7">
        <f t="shared" si="3"/>
        <v>8.2000000000000011</v>
      </c>
    </row>
    <row r="8" spans="1:29" x14ac:dyDescent="0.25">
      <c r="A8" s="12"/>
      <c r="B8" s="12"/>
      <c r="C8" s="12"/>
      <c r="D8" s="12"/>
      <c r="E8" s="12"/>
      <c r="F8" s="12"/>
      <c r="G8" s="13"/>
      <c r="I8" s="4"/>
      <c r="J8" s="4"/>
      <c r="K8" s="4"/>
      <c r="L8" s="4"/>
      <c r="M8" s="4"/>
      <c r="N8" s="4"/>
    </row>
    <row r="9" spans="1:29" ht="15" customHeight="1" x14ac:dyDescent="0.25">
      <c r="A9" s="48" t="s">
        <v>23</v>
      </c>
      <c r="B9" s="49" t="s">
        <v>24</v>
      </c>
      <c r="C9" s="50"/>
      <c r="D9" s="50"/>
      <c r="E9" s="51"/>
      <c r="F9" s="52" t="s">
        <v>25</v>
      </c>
      <c r="G9" s="14"/>
      <c r="I9" s="1" t="s">
        <v>7</v>
      </c>
      <c r="J9" s="2">
        <v>4</v>
      </c>
    </row>
    <row r="10" spans="1:29" ht="15" customHeight="1" x14ac:dyDescent="0.25">
      <c r="A10" s="48"/>
      <c r="B10" s="2" t="s">
        <v>26</v>
      </c>
      <c r="C10" s="2" t="s">
        <v>27</v>
      </c>
      <c r="D10" s="2" t="s">
        <v>28</v>
      </c>
      <c r="E10" s="2" t="s">
        <v>29</v>
      </c>
      <c r="F10" s="53"/>
      <c r="G10" s="15" t="s">
        <v>6</v>
      </c>
      <c r="I10" s="3" t="s">
        <v>8</v>
      </c>
      <c r="J10" s="2">
        <v>5</v>
      </c>
      <c r="M10" s="4"/>
      <c r="N10" s="4"/>
    </row>
    <row r="11" spans="1:29" x14ac:dyDescent="0.25">
      <c r="A11" s="2" t="s">
        <v>1</v>
      </c>
      <c r="B11" s="18">
        <f>AVERAGE(B3:G3)</f>
        <v>6.2249999999999996</v>
      </c>
      <c r="C11" s="18">
        <f>AVERAGE(I3:N3)</f>
        <v>7.2166666666666677</v>
      </c>
      <c r="D11" s="18">
        <f>AVERAGE(P3:U3)</f>
        <v>7.8666666666666663</v>
      </c>
      <c r="E11" s="18">
        <f>AVERAGE(W3:AB3)</f>
        <v>8.6499999999999986</v>
      </c>
      <c r="F11" s="18">
        <f>SUM(B11:E11)</f>
        <v>29.958333333333332</v>
      </c>
      <c r="G11" s="18">
        <f t="shared" ref="G11:G15" si="4">AVERAGE(B11:E11)</f>
        <v>7.489583333333333</v>
      </c>
      <c r="H11" s="9"/>
      <c r="I11" s="19" t="s">
        <v>9</v>
      </c>
      <c r="J11" s="6">
        <f>F17^2/(J9*J10)</f>
        <v>2214.0743168055556</v>
      </c>
      <c r="K11" s="5"/>
      <c r="L11" s="5"/>
      <c r="M11" s="20"/>
      <c r="N11" s="20"/>
      <c r="O11" s="9"/>
      <c r="P11" s="9"/>
    </row>
    <row r="12" spans="1:29" x14ac:dyDescent="0.25">
      <c r="A12" s="2" t="s">
        <v>2</v>
      </c>
      <c r="B12" s="18">
        <f t="shared" ref="B12:B15" si="5">AVERAGE(B4:G4)</f>
        <v>12.5</v>
      </c>
      <c r="C12" s="18">
        <f t="shared" ref="C12:C15" si="6">AVERAGE(I4:N4)</f>
        <v>10.316666666666668</v>
      </c>
      <c r="D12" s="18">
        <f t="shared" ref="D12:D15" si="7">AVERAGE(P4:U4)</f>
        <v>17.166666666666668</v>
      </c>
      <c r="E12" s="18">
        <f>AVERAGE(W4:AB4)</f>
        <v>6.833333333333333</v>
      </c>
      <c r="F12" s="18">
        <f t="shared" ref="F12:F16" si="8">SUM(B12:E12)</f>
        <v>46.81666666666667</v>
      </c>
      <c r="G12" s="18">
        <f t="shared" si="4"/>
        <v>11.704166666666667</v>
      </c>
      <c r="H12" s="5"/>
      <c r="I12" s="9"/>
      <c r="J12" s="9"/>
      <c r="K12" s="9"/>
      <c r="L12" s="9"/>
      <c r="M12" s="9"/>
      <c r="N12" s="5"/>
      <c r="O12" s="9"/>
      <c r="P12" s="9"/>
    </row>
    <row r="13" spans="1:29" x14ac:dyDescent="0.25">
      <c r="A13" s="2" t="s">
        <v>3</v>
      </c>
      <c r="B13" s="18">
        <f t="shared" si="5"/>
        <v>10.200000000000001</v>
      </c>
      <c r="C13" s="18">
        <f t="shared" si="6"/>
        <v>11.083333333333334</v>
      </c>
      <c r="D13" s="18">
        <f t="shared" si="7"/>
        <v>16.133333333333336</v>
      </c>
      <c r="E13" s="18">
        <f>AVERAGE(W5:AB5)</f>
        <v>12.149999999999999</v>
      </c>
      <c r="F13" s="18">
        <f t="shared" si="8"/>
        <v>49.56666666666667</v>
      </c>
      <c r="G13" s="18">
        <f t="shared" si="4"/>
        <v>12.391666666666667</v>
      </c>
      <c r="H13" s="5"/>
      <c r="I13" s="9"/>
      <c r="J13" s="9"/>
      <c r="K13" s="9"/>
      <c r="L13" s="9"/>
      <c r="M13" s="9"/>
      <c r="N13" s="9"/>
      <c r="O13" s="9"/>
      <c r="P13" s="9"/>
    </row>
    <row r="14" spans="1:29" x14ac:dyDescent="0.25">
      <c r="A14" s="2" t="s">
        <v>4</v>
      </c>
      <c r="B14" s="18">
        <f t="shared" si="5"/>
        <v>10.433333333333335</v>
      </c>
      <c r="C14" s="18">
        <f t="shared" si="6"/>
        <v>9.7333333333333325</v>
      </c>
      <c r="D14" s="18">
        <f t="shared" si="7"/>
        <v>12.049999999999999</v>
      </c>
      <c r="E14" s="18">
        <f>AVERAGE(W6:AB6)</f>
        <v>8.74</v>
      </c>
      <c r="F14" s="18">
        <f t="shared" si="8"/>
        <v>40.956666666666671</v>
      </c>
      <c r="G14" s="18">
        <f t="shared" si="4"/>
        <v>10.239166666666668</v>
      </c>
      <c r="H14" s="5"/>
      <c r="I14" s="18" t="s">
        <v>10</v>
      </c>
      <c r="J14" s="6" t="s">
        <v>11</v>
      </c>
      <c r="K14" s="6" t="s">
        <v>12</v>
      </c>
      <c r="L14" s="6" t="s">
        <v>13</v>
      </c>
      <c r="M14" s="6" t="s">
        <v>14</v>
      </c>
      <c r="N14" s="6" t="s">
        <v>15</v>
      </c>
      <c r="O14" s="6" t="s">
        <v>16</v>
      </c>
      <c r="P14" s="6" t="s">
        <v>17</v>
      </c>
    </row>
    <row r="15" spans="1:29" x14ac:dyDescent="0.25">
      <c r="A15" s="2" t="s">
        <v>5</v>
      </c>
      <c r="B15" s="18">
        <f t="shared" si="5"/>
        <v>9.65</v>
      </c>
      <c r="C15" s="18">
        <f t="shared" si="6"/>
        <v>12.549999999999999</v>
      </c>
      <c r="D15" s="18">
        <f t="shared" si="7"/>
        <v>12.733333333333333</v>
      </c>
      <c r="E15" s="18">
        <f>AVERAGE(W7:AB7)</f>
        <v>8.2000000000000011</v>
      </c>
      <c r="F15" s="18">
        <f t="shared" si="8"/>
        <v>43.133333333333333</v>
      </c>
      <c r="G15" s="18">
        <f t="shared" si="4"/>
        <v>10.783333333333333</v>
      </c>
      <c r="H15" s="5"/>
      <c r="I15" s="19" t="s">
        <v>18</v>
      </c>
      <c r="J15" s="25">
        <f>J9-1</f>
        <v>3</v>
      </c>
      <c r="K15" s="5">
        <f>SUMSQ(B16:E16)/(J10)-J11</f>
        <v>51.687939305555574</v>
      </c>
      <c r="L15" s="6">
        <f>K15/J15</f>
        <v>17.229313101851858</v>
      </c>
      <c r="M15" s="6">
        <f>L15/L17</f>
        <v>4.2304427690524662</v>
      </c>
      <c r="N15" s="6" t="str">
        <f>IF(M15&lt;O15,"tn",IF(M15&lt;P15,"*","**"))</f>
        <v>*</v>
      </c>
      <c r="O15" s="6">
        <f>FINV(0.05,J15,J17)</f>
        <v>3.4902948194976045</v>
      </c>
      <c r="P15" s="6">
        <f>FINV(0.01,J15,J17)</f>
        <v>5.9525446815458682</v>
      </c>
    </row>
    <row r="16" spans="1:29" x14ac:dyDescent="0.25">
      <c r="A16" s="2" t="s">
        <v>30</v>
      </c>
      <c r="B16" s="6">
        <f>SUM(B11:B15)</f>
        <v>49.00833333333334</v>
      </c>
      <c r="C16" s="6">
        <f>SUM(C11:C15)</f>
        <v>50.9</v>
      </c>
      <c r="D16" s="6">
        <f>SUM(D11:D15)</f>
        <v>65.95</v>
      </c>
      <c r="E16" s="6">
        <f>SUM(E11:E15)</f>
        <v>44.573333333333331</v>
      </c>
      <c r="F16" s="18">
        <f t="shared" si="8"/>
        <v>210.43166666666667</v>
      </c>
      <c r="G16" s="18"/>
      <c r="H16" s="5"/>
      <c r="I16" s="19" t="s">
        <v>19</v>
      </c>
      <c r="J16" s="25">
        <f>J10-1</f>
        <v>4</v>
      </c>
      <c r="K16" s="6">
        <f>SUMSQ(F11:F15)/J9-J11</f>
        <v>56.948044999999638</v>
      </c>
      <c r="L16" s="6">
        <f t="shared" ref="L16:L17" si="9">K16/J16</f>
        <v>14.23701124999991</v>
      </c>
      <c r="M16" s="6">
        <f>L16/L17</f>
        <v>3.4957204004265932</v>
      </c>
      <c r="N16" s="6" t="str">
        <f t="shared" ref="N16" si="10">IF(M16&lt;O16,"tn",IF(M16&lt;P16,"*","**"))</f>
        <v>*</v>
      </c>
      <c r="O16" s="6">
        <f>FINV(0.05,J16,J17)</f>
        <v>3.2591667269012499</v>
      </c>
      <c r="P16" s="6">
        <f>FINV(0.01,J16,J17)</f>
        <v>5.4119514344731394</v>
      </c>
    </row>
    <row r="17" spans="1:19" x14ac:dyDescent="0.25">
      <c r="A17" s="2" t="s">
        <v>31</v>
      </c>
      <c r="B17" s="21"/>
      <c r="C17" s="21"/>
      <c r="D17" s="21"/>
      <c r="E17" s="21"/>
      <c r="F17" s="6">
        <f>SUM(B11:E15)</f>
        <v>210.43166666666667</v>
      </c>
      <c r="G17" s="5"/>
      <c r="H17" s="5"/>
      <c r="I17" s="19" t="s">
        <v>20</v>
      </c>
      <c r="J17" s="25">
        <f>(J9-1)*(J10-1)</f>
        <v>12</v>
      </c>
      <c r="K17" s="6">
        <f>K18-K15-K16</f>
        <v>48.87236833333418</v>
      </c>
      <c r="L17" s="6">
        <f t="shared" si="9"/>
        <v>4.0726973611111816</v>
      </c>
      <c r="M17" s="22"/>
      <c r="N17" s="8"/>
      <c r="O17" s="8"/>
      <c r="P17" s="8"/>
    </row>
    <row r="18" spans="1:19" x14ac:dyDescent="0.25">
      <c r="A18" s="2" t="s">
        <v>32</v>
      </c>
      <c r="B18" s="23"/>
      <c r="C18" s="23"/>
      <c r="D18" s="23"/>
      <c r="E18" s="23"/>
      <c r="F18" s="6">
        <f>AVERAGE(B11:E15)</f>
        <v>10.521583333333334</v>
      </c>
      <c r="G18" s="5"/>
      <c r="H18" s="5"/>
      <c r="I18" s="19" t="s">
        <v>21</v>
      </c>
      <c r="J18" s="25">
        <f>J9*J10-1</f>
        <v>19</v>
      </c>
      <c r="K18" s="6">
        <f>SUMSQ(B11:E15)-J11</f>
        <v>157.50835263888939</v>
      </c>
      <c r="L18" s="8"/>
      <c r="M18" s="22"/>
      <c r="N18" s="8"/>
      <c r="O18" s="22"/>
      <c r="P18" s="22"/>
    </row>
    <row r="19" spans="1:19" x14ac:dyDescent="0.25">
      <c r="B19" s="9"/>
      <c r="C19" s="9"/>
      <c r="D19" s="9"/>
      <c r="E19" s="9"/>
      <c r="F19" s="9"/>
      <c r="G19" s="9"/>
      <c r="H19" s="5"/>
      <c r="I19" s="9"/>
      <c r="J19" s="5"/>
      <c r="K19" s="5"/>
      <c r="L19" s="5"/>
      <c r="M19" s="5"/>
      <c r="N19" s="9"/>
      <c r="O19" s="24"/>
      <c r="P19" s="24"/>
    </row>
    <row r="20" spans="1:19" x14ac:dyDescent="0.25">
      <c r="H20" s="54"/>
      <c r="I20" s="55"/>
      <c r="J20" s="32"/>
      <c r="K20" s="32"/>
      <c r="L20" s="32"/>
      <c r="M20" s="9"/>
      <c r="N20" s="7"/>
      <c r="O20" s="11"/>
      <c r="P20" s="1" t="s">
        <v>19</v>
      </c>
      <c r="Q20" s="1" t="s">
        <v>34</v>
      </c>
      <c r="R20" s="1" t="s">
        <v>22</v>
      </c>
    </row>
    <row r="21" spans="1:19" x14ac:dyDescent="0.25">
      <c r="H21" s="54"/>
      <c r="I21" s="32"/>
      <c r="J21" s="28"/>
      <c r="K21" s="31"/>
      <c r="L21" s="32"/>
      <c r="M21" s="9"/>
      <c r="N21" s="7"/>
      <c r="P21" s="2" t="s">
        <v>1</v>
      </c>
      <c r="Q21" s="41">
        <f>G11</f>
        <v>7.489583333333333</v>
      </c>
      <c r="R21" s="1" t="s">
        <v>33</v>
      </c>
      <c r="S21" s="9"/>
    </row>
    <row r="22" spans="1:19" x14ac:dyDescent="0.25">
      <c r="A22" s="45"/>
      <c r="B22" s="45"/>
      <c r="C22" s="45"/>
      <c r="D22" s="45"/>
      <c r="E22" s="33"/>
      <c r="F22" s="34"/>
      <c r="H22" s="32"/>
      <c r="I22" s="32"/>
      <c r="J22" s="28"/>
      <c r="K22" s="31"/>
      <c r="L22" s="32"/>
      <c r="M22" s="9"/>
      <c r="P22" s="2" t="s">
        <v>2</v>
      </c>
      <c r="Q22" s="41">
        <f t="shared" ref="Q22:Q25" si="11">G12</f>
        <v>11.704166666666667</v>
      </c>
      <c r="R22" s="1" t="s">
        <v>35</v>
      </c>
    </row>
    <row r="23" spans="1:19" x14ac:dyDescent="0.25">
      <c r="A23" s="34"/>
      <c r="B23" s="36"/>
      <c r="C23" s="36"/>
      <c r="D23" s="36"/>
      <c r="E23" s="36"/>
      <c r="F23" s="34"/>
      <c r="H23" s="32"/>
      <c r="I23" s="28"/>
      <c r="J23" s="28"/>
      <c r="K23" s="31"/>
      <c r="L23" s="32"/>
      <c r="M23" s="17"/>
      <c r="O23" s="44"/>
      <c r="P23" s="2" t="s">
        <v>3</v>
      </c>
      <c r="Q23" s="41">
        <f t="shared" si="11"/>
        <v>12.391666666666667</v>
      </c>
      <c r="R23" s="1" t="s">
        <v>35</v>
      </c>
    </row>
    <row r="24" spans="1:19" x14ac:dyDescent="0.25">
      <c r="A24" s="46"/>
      <c r="B24" s="36"/>
      <c r="C24" s="36"/>
      <c r="D24" s="36"/>
      <c r="E24" s="36"/>
      <c r="F24" s="34"/>
      <c r="H24" s="32"/>
      <c r="I24" s="28"/>
      <c r="J24" s="28"/>
      <c r="K24" s="31"/>
      <c r="L24" s="32"/>
      <c r="M24" s="17"/>
      <c r="O24" s="44"/>
      <c r="P24" s="2" t="s">
        <v>4</v>
      </c>
      <c r="Q24" s="41">
        <f t="shared" si="11"/>
        <v>10.239166666666668</v>
      </c>
      <c r="R24" s="1" t="s">
        <v>45</v>
      </c>
    </row>
    <row r="25" spans="1:19" x14ac:dyDescent="0.25">
      <c r="A25" s="46"/>
      <c r="B25" s="36"/>
      <c r="C25" s="36"/>
      <c r="D25" s="36"/>
      <c r="E25" s="37"/>
      <c r="F25" s="34"/>
      <c r="H25" s="27"/>
      <c r="I25" s="28"/>
      <c r="J25" s="28"/>
      <c r="K25" s="31"/>
      <c r="L25" s="32"/>
      <c r="M25" s="17"/>
      <c r="N25" s="27"/>
      <c r="O25" s="28"/>
      <c r="P25" s="2" t="s">
        <v>5</v>
      </c>
      <c r="Q25" s="41">
        <f t="shared" si="11"/>
        <v>10.783333333333333</v>
      </c>
      <c r="R25" s="1" t="s">
        <v>35</v>
      </c>
    </row>
    <row r="26" spans="1:19" x14ac:dyDescent="0.25">
      <c r="A26" s="33"/>
      <c r="B26" s="38"/>
      <c r="C26" s="39"/>
      <c r="D26" s="36"/>
      <c r="E26" s="35"/>
      <c r="F26" s="34"/>
      <c r="H26" s="27"/>
      <c r="I26" s="28"/>
      <c r="J26" s="29"/>
      <c r="K26" s="56"/>
      <c r="L26" s="29"/>
      <c r="M26" s="17"/>
      <c r="N26" s="27" t="s">
        <v>37</v>
      </c>
      <c r="O26" s="28">
        <v>4.51</v>
      </c>
      <c r="P26" s="42" t="s">
        <v>44</v>
      </c>
      <c r="Q26" s="41">
        <f>O26*(L17/4)^0.5</f>
        <v>4.5507986001013476</v>
      </c>
      <c r="R26" s="42"/>
    </row>
    <row r="27" spans="1:19" x14ac:dyDescent="0.25">
      <c r="A27" s="33"/>
      <c r="B27" s="38"/>
      <c r="C27" s="39"/>
      <c r="D27" s="36"/>
      <c r="E27" s="35"/>
      <c r="F27" s="34"/>
      <c r="H27" s="27"/>
      <c r="I27" s="28"/>
      <c r="J27" s="30"/>
      <c r="K27" s="31"/>
    </row>
    <row r="28" spans="1:19" x14ac:dyDescent="0.25">
      <c r="A28" s="33"/>
      <c r="B28" s="38"/>
      <c r="C28" s="39"/>
      <c r="D28" s="36"/>
      <c r="E28" s="35"/>
      <c r="F28" s="34"/>
      <c r="H28" s="32"/>
      <c r="I28" s="28"/>
      <c r="J28" s="30"/>
      <c r="K28" s="31"/>
    </row>
    <row r="29" spans="1:19" x14ac:dyDescent="0.25">
      <c r="A29" s="34"/>
      <c r="B29" s="38"/>
      <c r="C29" s="39"/>
      <c r="D29" s="36"/>
      <c r="E29" s="34"/>
      <c r="F29" s="34"/>
    </row>
    <row r="30" spans="1:19" x14ac:dyDescent="0.25">
      <c r="A30" s="34"/>
      <c r="B30" s="38"/>
      <c r="C30" s="39"/>
      <c r="D30" s="36"/>
      <c r="E30" s="34"/>
      <c r="F30" s="34"/>
    </row>
    <row r="31" spans="1:19" x14ac:dyDescent="0.25">
      <c r="A31" s="34"/>
      <c r="B31" s="38"/>
      <c r="C31" s="40"/>
      <c r="D31" s="36"/>
      <c r="E31" s="34"/>
      <c r="F31" s="34"/>
    </row>
    <row r="32" spans="1:19" x14ac:dyDescent="0.25">
      <c r="A32" s="34"/>
      <c r="B32" s="34"/>
      <c r="C32" s="34"/>
      <c r="D32" s="34"/>
      <c r="E32" s="34"/>
      <c r="F32" s="34"/>
    </row>
  </sheetData>
  <mergeCells count="9">
    <mergeCell ref="W1:AC1"/>
    <mergeCell ref="A9:A10"/>
    <mergeCell ref="B9:E9"/>
    <mergeCell ref="F9:F10"/>
    <mergeCell ref="A22:D22"/>
    <mergeCell ref="A24:A25"/>
    <mergeCell ref="B1:H1"/>
    <mergeCell ref="I1:O1"/>
    <mergeCell ref="P1:V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C248E-1F07-4462-AEF6-A2A9BD1DE2CA}">
  <dimension ref="A1:AC32"/>
  <sheetViews>
    <sheetView topLeftCell="A11" workbookViewId="0">
      <selection activeCell="H20" sqref="H20:M26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29" x14ac:dyDescent="0.25">
      <c r="B1" s="47" t="s">
        <v>43</v>
      </c>
      <c r="C1" s="47"/>
      <c r="D1" s="47"/>
      <c r="E1" s="47"/>
      <c r="F1" s="47"/>
      <c r="G1" s="47"/>
      <c r="H1" s="47"/>
      <c r="I1" s="47" t="s">
        <v>42</v>
      </c>
      <c r="J1" s="47"/>
      <c r="K1" s="47"/>
      <c r="L1" s="47"/>
      <c r="M1" s="47"/>
      <c r="N1" s="47"/>
      <c r="O1" s="47"/>
      <c r="P1" s="47" t="s">
        <v>41</v>
      </c>
      <c r="Q1" s="47"/>
      <c r="R1" s="47"/>
      <c r="S1" s="47"/>
      <c r="T1" s="47"/>
      <c r="U1" s="47"/>
      <c r="V1" s="47"/>
      <c r="W1" s="47" t="s">
        <v>40</v>
      </c>
      <c r="X1" s="47"/>
      <c r="Y1" s="47"/>
      <c r="Z1" s="47"/>
      <c r="AA1" s="47"/>
      <c r="AB1" s="47"/>
      <c r="AC1" s="47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6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6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6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6</v>
      </c>
    </row>
    <row r="3" spans="1:29" x14ac:dyDescent="0.25">
      <c r="A3" t="s">
        <v>1</v>
      </c>
      <c r="B3">
        <v>10.199999999999999</v>
      </c>
      <c r="C3">
        <v>14.1</v>
      </c>
      <c r="D3">
        <v>8.1999999999999993</v>
      </c>
      <c r="E3">
        <v>5.6</v>
      </c>
      <c r="F3">
        <v>8.4</v>
      </c>
      <c r="G3">
        <v>11.2</v>
      </c>
      <c r="H3">
        <f>AVERAGE(B3:G3)</f>
        <v>9.6166666666666671</v>
      </c>
      <c r="I3">
        <v>7.1</v>
      </c>
      <c r="J3">
        <v>7.4</v>
      </c>
      <c r="K3">
        <v>12.1</v>
      </c>
      <c r="L3">
        <v>9.8000000000000007</v>
      </c>
      <c r="M3">
        <v>8.1</v>
      </c>
      <c r="N3">
        <v>5.4</v>
      </c>
      <c r="O3">
        <f>AVERAGE(I3:N3)</f>
        <v>8.3166666666666682</v>
      </c>
      <c r="P3">
        <v>7.9</v>
      </c>
      <c r="Q3">
        <v>7.3</v>
      </c>
      <c r="R3">
        <v>5.4</v>
      </c>
      <c r="S3">
        <v>13.9</v>
      </c>
      <c r="T3">
        <v>9.1999999999999993</v>
      </c>
      <c r="U3">
        <v>6.1</v>
      </c>
      <c r="V3">
        <f>AVERAGE(P3:U3)</f>
        <v>8.3000000000000007</v>
      </c>
      <c r="W3">
        <v>9.4</v>
      </c>
      <c r="X3">
        <v>15.4</v>
      </c>
      <c r="Y3">
        <v>18.100000000000001</v>
      </c>
      <c r="Z3">
        <v>11.8</v>
      </c>
      <c r="AA3">
        <v>9.5</v>
      </c>
      <c r="AC3">
        <f>AVERAGE(W3:AB3)</f>
        <v>12.84</v>
      </c>
    </row>
    <row r="4" spans="1:29" x14ac:dyDescent="0.25">
      <c r="A4" t="s">
        <v>2</v>
      </c>
      <c r="B4">
        <v>22.2</v>
      </c>
      <c r="C4">
        <v>16.899999999999999</v>
      </c>
      <c r="D4">
        <v>22.8</v>
      </c>
      <c r="E4">
        <v>21.6</v>
      </c>
      <c r="F4">
        <v>22.3</v>
      </c>
      <c r="G4">
        <v>23.2</v>
      </c>
      <c r="H4">
        <f t="shared" ref="H4:H7" si="0">AVERAGE(B4:G4)</f>
        <v>21.5</v>
      </c>
      <c r="I4">
        <v>23.8</v>
      </c>
      <c r="J4">
        <v>16.8</v>
      </c>
      <c r="K4">
        <v>25.7</v>
      </c>
      <c r="L4">
        <v>20.8</v>
      </c>
      <c r="M4">
        <v>9.1</v>
      </c>
      <c r="N4">
        <v>20.100000000000001</v>
      </c>
      <c r="O4">
        <f t="shared" ref="O4:O7" si="1">AVERAGE(I4:N4)</f>
        <v>19.383333333333329</v>
      </c>
      <c r="P4">
        <v>23.4</v>
      </c>
      <c r="Q4">
        <v>21.2</v>
      </c>
      <c r="R4">
        <v>27.1</v>
      </c>
      <c r="S4">
        <v>22.4</v>
      </c>
      <c r="T4">
        <v>26.1</v>
      </c>
      <c r="U4">
        <v>21.9</v>
      </c>
      <c r="V4">
        <f t="shared" ref="V4:V7" si="2">AVERAGE(P4:U4)</f>
        <v>23.683333333333334</v>
      </c>
      <c r="W4">
        <v>12.8</v>
      </c>
      <c r="X4">
        <v>10.7</v>
      </c>
      <c r="Y4">
        <v>14.4</v>
      </c>
      <c r="Z4">
        <v>14.6</v>
      </c>
      <c r="AA4">
        <v>14.3</v>
      </c>
      <c r="AB4">
        <v>6.2</v>
      </c>
      <c r="AC4">
        <f t="shared" ref="AC4:AC7" si="3">AVERAGE(W4:AB4)</f>
        <v>12.166666666666666</v>
      </c>
    </row>
    <row r="5" spans="1:29" x14ac:dyDescent="0.25">
      <c r="A5" t="s">
        <v>3</v>
      </c>
      <c r="B5">
        <v>21.3</v>
      </c>
      <c r="C5">
        <v>13.6</v>
      </c>
      <c r="D5">
        <v>18.8</v>
      </c>
      <c r="E5">
        <v>14.9</v>
      </c>
      <c r="F5">
        <v>16.899999999999999</v>
      </c>
      <c r="G5">
        <v>22.8</v>
      </c>
      <c r="H5">
        <f t="shared" si="0"/>
        <v>18.05</v>
      </c>
      <c r="I5">
        <v>15.6</v>
      </c>
      <c r="J5">
        <v>19.600000000000001</v>
      </c>
      <c r="K5">
        <v>22.6</v>
      </c>
      <c r="L5">
        <v>23.4</v>
      </c>
      <c r="M5">
        <v>18.3</v>
      </c>
      <c r="N5">
        <v>23.9</v>
      </c>
      <c r="O5">
        <f t="shared" si="1"/>
        <v>20.566666666666666</v>
      </c>
      <c r="P5">
        <v>16.7</v>
      </c>
      <c r="Q5">
        <v>25.7</v>
      </c>
      <c r="R5">
        <v>26.6</v>
      </c>
      <c r="S5">
        <v>22.1</v>
      </c>
      <c r="T5">
        <v>26.8</v>
      </c>
      <c r="U5">
        <v>24.8</v>
      </c>
      <c r="V5">
        <f t="shared" si="2"/>
        <v>23.783333333333331</v>
      </c>
      <c r="W5">
        <v>20.6</v>
      </c>
      <c r="X5">
        <v>19.8</v>
      </c>
      <c r="Y5">
        <v>21.2</v>
      </c>
      <c r="Z5">
        <v>15.9</v>
      </c>
      <c r="AA5">
        <v>19.7</v>
      </c>
      <c r="AB5">
        <v>18.7</v>
      </c>
      <c r="AC5">
        <f t="shared" si="3"/>
        <v>19.31666666666667</v>
      </c>
    </row>
    <row r="6" spans="1:29" x14ac:dyDescent="0.25">
      <c r="A6" t="s">
        <v>4</v>
      </c>
      <c r="B6">
        <v>14.2</v>
      </c>
      <c r="C6">
        <v>18.100000000000001</v>
      </c>
      <c r="D6">
        <v>16.899999999999999</v>
      </c>
      <c r="E6">
        <v>16.7</v>
      </c>
      <c r="F6">
        <v>15.2</v>
      </c>
      <c r="G6">
        <v>9.4</v>
      </c>
      <c r="H6">
        <f t="shared" si="0"/>
        <v>15.083333333333334</v>
      </c>
      <c r="I6">
        <v>14.4</v>
      </c>
      <c r="J6">
        <v>9.1</v>
      </c>
      <c r="K6">
        <v>14.8</v>
      </c>
      <c r="L6">
        <v>17.100000000000001</v>
      </c>
      <c r="M6">
        <v>13.1</v>
      </c>
      <c r="N6">
        <v>12.5</v>
      </c>
      <c r="O6">
        <f t="shared" si="1"/>
        <v>13.5</v>
      </c>
      <c r="P6">
        <v>17.2</v>
      </c>
      <c r="Q6">
        <v>14.4</v>
      </c>
      <c r="R6">
        <v>18.600000000000001</v>
      </c>
      <c r="S6">
        <v>22.1</v>
      </c>
      <c r="T6">
        <v>14.4</v>
      </c>
      <c r="U6">
        <v>20.399999999999999</v>
      </c>
      <c r="V6">
        <f t="shared" si="2"/>
        <v>17.850000000000005</v>
      </c>
      <c r="W6">
        <v>9.1</v>
      </c>
      <c r="X6">
        <v>9.9</v>
      </c>
      <c r="Y6">
        <v>9.4</v>
      </c>
      <c r="Z6">
        <v>18.399999999999999</v>
      </c>
      <c r="AA6">
        <v>12.9</v>
      </c>
      <c r="AB6">
        <v>11.8</v>
      </c>
      <c r="AC6">
        <f t="shared" si="3"/>
        <v>11.916666666666666</v>
      </c>
    </row>
    <row r="7" spans="1:29" x14ac:dyDescent="0.25">
      <c r="A7" t="s">
        <v>5</v>
      </c>
      <c r="B7">
        <v>11.1</v>
      </c>
      <c r="C7">
        <v>8.9</v>
      </c>
      <c r="D7">
        <v>12.1</v>
      </c>
      <c r="E7">
        <v>14.1</v>
      </c>
      <c r="F7">
        <v>6.7</v>
      </c>
      <c r="G7">
        <v>8.1999999999999993</v>
      </c>
      <c r="H7">
        <f t="shared" si="0"/>
        <v>10.183333333333335</v>
      </c>
      <c r="I7">
        <v>23.4</v>
      </c>
      <c r="J7">
        <v>18.399999999999999</v>
      </c>
      <c r="K7">
        <v>20.6</v>
      </c>
      <c r="L7">
        <v>18.8</v>
      </c>
      <c r="M7">
        <v>19.600000000000001</v>
      </c>
      <c r="N7">
        <v>19.399999999999999</v>
      </c>
      <c r="O7">
        <f t="shared" si="1"/>
        <v>20.033333333333335</v>
      </c>
      <c r="P7">
        <v>19.399999999999999</v>
      </c>
      <c r="Q7">
        <v>20.399999999999999</v>
      </c>
      <c r="R7">
        <v>20.9</v>
      </c>
      <c r="S7">
        <v>15.2</v>
      </c>
      <c r="T7">
        <v>17.100000000000001</v>
      </c>
      <c r="V7">
        <f t="shared" si="2"/>
        <v>18.600000000000001</v>
      </c>
      <c r="W7">
        <v>15.1</v>
      </c>
      <c r="X7">
        <v>7.6</v>
      </c>
      <c r="Y7">
        <v>9.6</v>
      </c>
      <c r="Z7">
        <v>9.4</v>
      </c>
      <c r="AA7">
        <v>19.2</v>
      </c>
      <c r="AB7">
        <v>7.6</v>
      </c>
      <c r="AC7">
        <f t="shared" si="3"/>
        <v>11.416666666666664</v>
      </c>
    </row>
    <row r="8" spans="1:29" x14ac:dyDescent="0.25">
      <c r="A8" s="12"/>
      <c r="B8" s="12"/>
      <c r="C8" s="12"/>
      <c r="D8" s="12"/>
      <c r="E8" s="12"/>
      <c r="F8" s="12"/>
      <c r="G8" s="13"/>
      <c r="I8" s="4"/>
      <c r="J8" s="4"/>
      <c r="K8" s="4"/>
      <c r="L8" s="4"/>
      <c r="M8" s="4"/>
      <c r="N8" s="4"/>
    </row>
    <row r="9" spans="1:29" ht="15" customHeight="1" x14ac:dyDescent="0.25">
      <c r="A9" s="48" t="s">
        <v>23</v>
      </c>
      <c r="B9" s="49" t="s">
        <v>24</v>
      </c>
      <c r="C9" s="50"/>
      <c r="D9" s="50"/>
      <c r="E9" s="51"/>
      <c r="F9" s="52" t="s">
        <v>25</v>
      </c>
      <c r="G9" s="14"/>
      <c r="I9" s="1" t="s">
        <v>7</v>
      </c>
      <c r="J9" s="2">
        <v>4</v>
      </c>
    </row>
    <row r="10" spans="1:29" ht="15" customHeight="1" x14ac:dyDescent="0.25">
      <c r="A10" s="48"/>
      <c r="B10" s="2" t="s">
        <v>26</v>
      </c>
      <c r="C10" s="2" t="s">
        <v>27</v>
      </c>
      <c r="D10" s="2" t="s">
        <v>28</v>
      </c>
      <c r="E10" s="2" t="s">
        <v>29</v>
      </c>
      <c r="F10" s="53"/>
      <c r="G10" s="15" t="s">
        <v>6</v>
      </c>
      <c r="I10" s="3" t="s">
        <v>8</v>
      </c>
      <c r="J10" s="2">
        <v>5</v>
      </c>
      <c r="M10" s="4"/>
      <c r="N10" s="4"/>
    </row>
    <row r="11" spans="1:29" x14ac:dyDescent="0.25">
      <c r="A11" s="2" t="s">
        <v>1</v>
      </c>
      <c r="B11" s="18">
        <f>AVERAGE(B3:G3)</f>
        <v>9.6166666666666671</v>
      </c>
      <c r="C11" s="18">
        <f>AVERAGE(I3:N3)</f>
        <v>8.3166666666666682</v>
      </c>
      <c r="D11" s="18">
        <f>AVERAGE(P3:U3)</f>
        <v>8.3000000000000007</v>
      </c>
      <c r="E11" s="18">
        <f>AVERAGE(W3:AB3)</f>
        <v>12.84</v>
      </c>
      <c r="F11" s="18">
        <f>SUM(B11:E11)</f>
        <v>39.073333333333338</v>
      </c>
      <c r="G11" s="18">
        <f t="shared" ref="G11:G15" si="4">AVERAGE(B11:E11)</f>
        <v>9.7683333333333344</v>
      </c>
      <c r="H11" s="9"/>
      <c r="I11" s="19" t="s">
        <v>9</v>
      </c>
      <c r="J11" s="6">
        <f>F17^2/(J9*J10)</f>
        <v>4996.1712355555583</v>
      </c>
      <c r="K11" s="5"/>
      <c r="L11" s="5"/>
      <c r="M11" s="20"/>
      <c r="N11" s="20"/>
      <c r="O11" s="9"/>
      <c r="P11" s="9"/>
    </row>
    <row r="12" spans="1:29" x14ac:dyDescent="0.25">
      <c r="A12" s="2" t="s">
        <v>2</v>
      </c>
      <c r="B12" s="18">
        <f t="shared" ref="B12:B15" si="5">AVERAGE(B4:G4)</f>
        <v>21.5</v>
      </c>
      <c r="C12" s="18">
        <f t="shared" ref="C12:C15" si="6">AVERAGE(I4:N4)</f>
        <v>19.383333333333329</v>
      </c>
      <c r="D12" s="18">
        <f t="shared" ref="D12:D15" si="7">AVERAGE(P4:U4)</f>
        <v>23.683333333333334</v>
      </c>
      <c r="E12" s="18">
        <f>AVERAGE(W4:AB4)</f>
        <v>12.166666666666666</v>
      </c>
      <c r="F12" s="18">
        <f t="shared" ref="F12:F16" si="8">SUM(B12:E12)</f>
        <v>76.733333333333334</v>
      </c>
      <c r="G12" s="18">
        <f t="shared" si="4"/>
        <v>19.183333333333334</v>
      </c>
      <c r="H12" s="5"/>
      <c r="I12" s="9"/>
      <c r="J12" s="9"/>
      <c r="K12" s="9"/>
      <c r="L12" s="9"/>
      <c r="M12" s="9"/>
      <c r="N12" s="5"/>
      <c r="O12" s="9"/>
      <c r="P12" s="9"/>
    </row>
    <row r="13" spans="1:29" x14ac:dyDescent="0.25">
      <c r="A13" s="2" t="s">
        <v>3</v>
      </c>
      <c r="B13" s="18">
        <f t="shared" si="5"/>
        <v>18.05</v>
      </c>
      <c r="C13" s="18">
        <f t="shared" si="6"/>
        <v>20.566666666666666</v>
      </c>
      <c r="D13" s="18">
        <f t="shared" si="7"/>
        <v>23.783333333333331</v>
      </c>
      <c r="E13" s="18">
        <f>AVERAGE(W5:AB5)</f>
        <v>19.31666666666667</v>
      </c>
      <c r="F13" s="18">
        <f t="shared" si="8"/>
        <v>81.716666666666669</v>
      </c>
      <c r="G13" s="18">
        <f t="shared" si="4"/>
        <v>20.429166666666667</v>
      </c>
      <c r="H13" s="5"/>
      <c r="I13" s="9"/>
      <c r="J13" s="9"/>
      <c r="K13" s="9"/>
      <c r="L13" s="9"/>
      <c r="M13" s="9"/>
      <c r="N13" s="9"/>
      <c r="O13" s="9"/>
      <c r="P13" s="9"/>
    </row>
    <row r="14" spans="1:29" x14ac:dyDescent="0.25">
      <c r="A14" s="2" t="s">
        <v>4</v>
      </c>
      <c r="B14" s="18">
        <f t="shared" si="5"/>
        <v>15.083333333333334</v>
      </c>
      <c r="C14" s="18">
        <f t="shared" si="6"/>
        <v>13.5</v>
      </c>
      <c r="D14" s="18">
        <f t="shared" si="7"/>
        <v>17.850000000000005</v>
      </c>
      <c r="E14" s="18">
        <f>AVERAGE(W6:AB6)</f>
        <v>11.916666666666666</v>
      </c>
      <c r="F14" s="18">
        <f t="shared" si="8"/>
        <v>58.35</v>
      </c>
      <c r="G14" s="18">
        <f t="shared" si="4"/>
        <v>14.5875</v>
      </c>
      <c r="H14" s="5"/>
      <c r="I14" s="18" t="s">
        <v>10</v>
      </c>
      <c r="J14" s="6" t="s">
        <v>11</v>
      </c>
      <c r="K14" s="6" t="s">
        <v>12</v>
      </c>
      <c r="L14" s="6" t="s">
        <v>13</v>
      </c>
      <c r="M14" s="6" t="s">
        <v>14</v>
      </c>
      <c r="N14" s="6" t="s">
        <v>15</v>
      </c>
      <c r="O14" s="6" t="s">
        <v>16</v>
      </c>
      <c r="P14" s="6" t="s">
        <v>17</v>
      </c>
    </row>
    <row r="15" spans="1:29" x14ac:dyDescent="0.25">
      <c r="A15" s="2" t="s">
        <v>5</v>
      </c>
      <c r="B15" s="18">
        <f t="shared" si="5"/>
        <v>10.183333333333335</v>
      </c>
      <c r="C15" s="18">
        <f t="shared" si="6"/>
        <v>20.033333333333335</v>
      </c>
      <c r="D15" s="18">
        <f t="shared" si="7"/>
        <v>18.600000000000001</v>
      </c>
      <c r="E15" s="18">
        <f>AVERAGE(W7:AB7)</f>
        <v>11.416666666666664</v>
      </c>
      <c r="F15" s="18">
        <f t="shared" si="8"/>
        <v>60.233333333333334</v>
      </c>
      <c r="G15" s="18">
        <f t="shared" si="4"/>
        <v>15.058333333333334</v>
      </c>
      <c r="H15" s="5"/>
      <c r="I15" s="19" t="s">
        <v>18</v>
      </c>
      <c r="J15" s="25">
        <f>J9-1</f>
        <v>3</v>
      </c>
      <c r="K15" s="5">
        <f>SUMSQ(B16:E16)/(J10)-J11</f>
        <v>66.408617777775362</v>
      </c>
      <c r="L15" s="6">
        <f>K15/J15</f>
        <v>22.136205925925122</v>
      </c>
      <c r="M15" s="6">
        <f>L15/L17</f>
        <v>1.9838569158268515</v>
      </c>
      <c r="N15" s="6" t="str">
        <f>IF(M15&lt;O15,"tn",IF(M15&lt;P15,"*","**"))</f>
        <v>tn</v>
      </c>
      <c r="O15" s="6">
        <f>FINV(0.05,J15,J17)</f>
        <v>3.4902948194976045</v>
      </c>
      <c r="P15" s="6">
        <f>FINV(0.01,J15,J17)</f>
        <v>5.9525446815458682</v>
      </c>
    </row>
    <row r="16" spans="1:29" x14ac:dyDescent="0.25">
      <c r="A16" s="2" t="s">
        <v>30</v>
      </c>
      <c r="B16" s="6">
        <f>SUM(B11:B15)</f>
        <v>74.433333333333337</v>
      </c>
      <c r="C16" s="6">
        <f>SUM(C11:C15)</f>
        <v>81.8</v>
      </c>
      <c r="D16" s="6">
        <f>SUM(D11:D15)</f>
        <v>92.216666666666669</v>
      </c>
      <c r="E16" s="6">
        <f>SUM(E11:E15)</f>
        <v>67.656666666666666</v>
      </c>
      <c r="F16" s="18">
        <f t="shared" si="8"/>
        <v>316.10666666666668</v>
      </c>
      <c r="G16" s="18"/>
      <c r="H16" s="5"/>
      <c r="I16" s="19" t="s">
        <v>19</v>
      </c>
      <c r="J16" s="25">
        <f>J10-1</f>
        <v>4</v>
      </c>
      <c r="K16" s="6">
        <f>SUMSQ(F11:F15)/J9-J11</f>
        <v>285.10885888888697</v>
      </c>
      <c r="L16" s="6">
        <f t="shared" ref="L16:L17" si="9">K16/J16</f>
        <v>71.277214722221743</v>
      </c>
      <c r="M16" s="6">
        <f>L16/L17</f>
        <v>6.3878966359789819</v>
      </c>
      <c r="N16" s="6" t="str">
        <f t="shared" ref="N16" si="10">IF(M16&lt;O16,"tn",IF(M16&lt;P16,"*","**"))</f>
        <v>**</v>
      </c>
      <c r="O16" s="6">
        <f>FINV(0.05,J16,J17)</f>
        <v>3.2591667269012499</v>
      </c>
      <c r="P16" s="6">
        <f>FINV(0.01,J16,J17)</f>
        <v>5.4119514344731394</v>
      </c>
    </row>
    <row r="17" spans="1:19" x14ac:dyDescent="0.25">
      <c r="A17" s="2" t="s">
        <v>31</v>
      </c>
      <c r="B17" s="21"/>
      <c r="C17" s="21"/>
      <c r="D17" s="21"/>
      <c r="E17" s="21"/>
      <c r="F17" s="6">
        <f>SUM(B11:E15)</f>
        <v>316.10666666666674</v>
      </c>
      <c r="G17" s="5"/>
      <c r="H17" s="5"/>
      <c r="I17" s="19" t="s">
        <v>20</v>
      </c>
      <c r="J17" s="25">
        <f>(J9-1)*(J10-1)</f>
        <v>12</v>
      </c>
      <c r="K17" s="6">
        <f>K18-K15-K16</f>
        <v>133.89799888889047</v>
      </c>
      <c r="L17" s="6">
        <f t="shared" si="9"/>
        <v>11.158166574074206</v>
      </c>
      <c r="M17" s="22"/>
      <c r="N17" s="8"/>
      <c r="O17" s="8"/>
      <c r="P17" s="8"/>
    </row>
    <row r="18" spans="1:19" x14ac:dyDescent="0.25">
      <c r="A18" s="2" t="s">
        <v>32</v>
      </c>
      <c r="B18" s="23"/>
      <c r="C18" s="23"/>
      <c r="D18" s="23"/>
      <c r="E18" s="23"/>
      <c r="F18" s="6">
        <f>AVERAGE(B11:E15)</f>
        <v>15.805333333333337</v>
      </c>
      <c r="G18" s="5"/>
      <c r="H18" s="5"/>
      <c r="I18" s="19" t="s">
        <v>21</v>
      </c>
      <c r="J18" s="25">
        <f>J9*J10-1</f>
        <v>19</v>
      </c>
      <c r="K18" s="6">
        <f>SUMSQ(B11:E15)-J11</f>
        <v>485.4154755555528</v>
      </c>
      <c r="L18" s="8"/>
      <c r="M18" s="22"/>
      <c r="N18" s="8"/>
      <c r="O18" s="22"/>
      <c r="P18" s="22"/>
    </row>
    <row r="19" spans="1:19" x14ac:dyDescent="0.25">
      <c r="B19" s="9"/>
      <c r="C19" s="9"/>
      <c r="D19" s="9"/>
      <c r="E19" s="9"/>
      <c r="F19" s="9"/>
      <c r="G19" s="9"/>
      <c r="H19" s="5"/>
      <c r="I19" s="9"/>
      <c r="J19" s="5"/>
      <c r="K19" s="5"/>
      <c r="L19" s="5"/>
      <c r="M19" s="5"/>
      <c r="N19" s="9"/>
      <c r="O19" s="24"/>
      <c r="P19" s="24"/>
    </row>
    <row r="20" spans="1:19" x14ac:dyDescent="0.25">
      <c r="H20" s="54"/>
      <c r="I20" s="55"/>
      <c r="J20" s="32"/>
      <c r="K20" s="32"/>
      <c r="L20" s="32"/>
      <c r="M20" s="31"/>
      <c r="N20" s="7"/>
      <c r="O20" s="11"/>
      <c r="P20" s="1" t="s">
        <v>19</v>
      </c>
      <c r="Q20" s="1" t="s">
        <v>34</v>
      </c>
      <c r="R20" s="1" t="s">
        <v>22</v>
      </c>
    </row>
    <row r="21" spans="1:19" x14ac:dyDescent="0.25">
      <c r="H21" s="54"/>
      <c r="I21" s="32"/>
      <c r="J21" s="28"/>
      <c r="K21" s="31"/>
      <c r="L21" s="32"/>
      <c r="M21" s="31"/>
      <c r="N21" s="7"/>
      <c r="P21" s="2" t="s">
        <v>1</v>
      </c>
      <c r="Q21" s="41">
        <f>G11</f>
        <v>9.7683333333333344</v>
      </c>
      <c r="R21" s="1" t="s">
        <v>33</v>
      </c>
      <c r="S21" s="9"/>
    </row>
    <row r="22" spans="1:19" x14ac:dyDescent="0.25">
      <c r="A22" s="45"/>
      <c r="B22" s="45"/>
      <c r="C22" s="45"/>
      <c r="D22" s="45"/>
      <c r="E22" s="33"/>
      <c r="F22" s="34"/>
      <c r="H22" s="32"/>
      <c r="I22" s="32"/>
      <c r="J22" s="28"/>
      <c r="K22" s="31"/>
      <c r="L22" s="32"/>
      <c r="M22" s="31"/>
      <c r="P22" s="2" t="s">
        <v>2</v>
      </c>
      <c r="Q22" s="41">
        <f t="shared" ref="Q22:Q25" si="11">G12</f>
        <v>19.183333333333334</v>
      </c>
      <c r="R22" s="1" t="s">
        <v>35</v>
      </c>
    </row>
    <row r="23" spans="1:19" x14ac:dyDescent="0.25">
      <c r="A23" s="34"/>
      <c r="B23" s="36"/>
      <c r="C23" s="36"/>
      <c r="D23" s="36"/>
      <c r="E23" s="36"/>
      <c r="F23" s="34"/>
      <c r="H23" s="32"/>
      <c r="I23" s="28"/>
      <c r="J23" s="28"/>
      <c r="K23" s="31"/>
      <c r="L23" s="32"/>
      <c r="M23" s="27"/>
      <c r="O23" s="44"/>
      <c r="P23" s="2" t="s">
        <v>3</v>
      </c>
      <c r="Q23" s="41">
        <f t="shared" si="11"/>
        <v>20.429166666666667</v>
      </c>
      <c r="R23" s="1" t="s">
        <v>35</v>
      </c>
    </row>
    <row r="24" spans="1:19" x14ac:dyDescent="0.25">
      <c r="A24" s="46"/>
      <c r="B24" s="36"/>
      <c r="C24" s="36"/>
      <c r="D24" s="36"/>
      <c r="E24" s="36"/>
      <c r="F24" s="34"/>
      <c r="H24" s="32"/>
      <c r="I24" s="28"/>
      <c r="J24" s="28"/>
      <c r="K24" s="31"/>
      <c r="L24" s="32"/>
      <c r="M24" s="27"/>
      <c r="O24" s="44"/>
      <c r="P24" s="2" t="s">
        <v>4</v>
      </c>
      <c r="Q24" s="41">
        <f t="shared" si="11"/>
        <v>14.5875</v>
      </c>
      <c r="R24" s="1" t="s">
        <v>45</v>
      </c>
      <c r="S24" s="9"/>
    </row>
    <row r="25" spans="1:19" x14ac:dyDescent="0.25">
      <c r="A25" s="46"/>
      <c r="B25" s="36"/>
      <c r="C25" s="36"/>
      <c r="D25" s="36"/>
      <c r="E25" s="37"/>
      <c r="F25" s="34"/>
      <c r="H25" s="27"/>
      <c r="I25" s="28"/>
      <c r="J25" s="28"/>
      <c r="K25" s="31"/>
      <c r="L25" s="32"/>
      <c r="M25" s="27"/>
      <c r="N25" s="27"/>
      <c r="O25" s="28"/>
      <c r="P25" s="2" t="s">
        <v>5</v>
      </c>
      <c r="Q25" s="41">
        <f t="shared" si="11"/>
        <v>15.058333333333334</v>
      </c>
      <c r="R25" s="1" t="s">
        <v>45</v>
      </c>
    </row>
    <row r="26" spans="1:19" x14ac:dyDescent="0.25">
      <c r="A26" s="33"/>
      <c r="B26" s="38"/>
      <c r="C26" s="39"/>
      <c r="D26" s="36"/>
      <c r="E26" s="35"/>
      <c r="F26" s="34"/>
      <c r="H26" s="27"/>
      <c r="I26" s="28"/>
      <c r="J26" s="29"/>
      <c r="K26" s="56"/>
      <c r="L26" s="29"/>
      <c r="M26" s="27"/>
      <c r="N26" s="27" t="s">
        <v>37</v>
      </c>
      <c r="O26" s="28">
        <v>4.51</v>
      </c>
      <c r="P26" s="42" t="s">
        <v>44</v>
      </c>
      <c r="Q26" s="6">
        <f>O26*(L17/4)^0.5</f>
        <v>7.5325663610307263</v>
      </c>
      <c r="R26" s="42"/>
    </row>
    <row r="27" spans="1:19" x14ac:dyDescent="0.25">
      <c r="A27" s="33"/>
      <c r="B27" s="38"/>
      <c r="C27" s="39"/>
      <c r="D27" s="36"/>
      <c r="E27" s="35"/>
      <c r="F27" s="34"/>
      <c r="H27" s="27"/>
      <c r="I27" s="28"/>
      <c r="J27" s="30"/>
      <c r="K27" s="31"/>
    </row>
    <row r="28" spans="1:19" x14ac:dyDescent="0.25">
      <c r="A28" s="33"/>
      <c r="B28" s="38"/>
      <c r="C28" s="39"/>
      <c r="D28" s="36"/>
      <c r="E28" s="35"/>
      <c r="F28" s="34"/>
      <c r="H28" s="32"/>
      <c r="I28" s="28"/>
      <c r="J28" s="30"/>
      <c r="K28" s="31"/>
    </row>
    <row r="29" spans="1:19" x14ac:dyDescent="0.25">
      <c r="A29" s="34"/>
      <c r="B29" s="38"/>
      <c r="C29" s="39"/>
      <c r="D29" s="36"/>
      <c r="E29" s="34"/>
      <c r="F29" s="34"/>
    </row>
    <row r="30" spans="1:19" x14ac:dyDescent="0.25">
      <c r="A30" s="34"/>
      <c r="B30" s="38"/>
      <c r="C30" s="39"/>
      <c r="D30" s="36"/>
      <c r="E30" s="34"/>
      <c r="F30" s="34"/>
    </row>
    <row r="31" spans="1:19" x14ac:dyDescent="0.25">
      <c r="A31" s="34"/>
      <c r="B31" s="38"/>
      <c r="C31" s="40"/>
      <c r="D31" s="36"/>
      <c r="E31" s="34"/>
      <c r="F31" s="34"/>
    </row>
    <row r="32" spans="1:19" x14ac:dyDescent="0.25">
      <c r="A32" s="34"/>
      <c r="B32" s="34"/>
      <c r="C32" s="34"/>
      <c r="D32" s="34"/>
      <c r="E32" s="34"/>
      <c r="F32" s="34"/>
    </row>
  </sheetData>
  <mergeCells count="9">
    <mergeCell ref="W1:AC1"/>
    <mergeCell ref="A9:A10"/>
    <mergeCell ref="B9:E9"/>
    <mergeCell ref="F9:F10"/>
    <mergeCell ref="A22:D22"/>
    <mergeCell ref="A24:A25"/>
    <mergeCell ref="B1:H1"/>
    <mergeCell ref="I1:O1"/>
    <mergeCell ref="P1:V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9AFBD-055C-471C-9965-84312FA2F9A8}">
  <dimension ref="A1:AC32"/>
  <sheetViews>
    <sheetView topLeftCell="A6" workbookViewId="0">
      <selection activeCell="H20" sqref="H20:L27"/>
    </sheetView>
  </sheetViews>
  <sheetFormatPr defaultRowHeight="15" x14ac:dyDescent="0.25"/>
  <cols>
    <col min="4" max="4" width="12.5703125" customWidth="1"/>
    <col min="5" max="5" width="13.42578125" customWidth="1"/>
    <col min="6" max="6" width="12.5703125" customWidth="1"/>
    <col min="11" max="11" width="11.7109375" customWidth="1"/>
  </cols>
  <sheetData>
    <row r="1" spans="1:29" x14ac:dyDescent="0.25">
      <c r="B1" s="47" t="s">
        <v>43</v>
      </c>
      <c r="C1" s="47"/>
      <c r="D1" s="47"/>
      <c r="E1" s="47"/>
      <c r="F1" s="47"/>
      <c r="G1" s="47"/>
      <c r="H1" s="47"/>
      <c r="I1" s="47" t="s">
        <v>42</v>
      </c>
      <c r="J1" s="47"/>
      <c r="K1" s="47"/>
      <c r="L1" s="47"/>
      <c r="M1" s="47"/>
      <c r="N1" s="47"/>
      <c r="O1" s="47"/>
      <c r="P1" s="47" t="s">
        <v>41</v>
      </c>
      <c r="Q1" s="47"/>
      <c r="R1" s="47"/>
      <c r="S1" s="47"/>
      <c r="T1" s="47"/>
      <c r="U1" s="47"/>
      <c r="V1" s="47"/>
      <c r="W1" s="47" t="s">
        <v>40</v>
      </c>
      <c r="X1" s="47"/>
      <c r="Y1" s="47"/>
      <c r="Z1" s="47"/>
      <c r="AA1" s="47"/>
      <c r="AB1" s="47"/>
      <c r="AC1" s="47"/>
    </row>
    <row r="2" spans="1:29" x14ac:dyDescent="0.25">
      <c r="A2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 t="s">
        <v>6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 t="s">
        <v>6</v>
      </c>
      <c r="P2">
        <v>1</v>
      </c>
      <c r="Q2">
        <v>2</v>
      </c>
      <c r="R2">
        <v>3</v>
      </c>
      <c r="S2">
        <v>4</v>
      </c>
      <c r="T2">
        <v>5</v>
      </c>
      <c r="U2">
        <v>6</v>
      </c>
      <c r="V2" t="s">
        <v>6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 t="s">
        <v>6</v>
      </c>
    </row>
    <row r="3" spans="1:29" x14ac:dyDescent="0.25">
      <c r="A3" t="s">
        <v>1</v>
      </c>
      <c r="B3">
        <v>12.7</v>
      </c>
      <c r="C3">
        <v>14.2</v>
      </c>
      <c r="D3">
        <v>9.1999999999999993</v>
      </c>
      <c r="E3">
        <v>9.6</v>
      </c>
      <c r="H3">
        <f>AVERAGE(B3:G3)</f>
        <v>11.424999999999999</v>
      </c>
      <c r="I3">
        <v>9.3000000000000007</v>
      </c>
      <c r="J3">
        <v>17.899999999999999</v>
      </c>
      <c r="K3">
        <v>17.399999999999999</v>
      </c>
      <c r="O3">
        <f>AVERAGE(I3:N3)</f>
        <v>14.866666666666665</v>
      </c>
      <c r="P3">
        <v>15.1</v>
      </c>
      <c r="Q3">
        <v>6.3</v>
      </c>
      <c r="V3">
        <f>AVERAGE(P3:U3)</f>
        <v>10.7</v>
      </c>
      <c r="W3">
        <v>15.6</v>
      </c>
      <c r="X3">
        <v>9.3000000000000007</v>
      </c>
      <c r="Y3">
        <v>14.6</v>
      </c>
      <c r="Z3">
        <v>10.1</v>
      </c>
      <c r="AA3">
        <v>8.6999999999999993</v>
      </c>
      <c r="AC3">
        <f>AVERAGE(W3:AB3)</f>
        <v>11.66</v>
      </c>
    </row>
    <row r="4" spans="1:29" x14ac:dyDescent="0.25">
      <c r="A4" t="s">
        <v>2</v>
      </c>
      <c r="B4">
        <v>23.8</v>
      </c>
      <c r="C4">
        <v>24.2</v>
      </c>
      <c r="D4">
        <v>22.1</v>
      </c>
      <c r="E4">
        <v>30.8</v>
      </c>
      <c r="F4">
        <v>31.7</v>
      </c>
      <c r="G4">
        <v>30.4</v>
      </c>
      <c r="H4">
        <f t="shared" ref="H4:H7" si="0">AVERAGE(B4:G4)</f>
        <v>27.166666666666668</v>
      </c>
      <c r="I4">
        <v>19.2</v>
      </c>
      <c r="J4">
        <v>30.3</v>
      </c>
      <c r="K4">
        <v>32.9</v>
      </c>
      <c r="L4">
        <v>31.9</v>
      </c>
      <c r="M4">
        <v>22.1</v>
      </c>
      <c r="N4">
        <v>30.7</v>
      </c>
      <c r="O4">
        <f t="shared" ref="O4:O7" si="1">AVERAGE(I4:N4)</f>
        <v>27.849999999999998</v>
      </c>
      <c r="P4">
        <v>28.7</v>
      </c>
      <c r="Q4">
        <v>27.8</v>
      </c>
      <c r="R4">
        <v>31.6</v>
      </c>
      <c r="S4">
        <v>25.4</v>
      </c>
      <c r="T4">
        <v>28.9</v>
      </c>
      <c r="U4">
        <v>29.3</v>
      </c>
      <c r="V4">
        <f t="shared" ref="V4:V7" si="2">AVERAGE(P4:U4)</f>
        <v>28.616666666666671</v>
      </c>
      <c r="W4">
        <v>13.9</v>
      </c>
      <c r="X4">
        <v>21.8</v>
      </c>
      <c r="Y4">
        <v>17.600000000000001</v>
      </c>
      <c r="Z4">
        <v>17.100000000000001</v>
      </c>
      <c r="AA4">
        <v>23.4</v>
      </c>
      <c r="AB4">
        <v>20.3</v>
      </c>
      <c r="AC4">
        <f t="shared" ref="AC4:AC7" si="3">AVERAGE(W4:AB4)</f>
        <v>19.016666666666669</v>
      </c>
    </row>
    <row r="5" spans="1:29" x14ac:dyDescent="0.25">
      <c r="A5" t="s">
        <v>3</v>
      </c>
      <c r="B5">
        <v>24.3</v>
      </c>
      <c r="C5">
        <v>24.2</v>
      </c>
      <c r="D5">
        <v>23.4</v>
      </c>
      <c r="E5">
        <v>21.3</v>
      </c>
      <c r="F5">
        <v>26.6</v>
      </c>
      <c r="G5">
        <v>29.2</v>
      </c>
      <c r="H5">
        <f t="shared" si="0"/>
        <v>24.833333333333332</v>
      </c>
      <c r="I5">
        <v>33.1</v>
      </c>
      <c r="J5">
        <v>29.6</v>
      </c>
      <c r="K5">
        <v>27.3</v>
      </c>
      <c r="L5">
        <v>28.8</v>
      </c>
      <c r="M5">
        <v>31.8</v>
      </c>
      <c r="N5">
        <v>27.3</v>
      </c>
      <c r="O5">
        <f t="shared" si="1"/>
        <v>29.650000000000002</v>
      </c>
      <c r="P5">
        <v>29.1</v>
      </c>
      <c r="Q5">
        <v>31.7</v>
      </c>
      <c r="R5">
        <v>28.1</v>
      </c>
      <c r="S5">
        <v>31.2</v>
      </c>
      <c r="T5">
        <v>36.200000000000003</v>
      </c>
      <c r="U5">
        <v>26.8</v>
      </c>
      <c r="V5">
        <f t="shared" si="2"/>
        <v>30.516666666666669</v>
      </c>
      <c r="W5">
        <v>27.2</v>
      </c>
      <c r="X5">
        <v>26.1</v>
      </c>
      <c r="Y5">
        <v>26.2</v>
      </c>
      <c r="Z5">
        <v>21.4</v>
      </c>
      <c r="AA5">
        <v>20.100000000000001</v>
      </c>
      <c r="AB5">
        <v>22.7</v>
      </c>
      <c r="AC5">
        <f t="shared" si="3"/>
        <v>23.95</v>
      </c>
    </row>
    <row r="6" spans="1:29" x14ac:dyDescent="0.25">
      <c r="A6" t="s">
        <v>4</v>
      </c>
      <c r="B6">
        <v>13.6</v>
      </c>
      <c r="C6">
        <v>21.6</v>
      </c>
      <c r="D6">
        <v>16.399999999999999</v>
      </c>
      <c r="E6">
        <v>21.7</v>
      </c>
      <c r="F6">
        <v>17.100000000000001</v>
      </c>
      <c r="G6">
        <v>24.3</v>
      </c>
      <c r="H6">
        <f t="shared" si="0"/>
        <v>19.116666666666667</v>
      </c>
      <c r="I6">
        <v>15.6</v>
      </c>
      <c r="J6">
        <v>18.600000000000001</v>
      </c>
      <c r="K6">
        <v>20.6</v>
      </c>
      <c r="L6">
        <v>11.4</v>
      </c>
      <c r="M6">
        <v>18.399999999999999</v>
      </c>
      <c r="N6">
        <v>10.9</v>
      </c>
      <c r="O6">
        <f t="shared" si="1"/>
        <v>15.916666666666666</v>
      </c>
      <c r="P6">
        <v>21.6</v>
      </c>
      <c r="Q6">
        <v>25.3</v>
      </c>
      <c r="R6">
        <v>23.8</v>
      </c>
      <c r="S6">
        <v>23.1</v>
      </c>
      <c r="T6">
        <v>23.6</v>
      </c>
      <c r="U6">
        <v>24.3</v>
      </c>
      <c r="V6">
        <f t="shared" si="2"/>
        <v>23.616666666666671</v>
      </c>
      <c r="W6">
        <v>10.5</v>
      </c>
      <c r="X6">
        <v>10.199999999999999</v>
      </c>
      <c r="Y6">
        <v>17.100000000000001</v>
      </c>
      <c r="Z6">
        <v>22.7</v>
      </c>
      <c r="AA6">
        <v>21.1</v>
      </c>
      <c r="AB6">
        <v>11.6</v>
      </c>
      <c r="AC6">
        <f t="shared" si="3"/>
        <v>15.533333333333331</v>
      </c>
    </row>
    <row r="7" spans="1:29" x14ac:dyDescent="0.25">
      <c r="A7" t="s">
        <v>5</v>
      </c>
      <c r="B7">
        <v>19.8</v>
      </c>
      <c r="C7">
        <v>13.4</v>
      </c>
      <c r="D7">
        <v>23.1</v>
      </c>
      <c r="E7">
        <v>14.9</v>
      </c>
      <c r="F7">
        <v>14.1</v>
      </c>
      <c r="G7">
        <v>16.100000000000001</v>
      </c>
      <c r="H7">
        <f t="shared" si="0"/>
        <v>16.900000000000002</v>
      </c>
      <c r="I7">
        <v>27.6</v>
      </c>
      <c r="J7">
        <v>29.3</v>
      </c>
      <c r="K7">
        <v>27.8</v>
      </c>
      <c r="L7">
        <v>21.7</v>
      </c>
      <c r="M7">
        <v>26.8</v>
      </c>
      <c r="N7" t="s">
        <v>38</v>
      </c>
      <c r="O7">
        <f t="shared" si="1"/>
        <v>26.640000000000004</v>
      </c>
      <c r="P7">
        <v>19.8</v>
      </c>
      <c r="Q7">
        <v>13.3</v>
      </c>
      <c r="R7">
        <v>27.8</v>
      </c>
      <c r="S7">
        <v>22.4</v>
      </c>
      <c r="T7" t="s">
        <v>39</v>
      </c>
      <c r="V7">
        <f t="shared" si="2"/>
        <v>20.825000000000003</v>
      </c>
      <c r="W7">
        <v>15.3</v>
      </c>
      <c r="X7">
        <v>8.1</v>
      </c>
      <c r="Y7">
        <v>19.8</v>
      </c>
      <c r="Z7">
        <v>12.1</v>
      </c>
      <c r="AA7">
        <v>7.8</v>
      </c>
      <c r="AB7">
        <v>10.5</v>
      </c>
      <c r="AC7">
        <f t="shared" si="3"/>
        <v>12.266666666666666</v>
      </c>
    </row>
    <row r="8" spans="1:29" x14ac:dyDescent="0.25">
      <c r="A8" s="12"/>
      <c r="B8" s="12"/>
      <c r="C8" s="12"/>
      <c r="D8" s="12"/>
      <c r="E8" s="12"/>
      <c r="F8" s="12"/>
      <c r="G8" s="13"/>
      <c r="I8" s="4"/>
      <c r="J8" s="4"/>
      <c r="K8" s="4"/>
      <c r="L8" s="4"/>
      <c r="M8" s="4"/>
      <c r="N8" s="4"/>
    </row>
    <row r="9" spans="1:29" x14ac:dyDescent="0.25">
      <c r="A9" s="48" t="s">
        <v>23</v>
      </c>
      <c r="B9" s="49" t="s">
        <v>24</v>
      </c>
      <c r="C9" s="50"/>
      <c r="D9" s="50"/>
      <c r="E9" s="51"/>
      <c r="F9" s="52" t="s">
        <v>25</v>
      </c>
      <c r="G9" s="14"/>
      <c r="I9" s="1" t="s">
        <v>7</v>
      </c>
      <c r="J9" s="2">
        <v>4</v>
      </c>
    </row>
    <row r="10" spans="1:29" ht="15" customHeight="1" x14ac:dyDescent="0.25">
      <c r="A10" s="48"/>
      <c r="B10" s="2" t="s">
        <v>26</v>
      </c>
      <c r="C10" s="2" t="s">
        <v>27</v>
      </c>
      <c r="D10" s="2" t="s">
        <v>28</v>
      </c>
      <c r="E10" s="2" t="s">
        <v>29</v>
      </c>
      <c r="F10" s="53"/>
      <c r="G10" s="15" t="s">
        <v>6</v>
      </c>
      <c r="I10" s="3" t="s">
        <v>8</v>
      </c>
      <c r="J10" s="2">
        <v>5</v>
      </c>
      <c r="M10" s="4"/>
      <c r="N10" s="4"/>
    </row>
    <row r="11" spans="1:29" x14ac:dyDescent="0.25">
      <c r="A11" s="2" t="s">
        <v>1</v>
      </c>
      <c r="B11" s="18">
        <f>AVERAGE(B3:G3)</f>
        <v>11.424999999999999</v>
      </c>
      <c r="C11" s="18">
        <f>AVERAGE(I3:N3)</f>
        <v>14.866666666666665</v>
      </c>
      <c r="D11" s="18">
        <f>AVERAGE(P3:U3)</f>
        <v>10.7</v>
      </c>
      <c r="E11" s="18">
        <f>AVERAGE(W3:AB3)</f>
        <v>11.66</v>
      </c>
      <c r="F11" s="18">
        <f>SUM(B11:E11)</f>
        <v>48.651666666666657</v>
      </c>
      <c r="G11" s="18">
        <f t="shared" ref="G11:G15" si="4">AVERAGE(B11:E11)</f>
        <v>12.162916666666664</v>
      </c>
      <c r="H11" s="9"/>
      <c r="I11" s="19" t="s">
        <v>9</v>
      </c>
      <c r="J11" s="6">
        <f>F17^2/(J9*J10)</f>
        <v>8448.7902222222219</v>
      </c>
      <c r="K11" s="5"/>
      <c r="L11" s="5"/>
      <c r="M11" s="20"/>
      <c r="N11" s="20"/>
      <c r="O11" s="9"/>
      <c r="P11" s="9"/>
    </row>
    <row r="12" spans="1:29" x14ac:dyDescent="0.25">
      <c r="A12" s="2" t="s">
        <v>2</v>
      </c>
      <c r="B12" s="18">
        <f t="shared" ref="B12:B15" si="5">AVERAGE(B4:G4)</f>
        <v>27.166666666666668</v>
      </c>
      <c r="C12" s="18">
        <f t="shared" ref="C12:C15" si="6">AVERAGE(I4:N4)</f>
        <v>27.849999999999998</v>
      </c>
      <c r="D12" s="18">
        <f t="shared" ref="D12:D15" si="7">AVERAGE(P4:U4)</f>
        <v>28.616666666666671</v>
      </c>
      <c r="E12" s="18">
        <f>AVERAGE(W4:AB4)</f>
        <v>19.016666666666669</v>
      </c>
      <c r="F12" s="18">
        <f t="shared" ref="F12:F16" si="8">SUM(B12:E12)</f>
        <v>102.65</v>
      </c>
      <c r="G12" s="18">
        <f t="shared" si="4"/>
        <v>25.662500000000001</v>
      </c>
      <c r="H12" s="5"/>
      <c r="I12" s="9"/>
      <c r="J12" s="9"/>
      <c r="K12" s="9"/>
      <c r="L12" s="9"/>
      <c r="M12" s="9"/>
      <c r="N12" s="5"/>
      <c r="O12" s="9"/>
      <c r="P12" s="9"/>
    </row>
    <row r="13" spans="1:29" x14ac:dyDescent="0.25">
      <c r="A13" s="2" t="s">
        <v>3</v>
      </c>
      <c r="B13" s="18">
        <f t="shared" si="5"/>
        <v>24.833333333333332</v>
      </c>
      <c r="C13" s="18">
        <f t="shared" si="6"/>
        <v>29.650000000000002</v>
      </c>
      <c r="D13" s="18">
        <f t="shared" si="7"/>
        <v>30.516666666666669</v>
      </c>
      <c r="E13" s="18">
        <f>AVERAGE(W5:AB5)</f>
        <v>23.95</v>
      </c>
      <c r="F13" s="18">
        <f t="shared" si="8"/>
        <v>108.95</v>
      </c>
      <c r="G13" s="18">
        <f t="shared" si="4"/>
        <v>27.237500000000001</v>
      </c>
      <c r="H13" s="5"/>
      <c r="I13" s="9"/>
      <c r="J13" s="9"/>
      <c r="K13" s="9"/>
      <c r="L13" s="9"/>
      <c r="M13" s="9"/>
      <c r="N13" s="9"/>
      <c r="O13" s="9"/>
      <c r="P13" s="9"/>
    </row>
    <row r="14" spans="1:29" x14ac:dyDescent="0.25">
      <c r="A14" s="2" t="s">
        <v>4</v>
      </c>
      <c r="B14" s="18">
        <f t="shared" si="5"/>
        <v>19.116666666666667</v>
      </c>
      <c r="C14" s="18">
        <f t="shared" si="6"/>
        <v>15.916666666666666</v>
      </c>
      <c r="D14" s="18">
        <f t="shared" si="7"/>
        <v>23.616666666666671</v>
      </c>
      <c r="E14" s="18">
        <f>AVERAGE(W6:AB6)</f>
        <v>15.533333333333331</v>
      </c>
      <c r="F14" s="18">
        <f t="shared" si="8"/>
        <v>74.183333333333337</v>
      </c>
      <c r="G14" s="18">
        <f t="shared" si="4"/>
        <v>18.545833333333334</v>
      </c>
      <c r="H14" s="5"/>
      <c r="I14" s="18" t="s">
        <v>10</v>
      </c>
      <c r="J14" s="6" t="s">
        <v>11</v>
      </c>
      <c r="K14" s="6" t="s">
        <v>12</v>
      </c>
      <c r="L14" s="6" t="s">
        <v>13</v>
      </c>
      <c r="M14" s="6" t="s">
        <v>14</v>
      </c>
      <c r="N14" s="6" t="s">
        <v>15</v>
      </c>
      <c r="O14" s="6" t="s">
        <v>16</v>
      </c>
      <c r="P14" s="6" t="s">
        <v>17</v>
      </c>
    </row>
    <row r="15" spans="1:29" x14ac:dyDescent="0.25">
      <c r="A15" s="2" t="s">
        <v>5</v>
      </c>
      <c r="B15" s="18">
        <f t="shared" si="5"/>
        <v>16.900000000000002</v>
      </c>
      <c r="C15" s="18">
        <f t="shared" si="6"/>
        <v>26.640000000000004</v>
      </c>
      <c r="D15" s="18">
        <f t="shared" si="7"/>
        <v>20.825000000000003</v>
      </c>
      <c r="E15" s="18">
        <f>AVERAGE(W7:AB7)</f>
        <v>12.266666666666666</v>
      </c>
      <c r="F15" s="18">
        <f t="shared" si="8"/>
        <v>76.631666666666675</v>
      </c>
      <c r="G15" s="18">
        <f t="shared" si="4"/>
        <v>19.157916666666669</v>
      </c>
      <c r="H15" s="5"/>
      <c r="I15" s="19" t="s">
        <v>18</v>
      </c>
      <c r="J15" s="25">
        <f>J9-1</f>
        <v>3</v>
      </c>
      <c r="K15" s="5">
        <f>SUMSQ(B16:E16)/(J10)-J11</f>
        <v>140.99950111110957</v>
      </c>
      <c r="L15" s="6">
        <f>K15/J15</f>
        <v>46.999833703703189</v>
      </c>
      <c r="M15" s="6">
        <f>L15/L17</f>
        <v>4.8735592324519983</v>
      </c>
      <c r="N15" s="6" t="str">
        <f>IF(M15&lt;O15,"tn",IF(M15&lt;P15,"*","**"))</f>
        <v>*</v>
      </c>
      <c r="O15" s="6">
        <f>FINV(0.05,J15,J17)</f>
        <v>3.4902948194976045</v>
      </c>
      <c r="P15" s="6">
        <f>FINV(0.01,J15,J17)</f>
        <v>5.9525446815458682</v>
      </c>
    </row>
    <row r="16" spans="1:29" x14ac:dyDescent="0.25">
      <c r="A16" s="2" t="s">
        <v>30</v>
      </c>
      <c r="B16" s="6">
        <f>SUM(B11:B15)</f>
        <v>99.441666666666663</v>
      </c>
      <c r="C16" s="6">
        <f>SUM(C11:C15)</f>
        <v>114.92333333333333</v>
      </c>
      <c r="D16" s="6">
        <f>SUM(D11:D15)</f>
        <v>114.27500000000002</v>
      </c>
      <c r="E16" s="6">
        <f>SUM(E11:E15)</f>
        <v>82.426666666666662</v>
      </c>
      <c r="F16" s="18">
        <f t="shared" si="8"/>
        <v>411.06666666666672</v>
      </c>
      <c r="G16" s="18"/>
      <c r="H16" s="5"/>
      <c r="I16" s="19" t="s">
        <v>19</v>
      </c>
      <c r="J16" s="25">
        <f>J10-1</f>
        <v>4</v>
      </c>
      <c r="K16" s="6">
        <f>SUMSQ(F11:F15)/J9-J11</f>
        <v>588.63201527777892</v>
      </c>
      <c r="L16" s="6">
        <f t="shared" ref="L16:L17" si="9">K16/J16</f>
        <v>147.15800381944473</v>
      </c>
      <c r="M16" s="6">
        <f>L16/L17</f>
        <v>15.259272036253041</v>
      </c>
      <c r="N16" s="6" t="str">
        <f t="shared" ref="N16" si="10">IF(M16&lt;O16,"tn",IF(M16&lt;P16,"*","**"))</f>
        <v>**</v>
      </c>
      <c r="O16" s="6">
        <f>FINV(0.05,J16,J17)</f>
        <v>3.2591667269012499</v>
      </c>
      <c r="P16" s="6">
        <f>FINV(0.01,J16,J17)</f>
        <v>5.4119514344731394</v>
      </c>
    </row>
    <row r="17" spans="1:19" x14ac:dyDescent="0.25">
      <c r="A17" s="2" t="s">
        <v>31</v>
      </c>
      <c r="B17" s="21"/>
      <c r="C17" s="21"/>
      <c r="D17" s="21"/>
      <c r="E17" s="21"/>
      <c r="F17" s="6">
        <f>SUM(B11:E15)</f>
        <v>411.06666666666666</v>
      </c>
      <c r="G17" s="5"/>
      <c r="H17" s="5"/>
      <c r="I17" s="19" t="s">
        <v>20</v>
      </c>
      <c r="J17" s="25">
        <f>(J9-1)*(J10-1)</f>
        <v>12</v>
      </c>
      <c r="K17" s="6">
        <f>K18-K15-K16</f>
        <v>115.72610027777955</v>
      </c>
      <c r="L17" s="6">
        <f t="shared" si="9"/>
        <v>9.6438416898149626</v>
      </c>
      <c r="M17" s="22"/>
      <c r="N17" s="8"/>
      <c r="O17" s="8"/>
      <c r="P17" s="8"/>
    </row>
    <row r="18" spans="1:19" x14ac:dyDescent="0.25">
      <c r="A18" s="2" t="s">
        <v>32</v>
      </c>
      <c r="B18" s="23"/>
      <c r="C18" s="23"/>
      <c r="D18" s="23"/>
      <c r="E18" s="23"/>
      <c r="F18" s="6">
        <f>AVERAGE(B11:E15)</f>
        <v>20.553333333333335</v>
      </c>
      <c r="G18" s="5"/>
      <c r="H18" s="5"/>
      <c r="I18" s="19" t="s">
        <v>21</v>
      </c>
      <c r="J18" s="25">
        <f>J9*J10-1</f>
        <v>19</v>
      </c>
      <c r="K18" s="6">
        <f>SUMSQ(B11:E15)-J11</f>
        <v>845.35761666666804</v>
      </c>
      <c r="L18" s="8"/>
      <c r="M18" s="22"/>
      <c r="N18" s="8"/>
      <c r="O18" s="22"/>
      <c r="P18" s="22"/>
    </row>
    <row r="19" spans="1:19" x14ac:dyDescent="0.25">
      <c r="B19" s="9"/>
      <c r="C19" s="9"/>
      <c r="D19" s="9"/>
      <c r="E19" s="9"/>
      <c r="F19" s="9"/>
      <c r="G19" s="9"/>
      <c r="H19" s="5"/>
      <c r="I19" s="9"/>
      <c r="J19" s="5"/>
      <c r="K19" s="5"/>
      <c r="L19" s="5"/>
      <c r="M19" s="5"/>
      <c r="N19" s="9"/>
      <c r="O19" s="24"/>
      <c r="P19" s="24"/>
    </row>
    <row r="20" spans="1:19" x14ac:dyDescent="0.25">
      <c r="H20" s="54"/>
      <c r="I20" s="55"/>
      <c r="J20" s="32"/>
      <c r="K20" s="32"/>
      <c r="L20" s="32"/>
      <c r="M20" s="9"/>
      <c r="N20" s="7"/>
      <c r="O20" s="11"/>
      <c r="P20" s="1" t="s">
        <v>19</v>
      </c>
      <c r="Q20" s="1" t="s">
        <v>34</v>
      </c>
      <c r="R20" s="1" t="s">
        <v>22</v>
      </c>
    </row>
    <row r="21" spans="1:19" x14ac:dyDescent="0.25">
      <c r="H21" s="54"/>
      <c r="I21" s="32"/>
      <c r="J21" s="28"/>
      <c r="K21" s="31"/>
      <c r="L21" s="32"/>
      <c r="M21" s="9"/>
      <c r="N21" s="7"/>
      <c r="P21" s="2" t="s">
        <v>1</v>
      </c>
      <c r="Q21" s="41">
        <f>G11</f>
        <v>12.162916666666664</v>
      </c>
      <c r="R21" s="1" t="s">
        <v>33</v>
      </c>
      <c r="S21" s="9"/>
    </row>
    <row r="22" spans="1:19" x14ac:dyDescent="0.25">
      <c r="A22" s="45"/>
      <c r="B22" s="45"/>
      <c r="C22" s="45"/>
      <c r="D22" s="45"/>
      <c r="E22" s="43"/>
      <c r="F22" s="34"/>
      <c r="H22" s="32"/>
      <c r="I22" s="32"/>
      <c r="J22" s="28"/>
      <c r="K22" s="31"/>
      <c r="L22" s="32"/>
      <c r="M22" s="9"/>
      <c r="P22" s="2" t="s">
        <v>2</v>
      </c>
      <c r="Q22" s="41">
        <f t="shared" ref="Q22:Q25" si="11">G12</f>
        <v>25.662500000000001</v>
      </c>
      <c r="R22" s="1" t="s">
        <v>46</v>
      </c>
      <c r="S22" s="9"/>
    </row>
    <row r="23" spans="1:19" x14ac:dyDescent="0.25">
      <c r="A23" s="34"/>
      <c r="B23" s="36"/>
      <c r="C23" s="36"/>
      <c r="D23" s="36"/>
      <c r="E23" s="36"/>
      <c r="F23" s="34"/>
      <c r="H23" s="32"/>
      <c r="I23" s="28"/>
      <c r="J23" s="28"/>
      <c r="K23" s="31"/>
      <c r="L23" s="32"/>
      <c r="M23" s="17"/>
      <c r="O23" s="44"/>
      <c r="P23" s="2" t="s">
        <v>3</v>
      </c>
      <c r="Q23" s="41">
        <f t="shared" si="11"/>
        <v>27.237500000000001</v>
      </c>
      <c r="R23" s="1" t="s">
        <v>36</v>
      </c>
    </row>
    <row r="24" spans="1:19" x14ac:dyDescent="0.25">
      <c r="A24" s="46"/>
      <c r="B24" s="36"/>
      <c r="C24" s="36"/>
      <c r="D24" s="36"/>
      <c r="E24" s="36"/>
      <c r="F24" s="34"/>
      <c r="H24" s="32"/>
      <c r="I24" s="28"/>
      <c r="J24" s="28"/>
      <c r="K24" s="31"/>
      <c r="L24" s="32"/>
      <c r="M24" s="17"/>
      <c r="O24" s="44"/>
      <c r="P24" s="2" t="s">
        <v>4</v>
      </c>
      <c r="Q24" s="41">
        <f t="shared" si="11"/>
        <v>18.545833333333334</v>
      </c>
      <c r="R24" s="1" t="s">
        <v>45</v>
      </c>
      <c r="S24" s="9"/>
    </row>
    <row r="25" spans="1:19" x14ac:dyDescent="0.25">
      <c r="A25" s="46"/>
      <c r="B25" s="36"/>
      <c r="C25" s="36"/>
      <c r="D25" s="36"/>
      <c r="E25" s="37"/>
      <c r="F25" s="34"/>
      <c r="H25" s="27"/>
      <c r="I25" s="28"/>
      <c r="J25" s="28"/>
      <c r="K25" s="31"/>
      <c r="L25" s="32"/>
      <c r="M25" s="17"/>
      <c r="N25" s="27"/>
      <c r="O25" s="28"/>
      <c r="P25" s="2" t="s">
        <v>5</v>
      </c>
      <c r="Q25" s="41">
        <f t="shared" si="11"/>
        <v>19.157916666666669</v>
      </c>
      <c r="R25" s="1" t="s">
        <v>45</v>
      </c>
      <c r="S25" s="9"/>
    </row>
    <row r="26" spans="1:19" x14ac:dyDescent="0.25">
      <c r="A26" s="43"/>
      <c r="B26" s="38"/>
      <c r="C26" s="39"/>
      <c r="D26" s="36"/>
      <c r="E26" s="35"/>
      <c r="F26" s="34"/>
      <c r="H26" s="27"/>
      <c r="I26" s="28"/>
      <c r="J26" s="29"/>
      <c r="K26" s="56"/>
      <c r="L26" s="29"/>
      <c r="M26" s="17"/>
      <c r="N26" s="27" t="s">
        <v>37</v>
      </c>
      <c r="O26" s="28">
        <v>4.51</v>
      </c>
      <c r="P26" s="42" t="s">
        <v>44</v>
      </c>
      <c r="Q26" s="6">
        <f>O26*(L17/4)^0.5</f>
        <v>7.002797732960115</v>
      </c>
      <c r="R26" s="42"/>
    </row>
    <row r="27" spans="1:19" x14ac:dyDescent="0.25">
      <c r="A27" s="43"/>
      <c r="B27" s="38"/>
      <c r="C27" s="39"/>
      <c r="D27" s="36"/>
      <c r="E27" s="35"/>
      <c r="F27" s="34"/>
      <c r="H27" s="27"/>
      <c r="I27" s="28"/>
      <c r="J27" s="30"/>
      <c r="K27" s="31"/>
      <c r="L27" s="32"/>
    </row>
    <row r="28" spans="1:19" x14ac:dyDescent="0.25">
      <c r="A28" s="43"/>
      <c r="B28" s="38"/>
      <c r="C28" s="39"/>
      <c r="D28" s="36"/>
      <c r="E28" s="35"/>
      <c r="F28" s="34"/>
      <c r="H28" s="32"/>
      <c r="I28" s="28"/>
      <c r="J28" s="30"/>
      <c r="K28" s="31"/>
    </row>
    <row r="29" spans="1:19" x14ac:dyDescent="0.25">
      <c r="A29" s="34"/>
      <c r="B29" s="38"/>
      <c r="C29" s="39"/>
      <c r="D29" s="36"/>
      <c r="E29" s="34"/>
      <c r="F29" s="34"/>
    </row>
    <row r="30" spans="1:19" x14ac:dyDescent="0.25">
      <c r="A30" s="34"/>
      <c r="B30" s="38"/>
      <c r="C30" s="39"/>
      <c r="D30" s="36"/>
      <c r="E30" s="34"/>
      <c r="F30" s="34"/>
    </row>
    <row r="31" spans="1:19" x14ac:dyDescent="0.25">
      <c r="A31" s="34"/>
      <c r="B31" s="38"/>
      <c r="C31" s="40"/>
      <c r="D31" s="36"/>
      <c r="E31" s="34"/>
      <c r="F31" s="34"/>
    </row>
    <row r="32" spans="1:19" x14ac:dyDescent="0.25">
      <c r="A32" s="34"/>
      <c r="B32" s="34"/>
      <c r="C32" s="34"/>
      <c r="D32" s="34"/>
      <c r="E32" s="34"/>
      <c r="F32" s="34"/>
    </row>
  </sheetData>
  <mergeCells count="9">
    <mergeCell ref="A22:D22"/>
    <mergeCell ref="A24:A25"/>
    <mergeCell ref="W1:AC1"/>
    <mergeCell ref="P1:V1"/>
    <mergeCell ref="I1:O1"/>
    <mergeCell ref="B1:H1"/>
    <mergeCell ref="A9:A10"/>
    <mergeCell ref="B9:E9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7HST</vt:lpstr>
      <vt:lpstr>14HST</vt:lpstr>
      <vt:lpstr>21 HST</vt:lpstr>
      <vt:lpstr>28HST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2022-12-09T13:27:26Z</dcterms:created>
  <dcterms:modified xsi:type="dcterms:W3CDTF">2023-03-06T14:21:01Z</dcterms:modified>
</cp:coreProperties>
</file>