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 fadil\"/>
    </mc:Choice>
  </mc:AlternateContent>
  <xr:revisionPtr revIDLastSave="0" documentId="13_ncr:1_{F4D4C924-6713-471B-AF60-31AC9BE02AB2}" xr6:coauthVersionLast="45" xr6:coauthVersionMax="45" xr10:uidLastSave="{00000000-0000-0000-0000-000000000000}"/>
  <bookViews>
    <workbookView xWindow="-120" yWindow="-120" windowWidth="20730" windowHeight="11160" xr2:uid="{8A5FADD1-E69C-4467-B61F-29B0F90B57C2}"/>
  </bookViews>
  <sheets>
    <sheet name="7 HST" sheetId="1" r:id="rId1"/>
    <sheet name="14 HST" sheetId="2" r:id="rId2"/>
    <sheet name="21 HST" sheetId="3" r:id="rId3"/>
    <sheet name="28 HS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5" i="3" l="1"/>
  <c r="S21" i="3"/>
  <c r="Q26" i="5"/>
  <c r="Q25" i="5"/>
  <c r="Q24" i="5"/>
  <c r="Q23" i="5"/>
  <c r="Q22" i="5"/>
  <c r="Q21" i="5"/>
  <c r="Q26" i="3"/>
  <c r="Q25" i="3"/>
  <c r="Q24" i="3"/>
  <c r="Q23" i="3"/>
  <c r="Q22" i="3"/>
  <c r="Q21" i="3"/>
  <c r="K15" i="2" l="1"/>
  <c r="E15" i="5"/>
  <c r="D15" i="5"/>
  <c r="C15" i="5"/>
  <c r="G15" i="5" s="1"/>
  <c r="B15" i="5"/>
  <c r="F15" i="5" s="1"/>
  <c r="E14" i="5"/>
  <c r="D14" i="5"/>
  <c r="C14" i="5"/>
  <c r="G14" i="5" s="1"/>
  <c r="B14" i="5"/>
  <c r="F14" i="5" s="1"/>
  <c r="E13" i="5"/>
  <c r="D13" i="5"/>
  <c r="C13" i="5"/>
  <c r="G13" i="5" s="1"/>
  <c r="B13" i="5"/>
  <c r="F13" i="5" s="1"/>
  <c r="E12" i="5"/>
  <c r="D12" i="5"/>
  <c r="C12" i="5"/>
  <c r="G12" i="5" s="1"/>
  <c r="B12" i="5"/>
  <c r="F12" i="5" s="1"/>
  <c r="E11" i="5"/>
  <c r="E16" i="5" s="1"/>
  <c r="D11" i="5"/>
  <c r="D16" i="5" s="1"/>
  <c r="C11" i="5"/>
  <c r="F17" i="5" s="1"/>
  <c r="B11" i="5"/>
  <c r="F18" i="5" s="1"/>
  <c r="E15" i="3"/>
  <c r="D15" i="3"/>
  <c r="C15" i="3"/>
  <c r="G15" i="3" s="1"/>
  <c r="B15" i="3"/>
  <c r="F15" i="3" s="1"/>
  <c r="E14" i="3"/>
  <c r="D14" i="3"/>
  <c r="C14" i="3"/>
  <c r="G14" i="3" s="1"/>
  <c r="B14" i="3"/>
  <c r="F14" i="3" s="1"/>
  <c r="E13" i="3"/>
  <c r="D13" i="3"/>
  <c r="C13" i="3"/>
  <c r="G13" i="3" s="1"/>
  <c r="B13" i="3"/>
  <c r="F13" i="3" s="1"/>
  <c r="E12" i="3"/>
  <c r="D12" i="3"/>
  <c r="C12" i="3"/>
  <c r="G12" i="3" s="1"/>
  <c r="B12" i="3"/>
  <c r="F12" i="3" s="1"/>
  <c r="E11" i="3"/>
  <c r="E16" i="3" s="1"/>
  <c r="D11" i="3"/>
  <c r="D16" i="3" s="1"/>
  <c r="C11" i="3"/>
  <c r="F17" i="3" s="1"/>
  <c r="B11" i="3"/>
  <c r="F18" i="3" s="1"/>
  <c r="G11" i="5" l="1"/>
  <c r="C16" i="5"/>
  <c r="F11" i="5"/>
  <c r="B16" i="5"/>
  <c r="F16" i="5" s="1"/>
  <c r="G11" i="3"/>
  <c r="C16" i="3"/>
  <c r="F11" i="3"/>
  <c r="B16" i="3"/>
  <c r="F16" i="3" s="1"/>
  <c r="J18" i="5" l="1"/>
  <c r="J17" i="5"/>
  <c r="O16" i="5"/>
  <c r="J16" i="5"/>
  <c r="P16" i="5" s="1"/>
  <c r="O15" i="5"/>
  <c r="J15" i="5"/>
  <c r="P15" i="5" s="1"/>
  <c r="AC7" i="5"/>
  <c r="V7" i="5"/>
  <c r="O7" i="5"/>
  <c r="H7" i="5"/>
  <c r="AC6" i="5"/>
  <c r="V6" i="5"/>
  <c r="O6" i="5"/>
  <c r="H6" i="5"/>
  <c r="AC5" i="5"/>
  <c r="V5" i="5"/>
  <c r="O5" i="5"/>
  <c r="H5" i="5"/>
  <c r="AC4" i="5"/>
  <c r="V4" i="5"/>
  <c r="O4" i="5"/>
  <c r="H4" i="5"/>
  <c r="AC3" i="5"/>
  <c r="V3" i="5"/>
  <c r="O3" i="5"/>
  <c r="H3" i="5"/>
  <c r="J11" i="5" l="1"/>
  <c r="K18" i="5" l="1"/>
  <c r="K16" i="5"/>
  <c r="L16" i="5" s="1"/>
  <c r="K15" i="5"/>
  <c r="L15" i="5" s="1"/>
  <c r="J18" i="3"/>
  <c r="J17" i="3"/>
  <c r="J16" i="3"/>
  <c r="O16" i="3" s="1"/>
  <c r="J15" i="3"/>
  <c r="O15" i="3" s="1"/>
  <c r="AC7" i="3"/>
  <c r="V7" i="3"/>
  <c r="O7" i="3"/>
  <c r="H7" i="3"/>
  <c r="AC6" i="3"/>
  <c r="V6" i="3"/>
  <c r="O6" i="3"/>
  <c r="H6" i="3"/>
  <c r="AC5" i="3"/>
  <c r="V5" i="3"/>
  <c r="O5" i="3"/>
  <c r="H5" i="3"/>
  <c r="AC4" i="3"/>
  <c r="V4" i="3"/>
  <c r="O4" i="3"/>
  <c r="H4" i="3"/>
  <c r="AC3" i="3"/>
  <c r="V3" i="3"/>
  <c r="O3" i="3"/>
  <c r="H3" i="3"/>
  <c r="K17" i="5" l="1"/>
  <c r="L17" i="5" s="1"/>
  <c r="P15" i="3"/>
  <c r="P16" i="3"/>
  <c r="J11" i="3"/>
  <c r="J18" i="2"/>
  <c r="J17" i="2"/>
  <c r="J16" i="2"/>
  <c r="O16" i="2" s="1"/>
  <c r="J15" i="2"/>
  <c r="O15" i="2" s="1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AC7" i="2"/>
  <c r="V7" i="2"/>
  <c r="O7" i="2"/>
  <c r="H7" i="2"/>
  <c r="AC6" i="2"/>
  <c r="V6" i="2"/>
  <c r="O6" i="2"/>
  <c r="H6" i="2"/>
  <c r="AC5" i="2"/>
  <c r="V5" i="2"/>
  <c r="O5" i="2"/>
  <c r="H5" i="2"/>
  <c r="AC4" i="2"/>
  <c r="V4" i="2"/>
  <c r="O4" i="2"/>
  <c r="H4" i="2"/>
  <c r="AC3" i="2"/>
  <c r="V3" i="2"/>
  <c r="O3" i="2"/>
  <c r="H3" i="2"/>
  <c r="M16" i="5" l="1"/>
  <c r="N16" i="5" s="1"/>
  <c r="M15" i="5"/>
  <c r="N15" i="5" s="1"/>
  <c r="K18" i="3"/>
  <c r="K16" i="3"/>
  <c r="L16" i="3" s="1"/>
  <c r="K15" i="3"/>
  <c r="L15" i="3" s="1"/>
  <c r="E16" i="2"/>
  <c r="D16" i="2"/>
  <c r="G15" i="2"/>
  <c r="G14" i="2"/>
  <c r="G13" i="2"/>
  <c r="C16" i="2"/>
  <c r="G12" i="2"/>
  <c r="F18" i="2"/>
  <c r="G11" i="2"/>
  <c r="F12" i="2"/>
  <c r="F13" i="2"/>
  <c r="F14" i="2"/>
  <c r="F15" i="2"/>
  <c r="P15" i="2"/>
  <c r="P16" i="2"/>
  <c r="F11" i="2"/>
  <c r="B16" i="2"/>
  <c r="F17" i="2"/>
  <c r="J11" i="2" s="1"/>
  <c r="K17" i="3" l="1"/>
  <c r="L17" i="3" s="1"/>
  <c r="F16" i="2"/>
  <c r="K18" i="2"/>
  <c r="K16" i="2"/>
  <c r="L16" i="2" s="1"/>
  <c r="L15" i="2"/>
  <c r="M16" i="3" l="1"/>
  <c r="N16" i="3" s="1"/>
  <c r="M15" i="3"/>
  <c r="N15" i="3" s="1"/>
  <c r="K17" i="2"/>
  <c r="L17" i="2" s="1"/>
  <c r="M15" i="2" l="1"/>
  <c r="N15" i="2" s="1"/>
  <c r="M16" i="2"/>
  <c r="N16" i="2" s="1"/>
  <c r="E12" i="1" l="1"/>
  <c r="E13" i="1"/>
  <c r="E14" i="1"/>
  <c r="E15" i="1"/>
  <c r="E11" i="1"/>
  <c r="D12" i="1"/>
  <c r="D13" i="1"/>
  <c r="D14" i="1"/>
  <c r="D15" i="1"/>
  <c r="D11" i="1"/>
  <c r="C12" i="1"/>
  <c r="C13" i="1"/>
  <c r="C14" i="1"/>
  <c r="C15" i="1"/>
  <c r="C11" i="1"/>
  <c r="B12" i="1"/>
  <c r="B13" i="1"/>
  <c r="B14" i="1"/>
  <c r="B15" i="1"/>
  <c r="B11" i="1"/>
  <c r="J18" i="1"/>
  <c r="J17" i="1"/>
  <c r="O16" i="1"/>
  <c r="J16" i="1"/>
  <c r="P16" i="1" s="1"/>
  <c r="O15" i="1"/>
  <c r="J15" i="1"/>
  <c r="P15" i="1" s="1"/>
  <c r="AC7" i="1"/>
  <c r="V7" i="1"/>
  <c r="O7" i="1"/>
  <c r="H7" i="1"/>
  <c r="AC6" i="1"/>
  <c r="V6" i="1"/>
  <c r="O6" i="1"/>
  <c r="H6" i="1"/>
  <c r="AC5" i="1"/>
  <c r="V5" i="1"/>
  <c r="O5" i="1"/>
  <c r="H5" i="1"/>
  <c r="AC4" i="1"/>
  <c r="V4" i="1"/>
  <c r="O4" i="1"/>
  <c r="H4" i="1"/>
  <c r="AC3" i="1"/>
  <c r="V3" i="1"/>
  <c r="O3" i="1"/>
  <c r="H3" i="1"/>
  <c r="E16" i="1" l="1"/>
  <c r="D16" i="1"/>
  <c r="G14" i="1"/>
  <c r="G13" i="1"/>
  <c r="G12" i="1"/>
  <c r="C16" i="1"/>
  <c r="G15" i="1"/>
  <c r="F14" i="1"/>
  <c r="F12" i="1"/>
  <c r="F15" i="1"/>
  <c r="F13" i="1"/>
  <c r="F18" i="1"/>
  <c r="F11" i="1"/>
  <c r="G11" i="1"/>
  <c r="B16" i="1"/>
  <c r="F17" i="1"/>
  <c r="J11" i="1" s="1"/>
  <c r="K18" i="1" s="1"/>
  <c r="F16" i="1" l="1"/>
  <c r="K15" i="1"/>
  <c r="L15" i="1" s="1"/>
  <c r="K16" i="1"/>
  <c r="L16" i="1" s="1"/>
  <c r="K17" i="1" l="1"/>
  <c r="L17" i="1" s="1"/>
  <c r="M16" i="1" s="1"/>
  <c r="N16" i="1" s="1"/>
  <c r="M15" i="1" l="1"/>
  <c r="N15" i="1" s="1"/>
</calcChain>
</file>

<file path=xl/sharedStrings.xml><?xml version="1.0" encoding="utf-8"?>
<sst xmlns="http://schemas.openxmlformats.org/spreadsheetml/2006/main" count="211" uniqueCount="43">
  <si>
    <t>perlakuan</t>
  </si>
  <si>
    <t>rata2</t>
  </si>
  <si>
    <t>N1</t>
  </si>
  <si>
    <t>N2</t>
  </si>
  <si>
    <t>N3</t>
  </si>
  <si>
    <t>N4</t>
  </si>
  <si>
    <t>N5</t>
  </si>
  <si>
    <t>PERLAKUAN</t>
  </si>
  <si>
    <t>ulangan</t>
  </si>
  <si>
    <t>Jumlah Perlakuan (T)</t>
  </si>
  <si>
    <t>Ulangan (r)</t>
  </si>
  <si>
    <t>UL 1</t>
  </si>
  <si>
    <t>UL 2</t>
  </si>
  <si>
    <t>UL 3</t>
  </si>
  <si>
    <t>UL4</t>
  </si>
  <si>
    <t>perlakuan P</t>
  </si>
  <si>
    <t>FK</t>
  </si>
  <si>
    <t>SK</t>
  </si>
  <si>
    <t>db</t>
  </si>
  <si>
    <t>JK</t>
  </si>
  <si>
    <t>KT</t>
  </si>
  <si>
    <t>F HITUNG</t>
  </si>
  <si>
    <t>Tanda</t>
  </si>
  <si>
    <t>F 5%</t>
  </si>
  <si>
    <t>F 1%</t>
  </si>
  <si>
    <t>Kelompok</t>
  </si>
  <si>
    <t>Jumlah Ulangan (R)</t>
  </si>
  <si>
    <t>Perlakuan</t>
  </si>
  <si>
    <t>Jumlah Umum (G)</t>
  </si>
  <si>
    <t>Galat</t>
  </si>
  <si>
    <t>Rata-rata</t>
  </si>
  <si>
    <t>Total</t>
  </si>
  <si>
    <t>Rerata</t>
  </si>
  <si>
    <t>notasi</t>
  </si>
  <si>
    <t>a</t>
  </si>
  <si>
    <t>b</t>
  </si>
  <si>
    <t>sd(5,12)</t>
  </si>
  <si>
    <t>ulangan 4</t>
  </si>
  <si>
    <t>ulangan 3</t>
  </si>
  <si>
    <t>ulangan 2</t>
  </si>
  <si>
    <t>ulangan 1</t>
  </si>
  <si>
    <t>ab</t>
  </si>
  <si>
    <t>BNJ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</si>
</sst>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/>
    <xf numFmtId="164" fontId="0" fillId="3" borderId="2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>
      <alignment vertical="top" wrapText="1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2" xfId="0" applyNumberFormat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3" borderId="2" xfId="0" applyNumberFormat="1" applyFill="1" applyBorder="1"/>
    <xf numFmtId="2" fontId="0" fillId="2" borderId="2" xfId="0" applyNumberFormat="1" applyFill="1" applyBorder="1"/>
    <xf numFmtId="2" fontId="0" fillId="0" borderId="0" xfId="0" applyNumberFormat="1" applyAlignment="1">
      <alignment vertical="top" wrapText="1"/>
    </xf>
    <xf numFmtId="164" fontId="0" fillId="2" borderId="0" xfId="0" applyNumberFormat="1" applyFill="1"/>
    <xf numFmtId="2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left"/>
    </xf>
    <xf numFmtId="2" fontId="0" fillId="0" borderId="2" xfId="0" applyNumberFormat="1" applyBorder="1"/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2506-603D-4E82-93AE-B680493A1857}">
  <dimension ref="A1:AC35"/>
  <sheetViews>
    <sheetView tabSelected="1" zoomScale="87" zoomScaleNormal="87" workbookViewId="0">
      <selection sqref="A1:H7"/>
    </sheetView>
  </sheetViews>
  <sheetFormatPr defaultRowHeight="15" x14ac:dyDescent="0.25"/>
  <cols>
    <col min="1" max="1" width="22.5703125" customWidth="1"/>
    <col min="4" max="4" width="13.42578125" customWidth="1"/>
    <col min="5" max="5" width="13.140625" customWidth="1"/>
    <col min="17" max="17" width="12.85546875" customWidth="1"/>
  </cols>
  <sheetData>
    <row r="1" spans="1:29" x14ac:dyDescent="0.25">
      <c r="B1" s="64" t="s">
        <v>40</v>
      </c>
      <c r="C1" s="64"/>
      <c r="D1" s="64"/>
      <c r="E1" s="64"/>
      <c r="F1" s="64"/>
      <c r="G1" s="64"/>
      <c r="H1" s="64"/>
      <c r="I1" s="64" t="s">
        <v>39</v>
      </c>
      <c r="J1" s="64"/>
      <c r="K1" s="64"/>
      <c r="L1" s="64"/>
      <c r="M1" s="64"/>
      <c r="N1" s="64"/>
      <c r="O1" s="64"/>
      <c r="P1" s="64" t="s">
        <v>38</v>
      </c>
      <c r="Q1" s="64"/>
      <c r="R1" s="64"/>
      <c r="S1" s="64"/>
      <c r="T1" s="64"/>
      <c r="U1" s="64"/>
      <c r="V1" s="64"/>
      <c r="W1" s="64" t="s">
        <v>37</v>
      </c>
      <c r="X1" s="64"/>
      <c r="Y1" s="64"/>
      <c r="Z1" s="64"/>
      <c r="AA1" s="64"/>
      <c r="AB1" s="64"/>
      <c r="AC1" s="64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v>3</v>
      </c>
      <c r="C3">
        <v>3</v>
      </c>
      <c r="D3">
        <v>3</v>
      </c>
      <c r="E3">
        <v>3</v>
      </c>
      <c r="F3">
        <v>3</v>
      </c>
      <c r="G3">
        <v>3</v>
      </c>
      <c r="H3">
        <f>AVERAGE(B3:G3)</f>
        <v>3</v>
      </c>
      <c r="I3">
        <v>3</v>
      </c>
      <c r="J3">
        <v>3</v>
      </c>
      <c r="K3">
        <v>3</v>
      </c>
      <c r="L3">
        <v>3</v>
      </c>
      <c r="M3">
        <v>4</v>
      </c>
      <c r="N3">
        <v>3</v>
      </c>
      <c r="O3">
        <f>AVERAGE(I3:N3)</f>
        <v>3.1666666666666665</v>
      </c>
      <c r="P3">
        <v>3</v>
      </c>
      <c r="Q3">
        <v>3</v>
      </c>
      <c r="R3">
        <v>2</v>
      </c>
      <c r="S3">
        <v>3</v>
      </c>
      <c r="T3">
        <v>3</v>
      </c>
      <c r="U3">
        <v>3</v>
      </c>
      <c r="V3">
        <f>AVERAGE(P3:U3)</f>
        <v>2.8333333333333335</v>
      </c>
      <c r="X3">
        <v>3</v>
      </c>
      <c r="Y3">
        <v>3</v>
      </c>
      <c r="Z3">
        <v>2</v>
      </c>
      <c r="AA3">
        <v>3</v>
      </c>
      <c r="AB3">
        <v>3</v>
      </c>
      <c r="AC3">
        <f>AVERAGE(W2:AB2)</f>
        <v>3.5</v>
      </c>
    </row>
    <row r="4" spans="1:29" x14ac:dyDescent="0.25">
      <c r="A4" t="s">
        <v>3</v>
      </c>
      <c r="B4">
        <v>2</v>
      </c>
      <c r="C4">
        <v>3</v>
      </c>
      <c r="D4">
        <v>3</v>
      </c>
      <c r="E4">
        <v>2</v>
      </c>
      <c r="F4">
        <v>3</v>
      </c>
      <c r="G4">
        <v>3</v>
      </c>
      <c r="H4">
        <f t="shared" ref="H4:H7" si="0">AVERAGE(B4:G4)</f>
        <v>2.6666666666666665</v>
      </c>
      <c r="I4">
        <v>3</v>
      </c>
      <c r="J4">
        <v>3</v>
      </c>
      <c r="K4">
        <v>2</v>
      </c>
      <c r="L4">
        <v>2</v>
      </c>
      <c r="M4">
        <v>3</v>
      </c>
      <c r="N4">
        <v>3</v>
      </c>
      <c r="O4">
        <f t="shared" ref="O4:O7" si="1">AVERAGE(I4:N4)</f>
        <v>2.6666666666666665</v>
      </c>
      <c r="P4">
        <v>4</v>
      </c>
      <c r="Q4">
        <v>3</v>
      </c>
      <c r="R4">
        <v>3</v>
      </c>
      <c r="S4">
        <v>3</v>
      </c>
      <c r="T4">
        <v>4</v>
      </c>
      <c r="U4">
        <v>4</v>
      </c>
      <c r="V4">
        <f t="shared" ref="V4:V7" si="2">AVERAGE(P4:U4)</f>
        <v>3.5</v>
      </c>
      <c r="W4">
        <v>3</v>
      </c>
      <c r="X4">
        <v>3</v>
      </c>
      <c r="Y4">
        <v>3</v>
      </c>
      <c r="Z4">
        <v>3</v>
      </c>
      <c r="AA4">
        <v>2</v>
      </c>
      <c r="AB4">
        <v>2</v>
      </c>
      <c r="AC4">
        <f>AVERAGE(W3:AB3)</f>
        <v>2.8</v>
      </c>
    </row>
    <row r="5" spans="1:29" x14ac:dyDescent="0.25">
      <c r="A5" t="s">
        <v>4</v>
      </c>
      <c r="B5">
        <v>3</v>
      </c>
      <c r="C5">
        <v>3</v>
      </c>
      <c r="D5">
        <v>3</v>
      </c>
      <c r="E5">
        <v>3</v>
      </c>
      <c r="F5">
        <v>3</v>
      </c>
      <c r="G5">
        <v>2</v>
      </c>
      <c r="H5">
        <f t="shared" si="0"/>
        <v>2.8333333333333335</v>
      </c>
      <c r="I5">
        <v>3</v>
      </c>
      <c r="J5">
        <v>3</v>
      </c>
      <c r="K5">
        <v>3</v>
      </c>
      <c r="L5">
        <v>3</v>
      </c>
      <c r="M5">
        <v>2</v>
      </c>
      <c r="N5">
        <v>2</v>
      </c>
      <c r="O5">
        <f t="shared" si="1"/>
        <v>2.6666666666666665</v>
      </c>
      <c r="P5">
        <v>4</v>
      </c>
      <c r="Q5">
        <v>3</v>
      </c>
      <c r="R5">
        <v>3</v>
      </c>
      <c r="S5">
        <v>4</v>
      </c>
      <c r="T5">
        <v>4</v>
      </c>
      <c r="U5">
        <v>3</v>
      </c>
      <c r="V5">
        <f t="shared" si="2"/>
        <v>3.5</v>
      </c>
      <c r="W5">
        <v>3</v>
      </c>
      <c r="X5">
        <v>3</v>
      </c>
      <c r="Y5">
        <v>3</v>
      </c>
      <c r="Z5">
        <v>3</v>
      </c>
      <c r="AA5">
        <v>3</v>
      </c>
      <c r="AB5">
        <v>3</v>
      </c>
      <c r="AC5">
        <f>AVERAGE(W4:AB4)</f>
        <v>2.6666666666666665</v>
      </c>
    </row>
    <row r="6" spans="1:29" x14ac:dyDescent="0.25">
      <c r="A6" t="s">
        <v>5</v>
      </c>
      <c r="B6">
        <v>3</v>
      </c>
      <c r="C6">
        <v>3</v>
      </c>
      <c r="D6">
        <v>3</v>
      </c>
      <c r="E6">
        <v>3</v>
      </c>
      <c r="F6">
        <v>3</v>
      </c>
      <c r="G6">
        <v>3</v>
      </c>
      <c r="H6">
        <f t="shared" si="0"/>
        <v>3</v>
      </c>
      <c r="I6">
        <v>3</v>
      </c>
      <c r="J6">
        <v>4</v>
      </c>
      <c r="K6">
        <v>3</v>
      </c>
      <c r="L6">
        <v>3</v>
      </c>
      <c r="M6">
        <v>3</v>
      </c>
      <c r="N6">
        <v>4</v>
      </c>
      <c r="O6">
        <f t="shared" si="1"/>
        <v>3.3333333333333335</v>
      </c>
      <c r="P6">
        <v>2</v>
      </c>
      <c r="Q6">
        <v>3</v>
      </c>
      <c r="R6">
        <v>3</v>
      </c>
      <c r="S6">
        <v>3</v>
      </c>
      <c r="T6">
        <v>3</v>
      </c>
      <c r="U6">
        <v>3</v>
      </c>
      <c r="V6">
        <f t="shared" si="2"/>
        <v>2.8333333333333335</v>
      </c>
      <c r="W6">
        <v>3</v>
      </c>
      <c r="X6">
        <v>4</v>
      </c>
      <c r="Y6">
        <v>3</v>
      </c>
      <c r="Z6">
        <v>4</v>
      </c>
      <c r="AA6">
        <v>4</v>
      </c>
      <c r="AB6">
        <v>3</v>
      </c>
      <c r="AC6">
        <f>AVERAGE(W5:AB5)</f>
        <v>3</v>
      </c>
    </row>
    <row r="7" spans="1:29" x14ac:dyDescent="0.25">
      <c r="A7" t="s">
        <v>6</v>
      </c>
      <c r="B7">
        <v>3</v>
      </c>
      <c r="C7">
        <v>3</v>
      </c>
      <c r="D7">
        <v>3</v>
      </c>
      <c r="E7">
        <v>4</v>
      </c>
      <c r="F7">
        <v>3</v>
      </c>
      <c r="G7">
        <v>4</v>
      </c>
      <c r="H7">
        <f t="shared" si="0"/>
        <v>3.3333333333333335</v>
      </c>
      <c r="I7">
        <v>1</v>
      </c>
      <c r="J7">
        <v>3</v>
      </c>
      <c r="K7">
        <v>3</v>
      </c>
      <c r="L7">
        <v>3</v>
      </c>
      <c r="M7">
        <v>3</v>
      </c>
      <c r="N7">
        <v>3</v>
      </c>
      <c r="O7">
        <f t="shared" si="1"/>
        <v>2.6666666666666665</v>
      </c>
      <c r="P7">
        <v>3</v>
      </c>
      <c r="Q7">
        <v>3</v>
      </c>
      <c r="R7">
        <v>4</v>
      </c>
      <c r="S7">
        <v>4</v>
      </c>
      <c r="T7">
        <v>3</v>
      </c>
      <c r="U7">
        <v>3</v>
      </c>
      <c r="V7">
        <f t="shared" si="2"/>
        <v>3.3333333333333335</v>
      </c>
      <c r="W7">
        <v>2</v>
      </c>
      <c r="X7">
        <v>4</v>
      </c>
      <c r="Y7">
        <v>3</v>
      </c>
      <c r="Z7">
        <v>4</v>
      </c>
      <c r="AA7">
        <v>3</v>
      </c>
      <c r="AB7">
        <v>3</v>
      </c>
      <c r="AC7">
        <f>AVERAGE(W6:AB6)</f>
        <v>3.5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x14ac:dyDescent="0.25">
      <c r="A9" s="65" t="s">
        <v>7</v>
      </c>
      <c r="B9" s="66" t="s">
        <v>8</v>
      </c>
      <c r="C9" s="67"/>
      <c r="D9" s="67"/>
      <c r="E9" s="68"/>
      <c r="F9" s="69" t="s">
        <v>9</v>
      </c>
      <c r="G9" s="4"/>
      <c r="I9" s="5" t="s">
        <v>10</v>
      </c>
      <c r="J9" s="6">
        <v>4</v>
      </c>
    </row>
    <row r="10" spans="1:29" x14ac:dyDescent="0.25">
      <c r="A10" s="65"/>
      <c r="B10" s="6" t="s">
        <v>11</v>
      </c>
      <c r="C10" s="6" t="s">
        <v>12</v>
      </c>
      <c r="D10" s="6" t="s">
        <v>13</v>
      </c>
      <c r="E10" s="6" t="s">
        <v>14</v>
      </c>
      <c r="F10" s="70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9">
        <f>AVERAGE(B3:G3)</f>
        <v>3</v>
      </c>
      <c r="C11" s="9">
        <f>AVERAGE(I3:N3)</f>
        <v>3.1666666666666665</v>
      </c>
      <c r="D11" s="9">
        <f>AVERAGE(P3:U3)</f>
        <v>2.8333333333333335</v>
      </c>
      <c r="E11" s="9">
        <f>AVERAGE(W2:AB2)</f>
        <v>3.5</v>
      </c>
      <c r="F11" s="9">
        <f t="shared" ref="F11:F16" si="3">SUM(B11:E11)</f>
        <v>12.5</v>
      </c>
      <c r="G11" s="9">
        <f t="shared" ref="G11:G15" si="4">AVERAGE(B11:E11)</f>
        <v>3.125</v>
      </c>
      <c r="I11" s="10" t="s">
        <v>16</v>
      </c>
      <c r="J11" s="16">
        <f>F17^2/(J9*J10)</f>
        <v>184.83200000000002</v>
      </c>
      <c r="K11" s="12"/>
      <c r="L11" s="12"/>
      <c r="M11" s="3"/>
      <c r="N11" s="3"/>
    </row>
    <row r="12" spans="1:29" x14ac:dyDescent="0.25">
      <c r="A12" s="6" t="s">
        <v>3</v>
      </c>
      <c r="B12" s="9">
        <f>AVERAGE(B4:G4)</f>
        <v>2.6666666666666665</v>
      </c>
      <c r="C12" s="9">
        <f>AVERAGE(I4:N4)</f>
        <v>2.6666666666666665</v>
      </c>
      <c r="D12" s="9">
        <f>AVERAGE(P4:U4)</f>
        <v>3.5</v>
      </c>
      <c r="E12" s="9">
        <f t="shared" ref="E12:E15" si="5">AVERAGE(W3:AB3)</f>
        <v>2.8</v>
      </c>
      <c r="F12" s="9">
        <f t="shared" si="3"/>
        <v>11.633333333333333</v>
      </c>
      <c r="G12" s="9">
        <f t="shared" si="4"/>
        <v>2.9083333333333332</v>
      </c>
      <c r="H12" s="13"/>
      <c r="N12" s="14"/>
    </row>
    <row r="13" spans="1:29" x14ac:dyDescent="0.25">
      <c r="A13" s="6" t="s">
        <v>4</v>
      </c>
      <c r="B13" s="9">
        <f>AVERAGE(B5:G5)</f>
        <v>2.8333333333333335</v>
      </c>
      <c r="C13" s="9">
        <f>AVERAGE(I5:N5)</f>
        <v>2.6666666666666665</v>
      </c>
      <c r="D13" s="9">
        <f>AVERAGE(P5:U5)</f>
        <v>3.5</v>
      </c>
      <c r="E13" s="9">
        <f t="shared" si="5"/>
        <v>2.6666666666666665</v>
      </c>
      <c r="F13" s="9">
        <f t="shared" si="3"/>
        <v>11.666666666666666</v>
      </c>
      <c r="G13" s="9">
        <f t="shared" si="4"/>
        <v>2.9166666666666665</v>
      </c>
      <c r="H13" s="13"/>
    </row>
    <row r="14" spans="1:29" x14ac:dyDescent="0.25">
      <c r="A14" s="6" t="s">
        <v>5</v>
      </c>
      <c r="B14" s="9">
        <f>AVERAGE(B6:G6)</f>
        <v>3</v>
      </c>
      <c r="C14" s="9">
        <f>AVERAGE(I6:N6)</f>
        <v>3.3333333333333335</v>
      </c>
      <c r="D14" s="9">
        <f>AVERAGE(P6:U6)</f>
        <v>2.8333333333333335</v>
      </c>
      <c r="E14" s="9">
        <f t="shared" si="5"/>
        <v>3</v>
      </c>
      <c r="F14" s="9">
        <f t="shared" si="3"/>
        <v>12.166666666666668</v>
      </c>
      <c r="G14" s="9">
        <f t="shared" si="4"/>
        <v>3.041666666666667</v>
      </c>
      <c r="H14" s="13"/>
      <c r="I14" s="15" t="s">
        <v>17</v>
      </c>
      <c r="J14" s="6" t="s">
        <v>18</v>
      </c>
      <c r="K14" s="6" t="s">
        <v>19</v>
      </c>
      <c r="L14" s="6" t="s">
        <v>20</v>
      </c>
      <c r="M14" s="6" t="s">
        <v>21</v>
      </c>
      <c r="N14" s="6" t="s">
        <v>22</v>
      </c>
      <c r="O14" s="16" t="s">
        <v>23</v>
      </c>
      <c r="P14" s="6" t="s">
        <v>24</v>
      </c>
    </row>
    <row r="15" spans="1:29" x14ac:dyDescent="0.25">
      <c r="A15" s="6" t="s">
        <v>6</v>
      </c>
      <c r="B15" s="9">
        <f>AVERAGE(B7:G7)</f>
        <v>3.3333333333333335</v>
      </c>
      <c r="C15" s="9">
        <f>AVERAGE(I7:N7)</f>
        <v>2.6666666666666665</v>
      </c>
      <c r="D15" s="9">
        <f>AVERAGE(P7:U7)</f>
        <v>3.3333333333333335</v>
      </c>
      <c r="E15" s="9">
        <f t="shared" si="5"/>
        <v>3.5</v>
      </c>
      <c r="F15" s="9">
        <f t="shared" si="3"/>
        <v>12.833333333333334</v>
      </c>
      <c r="G15" s="9">
        <f t="shared" si="4"/>
        <v>3.2083333333333335</v>
      </c>
      <c r="H15" s="13"/>
      <c r="I15" s="10" t="s">
        <v>25</v>
      </c>
      <c r="J15" s="6">
        <f>J9-1</f>
        <v>3</v>
      </c>
      <c r="K15" s="13">
        <f>SUMSQ(B16:E16)/(J10)-J11</f>
        <v>0.26711111111109176</v>
      </c>
      <c r="L15" s="11">
        <f>K15/J15</f>
        <v>8.9037037037030586E-2</v>
      </c>
      <c r="M15" s="11">
        <f>L15/L17</f>
        <v>0.72760290556893381</v>
      </c>
      <c r="N15" s="16" t="str">
        <f>IF(M15&lt;O15,"tn",IF(M15&lt;P15,"*","**"))</f>
        <v>tn</v>
      </c>
      <c r="O15" s="11">
        <f>FINV(0.05,J15,J17)</f>
        <v>3.4902948194976045</v>
      </c>
      <c r="P15" s="11">
        <f>FINV(0.01,J15,J17)</f>
        <v>5.9525446815458682</v>
      </c>
    </row>
    <row r="16" spans="1:29" x14ac:dyDescent="0.25">
      <c r="A16" s="6" t="s">
        <v>26</v>
      </c>
      <c r="B16" s="11">
        <f>SUM(B11:B15)</f>
        <v>14.833333333333334</v>
      </c>
      <c r="C16" s="11">
        <f>SUM(C11:C15)</f>
        <v>14.5</v>
      </c>
      <c r="D16" s="11">
        <f>SUM(D11:D15)</f>
        <v>16</v>
      </c>
      <c r="E16" s="11">
        <f>SUM(E11:E15)</f>
        <v>15.466666666666667</v>
      </c>
      <c r="F16" s="9">
        <f t="shared" si="3"/>
        <v>60.800000000000004</v>
      </c>
      <c r="G16" s="9"/>
      <c r="H16" s="13"/>
      <c r="I16" s="10" t="s">
        <v>27</v>
      </c>
      <c r="J16" s="6">
        <f>J10-1</f>
        <v>4</v>
      </c>
      <c r="K16" s="11">
        <f>SUMSQ(F11:F15)/J9-J11</f>
        <v>0.27244444444443161</v>
      </c>
      <c r="L16" s="11">
        <f t="shared" ref="L16:L17" si="6">K16/J16</f>
        <v>6.8111111111107903E-2</v>
      </c>
      <c r="M16" s="11">
        <f>L16/L17</f>
        <v>0.55659806295395309</v>
      </c>
      <c r="N16" s="16" t="str">
        <f t="shared" ref="N16" si="7">IF(M16&lt;O16,"tn",IF(M16&lt;P16,"*","**"))</f>
        <v>tn</v>
      </c>
      <c r="O16" s="11">
        <f>FINV(0.05,J16,J17)</f>
        <v>3.2591667269012499</v>
      </c>
      <c r="P16" s="11">
        <f>FINV(0.01,J16,J17)</f>
        <v>5.4119514344731394</v>
      </c>
    </row>
    <row r="17" spans="1:18" x14ac:dyDescent="0.25">
      <c r="A17" s="6" t="s">
        <v>28</v>
      </c>
      <c r="B17" s="17"/>
      <c r="C17" s="17"/>
      <c r="D17" s="17"/>
      <c r="E17" s="17"/>
      <c r="F17" s="11">
        <f>SUM(B11:E15)</f>
        <v>60.800000000000004</v>
      </c>
      <c r="G17" s="13"/>
      <c r="H17" s="13"/>
      <c r="I17" s="10" t="s">
        <v>29</v>
      </c>
      <c r="J17" s="6">
        <f>(J9-1)*(J10-1)</f>
        <v>12</v>
      </c>
      <c r="K17" s="11">
        <f>K18-K15-K16</f>
        <v>1.4684444444444864</v>
      </c>
      <c r="L17" s="11">
        <f t="shared" si="6"/>
        <v>0.12237037037037386</v>
      </c>
      <c r="M17" s="18"/>
      <c r="N17" s="19"/>
      <c r="O17" s="20"/>
      <c r="P17" s="20"/>
    </row>
    <row r="18" spans="1:18" x14ac:dyDescent="0.25">
      <c r="A18" s="6" t="s">
        <v>30</v>
      </c>
      <c r="B18" s="21"/>
      <c r="C18" s="21"/>
      <c r="D18" s="21"/>
      <c r="E18" s="21"/>
      <c r="F18" s="11">
        <f>AVERAGE(B11:E15)</f>
        <v>3.04</v>
      </c>
      <c r="G18" s="13"/>
      <c r="H18" s="13"/>
      <c r="I18" s="10" t="s">
        <v>31</v>
      </c>
      <c r="J18" s="6">
        <f>J9*J10-1</f>
        <v>19</v>
      </c>
      <c r="K18" s="11">
        <f>SUMSQ(B11:E15)-J11</f>
        <v>2.0080000000000098</v>
      </c>
      <c r="L18" s="22"/>
      <c r="M18" s="18"/>
      <c r="N18" s="19"/>
      <c r="O18" s="18"/>
      <c r="P18" s="18"/>
    </row>
    <row r="19" spans="1:18" x14ac:dyDescent="0.25">
      <c r="H19" s="13"/>
      <c r="J19" s="14"/>
      <c r="K19" s="14"/>
      <c r="L19" s="14"/>
      <c r="M19" s="14"/>
      <c r="N19" s="23"/>
      <c r="O19" s="24"/>
      <c r="P19" s="24"/>
    </row>
    <row r="20" spans="1:18" x14ac:dyDescent="0.25">
      <c r="H20" s="13"/>
      <c r="I20" s="43"/>
      <c r="J20" s="44"/>
      <c r="K20" s="44"/>
      <c r="L20" s="44"/>
      <c r="M20" s="45"/>
      <c r="N20" s="44"/>
      <c r="O20" s="46"/>
      <c r="P20" s="46"/>
      <c r="Q20" s="27"/>
      <c r="R20" s="27"/>
    </row>
    <row r="21" spans="1:18" x14ac:dyDescent="0.25">
      <c r="H21" s="13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5">
      <c r="A22" s="71"/>
      <c r="B22" s="71"/>
      <c r="C22" s="71"/>
      <c r="D22" s="71"/>
      <c r="E22" s="35"/>
      <c r="F22" s="32"/>
      <c r="I22" s="27"/>
      <c r="J22" s="27"/>
      <c r="K22" s="43"/>
      <c r="L22" s="27"/>
      <c r="M22" s="27"/>
      <c r="N22" s="27"/>
      <c r="O22" s="28"/>
      <c r="P22" s="30"/>
      <c r="Q22" s="30"/>
      <c r="R22" s="27"/>
    </row>
    <row r="23" spans="1:18" x14ac:dyDescent="0.25">
      <c r="A23" s="32"/>
      <c r="B23" s="36"/>
      <c r="C23" s="36"/>
      <c r="D23" s="36"/>
      <c r="E23" s="36"/>
      <c r="F23" s="32"/>
      <c r="I23" s="28"/>
      <c r="J23" s="31"/>
      <c r="K23" s="28"/>
      <c r="L23" s="31"/>
      <c r="M23" s="30"/>
      <c r="N23" s="27"/>
      <c r="O23" s="28"/>
      <c r="P23" s="30"/>
      <c r="Q23" s="30"/>
      <c r="R23" s="27"/>
    </row>
    <row r="24" spans="1:18" x14ac:dyDescent="0.25">
      <c r="A24" s="72"/>
      <c r="B24" s="36"/>
      <c r="C24" s="36"/>
      <c r="D24" s="36"/>
      <c r="E24" s="36"/>
      <c r="F24" s="32"/>
      <c r="I24" s="28"/>
      <c r="J24" s="31"/>
      <c r="K24" s="28"/>
      <c r="L24" s="31"/>
      <c r="M24" s="30"/>
      <c r="N24" s="27"/>
      <c r="O24" s="28"/>
      <c r="P24" s="30"/>
      <c r="Q24" s="30"/>
      <c r="R24" s="27"/>
    </row>
    <row r="25" spans="1:18" x14ac:dyDescent="0.25">
      <c r="A25" s="72"/>
      <c r="B25" s="36"/>
      <c r="C25" s="36"/>
      <c r="D25" s="36"/>
      <c r="E25" s="33"/>
      <c r="F25" s="32"/>
      <c r="H25" s="26"/>
      <c r="I25" s="28"/>
      <c r="J25" s="31"/>
      <c r="K25" s="28"/>
      <c r="L25" s="31"/>
      <c r="M25" s="30"/>
      <c r="N25" s="27"/>
      <c r="O25" s="28"/>
      <c r="P25" s="30"/>
      <c r="Q25" s="30"/>
      <c r="R25" s="27"/>
    </row>
    <row r="26" spans="1:18" x14ac:dyDescent="0.25">
      <c r="A26" s="35"/>
      <c r="B26" s="40"/>
      <c r="C26" s="41"/>
      <c r="D26" s="36"/>
      <c r="E26" s="34"/>
      <c r="F26" s="32"/>
      <c r="H26" s="26"/>
      <c r="I26" s="28"/>
      <c r="J26" s="31"/>
      <c r="K26" s="28"/>
      <c r="L26" s="31"/>
      <c r="M26" s="30"/>
      <c r="N26" s="27"/>
      <c r="O26" s="28"/>
      <c r="P26" s="30"/>
      <c r="Q26" s="30"/>
      <c r="R26" s="27"/>
    </row>
    <row r="27" spans="1:18" x14ac:dyDescent="0.25">
      <c r="A27" s="35"/>
      <c r="B27" s="40"/>
      <c r="C27" s="41"/>
      <c r="D27" s="36"/>
      <c r="E27" s="34"/>
      <c r="F27" s="32"/>
      <c r="H27" s="30"/>
      <c r="I27" s="28"/>
      <c r="J27" s="31"/>
      <c r="K27" s="27"/>
      <c r="L27" s="27"/>
      <c r="M27" s="27"/>
      <c r="N27" s="27"/>
      <c r="O27" s="27"/>
      <c r="P27" s="27"/>
      <c r="Q27" s="27"/>
      <c r="R27" s="27"/>
    </row>
    <row r="28" spans="1:18" x14ac:dyDescent="0.25">
      <c r="A28" s="35"/>
      <c r="B28" s="40"/>
      <c r="C28" s="41"/>
      <c r="D28" s="36"/>
      <c r="E28" s="34"/>
      <c r="F28" s="32"/>
      <c r="H28" s="27"/>
      <c r="I28" s="28"/>
      <c r="J28" s="31"/>
      <c r="K28" s="27"/>
      <c r="L28" s="27"/>
    </row>
    <row r="29" spans="1:18" x14ac:dyDescent="0.25">
      <c r="A29" s="32"/>
      <c r="B29" s="40"/>
      <c r="C29" s="41"/>
      <c r="D29" s="36"/>
      <c r="E29" s="32"/>
      <c r="F29" s="32"/>
      <c r="H29" s="27"/>
      <c r="I29" s="27"/>
      <c r="J29" s="27"/>
      <c r="K29" s="27"/>
      <c r="L29" s="27"/>
    </row>
    <row r="30" spans="1:18" x14ac:dyDescent="0.25">
      <c r="A30" s="32"/>
      <c r="B30" s="40"/>
      <c r="C30" s="41"/>
      <c r="D30" s="36"/>
      <c r="E30" s="32"/>
      <c r="F30" s="32"/>
      <c r="H30" s="27"/>
      <c r="I30" s="27"/>
      <c r="J30" s="27"/>
      <c r="K30" s="27"/>
      <c r="L30" s="27"/>
    </row>
    <row r="31" spans="1:18" x14ac:dyDescent="0.25">
      <c r="A31" s="32"/>
      <c r="B31" s="40"/>
      <c r="C31" s="42"/>
      <c r="D31" s="36"/>
      <c r="E31" s="32"/>
      <c r="F31" s="32"/>
    </row>
    <row r="32" spans="1:18" x14ac:dyDescent="0.25">
      <c r="A32" s="32"/>
      <c r="B32" s="32"/>
      <c r="C32" s="32"/>
      <c r="D32" s="32"/>
      <c r="E32" s="32"/>
      <c r="F32" s="32"/>
    </row>
    <row r="35" spans="17:17" x14ac:dyDescent="0.25">
      <c r="Q35" s="29"/>
    </row>
  </sheetData>
  <sortState xmlns:xlrd2="http://schemas.microsoft.com/office/spreadsheetml/2017/richdata2" ref="O22:R26">
    <sortCondition ref="P22"/>
  </sortState>
  <mergeCells count="9">
    <mergeCell ref="A24:A25"/>
    <mergeCell ref="B1:H1"/>
    <mergeCell ref="I1:O1"/>
    <mergeCell ref="P1:V1"/>
    <mergeCell ref="W1:AC1"/>
    <mergeCell ref="A9:A10"/>
    <mergeCell ref="B9:E9"/>
    <mergeCell ref="F9:F10"/>
    <mergeCell ref="A22:D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7DFAE-47BE-4A31-A662-118EF42240E2}">
  <dimension ref="A1:AC32"/>
  <sheetViews>
    <sheetView zoomScale="66" zoomScaleNormal="66" workbookViewId="0">
      <selection activeCell="I14" sqref="I14:P18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64" t="s">
        <v>40</v>
      </c>
      <c r="C1" s="64"/>
      <c r="D1" s="64"/>
      <c r="E1" s="64"/>
      <c r="F1" s="64"/>
      <c r="G1" s="64"/>
      <c r="H1" s="64"/>
      <c r="I1" s="64" t="s">
        <v>39</v>
      </c>
      <c r="J1" s="64"/>
      <c r="K1" s="64"/>
      <c r="L1" s="64"/>
      <c r="M1" s="64"/>
      <c r="N1" s="64"/>
      <c r="O1" s="64"/>
      <c r="P1" s="64" t="s">
        <v>38</v>
      </c>
      <c r="Q1" s="64"/>
      <c r="R1" s="64"/>
      <c r="S1" s="64"/>
      <c r="T1" s="64"/>
      <c r="U1" s="64"/>
      <c r="V1" s="64"/>
      <c r="W1" s="64" t="s">
        <v>37</v>
      </c>
      <c r="X1" s="64"/>
      <c r="Y1" s="64"/>
      <c r="Z1" s="64"/>
      <c r="AA1" s="64"/>
      <c r="AB1" s="64"/>
      <c r="AC1" s="64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v>5</v>
      </c>
      <c r="C3">
        <v>4</v>
      </c>
      <c r="D3">
        <v>3</v>
      </c>
      <c r="E3">
        <v>4</v>
      </c>
      <c r="H3">
        <f>AVERAGE(B3:G3)</f>
        <v>4</v>
      </c>
      <c r="I3">
        <v>4</v>
      </c>
      <c r="J3">
        <v>5</v>
      </c>
      <c r="K3">
        <v>5</v>
      </c>
      <c r="L3">
        <v>3</v>
      </c>
      <c r="M3">
        <v>4</v>
      </c>
      <c r="N3">
        <v>4</v>
      </c>
      <c r="O3">
        <f>AVERAGE(I3:N3)</f>
        <v>4.166666666666667</v>
      </c>
      <c r="P3">
        <v>5</v>
      </c>
      <c r="Q3">
        <v>2</v>
      </c>
      <c r="R3">
        <v>5</v>
      </c>
      <c r="S3">
        <v>4</v>
      </c>
      <c r="T3">
        <v>6</v>
      </c>
      <c r="U3">
        <v>6</v>
      </c>
      <c r="V3">
        <f>AVERAGE(P3:U3)</f>
        <v>4.666666666666667</v>
      </c>
      <c r="W3">
        <v>4</v>
      </c>
      <c r="X3">
        <v>6</v>
      </c>
      <c r="Y3">
        <v>7</v>
      </c>
      <c r="Z3">
        <v>6</v>
      </c>
      <c r="AC3">
        <f>AVERAGE(W3:AB3)</f>
        <v>5.75</v>
      </c>
    </row>
    <row r="4" spans="1:29" x14ac:dyDescent="0.25">
      <c r="A4" t="s">
        <v>3</v>
      </c>
      <c r="B4">
        <v>7</v>
      </c>
      <c r="C4">
        <v>5</v>
      </c>
      <c r="D4">
        <v>6</v>
      </c>
      <c r="E4">
        <v>7</v>
      </c>
      <c r="F4">
        <v>7</v>
      </c>
      <c r="G4">
        <v>5</v>
      </c>
      <c r="H4">
        <f t="shared" ref="H4:H7" si="0">AVERAGE(B4:G4)</f>
        <v>6.166666666666667</v>
      </c>
      <c r="I4">
        <v>3</v>
      </c>
      <c r="J4">
        <v>5</v>
      </c>
      <c r="K4">
        <v>6</v>
      </c>
      <c r="L4">
        <v>5</v>
      </c>
      <c r="M4">
        <v>3</v>
      </c>
      <c r="N4">
        <v>6</v>
      </c>
      <c r="O4">
        <f t="shared" ref="O4:O7" si="1">AVERAGE(I4:N4)</f>
        <v>4.666666666666667</v>
      </c>
      <c r="P4">
        <v>7</v>
      </c>
      <c r="Q4">
        <v>6</v>
      </c>
      <c r="R4">
        <v>6</v>
      </c>
      <c r="S4">
        <v>5</v>
      </c>
      <c r="T4">
        <v>7</v>
      </c>
      <c r="U4">
        <v>8</v>
      </c>
      <c r="V4">
        <f t="shared" ref="V4:V7" si="2">AVERAGE(P4:U4)</f>
        <v>6.5</v>
      </c>
      <c r="W4">
        <v>3</v>
      </c>
      <c r="X4">
        <v>5</v>
      </c>
      <c r="Y4">
        <v>6</v>
      </c>
      <c r="Z4">
        <v>4</v>
      </c>
      <c r="AA4">
        <v>4</v>
      </c>
      <c r="AB4">
        <v>5</v>
      </c>
      <c r="AC4">
        <f t="shared" ref="AC4:AC7" si="3">AVERAGE(W4:AB4)</f>
        <v>4.5</v>
      </c>
    </row>
    <row r="5" spans="1:29" x14ac:dyDescent="0.25">
      <c r="A5" t="s">
        <v>4</v>
      </c>
      <c r="B5">
        <v>6</v>
      </c>
      <c r="C5">
        <v>3</v>
      </c>
      <c r="D5">
        <v>4</v>
      </c>
      <c r="E5">
        <v>6</v>
      </c>
      <c r="F5">
        <v>6</v>
      </c>
      <c r="G5">
        <v>6</v>
      </c>
      <c r="H5">
        <f t="shared" si="0"/>
        <v>5.166666666666667</v>
      </c>
      <c r="I5">
        <v>5</v>
      </c>
      <c r="J5">
        <v>4</v>
      </c>
      <c r="K5">
        <v>6</v>
      </c>
      <c r="L5">
        <v>7</v>
      </c>
      <c r="M5">
        <v>4</v>
      </c>
      <c r="N5">
        <v>3</v>
      </c>
      <c r="O5">
        <f t="shared" si="1"/>
        <v>4.833333333333333</v>
      </c>
      <c r="P5">
        <v>8</v>
      </c>
      <c r="Q5">
        <v>8</v>
      </c>
      <c r="R5">
        <v>5</v>
      </c>
      <c r="S5">
        <v>6</v>
      </c>
      <c r="T5">
        <v>5</v>
      </c>
      <c r="U5">
        <v>6</v>
      </c>
      <c r="V5">
        <f t="shared" si="2"/>
        <v>6.333333333333333</v>
      </c>
      <c r="W5">
        <v>4</v>
      </c>
      <c r="X5">
        <v>6</v>
      </c>
      <c r="Y5">
        <v>6</v>
      </c>
      <c r="Z5">
        <v>6</v>
      </c>
      <c r="AA5">
        <v>4</v>
      </c>
      <c r="AB5">
        <v>6</v>
      </c>
      <c r="AC5">
        <f t="shared" si="3"/>
        <v>5.333333333333333</v>
      </c>
    </row>
    <row r="6" spans="1:29" x14ac:dyDescent="0.25">
      <c r="A6" t="s">
        <v>5</v>
      </c>
      <c r="B6">
        <v>6</v>
      </c>
      <c r="C6">
        <v>6</v>
      </c>
      <c r="D6">
        <v>4</v>
      </c>
      <c r="E6">
        <v>5</v>
      </c>
      <c r="F6">
        <v>5</v>
      </c>
      <c r="G6">
        <v>5</v>
      </c>
      <c r="H6">
        <f t="shared" si="0"/>
        <v>5.166666666666667</v>
      </c>
      <c r="I6">
        <v>5</v>
      </c>
      <c r="J6">
        <v>6</v>
      </c>
      <c r="K6">
        <v>4</v>
      </c>
      <c r="L6">
        <v>6</v>
      </c>
      <c r="M6">
        <v>6</v>
      </c>
      <c r="N6">
        <v>7</v>
      </c>
      <c r="O6">
        <f t="shared" si="1"/>
        <v>5.666666666666667</v>
      </c>
      <c r="P6">
        <v>5</v>
      </c>
      <c r="Q6">
        <v>5</v>
      </c>
      <c r="R6">
        <v>6</v>
      </c>
      <c r="S6">
        <v>6</v>
      </c>
      <c r="T6">
        <v>6</v>
      </c>
      <c r="U6">
        <v>6</v>
      </c>
      <c r="V6">
        <f t="shared" si="2"/>
        <v>5.666666666666667</v>
      </c>
      <c r="W6">
        <v>5</v>
      </c>
      <c r="X6">
        <v>5</v>
      </c>
      <c r="Y6">
        <v>7</v>
      </c>
      <c r="Z6">
        <v>6</v>
      </c>
      <c r="AA6">
        <v>6</v>
      </c>
      <c r="AC6">
        <f t="shared" si="3"/>
        <v>5.8</v>
      </c>
    </row>
    <row r="7" spans="1:29" x14ac:dyDescent="0.25">
      <c r="A7" t="s">
        <v>6</v>
      </c>
      <c r="B7">
        <v>5</v>
      </c>
      <c r="C7">
        <v>8</v>
      </c>
      <c r="D7">
        <v>6</v>
      </c>
      <c r="E7">
        <v>5</v>
      </c>
      <c r="F7">
        <v>5</v>
      </c>
      <c r="G7">
        <v>5</v>
      </c>
      <c r="H7">
        <f t="shared" si="0"/>
        <v>5.666666666666667</v>
      </c>
      <c r="I7">
        <v>6</v>
      </c>
      <c r="J7">
        <v>6</v>
      </c>
      <c r="K7">
        <v>5</v>
      </c>
      <c r="L7">
        <v>8</v>
      </c>
      <c r="M7">
        <v>5</v>
      </c>
      <c r="N7">
        <v>6</v>
      </c>
      <c r="O7">
        <f t="shared" si="1"/>
        <v>6</v>
      </c>
      <c r="P7">
        <v>4</v>
      </c>
      <c r="Q7">
        <v>5</v>
      </c>
      <c r="R7">
        <v>5</v>
      </c>
      <c r="S7">
        <v>6</v>
      </c>
      <c r="T7">
        <v>7</v>
      </c>
      <c r="U7">
        <v>6</v>
      </c>
      <c r="V7">
        <f t="shared" si="2"/>
        <v>5.5</v>
      </c>
      <c r="W7">
        <v>4</v>
      </c>
      <c r="X7">
        <v>4</v>
      </c>
      <c r="Y7">
        <v>4</v>
      </c>
      <c r="Z7">
        <v>4</v>
      </c>
      <c r="AA7">
        <v>4</v>
      </c>
      <c r="AB7">
        <v>5</v>
      </c>
      <c r="AC7">
        <f t="shared" si="3"/>
        <v>4.166666666666667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x14ac:dyDescent="0.25">
      <c r="A9" s="65" t="s">
        <v>7</v>
      </c>
      <c r="B9" s="66" t="s">
        <v>8</v>
      </c>
      <c r="C9" s="67"/>
      <c r="D9" s="67"/>
      <c r="E9" s="68"/>
      <c r="F9" s="69" t="s">
        <v>9</v>
      </c>
      <c r="G9" s="4"/>
      <c r="I9" s="5" t="s">
        <v>10</v>
      </c>
      <c r="J9" s="6">
        <v>4</v>
      </c>
    </row>
    <row r="10" spans="1:29" ht="15" customHeight="1" x14ac:dyDescent="0.25">
      <c r="A10" s="65"/>
      <c r="B10" s="6" t="s">
        <v>11</v>
      </c>
      <c r="C10" s="6" t="s">
        <v>12</v>
      </c>
      <c r="D10" s="6" t="s">
        <v>13</v>
      </c>
      <c r="E10" s="6" t="s">
        <v>14</v>
      </c>
      <c r="F10" s="70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7">
        <f>AVERAGE(B3:G3)</f>
        <v>4</v>
      </c>
      <c r="C11" s="47">
        <f>AVERAGE(I3:N3)</f>
        <v>4.166666666666667</v>
      </c>
      <c r="D11" s="47">
        <f>AVERAGE(P3:U3)</f>
        <v>4.666666666666667</v>
      </c>
      <c r="E11" s="47">
        <f>AVERAGE(W3:AB3)</f>
        <v>5.75</v>
      </c>
      <c r="F11" s="47">
        <f>SUM(B11:E11)</f>
        <v>18.583333333333336</v>
      </c>
      <c r="G11" s="47">
        <f t="shared" ref="G11:G15" si="4">AVERAGE(B11:E11)</f>
        <v>4.6458333333333339</v>
      </c>
      <c r="H11" s="23"/>
      <c r="I11" s="48" t="s">
        <v>16</v>
      </c>
      <c r="J11" s="16">
        <f>F17^2/(J9*J10)</f>
        <v>558.8006805555558</v>
      </c>
      <c r="K11" s="14"/>
      <c r="L11" s="14"/>
      <c r="M11" s="49"/>
      <c r="N11" s="49"/>
      <c r="O11" s="23"/>
      <c r="P11" s="23"/>
    </row>
    <row r="12" spans="1:29" x14ac:dyDescent="0.25">
      <c r="A12" s="6" t="s">
        <v>3</v>
      </c>
      <c r="B12" s="47">
        <f>AVERAGE(B4:G4)</f>
        <v>6.166666666666667</v>
      </c>
      <c r="C12" s="47">
        <f>AVERAGE(I4:N4)</f>
        <v>4.666666666666667</v>
      </c>
      <c r="D12" s="47">
        <f>AVERAGE(P4:U4)</f>
        <v>6.5</v>
      </c>
      <c r="E12" s="47">
        <f>AVERAGE(W4:AB4)</f>
        <v>4.5</v>
      </c>
      <c r="F12" s="47">
        <f t="shared" ref="F12:F16" si="5">SUM(B12:E12)</f>
        <v>21.833333333333336</v>
      </c>
      <c r="G12" s="47">
        <f t="shared" si="4"/>
        <v>5.4583333333333339</v>
      </c>
      <c r="H12" s="14"/>
      <c r="I12" s="23"/>
      <c r="J12" s="23"/>
      <c r="K12" s="23"/>
      <c r="L12" s="23"/>
      <c r="M12" s="23"/>
      <c r="N12" s="14"/>
      <c r="O12" s="23"/>
      <c r="P12" s="23"/>
    </row>
    <row r="13" spans="1:29" x14ac:dyDescent="0.25">
      <c r="A13" s="6" t="s">
        <v>4</v>
      </c>
      <c r="B13" s="47">
        <f>AVERAGE(B5:G5)</f>
        <v>5.166666666666667</v>
      </c>
      <c r="C13" s="47">
        <f>AVERAGE(I5:N5)</f>
        <v>4.833333333333333</v>
      </c>
      <c r="D13" s="47">
        <f>AVERAGE(P5:U5)</f>
        <v>6.333333333333333</v>
      </c>
      <c r="E13" s="47">
        <f>AVERAGE(W5:AB5)</f>
        <v>5.333333333333333</v>
      </c>
      <c r="F13" s="47">
        <f t="shared" si="5"/>
        <v>21.666666666666664</v>
      </c>
      <c r="G13" s="47">
        <f t="shared" si="4"/>
        <v>5.4166666666666661</v>
      </c>
      <c r="H13" s="14"/>
      <c r="I13" s="23"/>
      <c r="J13" s="23"/>
      <c r="K13" s="23"/>
      <c r="L13" s="23"/>
      <c r="M13" s="23"/>
      <c r="N13" s="23"/>
      <c r="O13" s="23"/>
      <c r="P13" s="23"/>
    </row>
    <row r="14" spans="1:29" x14ac:dyDescent="0.25">
      <c r="A14" s="6" t="s">
        <v>5</v>
      </c>
      <c r="B14" s="47">
        <f>AVERAGE(B6:G6)</f>
        <v>5.166666666666667</v>
      </c>
      <c r="C14" s="47">
        <f>AVERAGE(I6:N6)</f>
        <v>5.666666666666667</v>
      </c>
      <c r="D14" s="47">
        <f>AVERAGE(P6:U6)</f>
        <v>5.666666666666667</v>
      </c>
      <c r="E14" s="47">
        <f>AVERAGE(W6:AB6)</f>
        <v>5.8</v>
      </c>
      <c r="F14" s="47">
        <f t="shared" si="5"/>
        <v>22.3</v>
      </c>
      <c r="G14" s="47">
        <f t="shared" si="4"/>
        <v>5.5750000000000002</v>
      </c>
      <c r="H14" s="14"/>
      <c r="I14" s="47" t="s">
        <v>17</v>
      </c>
      <c r="J14" s="16" t="s">
        <v>18</v>
      </c>
      <c r="K14" s="16" t="s">
        <v>19</v>
      </c>
      <c r="L14" s="16" t="s">
        <v>20</v>
      </c>
      <c r="M14" s="16" t="s">
        <v>21</v>
      </c>
      <c r="N14" s="16" t="s">
        <v>22</v>
      </c>
      <c r="O14" s="16" t="s">
        <v>23</v>
      </c>
      <c r="P14" s="16" t="s">
        <v>24</v>
      </c>
    </row>
    <row r="15" spans="1:29" x14ac:dyDescent="0.25">
      <c r="A15" s="6" t="s">
        <v>6</v>
      </c>
      <c r="B15" s="47">
        <f>AVERAGE(B7:G7)</f>
        <v>5.666666666666667</v>
      </c>
      <c r="C15" s="47">
        <f>AVERAGE(I7:N7)</f>
        <v>6</v>
      </c>
      <c r="D15" s="47">
        <f>AVERAGE(P7:U7)</f>
        <v>5.5</v>
      </c>
      <c r="E15" s="47">
        <f>AVERAGE(W7:AB7)</f>
        <v>4.166666666666667</v>
      </c>
      <c r="F15" s="47">
        <f t="shared" si="5"/>
        <v>21.333333333333336</v>
      </c>
      <c r="G15" s="47">
        <f t="shared" si="4"/>
        <v>5.3333333333333339</v>
      </c>
      <c r="H15" s="14"/>
      <c r="I15" s="48" t="s">
        <v>25</v>
      </c>
      <c r="J15" s="50">
        <f>J9-1</f>
        <v>3</v>
      </c>
      <c r="K15" s="14">
        <f>SUMSQ(B16:E16)/(J10)-J11</f>
        <v>1.4098194444443379</v>
      </c>
      <c r="L15" s="16">
        <f>K15/J15</f>
        <v>0.46993981481477931</v>
      </c>
      <c r="M15" s="16">
        <f>L15/L17</f>
        <v>0.80365300418814867</v>
      </c>
      <c r="N15" s="16" t="str">
        <f>IF(M15&lt;O15,"tn",IF(M15&lt;P15,"*","**"))</f>
        <v>tn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6">
        <f>SUM(B11:B15)</f>
        <v>26.166666666666671</v>
      </c>
      <c r="C16" s="16">
        <f>SUM(C11:C15)</f>
        <v>25.333333333333336</v>
      </c>
      <c r="D16" s="16">
        <f>SUM(D11:D15)</f>
        <v>28.666666666666668</v>
      </c>
      <c r="E16" s="16">
        <f>SUM(E11:E15)</f>
        <v>25.55</v>
      </c>
      <c r="F16" s="47">
        <f t="shared" si="5"/>
        <v>105.71666666666667</v>
      </c>
      <c r="G16" s="47"/>
      <c r="H16" s="14"/>
      <c r="I16" s="48" t="s">
        <v>27</v>
      </c>
      <c r="J16" s="50">
        <f>J10-1</f>
        <v>4</v>
      </c>
      <c r="K16" s="16">
        <f>SUMSQ(F11:F15)/J9-J11</f>
        <v>2.1693888888886477</v>
      </c>
      <c r="L16" s="16">
        <f t="shared" ref="L16:L17" si="6">K16/J16</f>
        <v>0.54234722222216192</v>
      </c>
      <c r="M16" s="16">
        <f>L16/L17</f>
        <v>0.92747828703070434</v>
      </c>
      <c r="N16" s="16" t="str">
        <f t="shared" ref="N16" si="7">IF(M16&lt;O16,"tn",IF(M16&lt;P16,"*","**"))</f>
        <v>tn</v>
      </c>
      <c r="O16" s="16">
        <f>FINV(0.05,J16,J17)</f>
        <v>3.2591667269012499</v>
      </c>
      <c r="P16" s="16">
        <f>FINV(0.01,J16,J17)</f>
        <v>5.4119514344731394</v>
      </c>
    </row>
    <row r="17" spans="1:17" x14ac:dyDescent="0.25">
      <c r="A17" s="6" t="s">
        <v>28</v>
      </c>
      <c r="B17" s="51"/>
      <c r="C17" s="51"/>
      <c r="D17" s="51"/>
      <c r="E17" s="51"/>
      <c r="F17" s="16">
        <f>SUM(B11:E15)</f>
        <v>105.7166666666667</v>
      </c>
      <c r="G17" s="14"/>
      <c r="H17" s="14"/>
      <c r="I17" s="48" t="s">
        <v>29</v>
      </c>
      <c r="J17" s="50">
        <f>(J9-1)*(J10-1)</f>
        <v>12</v>
      </c>
      <c r="K17" s="16">
        <f>K18-K15-K16</f>
        <v>7.0170555555555438</v>
      </c>
      <c r="L17" s="16">
        <f t="shared" si="6"/>
        <v>0.58475462962962865</v>
      </c>
      <c r="M17" s="52"/>
      <c r="N17" s="19"/>
      <c r="O17" s="19"/>
      <c r="P17" s="19"/>
    </row>
    <row r="18" spans="1:17" x14ac:dyDescent="0.25">
      <c r="A18" s="6" t="s">
        <v>30</v>
      </c>
      <c r="B18" s="53"/>
      <c r="C18" s="53"/>
      <c r="D18" s="53"/>
      <c r="E18" s="53"/>
      <c r="F18" s="16">
        <f>AVERAGE(B11:E15)</f>
        <v>5.2858333333333345</v>
      </c>
      <c r="G18" s="14"/>
      <c r="H18" s="14"/>
      <c r="I18" s="48" t="s">
        <v>31</v>
      </c>
      <c r="J18" s="50">
        <f>J9*J10-1</f>
        <v>19</v>
      </c>
      <c r="K18" s="16">
        <f>SUMSQ(B11:E15)-J11</f>
        <v>10.596263888888529</v>
      </c>
      <c r="L18" s="19"/>
      <c r="M18" s="52"/>
      <c r="N18" s="19"/>
      <c r="O18" s="52"/>
      <c r="P18" s="52"/>
    </row>
    <row r="19" spans="1:17" x14ac:dyDescent="0.25">
      <c r="B19" s="23"/>
      <c r="C19" s="23"/>
      <c r="D19" s="23"/>
      <c r="E19" s="23"/>
      <c r="F19" s="23"/>
      <c r="G19" s="23"/>
      <c r="H19" s="14"/>
      <c r="I19" s="23"/>
      <c r="J19" s="14"/>
      <c r="K19" s="14"/>
      <c r="L19" s="14"/>
      <c r="M19" s="14"/>
      <c r="N19" s="23"/>
      <c r="O19" s="54"/>
      <c r="P19" s="54"/>
    </row>
    <row r="20" spans="1:17" x14ac:dyDescent="0.25">
      <c r="H20" s="57"/>
      <c r="I20" s="43"/>
      <c r="J20" s="27"/>
      <c r="K20" s="27"/>
      <c r="L20" s="27"/>
      <c r="M20" s="45"/>
      <c r="N20" s="44"/>
      <c r="O20" s="24"/>
      <c r="P20" s="24"/>
    </row>
    <row r="21" spans="1:17" x14ac:dyDescent="0.25">
      <c r="H21" s="57"/>
      <c r="I21" s="27"/>
      <c r="J21" s="28"/>
      <c r="K21" s="45"/>
      <c r="L21" s="27"/>
      <c r="M21" s="45"/>
      <c r="N21" s="27"/>
    </row>
    <row r="22" spans="1:17" x14ac:dyDescent="0.25">
      <c r="A22" s="71"/>
      <c r="B22" s="71"/>
      <c r="C22" s="71"/>
      <c r="D22" s="71"/>
      <c r="E22" s="35"/>
      <c r="F22" s="32"/>
      <c r="H22" s="27"/>
      <c r="I22" s="27"/>
      <c r="J22" s="28"/>
      <c r="K22" s="45"/>
      <c r="L22" s="27"/>
      <c r="M22" s="45"/>
      <c r="N22" s="27"/>
      <c r="O22" s="25"/>
      <c r="P22" s="26"/>
      <c r="Q22" s="26"/>
    </row>
    <row r="23" spans="1:17" x14ac:dyDescent="0.25">
      <c r="A23" s="32"/>
      <c r="B23" s="32"/>
      <c r="C23" s="32"/>
      <c r="D23" s="32"/>
      <c r="E23" s="32"/>
      <c r="F23" s="32"/>
      <c r="H23" s="27"/>
      <c r="I23" s="28"/>
      <c r="J23" s="28"/>
      <c r="K23" s="45"/>
      <c r="L23" s="27"/>
      <c r="M23" s="30"/>
      <c r="N23" s="27"/>
      <c r="O23" s="25"/>
      <c r="P23" s="26"/>
      <c r="Q23" s="26"/>
    </row>
    <row r="24" spans="1:17" x14ac:dyDescent="0.25">
      <c r="A24" s="72"/>
      <c r="B24" s="32"/>
      <c r="C24" s="32"/>
      <c r="D24" s="32"/>
      <c r="E24" s="32"/>
      <c r="F24" s="32"/>
      <c r="H24" s="27"/>
      <c r="I24" s="28"/>
      <c r="J24" s="28"/>
      <c r="K24" s="45"/>
      <c r="L24" s="27"/>
      <c r="M24" s="30"/>
      <c r="N24" s="27"/>
      <c r="O24" s="25"/>
      <c r="P24" s="26"/>
      <c r="Q24" s="26"/>
    </row>
    <row r="25" spans="1:17" x14ac:dyDescent="0.25">
      <c r="A25" s="72"/>
      <c r="B25" s="32"/>
      <c r="C25" s="32"/>
      <c r="D25" s="32"/>
      <c r="E25" s="37"/>
      <c r="F25" s="32"/>
      <c r="H25" s="30"/>
      <c r="I25" s="28"/>
      <c r="J25" s="28"/>
      <c r="K25" s="45"/>
      <c r="L25" s="27"/>
      <c r="M25" s="30"/>
      <c r="N25" s="27"/>
      <c r="O25" s="25"/>
      <c r="P25" s="26"/>
      <c r="Q25" s="26"/>
    </row>
    <row r="26" spans="1:17" x14ac:dyDescent="0.25">
      <c r="A26" s="35"/>
      <c r="B26" s="35"/>
      <c r="C26" s="55"/>
      <c r="D26" s="32"/>
      <c r="E26" s="34"/>
      <c r="F26" s="32"/>
      <c r="H26" s="30"/>
      <c r="I26" s="28"/>
      <c r="J26" s="31"/>
      <c r="K26" s="44"/>
      <c r="L26" s="31"/>
      <c r="M26" s="30"/>
      <c r="N26" s="27"/>
      <c r="O26" s="25"/>
      <c r="P26" s="26"/>
      <c r="Q26" s="26"/>
    </row>
    <row r="27" spans="1:17" x14ac:dyDescent="0.25">
      <c r="A27" s="35"/>
      <c r="B27" s="35"/>
      <c r="C27" s="55"/>
      <c r="D27" s="32"/>
      <c r="E27" s="34"/>
      <c r="F27" s="32"/>
      <c r="H27" s="30"/>
      <c r="I27" s="28"/>
      <c r="J27" s="62"/>
      <c r="K27" s="45"/>
      <c r="L27" s="27"/>
      <c r="M27" s="27"/>
      <c r="N27" s="27"/>
    </row>
    <row r="28" spans="1:17" x14ac:dyDescent="0.25">
      <c r="A28" s="35"/>
      <c r="B28" s="35"/>
      <c r="C28" s="55"/>
      <c r="D28" s="32"/>
      <c r="E28" s="34"/>
      <c r="F28" s="32"/>
      <c r="I28" s="25"/>
      <c r="J28" s="56"/>
      <c r="K28" s="23"/>
    </row>
    <row r="29" spans="1:17" x14ac:dyDescent="0.25">
      <c r="A29" s="32"/>
      <c r="B29" s="35"/>
      <c r="C29" s="55"/>
      <c r="D29" s="32"/>
      <c r="E29" s="32"/>
      <c r="F29" s="32"/>
    </row>
    <row r="30" spans="1:17" x14ac:dyDescent="0.25">
      <c r="A30" s="32"/>
      <c r="B30" s="35"/>
      <c r="C30" s="55"/>
      <c r="D30" s="32"/>
      <c r="E30" s="32"/>
      <c r="F30" s="32"/>
    </row>
    <row r="31" spans="1:17" x14ac:dyDescent="0.25">
      <c r="A31" s="32"/>
      <c r="B31" s="35"/>
      <c r="C31" s="34"/>
      <c r="D31" s="32"/>
      <c r="E31" s="32"/>
      <c r="F31" s="32"/>
    </row>
    <row r="32" spans="1:17" x14ac:dyDescent="0.25">
      <c r="A32" s="32"/>
      <c r="B32" s="32"/>
      <c r="C32" s="32"/>
      <c r="D32" s="32"/>
      <c r="E32" s="32"/>
      <c r="F32" s="32"/>
    </row>
  </sheetData>
  <mergeCells count="9">
    <mergeCell ref="A22:D22"/>
    <mergeCell ref="A24:A25"/>
    <mergeCell ref="W1:AC1"/>
    <mergeCell ref="P1:V1"/>
    <mergeCell ref="I1:O1"/>
    <mergeCell ref="B1:H1"/>
    <mergeCell ref="A9:A10"/>
    <mergeCell ref="B9:E9"/>
    <mergeCell ref="F9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7F557-E519-4BC8-82B1-53CC467E2101}">
  <dimension ref="A1:AC32"/>
  <sheetViews>
    <sheetView topLeftCell="A7" workbookViewId="0">
      <selection activeCell="H20" sqref="H20:L26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64" t="s">
        <v>40</v>
      </c>
      <c r="C1" s="64"/>
      <c r="D1" s="64"/>
      <c r="E1" s="64"/>
      <c r="F1" s="64"/>
      <c r="G1" s="64"/>
      <c r="H1" s="64"/>
      <c r="I1" s="64" t="s">
        <v>39</v>
      </c>
      <c r="J1" s="64"/>
      <c r="K1" s="64"/>
      <c r="L1" s="64"/>
      <c r="M1" s="64"/>
      <c r="N1" s="64"/>
      <c r="O1" s="64"/>
      <c r="P1" s="64" t="s">
        <v>38</v>
      </c>
      <c r="Q1" s="64"/>
      <c r="R1" s="64"/>
      <c r="S1" s="64"/>
      <c r="T1" s="64"/>
      <c r="U1" s="64"/>
      <c r="V1" s="64"/>
      <c r="W1" s="64" t="s">
        <v>37</v>
      </c>
      <c r="X1" s="64"/>
      <c r="Y1" s="64"/>
      <c r="Z1" s="64"/>
      <c r="AA1" s="64"/>
      <c r="AB1" s="64"/>
      <c r="AC1" s="64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v>5</v>
      </c>
      <c r="C3">
        <v>6</v>
      </c>
      <c r="D3">
        <v>6</v>
      </c>
      <c r="E3">
        <v>3</v>
      </c>
      <c r="F3">
        <v>4</v>
      </c>
      <c r="G3">
        <v>7</v>
      </c>
      <c r="H3">
        <f>AVERAGE(B3:G3)</f>
        <v>5.166666666666667</v>
      </c>
      <c r="I3">
        <v>6</v>
      </c>
      <c r="J3">
        <v>3</v>
      </c>
      <c r="K3">
        <v>5</v>
      </c>
      <c r="L3">
        <v>7</v>
      </c>
      <c r="M3">
        <v>3</v>
      </c>
      <c r="N3">
        <v>3</v>
      </c>
      <c r="O3">
        <f>AVERAGE(I3:N3)</f>
        <v>4.5</v>
      </c>
      <c r="P3">
        <v>4</v>
      </c>
      <c r="Q3">
        <v>4</v>
      </c>
      <c r="R3">
        <v>5</v>
      </c>
      <c r="S3">
        <v>5</v>
      </c>
      <c r="T3">
        <v>5</v>
      </c>
      <c r="U3">
        <v>5</v>
      </c>
      <c r="V3">
        <f>AVERAGE(P3:U3)</f>
        <v>4.666666666666667</v>
      </c>
      <c r="W3">
        <v>8</v>
      </c>
      <c r="X3">
        <v>6</v>
      </c>
      <c r="Y3">
        <v>5</v>
      </c>
      <c r="Z3">
        <v>8</v>
      </c>
      <c r="AA3">
        <v>4</v>
      </c>
      <c r="AC3">
        <f>AVERAGE(W3:AB3)</f>
        <v>6.2</v>
      </c>
    </row>
    <row r="4" spans="1:29" x14ac:dyDescent="0.25">
      <c r="A4" t="s">
        <v>3</v>
      </c>
      <c r="B4">
        <v>7</v>
      </c>
      <c r="C4">
        <v>7</v>
      </c>
      <c r="D4">
        <v>7</v>
      </c>
      <c r="E4">
        <v>6</v>
      </c>
      <c r="F4">
        <v>8</v>
      </c>
      <c r="G4">
        <v>6</v>
      </c>
      <c r="H4">
        <f t="shared" ref="H4:H7" si="0">AVERAGE(B4:G4)</f>
        <v>6.833333333333333</v>
      </c>
      <c r="I4">
        <v>5</v>
      </c>
      <c r="J4">
        <v>6</v>
      </c>
      <c r="K4">
        <v>7</v>
      </c>
      <c r="L4">
        <v>8</v>
      </c>
      <c r="M4">
        <v>6</v>
      </c>
      <c r="N4">
        <v>8</v>
      </c>
      <c r="O4">
        <f t="shared" ref="O4:O7" si="1">AVERAGE(I4:N4)</f>
        <v>6.666666666666667</v>
      </c>
      <c r="P4">
        <v>9</v>
      </c>
      <c r="Q4">
        <v>8</v>
      </c>
      <c r="R4">
        <v>10</v>
      </c>
      <c r="S4">
        <v>6</v>
      </c>
      <c r="T4">
        <v>8</v>
      </c>
      <c r="U4">
        <v>7</v>
      </c>
      <c r="V4">
        <f t="shared" ref="V4:V7" si="2">AVERAGE(P4:U4)</f>
        <v>8</v>
      </c>
      <c r="W4">
        <v>5</v>
      </c>
      <c r="X4">
        <v>6</v>
      </c>
      <c r="Y4">
        <v>7</v>
      </c>
      <c r="Z4">
        <v>7</v>
      </c>
      <c r="AA4">
        <v>7</v>
      </c>
      <c r="AB4">
        <v>7</v>
      </c>
      <c r="AC4">
        <f t="shared" ref="AC4:AC7" si="3">AVERAGE(W4:AB4)</f>
        <v>6.5</v>
      </c>
    </row>
    <row r="5" spans="1:29" x14ac:dyDescent="0.25">
      <c r="A5" t="s">
        <v>4</v>
      </c>
      <c r="B5">
        <v>9</v>
      </c>
      <c r="C5">
        <v>9</v>
      </c>
      <c r="D5">
        <v>7</v>
      </c>
      <c r="E5">
        <v>8</v>
      </c>
      <c r="F5">
        <v>8</v>
      </c>
      <c r="G5">
        <v>5</v>
      </c>
      <c r="H5">
        <f t="shared" si="0"/>
        <v>7.666666666666667</v>
      </c>
      <c r="I5">
        <v>6</v>
      </c>
      <c r="J5">
        <v>6</v>
      </c>
      <c r="K5">
        <v>7</v>
      </c>
      <c r="L5">
        <v>9</v>
      </c>
      <c r="M5">
        <v>7</v>
      </c>
      <c r="N5">
        <v>9</v>
      </c>
      <c r="O5">
        <f t="shared" si="1"/>
        <v>7.333333333333333</v>
      </c>
      <c r="P5">
        <v>8</v>
      </c>
      <c r="Q5">
        <v>7</v>
      </c>
      <c r="R5">
        <v>8</v>
      </c>
      <c r="S5">
        <v>11</v>
      </c>
      <c r="T5">
        <v>11</v>
      </c>
      <c r="U5">
        <v>10</v>
      </c>
      <c r="V5">
        <f t="shared" si="2"/>
        <v>9.1666666666666661</v>
      </c>
      <c r="W5">
        <v>7</v>
      </c>
      <c r="X5">
        <v>8</v>
      </c>
      <c r="Y5">
        <v>8</v>
      </c>
      <c r="Z5">
        <v>8</v>
      </c>
      <c r="AA5">
        <v>5</v>
      </c>
      <c r="AB5">
        <v>8</v>
      </c>
      <c r="AC5">
        <f t="shared" si="3"/>
        <v>7.333333333333333</v>
      </c>
    </row>
    <row r="6" spans="1:29" x14ac:dyDescent="0.25">
      <c r="A6" t="s">
        <v>5</v>
      </c>
      <c r="B6">
        <v>5</v>
      </c>
      <c r="C6">
        <v>6</v>
      </c>
      <c r="D6">
        <v>6</v>
      </c>
      <c r="E6">
        <v>8</v>
      </c>
      <c r="F6">
        <v>7</v>
      </c>
      <c r="G6">
        <v>7</v>
      </c>
      <c r="H6">
        <f t="shared" si="0"/>
        <v>6.5</v>
      </c>
      <c r="I6">
        <v>5</v>
      </c>
      <c r="J6">
        <v>7</v>
      </c>
      <c r="K6">
        <v>6</v>
      </c>
      <c r="L6">
        <v>6</v>
      </c>
      <c r="M6">
        <v>5</v>
      </c>
      <c r="N6">
        <v>7</v>
      </c>
      <c r="O6">
        <f t="shared" si="1"/>
        <v>6</v>
      </c>
      <c r="P6">
        <v>8</v>
      </c>
      <c r="Q6">
        <v>8</v>
      </c>
      <c r="R6">
        <v>6</v>
      </c>
      <c r="S6">
        <v>7</v>
      </c>
      <c r="T6">
        <v>8</v>
      </c>
      <c r="U6">
        <v>8</v>
      </c>
      <c r="V6">
        <f t="shared" si="2"/>
        <v>7.5</v>
      </c>
      <c r="W6">
        <v>5</v>
      </c>
      <c r="X6">
        <v>6</v>
      </c>
      <c r="Y6">
        <v>7</v>
      </c>
      <c r="Z6">
        <v>7</v>
      </c>
      <c r="AA6">
        <v>6</v>
      </c>
      <c r="AB6">
        <v>5</v>
      </c>
      <c r="AC6">
        <f t="shared" si="3"/>
        <v>6</v>
      </c>
    </row>
    <row r="7" spans="1:29" x14ac:dyDescent="0.25">
      <c r="A7" t="s">
        <v>6</v>
      </c>
      <c r="B7">
        <v>6</v>
      </c>
      <c r="C7">
        <v>7</v>
      </c>
      <c r="D7">
        <v>6</v>
      </c>
      <c r="E7">
        <v>6</v>
      </c>
      <c r="F7">
        <v>6</v>
      </c>
      <c r="G7">
        <v>5</v>
      </c>
      <c r="H7">
        <f t="shared" si="0"/>
        <v>6</v>
      </c>
      <c r="I7">
        <v>8</v>
      </c>
      <c r="J7">
        <v>7</v>
      </c>
      <c r="K7">
        <v>7</v>
      </c>
      <c r="L7">
        <v>8</v>
      </c>
      <c r="M7">
        <v>6</v>
      </c>
      <c r="N7">
        <v>9</v>
      </c>
      <c r="O7">
        <f t="shared" si="1"/>
        <v>7.5</v>
      </c>
      <c r="P7">
        <v>8</v>
      </c>
      <c r="Q7">
        <v>6</v>
      </c>
      <c r="R7">
        <v>8</v>
      </c>
      <c r="S7">
        <v>7</v>
      </c>
      <c r="T7">
        <v>7</v>
      </c>
      <c r="U7">
        <v>6</v>
      </c>
      <c r="V7">
        <f t="shared" si="2"/>
        <v>7</v>
      </c>
      <c r="W7">
        <v>5</v>
      </c>
      <c r="X7">
        <v>9</v>
      </c>
      <c r="Y7">
        <v>4</v>
      </c>
      <c r="Z7">
        <v>4</v>
      </c>
      <c r="AA7">
        <v>4</v>
      </c>
      <c r="AB7">
        <v>5</v>
      </c>
      <c r="AC7">
        <f t="shared" si="3"/>
        <v>5.166666666666667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65" t="s">
        <v>7</v>
      </c>
      <c r="B9" s="66" t="s">
        <v>8</v>
      </c>
      <c r="C9" s="67"/>
      <c r="D9" s="67"/>
      <c r="E9" s="68"/>
      <c r="F9" s="69" t="s">
        <v>9</v>
      </c>
      <c r="G9" s="4"/>
      <c r="I9" s="5" t="s">
        <v>10</v>
      </c>
      <c r="J9" s="6">
        <v>4</v>
      </c>
    </row>
    <row r="10" spans="1:29" ht="15" customHeight="1" x14ac:dyDescent="0.25">
      <c r="A10" s="65"/>
      <c r="B10" s="6" t="s">
        <v>11</v>
      </c>
      <c r="C10" s="6" t="s">
        <v>12</v>
      </c>
      <c r="D10" s="6" t="s">
        <v>13</v>
      </c>
      <c r="E10" s="6" t="s">
        <v>14</v>
      </c>
      <c r="F10" s="70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7">
        <f>AVERAGE(B3:G3)</f>
        <v>5.166666666666667</v>
      </c>
      <c r="C11" s="47">
        <f>AVERAGE(I3:N3)</f>
        <v>4.5</v>
      </c>
      <c r="D11" s="47">
        <f>AVERAGE(P3:U3)</f>
        <v>4.666666666666667</v>
      </c>
      <c r="E11" s="47">
        <f>AVERAGE(W3:AB3)</f>
        <v>6.2</v>
      </c>
      <c r="F11" s="47">
        <f>SUM(B11:E11)</f>
        <v>20.533333333333335</v>
      </c>
      <c r="G11" s="47">
        <f t="shared" ref="G11:G15" si="4">AVERAGE(B11:E11)</f>
        <v>5.1333333333333337</v>
      </c>
      <c r="H11" s="23"/>
      <c r="I11" s="48" t="s">
        <v>16</v>
      </c>
      <c r="J11" s="16">
        <f>F17^2/(J9*J10)</f>
        <v>867.24449999999979</v>
      </c>
      <c r="K11" s="14"/>
      <c r="L11" s="14"/>
      <c r="M11" s="49"/>
      <c r="N11" s="49"/>
      <c r="O11" s="23"/>
      <c r="P11" s="23"/>
    </row>
    <row r="12" spans="1:29" x14ac:dyDescent="0.25">
      <c r="A12" s="6" t="s">
        <v>3</v>
      </c>
      <c r="B12" s="47">
        <f t="shared" ref="B12:B15" si="5">AVERAGE(B4:G4)</f>
        <v>6.833333333333333</v>
      </c>
      <c r="C12" s="47">
        <f t="shared" ref="C12:C15" si="6">AVERAGE(I4:N4)</f>
        <v>6.666666666666667</v>
      </c>
      <c r="D12" s="47">
        <f t="shared" ref="D12:D15" si="7">AVERAGE(P4:U4)</f>
        <v>8</v>
      </c>
      <c r="E12" s="47">
        <f>AVERAGE(W4:AB4)</f>
        <v>6.5</v>
      </c>
      <c r="F12" s="47">
        <f t="shared" ref="F12:F16" si="8">SUM(B12:E12)</f>
        <v>28</v>
      </c>
      <c r="G12" s="47">
        <f t="shared" si="4"/>
        <v>7</v>
      </c>
      <c r="H12" s="14"/>
      <c r="I12" s="23"/>
      <c r="J12" s="23"/>
      <c r="K12" s="23"/>
      <c r="L12" s="23"/>
      <c r="M12" s="23"/>
      <c r="N12" s="14"/>
      <c r="O12" s="23"/>
      <c r="P12" s="23"/>
    </row>
    <row r="13" spans="1:29" x14ac:dyDescent="0.25">
      <c r="A13" s="6" t="s">
        <v>4</v>
      </c>
      <c r="B13" s="47">
        <f t="shared" si="5"/>
        <v>7.666666666666667</v>
      </c>
      <c r="C13" s="47">
        <f t="shared" si="6"/>
        <v>7.333333333333333</v>
      </c>
      <c r="D13" s="47">
        <f t="shared" si="7"/>
        <v>9.1666666666666661</v>
      </c>
      <c r="E13" s="47">
        <f>AVERAGE(W5:AB5)</f>
        <v>7.333333333333333</v>
      </c>
      <c r="F13" s="47">
        <f t="shared" si="8"/>
        <v>31.499999999999996</v>
      </c>
      <c r="G13" s="47">
        <f t="shared" si="4"/>
        <v>7.8749999999999991</v>
      </c>
      <c r="H13" s="14"/>
      <c r="I13" s="23"/>
      <c r="J13" s="23"/>
      <c r="K13" s="23"/>
      <c r="L13" s="23"/>
      <c r="M13" s="23"/>
      <c r="N13" s="23"/>
      <c r="O13" s="23"/>
      <c r="P13" s="23"/>
    </row>
    <row r="14" spans="1:29" x14ac:dyDescent="0.25">
      <c r="A14" s="6" t="s">
        <v>5</v>
      </c>
      <c r="B14" s="47">
        <f t="shared" si="5"/>
        <v>6.5</v>
      </c>
      <c r="C14" s="47">
        <f t="shared" si="6"/>
        <v>6</v>
      </c>
      <c r="D14" s="47">
        <f t="shared" si="7"/>
        <v>7.5</v>
      </c>
      <c r="E14" s="47">
        <f>AVERAGE(W6:AB6)</f>
        <v>6</v>
      </c>
      <c r="F14" s="47">
        <f t="shared" si="8"/>
        <v>26</v>
      </c>
      <c r="G14" s="47">
        <f t="shared" si="4"/>
        <v>6.5</v>
      </c>
      <c r="H14" s="14"/>
      <c r="I14" s="47" t="s">
        <v>17</v>
      </c>
      <c r="J14" s="16" t="s">
        <v>18</v>
      </c>
      <c r="K14" s="16" t="s">
        <v>19</v>
      </c>
      <c r="L14" s="16" t="s">
        <v>20</v>
      </c>
      <c r="M14" s="16" t="s">
        <v>21</v>
      </c>
      <c r="N14" s="16" t="s">
        <v>22</v>
      </c>
      <c r="O14" s="16" t="s">
        <v>23</v>
      </c>
      <c r="P14" s="16" t="s">
        <v>24</v>
      </c>
    </row>
    <row r="15" spans="1:29" x14ac:dyDescent="0.25">
      <c r="A15" s="6" t="s">
        <v>6</v>
      </c>
      <c r="B15" s="47">
        <f t="shared" si="5"/>
        <v>6</v>
      </c>
      <c r="C15" s="47">
        <f t="shared" si="6"/>
        <v>7.5</v>
      </c>
      <c r="D15" s="47">
        <f t="shared" si="7"/>
        <v>7</v>
      </c>
      <c r="E15" s="47">
        <f>AVERAGE(W7:AB7)</f>
        <v>5.166666666666667</v>
      </c>
      <c r="F15" s="47">
        <f t="shared" si="8"/>
        <v>25.666666666666668</v>
      </c>
      <c r="G15" s="47">
        <f t="shared" si="4"/>
        <v>6.416666666666667</v>
      </c>
      <c r="H15" s="14"/>
      <c r="I15" s="48" t="s">
        <v>25</v>
      </c>
      <c r="J15" s="50">
        <f>J9-1</f>
        <v>3</v>
      </c>
      <c r="K15" s="14">
        <f>SUMSQ(B16:E16)/(J10)-J11</f>
        <v>3.2046111111114897</v>
      </c>
      <c r="L15" s="16">
        <f>K15/J15</f>
        <v>1.0682037037038299</v>
      </c>
      <c r="M15" s="16">
        <f>L15/L17</f>
        <v>1.8336512174966422</v>
      </c>
      <c r="N15" s="16" t="str">
        <f>IF(M15&lt;O15,"tn",IF(M15&lt;P15,"*","**"))</f>
        <v>tn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6">
        <f>SUM(B11:B15)</f>
        <v>32.166666666666671</v>
      </c>
      <c r="C16" s="16">
        <f>SUM(C11:C15)</f>
        <v>32</v>
      </c>
      <c r="D16" s="16">
        <f>SUM(D11:D15)</f>
        <v>36.333333333333336</v>
      </c>
      <c r="E16" s="16">
        <f>SUM(E11:E15)</f>
        <v>31.2</v>
      </c>
      <c r="F16" s="47">
        <f t="shared" si="8"/>
        <v>131.69999999999999</v>
      </c>
      <c r="G16" s="47"/>
      <c r="H16" s="14"/>
      <c r="I16" s="48" t="s">
        <v>27</v>
      </c>
      <c r="J16" s="50">
        <f>J10-1</f>
        <v>4</v>
      </c>
      <c r="K16" s="16">
        <f>SUMSQ(F11:F15)/J9-J11</f>
        <v>15.916888888889048</v>
      </c>
      <c r="L16" s="16">
        <f t="shared" ref="L16:L17" si="9">K16/J16</f>
        <v>3.979222222222262</v>
      </c>
      <c r="M16" s="16">
        <f>L16/L17</f>
        <v>6.8306313179481108</v>
      </c>
      <c r="N16" s="16" t="str">
        <f t="shared" ref="N16" si="10">IF(M16&lt;O16,"tn",IF(M16&lt;P16,"*","**"))</f>
        <v>**</v>
      </c>
      <c r="O16" s="16">
        <f>FINV(0.05,J16,J17)</f>
        <v>3.2591667269012499</v>
      </c>
      <c r="P16" s="16">
        <f>FINV(0.01,J16,J17)</f>
        <v>5.4119514344731394</v>
      </c>
    </row>
    <row r="17" spans="1:19" x14ac:dyDescent="0.25">
      <c r="A17" s="6" t="s">
        <v>28</v>
      </c>
      <c r="B17" s="51"/>
      <c r="C17" s="51"/>
      <c r="D17" s="51"/>
      <c r="E17" s="51"/>
      <c r="F17" s="16">
        <f>SUM(B11:E15)</f>
        <v>131.69999999999999</v>
      </c>
      <c r="G17" s="14"/>
      <c r="H17" s="14"/>
      <c r="I17" s="48" t="s">
        <v>29</v>
      </c>
      <c r="J17" s="50">
        <f>(J9-1)*(J10-1)</f>
        <v>12</v>
      </c>
      <c r="K17" s="16">
        <f>K18-K15-K16</f>
        <v>6.9906666666663568</v>
      </c>
      <c r="L17" s="16">
        <f t="shared" si="9"/>
        <v>0.58255555555552974</v>
      </c>
      <c r="M17" s="52"/>
      <c r="N17" s="19"/>
      <c r="O17" s="19"/>
      <c r="P17" s="19"/>
    </row>
    <row r="18" spans="1:19" x14ac:dyDescent="0.25">
      <c r="A18" s="6" t="s">
        <v>30</v>
      </c>
      <c r="B18" s="53"/>
      <c r="C18" s="53"/>
      <c r="D18" s="53"/>
      <c r="E18" s="53"/>
      <c r="F18" s="16">
        <f>AVERAGE(B11:E15)</f>
        <v>6.5849999999999991</v>
      </c>
      <c r="G18" s="14"/>
      <c r="H18" s="14"/>
      <c r="I18" s="48" t="s">
        <v>31</v>
      </c>
      <c r="J18" s="50">
        <f>J9*J10-1</f>
        <v>19</v>
      </c>
      <c r="K18" s="16">
        <f>SUMSQ(B11:E15)-J11</f>
        <v>26.112166666666894</v>
      </c>
      <c r="L18" s="19"/>
      <c r="M18" s="52"/>
      <c r="N18" s="19"/>
      <c r="O18" s="52"/>
      <c r="P18" s="52"/>
    </row>
    <row r="19" spans="1:19" x14ac:dyDescent="0.25">
      <c r="B19" s="23"/>
      <c r="C19" s="23"/>
      <c r="D19" s="23"/>
      <c r="E19" s="23"/>
      <c r="F19" s="23"/>
      <c r="G19" s="23"/>
      <c r="H19" s="14"/>
      <c r="I19" s="23"/>
      <c r="J19" s="14"/>
      <c r="K19" s="14"/>
      <c r="L19" s="14"/>
      <c r="M19" s="14"/>
      <c r="N19" s="23"/>
      <c r="O19" s="54"/>
      <c r="P19" s="54"/>
    </row>
    <row r="20" spans="1:19" x14ac:dyDescent="0.25">
      <c r="H20" s="57"/>
      <c r="I20" s="43"/>
      <c r="J20" s="27"/>
      <c r="K20" s="27"/>
      <c r="L20" s="27"/>
      <c r="M20" s="23"/>
      <c r="N20" s="13"/>
      <c r="O20" s="60"/>
      <c r="P20" s="5" t="s">
        <v>27</v>
      </c>
      <c r="Q20" s="5" t="s">
        <v>32</v>
      </c>
      <c r="R20" s="5" t="s">
        <v>33</v>
      </c>
    </row>
    <row r="21" spans="1:19" x14ac:dyDescent="0.25">
      <c r="H21" s="57"/>
      <c r="I21" s="27"/>
      <c r="J21" s="28"/>
      <c r="K21" s="45"/>
      <c r="L21" s="27"/>
      <c r="M21" s="23"/>
      <c r="N21" s="13"/>
      <c r="P21" s="6" t="s">
        <v>2</v>
      </c>
      <c r="Q21" s="61">
        <f>G11</f>
        <v>5.1333333333333337</v>
      </c>
      <c r="R21" s="5" t="s">
        <v>34</v>
      </c>
      <c r="S21" s="23">
        <f>Q21+Q26</f>
        <v>6.8544694592364408</v>
      </c>
    </row>
    <row r="22" spans="1:19" x14ac:dyDescent="0.25">
      <c r="A22" s="71"/>
      <c r="B22" s="71"/>
      <c r="C22" s="71"/>
      <c r="D22" s="71"/>
      <c r="E22" s="38"/>
      <c r="F22" s="32"/>
      <c r="H22" s="27"/>
      <c r="I22" s="27"/>
      <c r="J22" s="28"/>
      <c r="K22" s="45"/>
      <c r="L22" s="27"/>
      <c r="M22" s="23"/>
      <c r="P22" s="6" t="s">
        <v>3</v>
      </c>
      <c r="Q22" s="61">
        <f t="shared" ref="Q22:Q25" si="11">G12</f>
        <v>7</v>
      </c>
      <c r="R22" s="5" t="s">
        <v>35</v>
      </c>
    </row>
    <row r="23" spans="1:19" x14ac:dyDescent="0.25">
      <c r="A23" s="32"/>
      <c r="B23" s="32"/>
      <c r="C23" s="32"/>
      <c r="D23" s="32"/>
      <c r="E23" s="32"/>
      <c r="F23" s="32"/>
      <c r="H23" s="27"/>
      <c r="I23" s="28"/>
      <c r="J23" s="28"/>
      <c r="K23" s="45"/>
      <c r="L23" s="27"/>
      <c r="M23" s="26"/>
      <c r="O23" s="63"/>
      <c r="P23" s="6" t="s">
        <v>4</v>
      </c>
      <c r="Q23" s="61">
        <f t="shared" si="11"/>
        <v>7.8749999999999991</v>
      </c>
      <c r="R23" s="5" t="s">
        <v>35</v>
      </c>
    </row>
    <row r="24" spans="1:19" x14ac:dyDescent="0.25">
      <c r="A24" s="72"/>
      <c r="B24" s="32"/>
      <c r="C24" s="32"/>
      <c r="D24" s="32"/>
      <c r="E24" s="32"/>
      <c r="F24" s="32"/>
      <c r="H24" s="27"/>
      <c r="I24" s="28"/>
      <c r="J24" s="28"/>
      <c r="K24" s="45"/>
      <c r="L24" s="27"/>
      <c r="M24" s="26"/>
      <c r="O24" s="63"/>
      <c r="P24" s="6" t="s">
        <v>5</v>
      </c>
      <c r="Q24" s="61">
        <f t="shared" si="11"/>
        <v>6.5</v>
      </c>
      <c r="R24" s="5" t="s">
        <v>41</v>
      </c>
    </row>
    <row r="25" spans="1:19" x14ac:dyDescent="0.25">
      <c r="A25" s="72"/>
      <c r="B25" s="32"/>
      <c r="C25" s="32"/>
      <c r="D25" s="32"/>
      <c r="E25" s="39"/>
      <c r="F25" s="32"/>
      <c r="H25" s="30"/>
      <c r="I25" s="28"/>
      <c r="J25" s="28"/>
      <c r="K25" s="45"/>
      <c r="L25" s="27"/>
      <c r="M25" s="26"/>
      <c r="N25" s="26"/>
      <c r="O25" s="63"/>
      <c r="P25" s="6" t="s">
        <v>6</v>
      </c>
      <c r="Q25" s="61">
        <f t="shared" si="11"/>
        <v>6.416666666666667</v>
      </c>
      <c r="R25" s="5" t="s">
        <v>41</v>
      </c>
      <c r="S25" s="23">
        <f>Q25+Q26</f>
        <v>8.137802792569774</v>
      </c>
    </row>
    <row r="26" spans="1:19" x14ac:dyDescent="0.25">
      <c r="A26" s="38"/>
      <c r="B26" s="38"/>
      <c r="C26" s="55"/>
      <c r="D26" s="32"/>
      <c r="E26" s="34"/>
      <c r="F26" s="32"/>
      <c r="H26" s="30"/>
      <c r="I26" s="28"/>
      <c r="J26" s="31"/>
      <c r="K26" s="44"/>
      <c r="L26" s="31"/>
      <c r="M26" s="26"/>
      <c r="N26" s="26" t="s">
        <v>36</v>
      </c>
      <c r="O26" s="63">
        <v>4.51</v>
      </c>
      <c r="P26" s="9" t="s">
        <v>42</v>
      </c>
      <c r="Q26" s="16">
        <f>O26*(L17/4)^0.5</f>
        <v>1.7211361259031075</v>
      </c>
      <c r="R26" s="9"/>
    </row>
    <row r="27" spans="1:19" x14ac:dyDescent="0.25">
      <c r="A27" s="38"/>
      <c r="B27" s="38"/>
      <c r="C27" s="55"/>
      <c r="D27" s="32"/>
      <c r="E27" s="34"/>
      <c r="F27" s="32"/>
      <c r="H27" s="26"/>
      <c r="I27" s="25"/>
      <c r="J27" s="56"/>
      <c r="K27" s="23"/>
    </row>
    <row r="28" spans="1:19" x14ac:dyDescent="0.25">
      <c r="A28" s="38"/>
      <c r="B28" s="38"/>
      <c r="C28" s="55"/>
      <c r="D28" s="32"/>
      <c r="E28" s="34"/>
      <c r="F28" s="32"/>
      <c r="I28" s="25"/>
      <c r="J28" s="56"/>
      <c r="K28" s="23"/>
    </row>
    <row r="29" spans="1:19" x14ac:dyDescent="0.25">
      <c r="A29" s="32"/>
      <c r="B29" s="38"/>
      <c r="C29" s="55"/>
      <c r="D29" s="32"/>
      <c r="E29" s="32"/>
      <c r="F29" s="32"/>
    </row>
    <row r="30" spans="1:19" x14ac:dyDescent="0.25">
      <c r="A30" s="32"/>
      <c r="B30" s="38"/>
      <c r="C30" s="55"/>
      <c r="D30" s="32"/>
      <c r="E30" s="32"/>
      <c r="F30" s="32"/>
    </row>
    <row r="31" spans="1:19" x14ac:dyDescent="0.25">
      <c r="A31" s="32"/>
      <c r="B31" s="38"/>
      <c r="C31" s="34"/>
      <c r="D31" s="32"/>
      <c r="E31" s="32"/>
      <c r="F31" s="32"/>
    </row>
    <row r="32" spans="1:19" x14ac:dyDescent="0.25">
      <c r="A32" s="32"/>
      <c r="B32" s="32"/>
      <c r="C32" s="32"/>
      <c r="D32" s="32"/>
      <c r="E32" s="32"/>
      <c r="F32" s="32"/>
    </row>
  </sheetData>
  <mergeCells count="9">
    <mergeCell ref="A22:D22"/>
    <mergeCell ref="A24:A25"/>
    <mergeCell ref="W1:AC1"/>
    <mergeCell ref="P1:V1"/>
    <mergeCell ref="I1:O1"/>
    <mergeCell ref="B1:H1"/>
    <mergeCell ref="A9:A10"/>
    <mergeCell ref="B9:E9"/>
    <mergeCell ref="F9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92624-A9EC-49F7-92FD-2418EE5B27C9}">
  <dimension ref="A1:AC32"/>
  <sheetViews>
    <sheetView topLeftCell="A11" workbookViewId="0">
      <selection activeCell="H20" sqref="H20:M26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64" t="s">
        <v>40</v>
      </c>
      <c r="C1" s="64"/>
      <c r="D1" s="64"/>
      <c r="E1" s="64"/>
      <c r="F1" s="64"/>
      <c r="G1" s="64"/>
      <c r="H1" s="64"/>
      <c r="I1" s="64" t="s">
        <v>39</v>
      </c>
      <c r="J1" s="64"/>
      <c r="K1" s="64"/>
      <c r="L1" s="64"/>
      <c r="M1" s="64"/>
      <c r="N1" s="64"/>
      <c r="O1" s="64"/>
      <c r="P1" s="64" t="s">
        <v>38</v>
      </c>
      <c r="Q1" s="64"/>
      <c r="R1" s="64"/>
      <c r="S1" s="64"/>
      <c r="T1" s="64"/>
      <c r="U1" s="64"/>
      <c r="V1" s="64"/>
      <c r="W1" s="64" t="s">
        <v>37</v>
      </c>
      <c r="X1" s="64"/>
      <c r="Y1" s="64"/>
      <c r="Z1" s="64"/>
      <c r="AA1" s="64"/>
      <c r="AB1" s="64"/>
      <c r="AC1" s="64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1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1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1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1</v>
      </c>
    </row>
    <row r="3" spans="1:29" x14ac:dyDescent="0.25">
      <c r="A3" t="s">
        <v>2</v>
      </c>
      <c r="B3">
        <v>4</v>
      </c>
      <c r="C3">
        <v>6</v>
      </c>
      <c r="D3">
        <v>7</v>
      </c>
      <c r="E3">
        <v>5</v>
      </c>
      <c r="H3">
        <f>AVERAGE(B3:G3)</f>
        <v>5.5</v>
      </c>
      <c r="J3">
        <v>7</v>
      </c>
      <c r="K3">
        <v>7</v>
      </c>
      <c r="O3">
        <f>AVERAGE(I3:N3)</f>
        <v>7</v>
      </c>
      <c r="P3">
        <v>3</v>
      </c>
      <c r="Q3">
        <v>6</v>
      </c>
      <c r="V3">
        <f>AVERAGE(P3:U3)</f>
        <v>4.5</v>
      </c>
      <c r="W3">
        <v>7</v>
      </c>
      <c r="X3">
        <v>7</v>
      </c>
      <c r="Y3">
        <v>6</v>
      </c>
      <c r="Z3">
        <v>4</v>
      </c>
      <c r="AA3">
        <v>5</v>
      </c>
      <c r="AC3">
        <f>AVERAGE(W3:AB3)</f>
        <v>5.8</v>
      </c>
    </row>
    <row r="4" spans="1:29" x14ac:dyDescent="0.25">
      <c r="A4" t="s">
        <v>3</v>
      </c>
      <c r="B4">
        <v>8</v>
      </c>
      <c r="C4">
        <v>8</v>
      </c>
      <c r="D4">
        <v>7</v>
      </c>
      <c r="E4">
        <v>6</v>
      </c>
      <c r="F4">
        <v>8</v>
      </c>
      <c r="G4">
        <v>7</v>
      </c>
      <c r="H4">
        <f t="shared" ref="H4:H7" si="0">AVERAGE(B4:G4)</f>
        <v>7.333333333333333</v>
      </c>
      <c r="I4">
        <v>5</v>
      </c>
      <c r="J4">
        <v>9</v>
      </c>
      <c r="K4">
        <v>7</v>
      </c>
      <c r="L4">
        <v>12</v>
      </c>
      <c r="M4">
        <v>11</v>
      </c>
      <c r="N4">
        <v>10</v>
      </c>
      <c r="O4">
        <f t="shared" ref="O4:O7" si="1">AVERAGE(I4:N4)</f>
        <v>9</v>
      </c>
      <c r="P4">
        <v>13</v>
      </c>
      <c r="Q4">
        <v>11</v>
      </c>
      <c r="R4">
        <v>7</v>
      </c>
      <c r="S4">
        <v>8</v>
      </c>
      <c r="T4">
        <v>7</v>
      </c>
      <c r="U4">
        <v>9</v>
      </c>
      <c r="V4">
        <f t="shared" ref="V4:V7" si="2">AVERAGE(P4:U4)</f>
        <v>9.1666666666666661</v>
      </c>
      <c r="W4">
        <v>8</v>
      </c>
      <c r="X4">
        <v>9</v>
      </c>
      <c r="Y4">
        <v>9</v>
      </c>
      <c r="Z4">
        <v>9</v>
      </c>
      <c r="AA4">
        <v>10</v>
      </c>
      <c r="AB4">
        <v>9</v>
      </c>
      <c r="AC4">
        <f t="shared" ref="AC4:AC7" si="3">AVERAGE(W4:AB4)</f>
        <v>9</v>
      </c>
    </row>
    <row r="5" spans="1:29" x14ac:dyDescent="0.25">
      <c r="A5" t="s">
        <v>4</v>
      </c>
      <c r="B5">
        <v>12</v>
      </c>
      <c r="C5">
        <v>9</v>
      </c>
      <c r="D5">
        <v>7</v>
      </c>
      <c r="E5">
        <v>11</v>
      </c>
      <c r="F5">
        <v>8</v>
      </c>
      <c r="G5">
        <v>9</v>
      </c>
      <c r="H5">
        <f t="shared" si="0"/>
        <v>9.3333333333333339</v>
      </c>
      <c r="I5">
        <v>10</v>
      </c>
      <c r="J5">
        <v>8</v>
      </c>
      <c r="K5">
        <v>7</v>
      </c>
      <c r="L5">
        <v>7</v>
      </c>
      <c r="M5">
        <v>6</v>
      </c>
      <c r="N5">
        <v>8</v>
      </c>
      <c r="O5">
        <f t="shared" si="1"/>
        <v>7.666666666666667</v>
      </c>
      <c r="P5">
        <v>13</v>
      </c>
      <c r="Q5">
        <v>11</v>
      </c>
      <c r="R5">
        <v>10</v>
      </c>
      <c r="S5">
        <v>9</v>
      </c>
      <c r="T5">
        <v>14</v>
      </c>
      <c r="U5">
        <v>12</v>
      </c>
      <c r="V5">
        <f t="shared" si="2"/>
        <v>11.5</v>
      </c>
      <c r="W5">
        <v>7</v>
      </c>
      <c r="X5">
        <v>7</v>
      </c>
      <c r="Y5">
        <v>11</v>
      </c>
      <c r="Z5">
        <v>9</v>
      </c>
      <c r="AA5">
        <v>11</v>
      </c>
      <c r="AB5">
        <v>9</v>
      </c>
      <c r="AC5">
        <f t="shared" si="3"/>
        <v>9</v>
      </c>
    </row>
    <row r="6" spans="1:29" x14ac:dyDescent="0.25">
      <c r="A6" t="s">
        <v>5</v>
      </c>
      <c r="B6">
        <v>6</v>
      </c>
      <c r="C6">
        <v>6</v>
      </c>
      <c r="D6">
        <v>7</v>
      </c>
      <c r="E6">
        <v>7</v>
      </c>
      <c r="F6">
        <v>6</v>
      </c>
      <c r="G6">
        <v>7</v>
      </c>
      <c r="H6">
        <f t="shared" si="0"/>
        <v>6.5</v>
      </c>
      <c r="I6">
        <v>8</v>
      </c>
      <c r="J6">
        <v>9</v>
      </c>
      <c r="K6">
        <v>6</v>
      </c>
      <c r="L6" t="s">
        <v>34</v>
      </c>
      <c r="M6">
        <v>5</v>
      </c>
      <c r="N6">
        <v>8</v>
      </c>
      <c r="O6">
        <f t="shared" si="1"/>
        <v>7.2</v>
      </c>
      <c r="P6">
        <v>8</v>
      </c>
      <c r="Q6">
        <v>10</v>
      </c>
      <c r="R6">
        <v>9</v>
      </c>
      <c r="S6">
        <v>9</v>
      </c>
      <c r="T6">
        <v>8</v>
      </c>
      <c r="U6">
        <v>10</v>
      </c>
      <c r="V6">
        <f t="shared" si="2"/>
        <v>9</v>
      </c>
      <c r="W6">
        <v>8</v>
      </c>
      <c r="X6">
        <v>5</v>
      </c>
      <c r="Y6">
        <v>7</v>
      </c>
      <c r="Z6">
        <v>9</v>
      </c>
      <c r="AA6">
        <v>9</v>
      </c>
      <c r="AB6">
        <v>10</v>
      </c>
      <c r="AC6">
        <f t="shared" si="3"/>
        <v>8</v>
      </c>
    </row>
    <row r="7" spans="1:29" x14ac:dyDescent="0.25">
      <c r="A7" t="s">
        <v>6</v>
      </c>
      <c r="B7">
        <v>11</v>
      </c>
      <c r="C7">
        <v>6</v>
      </c>
      <c r="D7">
        <v>8</v>
      </c>
      <c r="E7">
        <v>7</v>
      </c>
      <c r="F7">
        <v>7</v>
      </c>
      <c r="G7">
        <v>8</v>
      </c>
      <c r="H7">
        <f t="shared" si="0"/>
        <v>7.833333333333333</v>
      </c>
      <c r="I7">
        <v>5</v>
      </c>
      <c r="J7">
        <v>8</v>
      </c>
      <c r="K7">
        <v>8</v>
      </c>
      <c r="L7">
        <v>9</v>
      </c>
      <c r="M7">
        <v>11</v>
      </c>
      <c r="N7">
        <v>8</v>
      </c>
      <c r="O7">
        <f t="shared" si="1"/>
        <v>8.1666666666666661</v>
      </c>
      <c r="P7">
        <v>7</v>
      </c>
      <c r="Q7">
        <v>7</v>
      </c>
      <c r="R7">
        <v>6</v>
      </c>
      <c r="S7">
        <v>9</v>
      </c>
      <c r="T7">
        <v>11</v>
      </c>
      <c r="U7">
        <v>13</v>
      </c>
      <c r="V7">
        <f t="shared" si="2"/>
        <v>8.8333333333333339</v>
      </c>
      <c r="W7">
        <v>5</v>
      </c>
      <c r="X7">
        <v>4</v>
      </c>
      <c r="Y7">
        <v>6</v>
      </c>
      <c r="Z7">
        <v>3</v>
      </c>
      <c r="AA7">
        <v>3</v>
      </c>
      <c r="AB7">
        <v>4</v>
      </c>
      <c r="AC7">
        <f t="shared" si="3"/>
        <v>4.166666666666667</v>
      </c>
    </row>
    <row r="8" spans="1:29" x14ac:dyDescent="0.25">
      <c r="A8" s="1"/>
      <c r="B8" s="1"/>
      <c r="C8" s="1"/>
      <c r="D8" s="1"/>
      <c r="E8" s="1"/>
      <c r="F8" s="1"/>
      <c r="G8" s="2"/>
      <c r="I8" s="3"/>
      <c r="J8" s="3"/>
      <c r="K8" s="3"/>
      <c r="L8" s="3"/>
      <c r="M8" s="3"/>
      <c r="N8" s="3"/>
    </row>
    <row r="9" spans="1:29" ht="15" customHeight="1" x14ac:dyDescent="0.25">
      <c r="A9" s="65" t="s">
        <v>7</v>
      </c>
      <c r="B9" s="66" t="s">
        <v>8</v>
      </c>
      <c r="C9" s="67"/>
      <c r="D9" s="67"/>
      <c r="E9" s="68"/>
      <c r="F9" s="69" t="s">
        <v>9</v>
      </c>
      <c r="G9" s="4"/>
      <c r="I9" s="5" t="s">
        <v>10</v>
      </c>
      <c r="J9" s="6">
        <v>4</v>
      </c>
    </row>
    <row r="10" spans="1:29" ht="15" customHeight="1" x14ac:dyDescent="0.25">
      <c r="A10" s="65"/>
      <c r="B10" s="6" t="s">
        <v>11</v>
      </c>
      <c r="C10" s="6" t="s">
        <v>12</v>
      </c>
      <c r="D10" s="6" t="s">
        <v>13</v>
      </c>
      <c r="E10" s="6" t="s">
        <v>14</v>
      </c>
      <c r="F10" s="70"/>
      <c r="G10" s="7" t="s">
        <v>1</v>
      </c>
      <c r="I10" s="8" t="s">
        <v>15</v>
      </c>
      <c r="J10" s="6">
        <v>5</v>
      </c>
      <c r="M10" s="3"/>
      <c r="N10" s="3"/>
    </row>
    <row r="11" spans="1:29" x14ac:dyDescent="0.25">
      <c r="A11" s="6" t="s">
        <v>2</v>
      </c>
      <c r="B11" s="47">
        <f>AVERAGE(B3:G3)</f>
        <v>5.5</v>
      </c>
      <c r="C11" s="47">
        <f>AVERAGE(I3:N3)</f>
        <v>7</v>
      </c>
      <c r="D11" s="47">
        <f>AVERAGE(P3:U3)</f>
        <v>4.5</v>
      </c>
      <c r="E11" s="47">
        <f>AVERAGE(W3:AB3)</f>
        <v>5.8</v>
      </c>
      <c r="F11" s="47">
        <f>SUM(B11:E11)</f>
        <v>22.8</v>
      </c>
      <c r="G11" s="47">
        <f t="shared" ref="G11:G15" si="4">AVERAGE(B11:E11)</f>
        <v>5.7</v>
      </c>
      <c r="H11" s="23"/>
      <c r="I11" s="48" t="s">
        <v>16</v>
      </c>
      <c r="J11" s="16">
        <f>F17^2/(J9*J10)</f>
        <v>1193.5125</v>
      </c>
      <c r="K11" s="14"/>
      <c r="L11" s="14"/>
      <c r="M11" s="49"/>
      <c r="N11" s="49"/>
      <c r="O11" s="23"/>
      <c r="P11" s="23"/>
    </row>
    <row r="12" spans="1:29" x14ac:dyDescent="0.25">
      <c r="A12" s="6" t="s">
        <v>3</v>
      </c>
      <c r="B12" s="47">
        <f t="shared" ref="B12:B15" si="5">AVERAGE(B4:G4)</f>
        <v>7.333333333333333</v>
      </c>
      <c r="C12" s="47">
        <f t="shared" ref="C12:C15" si="6">AVERAGE(I4:N4)</f>
        <v>9</v>
      </c>
      <c r="D12" s="47">
        <f t="shared" ref="D12:D15" si="7">AVERAGE(P4:U4)</f>
        <v>9.1666666666666661</v>
      </c>
      <c r="E12" s="47">
        <f>AVERAGE(W4:AB4)</f>
        <v>9</v>
      </c>
      <c r="F12" s="47">
        <f t="shared" ref="F12:F16" si="8">SUM(B12:E12)</f>
        <v>34.5</v>
      </c>
      <c r="G12" s="47">
        <f t="shared" si="4"/>
        <v>8.625</v>
      </c>
      <c r="H12" s="14"/>
      <c r="I12" s="23"/>
      <c r="J12" s="23"/>
      <c r="K12" s="23"/>
      <c r="L12" s="23"/>
      <c r="M12" s="23"/>
      <c r="N12" s="14"/>
      <c r="O12" s="23"/>
      <c r="P12" s="23"/>
    </row>
    <row r="13" spans="1:29" x14ac:dyDescent="0.25">
      <c r="A13" s="6" t="s">
        <v>4</v>
      </c>
      <c r="B13" s="47">
        <f t="shared" si="5"/>
        <v>9.3333333333333339</v>
      </c>
      <c r="C13" s="47">
        <f t="shared" si="6"/>
        <v>7.666666666666667</v>
      </c>
      <c r="D13" s="47">
        <f t="shared" si="7"/>
        <v>11.5</v>
      </c>
      <c r="E13" s="47">
        <f>AVERAGE(W5:AB5)</f>
        <v>9</v>
      </c>
      <c r="F13" s="47">
        <f t="shared" si="8"/>
        <v>37.5</v>
      </c>
      <c r="G13" s="47">
        <f t="shared" si="4"/>
        <v>9.375</v>
      </c>
      <c r="H13" s="14"/>
      <c r="I13" s="23"/>
      <c r="J13" s="23"/>
      <c r="K13" s="23"/>
      <c r="L13" s="23"/>
      <c r="M13" s="23"/>
      <c r="N13" s="23"/>
      <c r="O13" s="23"/>
      <c r="P13" s="23"/>
    </row>
    <row r="14" spans="1:29" x14ac:dyDescent="0.25">
      <c r="A14" s="6" t="s">
        <v>5</v>
      </c>
      <c r="B14" s="47">
        <f t="shared" si="5"/>
        <v>6.5</v>
      </c>
      <c r="C14" s="47">
        <f t="shared" si="6"/>
        <v>7.2</v>
      </c>
      <c r="D14" s="47">
        <f t="shared" si="7"/>
        <v>9</v>
      </c>
      <c r="E14" s="47">
        <f>AVERAGE(W6:AB6)</f>
        <v>8</v>
      </c>
      <c r="F14" s="47">
        <f t="shared" si="8"/>
        <v>30.7</v>
      </c>
      <c r="G14" s="47">
        <f t="shared" si="4"/>
        <v>7.6749999999999998</v>
      </c>
      <c r="H14" s="14"/>
      <c r="I14" s="47" t="s">
        <v>17</v>
      </c>
      <c r="J14" s="16" t="s">
        <v>18</v>
      </c>
      <c r="K14" s="16" t="s">
        <v>19</v>
      </c>
      <c r="L14" s="16" t="s">
        <v>20</v>
      </c>
      <c r="M14" s="16" t="s">
        <v>21</v>
      </c>
      <c r="N14" s="16" t="s">
        <v>22</v>
      </c>
      <c r="O14" s="16" t="s">
        <v>23</v>
      </c>
      <c r="P14" s="16" t="s">
        <v>24</v>
      </c>
    </row>
    <row r="15" spans="1:29" x14ac:dyDescent="0.25">
      <c r="A15" s="6" t="s">
        <v>6</v>
      </c>
      <c r="B15" s="47">
        <f t="shared" si="5"/>
        <v>7.833333333333333</v>
      </c>
      <c r="C15" s="47">
        <f t="shared" si="6"/>
        <v>8.1666666666666661</v>
      </c>
      <c r="D15" s="47">
        <f t="shared" si="7"/>
        <v>8.8333333333333339</v>
      </c>
      <c r="E15" s="47">
        <f>AVERAGE(W7:AB7)</f>
        <v>4.166666666666667</v>
      </c>
      <c r="F15" s="47">
        <f t="shared" si="8"/>
        <v>29.000000000000004</v>
      </c>
      <c r="G15" s="47">
        <f t="shared" si="4"/>
        <v>7.2500000000000009</v>
      </c>
      <c r="H15" s="14"/>
      <c r="I15" s="48" t="s">
        <v>25</v>
      </c>
      <c r="J15" s="50">
        <f>J9-1</f>
        <v>3</v>
      </c>
      <c r="K15" s="14">
        <f>SUMSQ(B16:E16)/(J10)-J11</f>
        <v>6.1779444444443925</v>
      </c>
      <c r="L15" s="16">
        <f>K15/J15</f>
        <v>2.0593148148147975</v>
      </c>
      <c r="M15" s="16">
        <f>L15/L17</f>
        <v>1.0523063529389463</v>
      </c>
      <c r="N15" s="16" t="str">
        <f>IF(M15&lt;O15,"tn",IF(M15&lt;P15,"*","**"))</f>
        <v>tn</v>
      </c>
      <c r="O15" s="16">
        <f>FINV(0.05,J15,J17)</f>
        <v>3.4902948194976045</v>
      </c>
      <c r="P15" s="16">
        <f>FINV(0.01,J15,J17)</f>
        <v>5.9525446815458682</v>
      </c>
    </row>
    <row r="16" spans="1:29" x14ac:dyDescent="0.25">
      <c r="A16" s="6" t="s">
        <v>26</v>
      </c>
      <c r="B16" s="16">
        <f>SUM(B11:B15)</f>
        <v>36.5</v>
      </c>
      <c r="C16" s="16">
        <f>SUM(C11:C15)</f>
        <v>39.033333333333331</v>
      </c>
      <c r="D16" s="16">
        <f>SUM(D11:D15)</f>
        <v>43</v>
      </c>
      <c r="E16" s="16">
        <f>SUM(E11:E15)</f>
        <v>35.966666666666669</v>
      </c>
      <c r="F16" s="47">
        <f t="shared" si="8"/>
        <v>154.5</v>
      </c>
      <c r="G16" s="47"/>
      <c r="H16" s="14"/>
      <c r="I16" s="48" t="s">
        <v>27</v>
      </c>
      <c r="J16" s="50">
        <f>J10-1</f>
        <v>4</v>
      </c>
      <c r="K16" s="16">
        <f>SUMSQ(F11:F15)/J9-J11</f>
        <v>31.444999999999936</v>
      </c>
      <c r="L16" s="16">
        <f t="shared" ref="L16:L17" si="9">K16/J16</f>
        <v>7.8612499999999841</v>
      </c>
      <c r="M16" s="16">
        <f>L16/L17</f>
        <v>4.0170853225203684</v>
      </c>
      <c r="N16" s="16" t="str">
        <f t="shared" ref="N16" si="10">IF(M16&lt;O16,"tn",IF(M16&lt;P16,"*","**"))</f>
        <v>*</v>
      </c>
      <c r="O16" s="16">
        <f>FINV(0.05,J16,J17)</f>
        <v>3.2591667269012499</v>
      </c>
      <c r="P16" s="16">
        <f>FINV(0.01,J16,J17)</f>
        <v>5.4119514344731394</v>
      </c>
    </row>
    <row r="17" spans="1:19" x14ac:dyDescent="0.25">
      <c r="A17" s="6" t="s">
        <v>28</v>
      </c>
      <c r="B17" s="51"/>
      <c r="C17" s="51"/>
      <c r="D17" s="51"/>
      <c r="E17" s="51"/>
      <c r="F17" s="16">
        <f>SUM(B11:E15)</f>
        <v>154.5</v>
      </c>
      <c r="G17" s="14"/>
      <c r="H17" s="14"/>
      <c r="I17" s="48" t="s">
        <v>29</v>
      </c>
      <c r="J17" s="50">
        <f>(J9-1)*(J10-1)</f>
        <v>12</v>
      </c>
      <c r="K17" s="16">
        <f>K18-K15-K16</f>
        <v>23.483444444444331</v>
      </c>
      <c r="L17" s="16">
        <f t="shared" si="9"/>
        <v>1.9569537037036941</v>
      </c>
      <c r="M17" s="52"/>
      <c r="N17" s="19"/>
      <c r="O17" s="19"/>
      <c r="P17" s="19"/>
    </row>
    <row r="18" spans="1:19" x14ac:dyDescent="0.25">
      <c r="A18" s="6" t="s">
        <v>30</v>
      </c>
      <c r="B18" s="53"/>
      <c r="C18" s="53"/>
      <c r="D18" s="53"/>
      <c r="E18" s="53"/>
      <c r="F18" s="16">
        <f>AVERAGE(B11:E15)</f>
        <v>7.7249999999999996</v>
      </c>
      <c r="G18" s="14"/>
      <c r="H18" s="14"/>
      <c r="I18" s="48" t="s">
        <v>31</v>
      </c>
      <c r="J18" s="50">
        <f>J9*J10-1</f>
        <v>19</v>
      </c>
      <c r="K18" s="16">
        <f>SUMSQ(B11:E15)-J11</f>
        <v>61.106388888888659</v>
      </c>
      <c r="L18" s="19"/>
      <c r="M18" s="52"/>
      <c r="N18" s="19"/>
      <c r="O18" s="52"/>
      <c r="P18" s="52"/>
    </row>
    <row r="19" spans="1:19" x14ac:dyDescent="0.25">
      <c r="B19" s="23"/>
      <c r="C19" s="23"/>
      <c r="D19" s="23"/>
      <c r="E19" s="23"/>
      <c r="F19" s="23"/>
      <c r="G19" s="23"/>
      <c r="H19" s="14"/>
      <c r="I19" s="23"/>
      <c r="J19" s="14"/>
      <c r="K19" s="14"/>
      <c r="L19" s="14"/>
      <c r="M19" s="14"/>
      <c r="N19" s="23"/>
      <c r="O19" s="54"/>
      <c r="P19" s="54"/>
    </row>
    <row r="20" spans="1:19" x14ac:dyDescent="0.25">
      <c r="H20" s="57"/>
      <c r="I20" s="43"/>
      <c r="J20" s="27"/>
      <c r="K20" s="27"/>
      <c r="L20" s="27"/>
      <c r="M20" s="45"/>
      <c r="N20" s="13"/>
      <c r="O20" s="60"/>
      <c r="P20" s="5" t="s">
        <v>27</v>
      </c>
      <c r="Q20" s="5" t="s">
        <v>32</v>
      </c>
      <c r="R20" s="5" t="s">
        <v>33</v>
      </c>
    </row>
    <row r="21" spans="1:19" x14ac:dyDescent="0.25">
      <c r="H21" s="57"/>
      <c r="I21" s="27"/>
      <c r="J21" s="28"/>
      <c r="K21" s="45"/>
      <c r="L21" s="27"/>
      <c r="M21" s="45"/>
      <c r="N21" s="13"/>
      <c r="P21" s="6" t="s">
        <v>2</v>
      </c>
      <c r="Q21" s="61">
        <f>G11</f>
        <v>5.7</v>
      </c>
      <c r="R21" s="5" t="s">
        <v>34</v>
      </c>
      <c r="S21" s="23"/>
    </row>
    <row r="22" spans="1:19" x14ac:dyDescent="0.25">
      <c r="A22" s="71"/>
      <c r="B22" s="71"/>
      <c r="C22" s="71"/>
      <c r="D22" s="71"/>
      <c r="E22" s="58"/>
      <c r="F22" s="32"/>
      <c r="H22" s="27"/>
      <c r="I22" s="27"/>
      <c r="J22" s="28"/>
      <c r="K22" s="45"/>
      <c r="L22" s="27"/>
      <c r="M22" s="45"/>
      <c r="P22" s="6" t="s">
        <v>3</v>
      </c>
      <c r="Q22" s="61">
        <f t="shared" ref="Q22:Q25" si="11">G12</f>
        <v>8.625</v>
      </c>
      <c r="R22" s="5" t="s">
        <v>35</v>
      </c>
    </row>
    <row r="23" spans="1:19" x14ac:dyDescent="0.25">
      <c r="A23" s="32"/>
      <c r="B23" s="32"/>
      <c r="C23" s="32"/>
      <c r="D23" s="32"/>
      <c r="E23" s="32"/>
      <c r="F23" s="32"/>
      <c r="H23" s="27"/>
      <c r="I23" s="28"/>
      <c r="J23" s="28"/>
      <c r="K23" s="45"/>
      <c r="L23" s="27"/>
      <c r="M23" s="30"/>
      <c r="O23" s="63"/>
      <c r="P23" s="6" t="s">
        <v>4</v>
      </c>
      <c r="Q23" s="61">
        <f t="shared" si="11"/>
        <v>9.375</v>
      </c>
      <c r="R23" s="5" t="s">
        <v>35</v>
      </c>
    </row>
    <row r="24" spans="1:19" x14ac:dyDescent="0.25">
      <c r="A24" s="72"/>
      <c r="B24" s="32"/>
      <c r="C24" s="32"/>
      <c r="D24" s="32"/>
      <c r="E24" s="32"/>
      <c r="F24" s="32"/>
      <c r="H24" s="27"/>
      <c r="I24" s="28"/>
      <c r="J24" s="28"/>
      <c r="K24" s="45"/>
      <c r="L24" s="27"/>
      <c r="M24" s="30"/>
      <c r="O24" s="63"/>
      <c r="P24" s="6" t="s">
        <v>5</v>
      </c>
      <c r="Q24" s="61">
        <f t="shared" si="11"/>
        <v>7.6749999999999998</v>
      </c>
      <c r="R24" s="5" t="s">
        <v>41</v>
      </c>
    </row>
    <row r="25" spans="1:19" x14ac:dyDescent="0.25">
      <c r="A25" s="72"/>
      <c r="B25" s="32"/>
      <c r="C25" s="32"/>
      <c r="D25" s="32"/>
      <c r="E25" s="59"/>
      <c r="F25" s="32"/>
      <c r="H25" s="30"/>
      <c r="I25" s="28"/>
      <c r="J25" s="28"/>
      <c r="K25" s="45"/>
      <c r="L25" s="27"/>
      <c r="M25" s="30"/>
      <c r="N25" s="26"/>
      <c r="O25" s="63"/>
      <c r="P25" s="6" t="s">
        <v>6</v>
      </c>
      <c r="Q25" s="61">
        <f t="shared" si="11"/>
        <v>7.2500000000000009</v>
      </c>
      <c r="R25" s="5" t="s">
        <v>41</v>
      </c>
      <c r="S25" s="23"/>
    </row>
    <row r="26" spans="1:19" x14ac:dyDescent="0.25">
      <c r="A26" s="58"/>
      <c r="B26" s="58"/>
      <c r="C26" s="55"/>
      <c r="D26" s="32"/>
      <c r="E26" s="34"/>
      <c r="F26" s="32"/>
      <c r="H26" s="30"/>
      <c r="I26" s="28"/>
      <c r="J26" s="31"/>
      <c r="K26" s="44"/>
      <c r="L26" s="31"/>
      <c r="M26" s="30"/>
      <c r="N26" s="26" t="s">
        <v>36</v>
      </c>
      <c r="O26" s="63">
        <v>4.51</v>
      </c>
      <c r="P26" s="9" t="s">
        <v>42</v>
      </c>
      <c r="Q26" s="16">
        <f>O26*(L17/4)^0.5</f>
        <v>3.1545456895052064</v>
      </c>
      <c r="R26" s="9"/>
    </row>
    <row r="27" spans="1:19" x14ac:dyDescent="0.25">
      <c r="A27" s="58"/>
      <c r="B27" s="58"/>
      <c r="C27" s="55"/>
      <c r="D27" s="32"/>
      <c r="E27" s="34"/>
      <c r="F27" s="32"/>
      <c r="H27" s="26"/>
      <c r="I27" s="25"/>
      <c r="J27" s="56"/>
      <c r="K27" s="23"/>
    </row>
    <row r="28" spans="1:19" x14ac:dyDescent="0.25">
      <c r="A28" s="58"/>
      <c r="B28" s="58"/>
      <c r="C28" s="55"/>
      <c r="D28" s="32"/>
      <c r="E28" s="34"/>
      <c r="F28" s="32"/>
      <c r="I28" s="25"/>
      <c r="J28" s="56"/>
      <c r="K28" s="23"/>
    </row>
    <row r="29" spans="1:19" x14ac:dyDescent="0.25">
      <c r="A29" s="32"/>
      <c r="B29" s="58"/>
      <c r="C29" s="55"/>
      <c r="D29" s="32"/>
      <c r="E29" s="32"/>
      <c r="F29" s="32"/>
    </row>
    <row r="30" spans="1:19" x14ac:dyDescent="0.25">
      <c r="A30" s="32"/>
      <c r="B30" s="58"/>
      <c r="C30" s="55"/>
      <c r="D30" s="32"/>
      <c r="E30" s="32"/>
      <c r="F30" s="32"/>
    </row>
    <row r="31" spans="1:19" x14ac:dyDescent="0.25">
      <c r="A31" s="32"/>
      <c r="B31" s="58"/>
      <c r="C31" s="34"/>
      <c r="D31" s="32"/>
      <c r="E31" s="32"/>
      <c r="F31" s="32"/>
    </row>
    <row r="32" spans="1:19" x14ac:dyDescent="0.25">
      <c r="A32" s="32"/>
      <c r="B32" s="32"/>
      <c r="C32" s="32"/>
      <c r="D32" s="32"/>
      <c r="E32" s="32"/>
      <c r="F32" s="32"/>
    </row>
  </sheetData>
  <mergeCells count="9">
    <mergeCell ref="A22:D22"/>
    <mergeCell ref="A24:A25"/>
    <mergeCell ref="W1:AC1"/>
    <mergeCell ref="P1:V1"/>
    <mergeCell ref="I1:O1"/>
    <mergeCell ref="B1:H1"/>
    <mergeCell ref="A9:A10"/>
    <mergeCell ref="B9:E9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 HST</vt:lpstr>
      <vt:lpstr>14 HST</vt:lpstr>
      <vt:lpstr>21 HST</vt:lpstr>
      <vt:lpstr>28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2022-12-09T13:55:09Z</dcterms:created>
  <dcterms:modified xsi:type="dcterms:W3CDTF">2023-03-06T14:22:53Z</dcterms:modified>
</cp:coreProperties>
</file>