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ATA SKRIPSI\"/>
    </mc:Choice>
  </mc:AlternateContent>
  <bookViews>
    <workbookView xWindow="-120" yWindow="-120" windowWidth="20730" windowHeight="11160"/>
  </bookViews>
  <sheets>
    <sheet name="14 hst" sheetId="2" r:id="rId1"/>
    <sheet name="21 hst" sheetId="3" r:id="rId2"/>
    <sheet name="28 hst" sheetId="4" r:id="rId3"/>
    <sheet name="35 hst" sheetId="5" r:id="rId4"/>
    <sheet name="42 hst" sheetId="6" r:id="rId5"/>
    <sheet name="49 hst" sheetId="7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4" l="1"/>
  <c r="I41" i="7" l="1"/>
  <c r="I40" i="7"/>
  <c r="I39" i="7"/>
  <c r="I38" i="7"/>
  <c r="F36" i="7"/>
  <c r="I41" i="6"/>
  <c r="I40" i="6"/>
  <c r="I39" i="6"/>
  <c r="I38" i="6"/>
  <c r="F36" i="6"/>
  <c r="I41" i="5"/>
  <c r="I40" i="5"/>
  <c r="I39" i="5"/>
  <c r="I38" i="5"/>
  <c r="F36" i="5"/>
  <c r="F36" i="3"/>
  <c r="F36" i="2"/>
  <c r="K39" i="7" l="1"/>
  <c r="K40" i="7"/>
  <c r="H29" i="2"/>
  <c r="D28" i="2"/>
  <c r="C28" i="2"/>
  <c r="B28" i="2"/>
  <c r="E28" i="2" s="1"/>
  <c r="D35" i="2" s="1"/>
  <c r="D27" i="2"/>
  <c r="C27" i="2"/>
  <c r="B27" i="2"/>
  <c r="E27" i="2" s="1"/>
  <c r="D34" i="2" s="1"/>
  <c r="H26" i="2"/>
  <c r="D26" i="2"/>
  <c r="C26" i="2"/>
  <c r="B26" i="2"/>
  <c r="E26" i="2" s="1"/>
  <c r="D33" i="2" s="1"/>
  <c r="H25" i="2"/>
  <c r="H27" i="2" s="1"/>
  <c r="D25" i="2"/>
  <c r="C25" i="2"/>
  <c r="B25" i="2"/>
  <c r="E25" i="2" s="1"/>
  <c r="D32" i="2" s="1"/>
  <c r="D36" i="2" s="1"/>
  <c r="H24" i="2"/>
  <c r="H28" i="2" s="1"/>
  <c r="D24" i="2"/>
  <c r="C24" i="2"/>
  <c r="B24" i="2"/>
  <c r="E24" i="2" s="1"/>
  <c r="C35" i="2" s="1"/>
  <c r="H23" i="2"/>
  <c r="N23" i="2" s="1"/>
  <c r="D23" i="2"/>
  <c r="C23" i="2"/>
  <c r="B23" i="2"/>
  <c r="E23" i="2" s="1"/>
  <c r="C34" i="2" s="1"/>
  <c r="D22" i="2"/>
  <c r="C22" i="2"/>
  <c r="E22" i="2" s="1"/>
  <c r="C33" i="2" s="1"/>
  <c r="B22" i="2"/>
  <c r="F22" i="2" s="1"/>
  <c r="D21" i="2"/>
  <c r="C21" i="2"/>
  <c r="B21" i="2"/>
  <c r="E21" i="2" s="1"/>
  <c r="C32" i="2" s="1"/>
  <c r="D20" i="2"/>
  <c r="C20" i="2"/>
  <c r="B20" i="2"/>
  <c r="E20" i="2" s="1"/>
  <c r="B35" i="2" s="1"/>
  <c r="E35" i="2" s="1"/>
  <c r="D19" i="2"/>
  <c r="C19" i="2"/>
  <c r="E19" i="2" s="1"/>
  <c r="B34" i="2" s="1"/>
  <c r="E34" i="2" s="1"/>
  <c r="B19" i="2"/>
  <c r="F19" i="2" s="1"/>
  <c r="D18" i="2"/>
  <c r="D29" i="2" s="1"/>
  <c r="C18" i="2"/>
  <c r="B18" i="2"/>
  <c r="D17" i="2"/>
  <c r="C17" i="2"/>
  <c r="B17" i="2"/>
  <c r="F17" i="2" s="1"/>
  <c r="H29" i="3"/>
  <c r="D28" i="3"/>
  <c r="C28" i="3"/>
  <c r="B28" i="3"/>
  <c r="E28" i="3" s="1"/>
  <c r="D35" i="3" s="1"/>
  <c r="D27" i="3"/>
  <c r="C27" i="3"/>
  <c r="B27" i="3"/>
  <c r="E27" i="3" s="1"/>
  <c r="D34" i="3" s="1"/>
  <c r="H26" i="3"/>
  <c r="D26" i="3"/>
  <c r="C26" i="3"/>
  <c r="B26" i="3"/>
  <c r="E26" i="3" s="1"/>
  <c r="D33" i="3" s="1"/>
  <c r="H25" i="3"/>
  <c r="H27" i="3" s="1"/>
  <c r="D25" i="3"/>
  <c r="C25" i="3"/>
  <c r="B25" i="3"/>
  <c r="E25" i="3" s="1"/>
  <c r="D32" i="3" s="1"/>
  <c r="D36" i="3" s="1"/>
  <c r="H24" i="3"/>
  <c r="H28" i="3" s="1"/>
  <c r="D24" i="3"/>
  <c r="C24" i="3"/>
  <c r="B24" i="3"/>
  <c r="E24" i="3" s="1"/>
  <c r="C35" i="3" s="1"/>
  <c r="H23" i="3"/>
  <c r="N23" i="3" s="1"/>
  <c r="D23" i="3"/>
  <c r="C23" i="3"/>
  <c r="B23" i="3"/>
  <c r="E23" i="3" s="1"/>
  <c r="C34" i="3" s="1"/>
  <c r="D22" i="3"/>
  <c r="C22" i="3"/>
  <c r="E22" i="3" s="1"/>
  <c r="C33" i="3" s="1"/>
  <c r="B22" i="3"/>
  <c r="F22" i="3" s="1"/>
  <c r="D21" i="3"/>
  <c r="C21" i="3"/>
  <c r="B21" i="3"/>
  <c r="E21" i="3" s="1"/>
  <c r="C32" i="3" s="1"/>
  <c r="D20" i="3"/>
  <c r="C20" i="3"/>
  <c r="B20" i="3"/>
  <c r="E20" i="3" s="1"/>
  <c r="B35" i="3" s="1"/>
  <c r="E35" i="3" s="1"/>
  <c r="D19" i="3"/>
  <c r="C19" i="3"/>
  <c r="E19" i="3" s="1"/>
  <c r="B34" i="3" s="1"/>
  <c r="E34" i="3" s="1"/>
  <c r="B19" i="3"/>
  <c r="F19" i="3" s="1"/>
  <c r="D18" i="3"/>
  <c r="D29" i="3" s="1"/>
  <c r="C18" i="3"/>
  <c r="B18" i="3"/>
  <c r="D17" i="3"/>
  <c r="C17" i="3"/>
  <c r="B17" i="3"/>
  <c r="F17" i="3" s="1"/>
  <c r="H29" i="4"/>
  <c r="D28" i="4"/>
  <c r="C28" i="4"/>
  <c r="B28" i="4"/>
  <c r="E28" i="4" s="1"/>
  <c r="D35" i="4" s="1"/>
  <c r="D27" i="4"/>
  <c r="C27" i="4"/>
  <c r="B27" i="4"/>
  <c r="E27" i="4" s="1"/>
  <c r="D34" i="4" s="1"/>
  <c r="H26" i="4"/>
  <c r="D26" i="4"/>
  <c r="C26" i="4"/>
  <c r="B26" i="4"/>
  <c r="E26" i="4" s="1"/>
  <c r="D33" i="4" s="1"/>
  <c r="H25" i="4"/>
  <c r="H27" i="4" s="1"/>
  <c r="D25" i="4"/>
  <c r="C25" i="4"/>
  <c r="B25" i="4"/>
  <c r="E25" i="4" s="1"/>
  <c r="D32" i="4" s="1"/>
  <c r="H24" i="4"/>
  <c r="H28" i="4" s="1"/>
  <c r="D24" i="4"/>
  <c r="C24" i="4"/>
  <c r="B24" i="4"/>
  <c r="E24" i="4" s="1"/>
  <c r="C35" i="4" s="1"/>
  <c r="H23" i="4"/>
  <c r="N23" i="4" s="1"/>
  <c r="D23" i="4"/>
  <c r="C23" i="4"/>
  <c r="B23" i="4"/>
  <c r="E23" i="4" s="1"/>
  <c r="C34" i="4" s="1"/>
  <c r="D22" i="4"/>
  <c r="C22" i="4"/>
  <c r="B22" i="4"/>
  <c r="F22" i="4" s="1"/>
  <c r="D21" i="4"/>
  <c r="C21" i="4"/>
  <c r="B21" i="4"/>
  <c r="E21" i="4" s="1"/>
  <c r="C32" i="4" s="1"/>
  <c r="D20" i="4"/>
  <c r="C20" i="4"/>
  <c r="B20" i="4"/>
  <c r="E20" i="4" s="1"/>
  <c r="B35" i="4" s="1"/>
  <c r="E35" i="4" s="1"/>
  <c r="D19" i="4"/>
  <c r="C19" i="4"/>
  <c r="B19" i="4"/>
  <c r="F19" i="4" s="1"/>
  <c r="D18" i="4"/>
  <c r="C18" i="4"/>
  <c r="B18" i="4"/>
  <c r="E18" i="4" s="1"/>
  <c r="B33" i="4" s="1"/>
  <c r="D17" i="4"/>
  <c r="D29" i="4" s="1"/>
  <c r="C17" i="4"/>
  <c r="C29" i="4" s="1"/>
  <c r="B17" i="4"/>
  <c r="F17" i="4" s="1"/>
  <c r="H29" i="5"/>
  <c r="D28" i="5"/>
  <c r="C28" i="5"/>
  <c r="B28" i="5"/>
  <c r="E28" i="5" s="1"/>
  <c r="D35" i="5" s="1"/>
  <c r="D27" i="5"/>
  <c r="C27" i="5"/>
  <c r="B27" i="5"/>
  <c r="E27" i="5" s="1"/>
  <c r="D34" i="5" s="1"/>
  <c r="H26" i="5"/>
  <c r="D26" i="5"/>
  <c r="C26" i="5"/>
  <c r="B26" i="5"/>
  <c r="E26" i="5" s="1"/>
  <c r="D33" i="5" s="1"/>
  <c r="H25" i="5"/>
  <c r="H27" i="5" s="1"/>
  <c r="D25" i="5"/>
  <c r="C25" i="5"/>
  <c r="B25" i="5"/>
  <c r="E25" i="5" s="1"/>
  <c r="D32" i="5" s="1"/>
  <c r="D36" i="5" s="1"/>
  <c r="H24" i="5"/>
  <c r="H28" i="5" s="1"/>
  <c r="D24" i="5"/>
  <c r="C24" i="5"/>
  <c r="B24" i="5"/>
  <c r="E24" i="5" s="1"/>
  <c r="C35" i="5" s="1"/>
  <c r="H23" i="5"/>
  <c r="N23" i="5" s="1"/>
  <c r="D23" i="5"/>
  <c r="C23" i="5"/>
  <c r="B23" i="5"/>
  <c r="E23" i="5" s="1"/>
  <c r="C34" i="5" s="1"/>
  <c r="D22" i="5"/>
  <c r="C22" i="5"/>
  <c r="E22" i="5" s="1"/>
  <c r="C33" i="5" s="1"/>
  <c r="B22" i="5"/>
  <c r="F22" i="5" s="1"/>
  <c r="D21" i="5"/>
  <c r="C21" i="5"/>
  <c r="B21" i="5"/>
  <c r="E21" i="5" s="1"/>
  <c r="C32" i="5" s="1"/>
  <c r="D20" i="5"/>
  <c r="C20" i="5"/>
  <c r="B20" i="5"/>
  <c r="E20" i="5" s="1"/>
  <c r="B35" i="5" s="1"/>
  <c r="E35" i="5" s="1"/>
  <c r="D19" i="5"/>
  <c r="C19" i="5"/>
  <c r="E19" i="5" s="1"/>
  <c r="B34" i="5" s="1"/>
  <c r="E34" i="5" s="1"/>
  <c r="B19" i="5"/>
  <c r="F19" i="5" s="1"/>
  <c r="D18" i="5"/>
  <c r="D29" i="5" s="1"/>
  <c r="C18" i="5"/>
  <c r="B18" i="5"/>
  <c r="D17" i="5"/>
  <c r="C17" i="5"/>
  <c r="B17" i="5"/>
  <c r="F17" i="5" s="1"/>
  <c r="H29" i="6"/>
  <c r="D28" i="6"/>
  <c r="C28" i="6"/>
  <c r="B28" i="6"/>
  <c r="E28" i="6" s="1"/>
  <c r="D35" i="6" s="1"/>
  <c r="D27" i="6"/>
  <c r="C27" i="6"/>
  <c r="B27" i="6"/>
  <c r="E27" i="6" s="1"/>
  <c r="D34" i="6" s="1"/>
  <c r="H26" i="6"/>
  <c r="D26" i="6"/>
  <c r="C26" i="6"/>
  <c r="B26" i="6"/>
  <c r="E26" i="6" s="1"/>
  <c r="D33" i="6" s="1"/>
  <c r="H25" i="6"/>
  <c r="H27" i="6" s="1"/>
  <c r="D25" i="6"/>
  <c r="C25" i="6"/>
  <c r="B25" i="6"/>
  <c r="E25" i="6" s="1"/>
  <c r="D32" i="6" s="1"/>
  <c r="D36" i="6" s="1"/>
  <c r="H24" i="6"/>
  <c r="H28" i="6" s="1"/>
  <c r="D24" i="6"/>
  <c r="C24" i="6"/>
  <c r="B24" i="6"/>
  <c r="E24" i="6" s="1"/>
  <c r="C35" i="6" s="1"/>
  <c r="H23" i="6"/>
  <c r="N23" i="6" s="1"/>
  <c r="D23" i="6"/>
  <c r="C23" i="6"/>
  <c r="B23" i="6"/>
  <c r="E23" i="6" s="1"/>
  <c r="C34" i="6" s="1"/>
  <c r="D22" i="6"/>
  <c r="C22" i="6"/>
  <c r="E22" i="6" s="1"/>
  <c r="C33" i="6" s="1"/>
  <c r="B22" i="6"/>
  <c r="F22" i="6" s="1"/>
  <c r="D21" i="6"/>
  <c r="C21" i="6"/>
  <c r="B21" i="6"/>
  <c r="E21" i="6" s="1"/>
  <c r="C32" i="6" s="1"/>
  <c r="D20" i="6"/>
  <c r="C20" i="6"/>
  <c r="B20" i="6"/>
  <c r="E20" i="6" s="1"/>
  <c r="B35" i="6" s="1"/>
  <c r="E35" i="6" s="1"/>
  <c r="D19" i="6"/>
  <c r="C19" i="6"/>
  <c r="E19" i="6" s="1"/>
  <c r="B34" i="6" s="1"/>
  <c r="E34" i="6" s="1"/>
  <c r="B19" i="6"/>
  <c r="F19" i="6" s="1"/>
  <c r="D18" i="6"/>
  <c r="D29" i="6" s="1"/>
  <c r="C18" i="6"/>
  <c r="B18" i="6"/>
  <c r="D17" i="6"/>
  <c r="C17" i="6"/>
  <c r="B17" i="6"/>
  <c r="F17" i="6" s="1"/>
  <c r="H29" i="7"/>
  <c r="D28" i="7"/>
  <c r="C28" i="7"/>
  <c r="B28" i="7"/>
  <c r="E28" i="7" s="1"/>
  <c r="D35" i="7" s="1"/>
  <c r="D27" i="7"/>
  <c r="C27" i="7"/>
  <c r="B27" i="7"/>
  <c r="E27" i="7" s="1"/>
  <c r="D34" i="7" s="1"/>
  <c r="H26" i="7"/>
  <c r="D26" i="7"/>
  <c r="C26" i="7"/>
  <c r="B26" i="7"/>
  <c r="E26" i="7" s="1"/>
  <c r="D33" i="7" s="1"/>
  <c r="H25" i="7"/>
  <c r="H27" i="7" s="1"/>
  <c r="D25" i="7"/>
  <c r="C25" i="7"/>
  <c r="B25" i="7"/>
  <c r="E25" i="7" s="1"/>
  <c r="D32" i="7" s="1"/>
  <c r="D36" i="7" s="1"/>
  <c r="H24" i="7"/>
  <c r="H28" i="7" s="1"/>
  <c r="D24" i="7"/>
  <c r="C24" i="7"/>
  <c r="B24" i="7"/>
  <c r="E24" i="7" s="1"/>
  <c r="C35" i="7" s="1"/>
  <c r="H23" i="7"/>
  <c r="N23" i="7" s="1"/>
  <c r="D23" i="7"/>
  <c r="C23" i="7"/>
  <c r="B23" i="7"/>
  <c r="E23" i="7" s="1"/>
  <c r="C34" i="7" s="1"/>
  <c r="D22" i="7"/>
  <c r="C22" i="7"/>
  <c r="E22" i="7" s="1"/>
  <c r="C33" i="7" s="1"/>
  <c r="B22" i="7"/>
  <c r="F22" i="7" s="1"/>
  <c r="D21" i="7"/>
  <c r="C21" i="7"/>
  <c r="B21" i="7"/>
  <c r="E21" i="7" s="1"/>
  <c r="C32" i="7" s="1"/>
  <c r="D20" i="7"/>
  <c r="C20" i="7"/>
  <c r="B20" i="7"/>
  <c r="E20" i="7" s="1"/>
  <c r="B35" i="7" s="1"/>
  <c r="E35" i="7" s="1"/>
  <c r="D19" i="7"/>
  <c r="C19" i="7"/>
  <c r="E19" i="7" s="1"/>
  <c r="B34" i="7" s="1"/>
  <c r="E34" i="7" s="1"/>
  <c r="B19" i="7"/>
  <c r="F19" i="7" s="1"/>
  <c r="D18" i="7"/>
  <c r="D29" i="7" s="1"/>
  <c r="C18" i="7"/>
  <c r="B18" i="7"/>
  <c r="D17" i="7"/>
  <c r="C17" i="7"/>
  <c r="B17" i="7"/>
  <c r="F17" i="7" s="1"/>
  <c r="F34" i="2" l="1"/>
  <c r="E18" i="2"/>
  <c r="B33" i="2" s="1"/>
  <c r="E33" i="2" s="1"/>
  <c r="B29" i="2"/>
  <c r="F35" i="2"/>
  <c r="C36" i="2"/>
  <c r="M26" i="2"/>
  <c r="M25" i="2"/>
  <c r="D37" i="2"/>
  <c r="N27" i="2"/>
  <c r="M27" i="2"/>
  <c r="N26" i="2"/>
  <c r="C29" i="2"/>
  <c r="F29" i="2"/>
  <c r="E17" i="2"/>
  <c r="F18" i="2"/>
  <c r="F20" i="2"/>
  <c r="F21" i="2"/>
  <c r="F23" i="2"/>
  <c r="M23" i="2"/>
  <c r="F24" i="2"/>
  <c r="M24" i="2"/>
  <c r="F25" i="2"/>
  <c r="F26" i="2"/>
  <c r="F27" i="2"/>
  <c r="F28" i="2"/>
  <c r="N24" i="2"/>
  <c r="N25" i="2"/>
  <c r="F34" i="3"/>
  <c r="E18" i="3"/>
  <c r="B33" i="3" s="1"/>
  <c r="E33" i="3" s="1"/>
  <c r="B29" i="3"/>
  <c r="F35" i="3"/>
  <c r="C36" i="3"/>
  <c r="M26" i="3"/>
  <c r="M25" i="3"/>
  <c r="D37" i="3"/>
  <c r="N27" i="3"/>
  <c r="M27" i="3"/>
  <c r="N26" i="3"/>
  <c r="C29" i="3"/>
  <c r="F29" i="3"/>
  <c r="E17" i="3"/>
  <c r="F18" i="3"/>
  <c r="F20" i="3"/>
  <c r="F21" i="3"/>
  <c r="F23" i="3"/>
  <c r="M23" i="3"/>
  <c r="F24" i="3"/>
  <c r="M24" i="3"/>
  <c r="F25" i="3"/>
  <c r="F26" i="3"/>
  <c r="F27" i="3"/>
  <c r="F28" i="3"/>
  <c r="N24" i="3"/>
  <c r="N25" i="3"/>
  <c r="N27" i="4"/>
  <c r="M27" i="4"/>
  <c r="N26" i="4"/>
  <c r="F35" i="4"/>
  <c r="C36" i="4"/>
  <c r="D36" i="4"/>
  <c r="E17" i="4"/>
  <c r="F18" i="4"/>
  <c r="E19" i="4"/>
  <c r="B34" i="4" s="1"/>
  <c r="E34" i="4" s="1"/>
  <c r="F20" i="4"/>
  <c r="F21" i="4"/>
  <c r="E22" i="4"/>
  <c r="C33" i="4" s="1"/>
  <c r="E33" i="4" s="1"/>
  <c r="F23" i="4"/>
  <c r="M23" i="4"/>
  <c r="F24" i="4"/>
  <c r="M24" i="4"/>
  <c r="F25" i="4"/>
  <c r="M25" i="4"/>
  <c r="F26" i="4"/>
  <c r="M26" i="4"/>
  <c r="F27" i="4"/>
  <c r="F28" i="4"/>
  <c r="B29" i="4"/>
  <c r="F29" i="4"/>
  <c r="N24" i="4"/>
  <c r="N25" i="4"/>
  <c r="F34" i="5"/>
  <c r="M26" i="5"/>
  <c r="M25" i="5"/>
  <c r="D37" i="5"/>
  <c r="N27" i="5"/>
  <c r="M27" i="5"/>
  <c r="N26" i="5"/>
  <c r="E18" i="5"/>
  <c r="B33" i="5" s="1"/>
  <c r="E33" i="5" s="1"/>
  <c r="B29" i="5"/>
  <c r="F35" i="5"/>
  <c r="C36" i="5"/>
  <c r="C29" i="5"/>
  <c r="F29" i="5"/>
  <c r="E17" i="5"/>
  <c r="F18" i="5"/>
  <c r="F20" i="5"/>
  <c r="F21" i="5"/>
  <c r="F23" i="5"/>
  <c r="M23" i="5"/>
  <c r="F24" i="5"/>
  <c r="M24" i="5"/>
  <c r="F25" i="5"/>
  <c r="F26" i="5"/>
  <c r="F27" i="5"/>
  <c r="F28" i="5"/>
  <c r="N24" i="5"/>
  <c r="N25" i="5"/>
  <c r="F34" i="6"/>
  <c r="E18" i="6"/>
  <c r="B33" i="6" s="1"/>
  <c r="E33" i="6" s="1"/>
  <c r="B29" i="6"/>
  <c r="F35" i="6"/>
  <c r="C36" i="6"/>
  <c r="M26" i="6"/>
  <c r="M25" i="6"/>
  <c r="D37" i="6"/>
  <c r="N27" i="6"/>
  <c r="M27" i="6"/>
  <c r="N26" i="6"/>
  <c r="C29" i="6"/>
  <c r="F29" i="6"/>
  <c r="E17" i="6"/>
  <c r="F18" i="6"/>
  <c r="F20" i="6"/>
  <c r="F21" i="6"/>
  <c r="F23" i="6"/>
  <c r="M23" i="6"/>
  <c r="F24" i="6"/>
  <c r="M24" i="6"/>
  <c r="F25" i="6"/>
  <c r="F26" i="6"/>
  <c r="F27" i="6"/>
  <c r="F28" i="6"/>
  <c r="N24" i="6"/>
  <c r="N25" i="6"/>
  <c r="F34" i="7"/>
  <c r="E18" i="7"/>
  <c r="B33" i="7" s="1"/>
  <c r="E33" i="7" s="1"/>
  <c r="B29" i="7"/>
  <c r="F35" i="7"/>
  <c r="C36" i="7"/>
  <c r="M26" i="7"/>
  <c r="M25" i="7"/>
  <c r="D37" i="7"/>
  <c r="N27" i="7"/>
  <c r="M27" i="7"/>
  <c r="N26" i="7"/>
  <c r="C29" i="7"/>
  <c r="F29" i="7"/>
  <c r="E17" i="7"/>
  <c r="F18" i="7"/>
  <c r="F20" i="7"/>
  <c r="F21" i="7"/>
  <c r="F23" i="7"/>
  <c r="M23" i="7"/>
  <c r="F24" i="7"/>
  <c r="M24" i="7"/>
  <c r="F25" i="7"/>
  <c r="F26" i="7"/>
  <c r="F27" i="7"/>
  <c r="F28" i="7"/>
  <c r="N24" i="7"/>
  <c r="N25" i="7"/>
  <c r="B32" i="2" l="1"/>
  <c r="E29" i="2"/>
  <c r="H20" i="2" s="1"/>
  <c r="C37" i="2"/>
  <c r="F33" i="2"/>
  <c r="B32" i="3"/>
  <c r="E29" i="3"/>
  <c r="H20" i="3" s="1"/>
  <c r="C37" i="3"/>
  <c r="F33" i="3"/>
  <c r="F33" i="4"/>
  <c r="D37" i="4"/>
  <c r="F34" i="4"/>
  <c r="B32" i="4"/>
  <c r="E29" i="4"/>
  <c r="H20" i="4" s="1"/>
  <c r="C37" i="4"/>
  <c r="C37" i="5"/>
  <c r="F33" i="5"/>
  <c r="B32" i="5"/>
  <c r="E29" i="5"/>
  <c r="H20" i="5" s="1"/>
  <c r="B32" i="6"/>
  <c r="E29" i="6"/>
  <c r="H20" i="6" s="1"/>
  <c r="C37" i="6"/>
  <c r="F33" i="6"/>
  <c r="B32" i="7"/>
  <c r="E29" i="7"/>
  <c r="H20" i="7" s="1"/>
  <c r="C37" i="7"/>
  <c r="F33" i="7"/>
  <c r="R14" i="7"/>
  <c r="L14" i="7"/>
  <c r="F14" i="7"/>
  <c r="R13" i="7"/>
  <c r="L13" i="7"/>
  <c r="F13" i="7"/>
  <c r="R12" i="7"/>
  <c r="L12" i="7"/>
  <c r="F12" i="7"/>
  <c r="R11" i="7"/>
  <c r="L11" i="7"/>
  <c r="F11" i="7"/>
  <c r="R10" i="7"/>
  <c r="L10" i="7"/>
  <c r="F10" i="7"/>
  <c r="R9" i="7"/>
  <c r="L9" i="7"/>
  <c r="F9" i="7"/>
  <c r="R8" i="7"/>
  <c r="L8" i="7"/>
  <c r="F8" i="7"/>
  <c r="R7" i="7"/>
  <c r="L7" i="7"/>
  <c r="F7" i="7"/>
  <c r="R6" i="7"/>
  <c r="L6" i="7"/>
  <c r="F6" i="7"/>
  <c r="R5" i="7"/>
  <c r="L5" i="7"/>
  <c r="F5" i="7"/>
  <c r="R4" i="7"/>
  <c r="L4" i="7"/>
  <c r="F4" i="7"/>
  <c r="R3" i="7"/>
  <c r="L3" i="7"/>
  <c r="F3" i="7"/>
  <c r="R14" i="6"/>
  <c r="L14" i="6"/>
  <c r="F14" i="6"/>
  <c r="R13" i="6"/>
  <c r="L13" i="6"/>
  <c r="F13" i="6"/>
  <c r="R12" i="6"/>
  <c r="L12" i="6"/>
  <c r="F12" i="6"/>
  <c r="R11" i="6"/>
  <c r="L11" i="6"/>
  <c r="F11" i="6"/>
  <c r="R10" i="6"/>
  <c r="L10" i="6"/>
  <c r="F10" i="6"/>
  <c r="R9" i="6"/>
  <c r="L9" i="6"/>
  <c r="F9" i="6"/>
  <c r="R8" i="6"/>
  <c r="L8" i="6"/>
  <c r="F8" i="6"/>
  <c r="R7" i="6"/>
  <c r="L7" i="6"/>
  <c r="F7" i="6"/>
  <c r="R6" i="6"/>
  <c r="L6" i="6"/>
  <c r="F6" i="6"/>
  <c r="R5" i="6"/>
  <c r="L5" i="6"/>
  <c r="F5" i="6"/>
  <c r="R4" i="6"/>
  <c r="L4" i="6"/>
  <c r="F4" i="6"/>
  <c r="R3" i="6"/>
  <c r="L3" i="6"/>
  <c r="F3" i="6"/>
  <c r="R14" i="5"/>
  <c r="L14" i="5"/>
  <c r="F14" i="5"/>
  <c r="R13" i="5"/>
  <c r="L13" i="5"/>
  <c r="F13" i="5"/>
  <c r="R12" i="5"/>
  <c r="L12" i="5"/>
  <c r="F12" i="5"/>
  <c r="R11" i="5"/>
  <c r="L11" i="5"/>
  <c r="F11" i="5"/>
  <c r="R10" i="5"/>
  <c r="L10" i="5"/>
  <c r="F10" i="5"/>
  <c r="R9" i="5"/>
  <c r="L9" i="5"/>
  <c r="F9" i="5"/>
  <c r="R8" i="5"/>
  <c r="L8" i="5"/>
  <c r="F8" i="5"/>
  <c r="R7" i="5"/>
  <c r="L7" i="5"/>
  <c r="F7" i="5"/>
  <c r="R6" i="5"/>
  <c r="L6" i="5"/>
  <c r="F6" i="5"/>
  <c r="R5" i="5"/>
  <c r="L5" i="5"/>
  <c r="F5" i="5"/>
  <c r="R4" i="5"/>
  <c r="L4" i="5"/>
  <c r="F4" i="5"/>
  <c r="R3" i="5"/>
  <c r="L3" i="5"/>
  <c r="F3" i="5"/>
  <c r="R14" i="4"/>
  <c r="L14" i="4"/>
  <c r="F14" i="4"/>
  <c r="R13" i="4"/>
  <c r="L13" i="4"/>
  <c r="F13" i="4"/>
  <c r="R12" i="4"/>
  <c r="L12" i="4"/>
  <c r="F12" i="4"/>
  <c r="R11" i="4"/>
  <c r="L11" i="4"/>
  <c r="F11" i="4"/>
  <c r="R10" i="4"/>
  <c r="L10" i="4"/>
  <c r="F10" i="4"/>
  <c r="R9" i="4"/>
  <c r="L9" i="4"/>
  <c r="F9" i="4"/>
  <c r="R8" i="4"/>
  <c r="L8" i="4"/>
  <c r="F8" i="4"/>
  <c r="R7" i="4"/>
  <c r="L7" i="4"/>
  <c r="F7" i="4"/>
  <c r="R6" i="4"/>
  <c r="L6" i="4"/>
  <c r="F6" i="4"/>
  <c r="R5" i="4"/>
  <c r="L5" i="4"/>
  <c r="F5" i="4"/>
  <c r="R4" i="4"/>
  <c r="L4" i="4"/>
  <c r="F4" i="4"/>
  <c r="R3" i="4"/>
  <c r="L3" i="4"/>
  <c r="F3" i="4"/>
  <c r="I29" i="2" l="1"/>
  <c r="I26" i="2"/>
  <c r="J26" i="2" s="1"/>
  <c r="I24" i="2"/>
  <c r="I23" i="2"/>
  <c r="J23" i="2" s="1"/>
  <c r="B36" i="2"/>
  <c r="E32" i="2"/>
  <c r="I29" i="3"/>
  <c r="I26" i="3"/>
  <c r="J26" i="3" s="1"/>
  <c r="I24" i="3"/>
  <c r="I23" i="3"/>
  <c r="J23" i="3" s="1"/>
  <c r="B36" i="3"/>
  <c r="E32" i="3"/>
  <c r="I29" i="4"/>
  <c r="I24" i="4"/>
  <c r="I23" i="4"/>
  <c r="J23" i="4" s="1"/>
  <c r="B36" i="4"/>
  <c r="E32" i="4"/>
  <c r="I26" i="4" s="1"/>
  <c r="J26" i="4" s="1"/>
  <c r="I29" i="5"/>
  <c r="I26" i="5"/>
  <c r="J26" i="5" s="1"/>
  <c r="I24" i="5"/>
  <c r="I23" i="5"/>
  <c r="J23" i="5" s="1"/>
  <c r="B36" i="5"/>
  <c r="E32" i="5"/>
  <c r="I29" i="6"/>
  <c r="I26" i="6"/>
  <c r="J26" i="6" s="1"/>
  <c r="I24" i="6"/>
  <c r="I23" i="6"/>
  <c r="J23" i="6" s="1"/>
  <c r="B36" i="6"/>
  <c r="E32" i="6"/>
  <c r="I29" i="7"/>
  <c r="I26" i="7"/>
  <c r="J26" i="7" s="1"/>
  <c r="I24" i="7"/>
  <c r="I23" i="7"/>
  <c r="J23" i="7" s="1"/>
  <c r="B36" i="7"/>
  <c r="E32" i="7"/>
  <c r="R14" i="3"/>
  <c r="L14" i="3"/>
  <c r="F14" i="3"/>
  <c r="R13" i="3"/>
  <c r="L13" i="3"/>
  <c r="F13" i="3"/>
  <c r="R12" i="3"/>
  <c r="L12" i="3"/>
  <c r="F12" i="3"/>
  <c r="R11" i="3"/>
  <c r="L11" i="3"/>
  <c r="F11" i="3"/>
  <c r="R10" i="3"/>
  <c r="L10" i="3"/>
  <c r="F10" i="3"/>
  <c r="R9" i="3"/>
  <c r="L9" i="3"/>
  <c r="F9" i="3"/>
  <c r="R8" i="3"/>
  <c r="L8" i="3"/>
  <c r="F8" i="3"/>
  <c r="R7" i="3"/>
  <c r="L7" i="3"/>
  <c r="F7" i="3"/>
  <c r="R6" i="3"/>
  <c r="L6" i="3"/>
  <c r="F6" i="3"/>
  <c r="R5" i="3"/>
  <c r="L5" i="3"/>
  <c r="F5" i="3"/>
  <c r="R4" i="3"/>
  <c r="L4" i="3"/>
  <c r="F4" i="3"/>
  <c r="R3" i="3"/>
  <c r="L3" i="3"/>
  <c r="F3" i="3"/>
  <c r="B37" i="2" l="1"/>
  <c r="J24" i="2"/>
  <c r="F32" i="2"/>
  <c r="E36" i="2"/>
  <c r="I25" i="2"/>
  <c r="J25" i="2" s="1"/>
  <c r="K25" i="2" s="1"/>
  <c r="L25" i="2" s="1"/>
  <c r="I28" i="2"/>
  <c r="J28" i="2" s="1"/>
  <c r="B37" i="3"/>
  <c r="J24" i="3"/>
  <c r="F32" i="3"/>
  <c r="E36" i="3"/>
  <c r="I25" i="3"/>
  <c r="J25" i="3" s="1"/>
  <c r="K25" i="3" s="1"/>
  <c r="L25" i="3" s="1"/>
  <c r="I28" i="3"/>
  <c r="J28" i="3" s="1"/>
  <c r="B37" i="4"/>
  <c r="J24" i="4"/>
  <c r="K24" i="4" s="1"/>
  <c r="L24" i="4" s="1"/>
  <c r="F32" i="4"/>
  <c r="E36" i="4"/>
  <c r="I25" i="4"/>
  <c r="J25" i="4" s="1"/>
  <c r="K25" i="4" s="1"/>
  <c r="L25" i="4" s="1"/>
  <c r="I28" i="4"/>
  <c r="J28" i="4" s="1"/>
  <c r="B37" i="5"/>
  <c r="J24" i="5"/>
  <c r="F32" i="5"/>
  <c r="E36" i="5"/>
  <c r="I25" i="5"/>
  <c r="J25" i="5" s="1"/>
  <c r="K25" i="5" s="1"/>
  <c r="L25" i="5" s="1"/>
  <c r="I28" i="5"/>
  <c r="J28" i="5" s="1"/>
  <c r="B37" i="6"/>
  <c r="J24" i="6"/>
  <c r="F32" i="6"/>
  <c r="E36" i="6"/>
  <c r="I25" i="6"/>
  <c r="J25" i="6" s="1"/>
  <c r="K25" i="6" s="1"/>
  <c r="L25" i="6" s="1"/>
  <c r="I28" i="6"/>
  <c r="J28" i="6" s="1"/>
  <c r="B37" i="7"/>
  <c r="J24" i="7"/>
  <c r="F32" i="7"/>
  <c r="E36" i="7"/>
  <c r="I25" i="7"/>
  <c r="J25" i="7" s="1"/>
  <c r="K25" i="7" s="1"/>
  <c r="L25" i="7" s="1"/>
  <c r="I28" i="7"/>
  <c r="J28" i="7" s="1"/>
  <c r="R14" i="2"/>
  <c r="L14" i="2"/>
  <c r="F14" i="2"/>
  <c r="R13" i="2"/>
  <c r="L13" i="2"/>
  <c r="F13" i="2"/>
  <c r="R12" i="2"/>
  <c r="L12" i="2"/>
  <c r="F12" i="2"/>
  <c r="R11" i="2"/>
  <c r="L11" i="2"/>
  <c r="F11" i="2"/>
  <c r="R10" i="2"/>
  <c r="L10" i="2"/>
  <c r="F10" i="2"/>
  <c r="R9" i="2"/>
  <c r="L9" i="2"/>
  <c r="F9" i="2"/>
  <c r="R8" i="2"/>
  <c r="L8" i="2"/>
  <c r="F8" i="2"/>
  <c r="R7" i="2"/>
  <c r="L7" i="2"/>
  <c r="F7" i="2"/>
  <c r="R6" i="2"/>
  <c r="L6" i="2"/>
  <c r="F6" i="2"/>
  <c r="R5" i="2"/>
  <c r="L5" i="2"/>
  <c r="F5" i="2"/>
  <c r="R4" i="2"/>
  <c r="L4" i="2"/>
  <c r="F4" i="2"/>
  <c r="R3" i="2"/>
  <c r="L3" i="2"/>
  <c r="F3" i="2"/>
  <c r="I27" i="2" l="1"/>
  <c r="J27" i="2" s="1"/>
  <c r="K27" i="2" s="1"/>
  <c r="L27" i="2" s="1"/>
  <c r="K23" i="2"/>
  <c r="L23" i="2" s="1"/>
  <c r="K26" i="2"/>
  <c r="L26" i="2" s="1"/>
  <c r="K24" i="2"/>
  <c r="L24" i="2" s="1"/>
  <c r="I27" i="3"/>
  <c r="J27" i="3" s="1"/>
  <c r="K27" i="3" s="1"/>
  <c r="L27" i="3" s="1"/>
  <c r="K23" i="3"/>
  <c r="L23" i="3" s="1"/>
  <c r="K26" i="3"/>
  <c r="L26" i="3" s="1"/>
  <c r="K24" i="3"/>
  <c r="L24" i="3" s="1"/>
  <c r="K23" i="4"/>
  <c r="L23" i="4" s="1"/>
  <c r="I27" i="4"/>
  <c r="J27" i="4" s="1"/>
  <c r="K27" i="4" s="1"/>
  <c r="L27" i="4" s="1"/>
  <c r="K26" i="4"/>
  <c r="L26" i="4" s="1"/>
  <c r="I27" i="5"/>
  <c r="J27" i="5" s="1"/>
  <c r="K27" i="5" s="1"/>
  <c r="L27" i="5" s="1"/>
  <c r="K23" i="5"/>
  <c r="L23" i="5" s="1"/>
  <c r="K26" i="5"/>
  <c r="L26" i="5" s="1"/>
  <c r="K24" i="5"/>
  <c r="L24" i="5" s="1"/>
  <c r="I27" i="6"/>
  <c r="J27" i="6" s="1"/>
  <c r="K27" i="6" s="1"/>
  <c r="L27" i="6" s="1"/>
  <c r="K23" i="6"/>
  <c r="L23" i="6" s="1"/>
  <c r="K26" i="6"/>
  <c r="L26" i="6" s="1"/>
  <c r="K24" i="6"/>
  <c r="L24" i="6" s="1"/>
  <c r="I27" i="7"/>
  <c r="J27" i="7" s="1"/>
  <c r="K27" i="7" s="1"/>
  <c r="L27" i="7" s="1"/>
  <c r="K23" i="7"/>
  <c r="L23" i="7" s="1"/>
  <c r="K26" i="7"/>
  <c r="L26" i="7" s="1"/>
  <c r="K24" i="7"/>
  <c r="L24" i="7" s="1"/>
</calcChain>
</file>

<file path=xl/sharedStrings.xml><?xml version="1.0" encoding="utf-8"?>
<sst xmlns="http://schemas.openxmlformats.org/spreadsheetml/2006/main" count="458" uniqueCount="55">
  <si>
    <t>ulangan 1</t>
  </si>
  <si>
    <t>ulangan 2</t>
  </si>
  <si>
    <t>ulangan 3</t>
  </si>
  <si>
    <t>M3P1</t>
  </si>
  <si>
    <t>M1P0</t>
  </si>
  <si>
    <t>M1P2</t>
  </si>
  <si>
    <t>M3P0</t>
  </si>
  <si>
    <t>M3P2</t>
  </si>
  <si>
    <t>M2P0</t>
  </si>
  <si>
    <t>M1P1</t>
  </si>
  <si>
    <t>M1P3</t>
  </si>
  <si>
    <t>M2P3</t>
  </si>
  <si>
    <t>M2P2</t>
  </si>
  <si>
    <t>M3P3</t>
  </si>
  <si>
    <t>M2P1</t>
  </si>
  <si>
    <t>PERLAKUAN</t>
  </si>
  <si>
    <t>jumlah</t>
  </si>
  <si>
    <t>rata-rata</t>
  </si>
  <si>
    <t>I</t>
  </si>
  <si>
    <t>II</t>
  </si>
  <si>
    <t>III</t>
  </si>
  <si>
    <t>tabel anova RAK Faktorial</t>
  </si>
  <si>
    <t>M</t>
  </si>
  <si>
    <t>P</t>
  </si>
  <si>
    <t>FK</t>
  </si>
  <si>
    <t>SK</t>
  </si>
  <si>
    <t>DB</t>
  </si>
  <si>
    <t>JK</t>
  </si>
  <si>
    <t>KT</t>
  </si>
  <si>
    <t>F HIT</t>
  </si>
  <si>
    <t>MP</t>
  </si>
  <si>
    <t>tabel dua arah</t>
  </si>
  <si>
    <t>M1</t>
  </si>
  <si>
    <t>M2</t>
  </si>
  <si>
    <t>M3</t>
  </si>
  <si>
    <t>P0</t>
  </si>
  <si>
    <t>P1</t>
  </si>
  <si>
    <t>P2</t>
  </si>
  <si>
    <t>P3</t>
  </si>
  <si>
    <t>rerata</t>
  </si>
  <si>
    <t>r</t>
  </si>
  <si>
    <t>m</t>
  </si>
  <si>
    <t>p</t>
  </si>
  <si>
    <t>Kelompok</t>
  </si>
  <si>
    <t>Perlakuan</t>
  </si>
  <si>
    <t>Galat</t>
  </si>
  <si>
    <t>Total</t>
  </si>
  <si>
    <t>Rerata</t>
  </si>
  <si>
    <t>notasi</t>
  </si>
  <si>
    <t>a</t>
  </si>
  <si>
    <t>sd(3;22)</t>
  </si>
  <si>
    <t>BNJ</t>
  </si>
  <si>
    <t xml:space="preserve">b </t>
  </si>
  <si>
    <t>b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</si>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</sst>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0" fontId="0" fillId="0" borderId="0" xfId="0" applyFill="1" applyBorder="1"/>
    <xf numFmtId="0" fontId="1" fillId="0" borderId="0" xfId="0" applyFont="1"/>
    <xf numFmtId="2" fontId="0" fillId="0" borderId="0" xfId="0" applyNumberFormat="1"/>
    <xf numFmtId="1" fontId="0" fillId="0" borderId="0" xfId="0" applyNumberFormat="1"/>
    <xf numFmtId="2" fontId="0" fillId="0" borderId="1" xfId="0" applyNumberFormat="1" applyBorder="1"/>
    <xf numFmtId="1" fontId="0" fillId="0" borderId="1" xfId="0" applyNumberFormat="1" applyBorder="1"/>
    <xf numFmtId="0" fontId="0" fillId="0" borderId="1" xfId="0" applyBorder="1"/>
    <xf numFmtId="2" fontId="0" fillId="2" borderId="1" xfId="0" applyNumberFormat="1" applyFill="1" applyBorder="1"/>
    <xf numFmtId="2" fontId="0" fillId="2" borderId="0" xfId="0" applyNumberFormat="1" applyFill="1"/>
    <xf numFmtId="165" fontId="0" fillId="0" borderId="1" xfId="0" applyNumberFormat="1" applyBorder="1"/>
    <xf numFmtId="165" fontId="0" fillId="2" borderId="1" xfId="0" applyNumberFormat="1" applyFill="1" applyBorder="1"/>
    <xf numFmtId="165" fontId="0" fillId="2" borderId="0" xfId="0" applyNumberFormat="1" applyFill="1"/>
    <xf numFmtId="1" fontId="0" fillId="0" borderId="0" xfId="0" applyNumberFormat="1" applyBorder="1"/>
    <xf numFmtId="2" fontId="0" fillId="0" borderId="0" xfId="0" applyNumberFormat="1" applyBorder="1"/>
    <xf numFmtId="164" fontId="0" fillId="0" borderId="0" xfId="0" applyNumberFormat="1" applyBorder="1"/>
    <xf numFmtId="2" fontId="0" fillId="0" borderId="2" xfId="0" applyNumberFormat="1" applyBorder="1"/>
    <xf numFmtId="165" fontId="0" fillId="3" borderId="1" xfId="0" applyNumberFormat="1" applyFill="1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0" xfId="0" applyFill="1" applyAlignment="1">
      <alignment horizontal="left"/>
    </xf>
    <xf numFmtId="166" fontId="0" fillId="0" borderId="1" xfId="0" applyNumberFormat="1" applyBorder="1"/>
    <xf numFmtId="0" fontId="0" fillId="3" borderId="0" xfId="0" applyFill="1" applyAlignment="1">
      <alignment horizontal="left"/>
    </xf>
    <xf numFmtId="0" fontId="0" fillId="0" borderId="3" xfId="0" applyBorder="1"/>
    <xf numFmtId="0" fontId="0" fillId="0" borderId="3" xfId="0" applyFill="1" applyBorder="1"/>
    <xf numFmtId="165" fontId="0" fillId="0" borderId="3" xfId="0" applyNumberFormat="1" applyBorder="1"/>
    <xf numFmtId="165" fontId="0" fillId="0" borderId="0" xfId="0" applyNumberFormat="1" applyBorder="1"/>
    <xf numFmtId="0" fontId="0" fillId="0" borderId="4" xfId="0" applyFill="1" applyBorder="1"/>
    <xf numFmtId="165" fontId="0" fillId="0" borderId="4" xfId="0" applyNumberFormat="1" applyBorder="1"/>
    <xf numFmtId="0" fontId="0" fillId="0" borderId="4" xfId="0" applyBorder="1"/>
    <xf numFmtId="165" fontId="0" fillId="0" borderId="0" xfId="0" applyNumberFormat="1"/>
    <xf numFmtId="2" fontId="0" fillId="0" borderId="3" xfId="0" applyNumberFormat="1" applyBorder="1"/>
    <xf numFmtId="2" fontId="0" fillId="0" borderId="4" xfId="0" applyNumberFormat="1" applyBorder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workbookViewId="0">
      <selection activeCell="F14" sqref="A1:F14"/>
    </sheetView>
  </sheetViews>
  <sheetFormatPr defaultRowHeight="15" x14ac:dyDescent="0.25"/>
  <cols>
    <col min="1" max="1" width="11.5703125" customWidth="1"/>
  </cols>
  <sheetData>
    <row r="1" spans="1:18" x14ac:dyDescent="0.25">
      <c r="A1" s="36" t="s">
        <v>0</v>
      </c>
      <c r="B1" s="36"/>
      <c r="C1" s="36"/>
      <c r="D1" s="36"/>
      <c r="E1" s="36"/>
      <c r="F1" s="36"/>
      <c r="G1" s="1"/>
      <c r="H1" s="36" t="s">
        <v>1</v>
      </c>
      <c r="I1" s="36"/>
      <c r="J1" s="36"/>
      <c r="K1" s="36"/>
      <c r="L1" s="36"/>
      <c r="M1" s="1"/>
      <c r="N1" s="36" t="s">
        <v>2</v>
      </c>
      <c r="O1" s="36"/>
      <c r="P1" s="36"/>
      <c r="Q1" s="36"/>
      <c r="R1" s="36"/>
    </row>
    <row r="2" spans="1:18" x14ac:dyDescent="0.25">
      <c r="A2" s="1" t="s">
        <v>15</v>
      </c>
      <c r="B2" s="1">
        <v>1</v>
      </c>
      <c r="C2" s="1">
        <v>2</v>
      </c>
      <c r="D2" s="1">
        <v>3</v>
      </c>
      <c r="E2" s="1">
        <v>4</v>
      </c>
      <c r="F2" s="1" t="s">
        <v>17</v>
      </c>
      <c r="G2" s="1" t="s">
        <v>15</v>
      </c>
      <c r="H2" s="1">
        <v>1</v>
      </c>
      <c r="I2" s="2">
        <v>2</v>
      </c>
      <c r="J2" s="2">
        <v>3</v>
      </c>
      <c r="K2" s="2">
        <v>4</v>
      </c>
      <c r="L2" s="1" t="s">
        <v>17</v>
      </c>
      <c r="M2" s="1" t="s">
        <v>15</v>
      </c>
      <c r="N2" s="1">
        <v>1</v>
      </c>
      <c r="O2" s="2">
        <v>2</v>
      </c>
      <c r="P2" s="2">
        <v>3</v>
      </c>
      <c r="Q2" s="2">
        <v>4</v>
      </c>
      <c r="R2" t="s">
        <v>17</v>
      </c>
    </row>
    <row r="3" spans="1:18" x14ac:dyDescent="0.25">
      <c r="A3" t="s">
        <v>4</v>
      </c>
      <c r="B3" s="2">
        <v>1</v>
      </c>
      <c r="C3" s="2">
        <v>2</v>
      </c>
      <c r="D3" s="2">
        <v>1</v>
      </c>
      <c r="E3" s="2">
        <v>1</v>
      </c>
      <c r="F3">
        <f>AVERAGE(B3:E3)</f>
        <v>1.25</v>
      </c>
      <c r="G3" t="s">
        <v>4</v>
      </c>
      <c r="H3">
        <v>1</v>
      </c>
      <c r="I3">
        <v>2</v>
      </c>
      <c r="J3">
        <v>1</v>
      </c>
      <c r="K3">
        <v>1</v>
      </c>
      <c r="L3">
        <f>AVERAGE(H3:K3)</f>
        <v>1.25</v>
      </c>
      <c r="M3" t="s">
        <v>4</v>
      </c>
      <c r="N3" s="2">
        <v>1</v>
      </c>
      <c r="O3" s="2">
        <v>1</v>
      </c>
      <c r="P3" s="2">
        <v>1</v>
      </c>
      <c r="Q3" s="2">
        <v>1</v>
      </c>
      <c r="R3">
        <f>AVERAGE(N3:Q3)</f>
        <v>1</v>
      </c>
    </row>
    <row r="4" spans="1:18" x14ac:dyDescent="0.25">
      <c r="A4" t="s">
        <v>9</v>
      </c>
      <c r="B4" s="2">
        <v>1</v>
      </c>
      <c r="C4" s="2">
        <v>2</v>
      </c>
      <c r="D4" s="2">
        <v>2</v>
      </c>
      <c r="E4" s="2">
        <v>1</v>
      </c>
      <c r="F4">
        <f t="shared" ref="F4:F14" si="0">AVERAGE(B4:E4)</f>
        <v>1.5</v>
      </c>
      <c r="G4" t="s">
        <v>9</v>
      </c>
      <c r="H4">
        <v>1</v>
      </c>
      <c r="I4">
        <v>1</v>
      </c>
      <c r="J4">
        <v>1</v>
      </c>
      <c r="K4">
        <v>1</v>
      </c>
      <c r="L4">
        <f t="shared" ref="L4:L14" si="1">AVERAGE(H4:K4)</f>
        <v>1</v>
      </c>
      <c r="M4" t="s">
        <v>9</v>
      </c>
      <c r="N4" s="2">
        <v>2</v>
      </c>
      <c r="O4" s="2">
        <v>2</v>
      </c>
      <c r="P4" s="2">
        <v>1</v>
      </c>
      <c r="Q4" s="2">
        <v>1</v>
      </c>
      <c r="R4">
        <f t="shared" ref="R4:R14" si="2">AVERAGE(N4:Q4)</f>
        <v>1.5</v>
      </c>
    </row>
    <row r="5" spans="1:18" x14ac:dyDescent="0.25">
      <c r="A5" t="s">
        <v>5</v>
      </c>
      <c r="B5" s="2">
        <v>1</v>
      </c>
      <c r="C5" s="2">
        <v>2</v>
      </c>
      <c r="D5" s="2">
        <v>1</v>
      </c>
      <c r="E5" s="2">
        <v>1</v>
      </c>
      <c r="F5">
        <f t="shared" si="0"/>
        <v>1.25</v>
      </c>
      <c r="G5" t="s">
        <v>5</v>
      </c>
      <c r="H5">
        <v>1</v>
      </c>
      <c r="I5">
        <v>1</v>
      </c>
      <c r="J5">
        <v>1</v>
      </c>
      <c r="K5">
        <v>1</v>
      </c>
      <c r="L5">
        <f t="shared" si="1"/>
        <v>1</v>
      </c>
      <c r="M5" t="s">
        <v>5</v>
      </c>
      <c r="N5" s="2">
        <v>1</v>
      </c>
      <c r="O5" s="2">
        <v>1</v>
      </c>
      <c r="P5" s="2">
        <v>1</v>
      </c>
      <c r="Q5" s="2">
        <v>1</v>
      </c>
      <c r="R5">
        <f t="shared" si="2"/>
        <v>1</v>
      </c>
    </row>
    <row r="6" spans="1:18" x14ac:dyDescent="0.25">
      <c r="A6" t="s">
        <v>10</v>
      </c>
      <c r="B6" s="2">
        <v>1</v>
      </c>
      <c r="C6" s="2">
        <v>1</v>
      </c>
      <c r="D6" s="2">
        <v>1</v>
      </c>
      <c r="E6" s="2">
        <v>1</v>
      </c>
      <c r="F6">
        <f t="shared" si="0"/>
        <v>1</v>
      </c>
      <c r="G6" t="s">
        <v>10</v>
      </c>
      <c r="H6">
        <v>1</v>
      </c>
      <c r="I6">
        <v>1</v>
      </c>
      <c r="J6">
        <v>1</v>
      </c>
      <c r="L6">
        <f t="shared" si="1"/>
        <v>1</v>
      </c>
      <c r="M6" t="s">
        <v>10</v>
      </c>
      <c r="N6" s="2">
        <v>1</v>
      </c>
      <c r="O6" s="2">
        <v>1</v>
      </c>
      <c r="P6" s="2">
        <v>1</v>
      </c>
      <c r="Q6" s="2">
        <v>1</v>
      </c>
      <c r="R6">
        <f t="shared" si="2"/>
        <v>1</v>
      </c>
    </row>
    <row r="7" spans="1:18" x14ac:dyDescent="0.25">
      <c r="A7" t="s">
        <v>8</v>
      </c>
      <c r="B7" s="2">
        <v>1</v>
      </c>
      <c r="C7" s="2">
        <v>2</v>
      </c>
      <c r="D7" s="2">
        <v>1</v>
      </c>
      <c r="E7" s="2">
        <v>1</v>
      </c>
      <c r="F7">
        <f t="shared" si="0"/>
        <v>1.25</v>
      </c>
      <c r="G7" t="s">
        <v>8</v>
      </c>
      <c r="H7">
        <v>1</v>
      </c>
      <c r="I7">
        <v>2</v>
      </c>
      <c r="J7">
        <v>1</v>
      </c>
      <c r="K7">
        <v>2</v>
      </c>
      <c r="L7">
        <f t="shared" si="1"/>
        <v>1.5</v>
      </c>
      <c r="M7" t="s">
        <v>8</v>
      </c>
      <c r="N7" s="2">
        <v>1</v>
      </c>
      <c r="O7" s="2">
        <v>1</v>
      </c>
      <c r="P7" s="2">
        <v>2</v>
      </c>
      <c r="R7">
        <f t="shared" si="2"/>
        <v>1.3333333333333333</v>
      </c>
    </row>
    <row r="8" spans="1:18" x14ac:dyDescent="0.25">
      <c r="A8" t="s">
        <v>14</v>
      </c>
      <c r="B8" s="2">
        <v>1</v>
      </c>
      <c r="C8" s="2">
        <v>2</v>
      </c>
      <c r="D8" s="2">
        <v>1</v>
      </c>
      <c r="E8" s="2">
        <v>1</v>
      </c>
      <c r="F8">
        <f t="shared" si="0"/>
        <v>1.25</v>
      </c>
      <c r="G8" t="s">
        <v>14</v>
      </c>
      <c r="H8">
        <v>1</v>
      </c>
      <c r="I8">
        <v>2</v>
      </c>
      <c r="J8">
        <v>1</v>
      </c>
      <c r="K8">
        <v>1</v>
      </c>
      <c r="L8">
        <f t="shared" si="1"/>
        <v>1.25</v>
      </c>
      <c r="M8" t="s">
        <v>14</v>
      </c>
      <c r="N8" s="2">
        <v>1</v>
      </c>
      <c r="O8" s="2">
        <v>1</v>
      </c>
      <c r="P8" s="2">
        <v>1</v>
      </c>
      <c r="Q8" s="2">
        <v>1</v>
      </c>
      <c r="R8">
        <f t="shared" si="2"/>
        <v>1</v>
      </c>
    </row>
    <row r="9" spans="1:18" x14ac:dyDescent="0.25">
      <c r="A9" t="s">
        <v>12</v>
      </c>
      <c r="B9" s="2">
        <v>1</v>
      </c>
      <c r="C9" s="2">
        <v>2</v>
      </c>
      <c r="D9" s="2">
        <v>2</v>
      </c>
      <c r="E9" s="2">
        <v>1</v>
      </c>
      <c r="F9">
        <f t="shared" si="0"/>
        <v>1.5</v>
      </c>
      <c r="G9" t="s">
        <v>12</v>
      </c>
      <c r="H9">
        <v>1</v>
      </c>
      <c r="I9">
        <v>1</v>
      </c>
      <c r="J9">
        <v>1</v>
      </c>
      <c r="K9">
        <v>1</v>
      </c>
      <c r="L9">
        <f t="shared" si="1"/>
        <v>1</v>
      </c>
      <c r="M9" t="s">
        <v>12</v>
      </c>
      <c r="N9" s="2">
        <v>1</v>
      </c>
      <c r="O9" s="2">
        <v>1</v>
      </c>
      <c r="P9" s="2">
        <v>1</v>
      </c>
      <c r="Q9" s="2">
        <v>1</v>
      </c>
      <c r="R9">
        <f t="shared" si="2"/>
        <v>1</v>
      </c>
    </row>
    <row r="10" spans="1:18" x14ac:dyDescent="0.25">
      <c r="A10" t="s">
        <v>11</v>
      </c>
      <c r="B10" s="2">
        <v>1</v>
      </c>
      <c r="C10" s="2">
        <v>2</v>
      </c>
      <c r="D10" s="2">
        <v>1</v>
      </c>
      <c r="E10" s="2">
        <v>1</v>
      </c>
      <c r="F10">
        <f t="shared" si="0"/>
        <v>1.25</v>
      </c>
      <c r="G10" t="s">
        <v>11</v>
      </c>
      <c r="H10">
        <v>2</v>
      </c>
      <c r="I10">
        <v>2</v>
      </c>
      <c r="J10">
        <v>1</v>
      </c>
      <c r="K10">
        <v>1</v>
      </c>
      <c r="L10">
        <f t="shared" si="1"/>
        <v>1.5</v>
      </c>
      <c r="M10" t="s">
        <v>11</v>
      </c>
      <c r="N10" s="2">
        <v>2</v>
      </c>
      <c r="O10" s="2">
        <v>1</v>
      </c>
      <c r="P10" s="2">
        <v>1</v>
      </c>
      <c r="Q10" s="2">
        <v>1</v>
      </c>
      <c r="R10">
        <f t="shared" si="2"/>
        <v>1.25</v>
      </c>
    </row>
    <row r="11" spans="1:18" x14ac:dyDescent="0.25">
      <c r="A11" t="s">
        <v>6</v>
      </c>
      <c r="B11" s="2">
        <v>1</v>
      </c>
      <c r="C11" s="2">
        <v>1</v>
      </c>
      <c r="D11" s="2">
        <v>1</v>
      </c>
      <c r="F11">
        <f t="shared" si="0"/>
        <v>1</v>
      </c>
      <c r="G11" t="s">
        <v>6</v>
      </c>
      <c r="H11">
        <v>1</v>
      </c>
      <c r="I11">
        <v>1</v>
      </c>
      <c r="J11">
        <v>1</v>
      </c>
      <c r="K11">
        <v>1</v>
      </c>
      <c r="L11">
        <f t="shared" si="1"/>
        <v>1</v>
      </c>
      <c r="M11" t="s">
        <v>6</v>
      </c>
      <c r="N11" s="2">
        <v>1</v>
      </c>
      <c r="O11" s="2">
        <v>1</v>
      </c>
      <c r="P11" s="2">
        <v>1</v>
      </c>
      <c r="Q11" s="2">
        <v>1</v>
      </c>
      <c r="R11">
        <f t="shared" si="2"/>
        <v>1</v>
      </c>
    </row>
    <row r="12" spans="1:18" x14ac:dyDescent="0.25">
      <c r="A12" t="s">
        <v>3</v>
      </c>
      <c r="B12" s="2">
        <v>1</v>
      </c>
      <c r="C12" s="2">
        <v>1</v>
      </c>
      <c r="D12" s="2">
        <v>1</v>
      </c>
      <c r="E12" s="2">
        <v>1</v>
      </c>
      <c r="F12">
        <f t="shared" si="0"/>
        <v>1</v>
      </c>
      <c r="G12" t="s">
        <v>3</v>
      </c>
      <c r="H12">
        <v>2</v>
      </c>
      <c r="I12">
        <v>2</v>
      </c>
      <c r="J12">
        <v>1</v>
      </c>
      <c r="L12">
        <f t="shared" si="1"/>
        <v>1.6666666666666667</v>
      </c>
      <c r="M12" t="s">
        <v>3</v>
      </c>
      <c r="N12" s="2">
        <v>1</v>
      </c>
      <c r="O12" s="2">
        <v>1</v>
      </c>
      <c r="P12" s="2">
        <v>1</v>
      </c>
      <c r="Q12" s="2">
        <v>1</v>
      </c>
      <c r="R12">
        <f t="shared" si="2"/>
        <v>1</v>
      </c>
    </row>
    <row r="13" spans="1:18" x14ac:dyDescent="0.25">
      <c r="A13" t="s">
        <v>7</v>
      </c>
      <c r="B13" s="2">
        <v>1</v>
      </c>
      <c r="C13" s="2">
        <v>1</v>
      </c>
      <c r="D13" s="2">
        <v>1</v>
      </c>
      <c r="E13" s="2">
        <v>1</v>
      </c>
      <c r="F13">
        <f t="shared" si="0"/>
        <v>1</v>
      </c>
      <c r="G13" t="s">
        <v>7</v>
      </c>
      <c r="H13">
        <v>1</v>
      </c>
      <c r="I13">
        <v>2</v>
      </c>
      <c r="J13">
        <v>2</v>
      </c>
      <c r="K13">
        <v>1</v>
      </c>
      <c r="L13">
        <f t="shared" si="1"/>
        <v>1.5</v>
      </c>
      <c r="M13" t="s">
        <v>7</v>
      </c>
      <c r="N13" s="2">
        <v>1</v>
      </c>
      <c r="O13" s="2">
        <v>1</v>
      </c>
      <c r="P13" s="2">
        <v>1</v>
      </c>
      <c r="Q13" s="2">
        <v>1</v>
      </c>
      <c r="R13">
        <f t="shared" si="2"/>
        <v>1</v>
      </c>
    </row>
    <row r="14" spans="1:18" x14ac:dyDescent="0.25">
      <c r="A14" t="s">
        <v>13</v>
      </c>
      <c r="B14">
        <v>1</v>
      </c>
      <c r="C14">
        <v>2</v>
      </c>
      <c r="D14">
        <v>1</v>
      </c>
      <c r="E14">
        <v>1</v>
      </c>
      <c r="F14">
        <f t="shared" si="0"/>
        <v>1.25</v>
      </c>
      <c r="G14" t="s">
        <v>13</v>
      </c>
      <c r="H14">
        <v>1</v>
      </c>
      <c r="I14">
        <v>1</v>
      </c>
      <c r="J14">
        <v>2</v>
      </c>
      <c r="K14">
        <v>2</v>
      </c>
      <c r="L14">
        <f t="shared" si="1"/>
        <v>1.5</v>
      </c>
      <c r="M14" t="s">
        <v>13</v>
      </c>
      <c r="N14" s="2">
        <v>1</v>
      </c>
      <c r="O14" s="2">
        <v>1</v>
      </c>
      <c r="P14" s="2">
        <v>1</v>
      </c>
      <c r="Q14" s="2">
        <v>1</v>
      </c>
      <c r="R14">
        <f t="shared" si="2"/>
        <v>1</v>
      </c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8" x14ac:dyDescent="0.25">
      <c r="A16" s="8" t="s">
        <v>15</v>
      </c>
      <c r="B16" s="8" t="s">
        <v>18</v>
      </c>
      <c r="C16" s="8" t="s">
        <v>19</v>
      </c>
      <c r="D16" s="8" t="s">
        <v>20</v>
      </c>
      <c r="E16" s="8" t="s">
        <v>16</v>
      </c>
      <c r="F16" s="8" t="s">
        <v>39</v>
      </c>
      <c r="G16" s="3" t="s">
        <v>21</v>
      </c>
      <c r="P16" s="2"/>
      <c r="Q16" s="2"/>
    </row>
    <row r="17" spans="1:17" x14ac:dyDescent="0.25">
      <c r="A17" s="8" t="s">
        <v>4</v>
      </c>
      <c r="B17" s="6">
        <f t="shared" ref="B17:B28" si="3">AVERAGE(B3:E3)</f>
        <v>1.25</v>
      </c>
      <c r="C17" s="6">
        <f t="shared" ref="C17:C28" si="4">AVERAGE(H3:K3)</f>
        <v>1.25</v>
      </c>
      <c r="D17" s="6">
        <f t="shared" ref="D17:D28" si="5">AVERAGE(N3:Q3)</f>
        <v>1</v>
      </c>
      <c r="E17" s="6">
        <f t="shared" ref="E17:E28" si="6">SUM(B17:D17)</f>
        <v>3.5</v>
      </c>
      <c r="F17" s="6">
        <f t="shared" ref="F17:F28" si="7">AVERAGE(B17:D17)</f>
        <v>1.1666666666666667</v>
      </c>
      <c r="G17" s="4" t="s">
        <v>40</v>
      </c>
      <c r="H17" s="5">
        <v>3</v>
      </c>
      <c r="I17" s="4"/>
      <c r="J17" s="4"/>
      <c r="K17" s="4"/>
      <c r="L17" s="4"/>
      <c r="M17" s="4"/>
      <c r="N17" s="4"/>
      <c r="P17" s="2"/>
      <c r="Q17" s="2"/>
    </row>
    <row r="18" spans="1:17" x14ac:dyDescent="0.25">
      <c r="A18" s="8" t="s">
        <v>9</v>
      </c>
      <c r="B18" s="6">
        <f t="shared" si="3"/>
        <v>1.5</v>
      </c>
      <c r="C18" s="6">
        <f t="shared" si="4"/>
        <v>1</v>
      </c>
      <c r="D18" s="6">
        <f t="shared" si="5"/>
        <v>1.5</v>
      </c>
      <c r="E18" s="6">
        <f t="shared" si="6"/>
        <v>4</v>
      </c>
      <c r="F18" s="6">
        <f t="shared" si="7"/>
        <v>1.3333333333333333</v>
      </c>
      <c r="G18" s="4" t="s">
        <v>41</v>
      </c>
      <c r="H18" s="14">
        <v>3</v>
      </c>
      <c r="I18" s="15"/>
      <c r="J18" s="15"/>
      <c r="K18" s="4"/>
      <c r="L18" s="4"/>
      <c r="M18" s="4"/>
      <c r="N18" s="4"/>
      <c r="P18" s="2"/>
      <c r="Q18" s="2"/>
    </row>
    <row r="19" spans="1:17" x14ac:dyDescent="0.25">
      <c r="A19" s="8" t="s">
        <v>5</v>
      </c>
      <c r="B19" s="6">
        <f t="shared" si="3"/>
        <v>1.25</v>
      </c>
      <c r="C19" s="6">
        <f t="shared" si="4"/>
        <v>1</v>
      </c>
      <c r="D19" s="6">
        <f t="shared" si="5"/>
        <v>1</v>
      </c>
      <c r="E19" s="6">
        <f t="shared" si="6"/>
        <v>3.25</v>
      </c>
      <c r="F19" s="6">
        <f t="shared" si="7"/>
        <v>1.0833333333333333</v>
      </c>
      <c r="G19" s="4" t="s">
        <v>42</v>
      </c>
      <c r="H19" s="14">
        <v>4</v>
      </c>
      <c r="I19" s="15"/>
      <c r="J19" s="15"/>
      <c r="K19" s="4"/>
      <c r="L19" s="4"/>
      <c r="M19" s="4"/>
      <c r="N19" s="4"/>
      <c r="P19" s="2"/>
      <c r="Q19" s="2"/>
    </row>
    <row r="20" spans="1:17" x14ac:dyDescent="0.25">
      <c r="A20" s="8" t="s">
        <v>10</v>
      </c>
      <c r="B20" s="6">
        <f t="shared" si="3"/>
        <v>1</v>
      </c>
      <c r="C20" s="6">
        <f t="shared" si="4"/>
        <v>1</v>
      </c>
      <c r="D20" s="6">
        <f t="shared" si="5"/>
        <v>1</v>
      </c>
      <c r="E20" s="6">
        <f t="shared" si="6"/>
        <v>3</v>
      </c>
      <c r="F20" s="6">
        <f t="shared" si="7"/>
        <v>1</v>
      </c>
      <c r="G20" s="4" t="s">
        <v>24</v>
      </c>
      <c r="H20" s="16">
        <f>(E29^2)/(H17*H18*H19)</f>
        <v>50.765625</v>
      </c>
      <c r="I20" s="15"/>
      <c r="J20" s="15"/>
      <c r="K20" s="4"/>
      <c r="L20" s="4"/>
      <c r="M20" s="4"/>
      <c r="N20" s="4"/>
      <c r="P20" s="2"/>
      <c r="Q20" s="2"/>
    </row>
    <row r="21" spans="1:17" x14ac:dyDescent="0.25">
      <c r="A21" s="8" t="s">
        <v>8</v>
      </c>
      <c r="B21" s="6">
        <f t="shared" si="3"/>
        <v>1.25</v>
      </c>
      <c r="C21" s="6">
        <f t="shared" si="4"/>
        <v>1.5</v>
      </c>
      <c r="D21" s="6">
        <f t="shared" si="5"/>
        <v>1.3333333333333333</v>
      </c>
      <c r="E21" s="6">
        <f t="shared" si="6"/>
        <v>4.083333333333333</v>
      </c>
      <c r="F21" s="6">
        <f t="shared" si="7"/>
        <v>1.3611111111111109</v>
      </c>
      <c r="G21" s="4"/>
      <c r="H21" s="15"/>
      <c r="I21" s="15"/>
      <c r="J21" s="15"/>
      <c r="K21" s="4"/>
      <c r="L21" s="4"/>
      <c r="M21" s="4"/>
      <c r="N21" s="4"/>
      <c r="P21" s="2"/>
    </row>
    <row r="22" spans="1:17" x14ac:dyDescent="0.25">
      <c r="A22" s="8" t="s">
        <v>14</v>
      </c>
      <c r="B22" s="6">
        <f t="shared" si="3"/>
        <v>1.25</v>
      </c>
      <c r="C22" s="6">
        <f t="shared" si="4"/>
        <v>1.25</v>
      </c>
      <c r="D22" s="6">
        <f t="shared" si="5"/>
        <v>1</v>
      </c>
      <c r="E22" s="6">
        <f t="shared" si="6"/>
        <v>3.5</v>
      </c>
      <c r="F22" s="6">
        <f t="shared" si="7"/>
        <v>1.1666666666666667</v>
      </c>
      <c r="G22" s="17" t="s">
        <v>25</v>
      </c>
      <c r="H22" s="6" t="s">
        <v>26</v>
      </c>
      <c r="I22" s="6" t="s">
        <v>27</v>
      </c>
      <c r="J22" s="6" t="s">
        <v>28</v>
      </c>
      <c r="K22" s="6" t="s">
        <v>29</v>
      </c>
      <c r="L22" s="6"/>
      <c r="M22" s="6">
        <v>0.05</v>
      </c>
      <c r="N22" s="6">
        <v>0.01</v>
      </c>
      <c r="P22" s="2"/>
      <c r="Q22" s="2"/>
    </row>
    <row r="23" spans="1:17" x14ac:dyDescent="0.25">
      <c r="A23" s="8" t="s">
        <v>12</v>
      </c>
      <c r="B23" s="6">
        <f t="shared" si="3"/>
        <v>1.5</v>
      </c>
      <c r="C23" s="6">
        <f t="shared" si="4"/>
        <v>1</v>
      </c>
      <c r="D23" s="6">
        <f t="shared" si="5"/>
        <v>1</v>
      </c>
      <c r="E23" s="6">
        <f t="shared" si="6"/>
        <v>3.5</v>
      </c>
      <c r="F23" s="6">
        <f t="shared" si="7"/>
        <v>1.1666666666666667</v>
      </c>
      <c r="G23" s="17" t="s">
        <v>43</v>
      </c>
      <c r="H23" s="7">
        <f>H17-1</f>
        <v>2</v>
      </c>
      <c r="I23" s="11">
        <f>SUMSQ(B29:D29)/12-H20</f>
        <v>0.18865740740741188</v>
      </c>
      <c r="J23" s="11">
        <f t="shared" ref="J23:J28" si="8">I23/H23</f>
        <v>9.4328703703705941E-2</v>
      </c>
      <c r="K23" s="11">
        <f>J23/$J$28</f>
        <v>2.2273291925466392</v>
      </c>
      <c r="L23" s="6" t="str">
        <f>IF(K23&lt;M23,"tn",IF(K23&lt;N23,"*","**"))</f>
        <v>tn</v>
      </c>
      <c r="M23" s="6">
        <f>FINV(5%,$H23,$H$28)</f>
        <v>3.4433567793667246</v>
      </c>
      <c r="N23" s="6">
        <f>FINV(1%,$H23,$H$28)</f>
        <v>5.7190219124822725</v>
      </c>
      <c r="P23" s="2"/>
      <c r="Q23" s="2"/>
    </row>
    <row r="24" spans="1:17" x14ac:dyDescent="0.25">
      <c r="A24" s="8" t="s">
        <v>11</v>
      </c>
      <c r="B24" s="6">
        <f t="shared" si="3"/>
        <v>1.25</v>
      </c>
      <c r="C24" s="6">
        <f t="shared" si="4"/>
        <v>1.5</v>
      </c>
      <c r="D24" s="6">
        <f t="shared" si="5"/>
        <v>1.25</v>
      </c>
      <c r="E24" s="6">
        <f t="shared" si="6"/>
        <v>4</v>
      </c>
      <c r="F24" s="6">
        <f t="shared" si="7"/>
        <v>1.3333333333333333</v>
      </c>
      <c r="G24" s="17" t="s">
        <v>44</v>
      </c>
      <c r="H24" s="7">
        <f>H18*H19-1</f>
        <v>11</v>
      </c>
      <c r="I24" s="11">
        <f>SUMSQ(E17:E28)/H17-H20</f>
        <v>0.48206018518518334</v>
      </c>
      <c r="J24" s="11">
        <f t="shared" si="8"/>
        <v>4.3823653198653029E-2</v>
      </c>
      <c r="K24" s="11">
        <f>J24/$J$28</f>
        <v>1.0347826086956493</v>
      </c>
      <c r="L24" s="6" t="str">
        <f>IF(K24&lt;M24,"tn",IF(K24&lt;N24,"*","**"))</f>
        <v>tn</v>
      </c>
      <c r="M24" s="6">
        <f>FINV(5%,$H24,$H$28)</f>
        <v>2.2585183566229916</v>
      </c>
      <c r="N24" s="6">
        <f>FINV(1%,$H24,$H$28)</f>
        <v>3.1837421959607717</v>
      </c>
      <c r="P24" s="2"/>
      <c r="Q24" s="2"/>
    </row>
    <row r="25" spans="1:17" x14ac:dyDescent="0.25">
      <c r="A25" s="8" t="s">
        <v>6</v>
      </c>
      <c r="B25" s="6">
        <f t="shared" si="3"/>
        <v>1</v>
      </c>
      <c r="C25" s="6">
        <f t="shared" si="4"/>
        <v>1</v>
      </c>
      <c r="D25" s="6">
        <f t="shared" si="5"/>
        <v>1</v>
      </c>
      <c r="E25" s="6">
        <f t="shared" si="6"/>
        <v>3</v>
      </c>
      <c r="F25" s="6">
        <f t="shared" si="7"/>
        <v>1</v>
      </c>
      <c r="G25" s="17" t="s">
        <v>22</v>
      </c>
      <c r="H25" s="7">
        <f>H18-1</f>
        <v>2</v>
      </c>
      <c r="I25" s="18">
        <f>SUMSQ(B36:D36)/(H17*H19)-H20</f>
        <v>8.796296296296191E-2</v>
      </c>
      <c r="J25" s="11">
        <f t="shared" si="8"/>
        <v>4.3981481481480955E-2</v>
      </c>
      <c r="K25" s="11">
        <f>J25/$J$28</f>
        <v>1.0385093167701751</v>
      </c>
      <c r="L25" s="6" t="str">
        <f>IF(K25&lt;M25,"tn",IF(K25&lt;N25,"*","**"))</f>
        <v>tn</v>
      </c>
      <c r="M25" s="6">
        <f>FINV(5%,$H25,$H$28)</f>
        <v>3.4433567793667246</v>
      </c>
      <c r="N25" s="6">
        <f>FINV(1%,$H25,$H$28)</f>
        <v>5.7190219124822725</v>
      </c>
      <c r="P25" s="2"/>
      <c r="Q25" s="2"/>
    </row>
    <row r="26" spans="1:17" x14ac:dyDescent="0.25">
      <c r="A26" s="8" t="s">
        <v>3</v>
      </c>
      <c r="B26" s="6">
        <f t="shared" si="3"/>
        <v>1</v>
      </c>
      <c r="C26" s="6">
        <f t="shared" si="4"/>
        <v>1.6666666666666667</v>
      </c>
      <c r="D26" s="6">
        <f t="shared" si="5"/>
        <v>1</v>
      </c>
      <c r="E26" s="6">
        <f t="shared" si="6"/>
        <v>3.666666666666667</v>
      </c>
      <c r="F26" s="6">
        <f t="shared" si="7"/>
        <v>1.2222222222222223</v>
      </c>
      <c r="G26" s="17" t="s">
        <v>23</v>
      </c>
      <c r="H26" s="7">
        <f>H19-1</f>
        <v>3</v>
      </c>
      <c r="I26" s="11">
        <f>SUMSQ(E32:E35)/(H17*H18)-H20</f>
        <v>4.8418209876544438E-2</v>
      </c>
      <c r="J26" s="11">
        <f t="shared" si="8"/>
        <v>1.613940329218148E-2</v>
      </c>
      <c r="K26" s="11">
        <f>J26/$J$28</f>
        <v>0.3810904071773738</v>
      </c>
      <c r="L26" s="6" t="str">
        <f>IF(K26&lt;M26,"tn",IF(K26&lt;N26,"*","**"))</f>
        <v>tn</v>
      </c>
      <c r="M26" s="6">
        <f>FINV(5%,$H26,$H$28)</f>
        <v>3.0491249886524128</v>
      </c>
      <c r="N26" s="6">
        <f>FINV(1%,$H26,$H$28)</f>
        <v>4.8166057778160596</v>
      </c>
      <c r="P26" s="2"/>
      <c r="Q26" s="2"/>
    </row>
    <row r="27" spans="1:17" x14ac:dyDescent="0.25">
      <c r="A27" s="8" t="s">
        <v>7</v>
      </c>
      <c r="B27" s="6">
        <f t="shared" si="3"/>
        <v>1</v>
      </c>
      <c r="C27" s="6">
        <f t="shared" si="4"/>
        <v>1.5</v>
      </c>
      <c r="D27" s="6">
        <f t="shared" si="5"/>
        <v>1</v>
      </c>
      <c r="E27" s="6">
        <f t="shared" si="6"/>
        <v>3.5</v>
      </c>
      <c r="F27" s="6">
        <f t="shared" si="7"/>
        <v>1.1666666666666667</v>
      </c>
      <c r="G27" s="17" t="s">
        <v>30</v>
      </c>
      <c r="H27" s="8">
        <f>H25*H26</f>
        <v>6</v>
      </c>
      <c r="I27" s="11">
        <f>I24-I25-I26</f>
        <v>0.34567901234567699</v>
      </c>
      <c r="J27" s="11">
        <f t="shared" si="8"/>
        <v>5.7613168724279497E-2</v>
      </c>
      <c r="K27" s="11">
        <f>J27/$J$28</f>
        <v>1.3603864734299451</v>
      </c>
      <c r="L27" s="6" t="str">
        <f>IF(K27&lt;M27,"tn",IF(K27&lt;N27,"*","**"))</f>
        <v>tn</v>
      </c>
      <c r="M27" s="6">
        <f>FINV(5%,$H27,$H$28)</f>
        <v>2.5490614138436585</v>
      </c>
      <c r="N27" s="6">
        <f>FINV(1%,$H27,$H$28)</f>
        <v>3.7583014350037565</v>
      </c>
      <c r="P27" s="2"/>
      <c r="Q27" s="2"/>
    </row>
    <row r="28" spans="1:17" x14ac:dyDescent="0.25">
      <c r="A28" s="8" t="s">
        <v>13</v>
      </c>
      <c r="B28" s="6">
        <f t="shared" si="3"/>
        <v>1.25</v>
      </c>
      <c r="C28" s="6">
        <f t="shared" si="4"/>
        <v>1.5</v>
      </c>
      <c r="D28" s="6">
        <f t="shared" si="5"/>
        <v>1</v>
      </c>
      <c r="E28" s="6">
        <f t="shared" si="6"/>
        <v>3.75</v>
      </c>
      <c r="F28" s="6">
        <f t="shared" si="7"/>
        <v>1.25</v>
      </c>
      <c r="G28" s="17" t="s">
        <v>45</v>
      </c>
      <c r="H28" s="7">
        <f>H29-H24-H23</f>
        <v>22</v>
      </c>
      <c r="I28" s="11">
        <f>I29-I24-I23</f>
        <v>0.93171296296296191</v>
      </c>
      <c r="J28" s="11">
        <f t="shared" si="8"/>
        <v>4.235058922558918E-2</v>
      </c>
      <c r="K28" s="12"/>
      <c r="L28" s="9"/>
      <c r="M28" s="9"/>
      <c r="N28" s="9"/>
      <c r="P28" s="2"/>
      <c r="Q28" s="2"/>
    </row>
    <row r="29" spans="1:17" x14ac:dyDescent="0.25">
      <c r="A29" s="8"/>
      <c r="B29" s="6">
        <f>SUM(B17:B28)</f>
        <v>14.5</v>
      </c>
      <c r="C29" s="6">
        <f>SUM(C17:C28)</f>
        <v>15.166666666666666</v>
      </c>
      <c r="D29" s="6">
        <f>SUM(D17:D28)</f>
        <v>13.083333333333332</v>
      </c>
      <c r="E29" s="6">
        <f>SUM(E17:E28)</f>
        <v>42.75</v>
      </c>
      <c r="F29" s="6">
        <f>AVERAGE(B17:D28)</f>
        <v>1.1874999999999998</v>
      </c>
      <c r="G29" s="17" t="s">
        <v>46</v>
      </c>
      <c r="H29" s="7">
        <f>(3*3*4)-1</f>
        <v>35</v>
      </c>
      <c r="I29" s="11">
        <f>SUMSQ(B17:D28)-H20</f>
        <v>1.6024305555555571</v>
      </c>
      <c r="J29" s="12"/>
      <c r="K29" s="13"/>
      <c r="L29" s="10"/>
      <c r="M29" s="10"/>
      <c r="N29" s="10"/>
    </row>
    <row r="30" spans="1:17" x14ac:dyDescent="0.25">
      <c r="A30" s="3" t="s">
        <v>31</v>
      </c>
      <c r="H30" s="1"/>
      <c r="I30" s="1"/>
      <c r="J30" s="1"/>
    </row>
    <row r="31" spans="1:17" x14ac:dyDescent="0.25">
      <c r="A31" s="8" t="s">
        <v>23</v>
      </c>
      <c r="B31" s="8" t="s">
        <v>32</v>
      </c>
      <c r="C31" s="8" t="s">
        <v>33</v>
      </c>
      <c r="D31" s="8" t="s">
        <v>34</v>
      </c>
      <c r="E31" s="8" t="s">
        <v>16</v>
      </c>
      <c r="F31" s="8" t="s">
        <v>39</v>
      </c>
      <c r="H31" s="19"/>
      <c r="I31" s="19"/>
      <c r="J31" s="19"/>
    </row>
    <row r="32" spans="1:17" x14ac:dyDescent="0.25">
      <c r="A32" s="8" t="s">
        <v>35</v>
      </c>
      <c r="B32" s="6">
        <f>E17</f>
        <v>3.5</v>
      </c>
      <c r="C32" s="6">
        <f>E21</f>
        <v>4.083333333333333</v>
      </c>
      <c r="D32" s="6">
        <f>E25</f>
        <v>3</v>
      </c>
      <c r="E32" s="6">
        <f>SUM(B32:D32)</f>
        <v>10.583333333333332</v>
      </c>
      <c r="F32" s="8">
        <f>E32/9</f>
        <v>1.1759259259259258</v>
      </c>
      <c r="H32" s="19"/>
      <c r="I32" s="19"/>
      <c r="J32" s="19"/>
    </row>
    <row r="33" spans="1:14" x14ac:dyDescent="0.25">
      <c r="A33" s="8" t="s">
        <v>36</v>
      </c>
      <c r="B33" s="6">
        <f t="shared" ref="B33:B35" si="9">E18</f>
        <v>4</v>
      </c>
      <c r="C33" s="6">
        <f t="shared" ref="C33:C35" si="10">E22</f>
        <v>3.5</v>
      </c>
      <c r="D33" s="6">
        <f t="shared" ref="D33:D35" si="11">E26</f>
        <v>3.666666666666667</v>
      </c>
      <c r="E33" s="6">
        <f t="shared" ref="E33:E35" si="12">SUM(B33:D33)</f>
        <v>11.166666666666668</v>
      </c>
      <c r="F33" s="8">
        <f t="shared" ref="F33:F36" si="13">E33/9</f>
        <v>1.2407407407407409</v>
      </c>
      <c r="H33" s="20"/>
      <c r="I33" s="20"/>
      <c r="J33" s="20"/>
    </row>
    <row r="34" spans="1:14" x14ac:dyDescent="0.25">
      <c r="A34" s="8" t="s">
        <v>37</v>
      </c>
      <c r="B34" s="6">
        <f t="shared" si="9"/>
        <v>3.25</v>
      </c>
      <c r="C34" s="6">
        <f t="shared" si="10"/>
        <v>3.5</v>
      </c>
      <c r="D34" s="6">
        <f t="shared" si="11"/>
        <v>3.5</v>
      </c>
      <c r="E34" s="6">
        <f t="shared" si="12"/>
        <v>10.25</v>
      </c>
      <c r="F34" s="8">
        <f t="shared" si="13"/>
        <v>1.1388888888888888</v>
      </c>
      <c r="H34" s="21"/>
      <c r="I34" s="20"/>
      <c r="J34" s="20"/>
      <c r="L34" s="22"/>
      <c r="M34" s="22"/>
      <c r="N34" s="22"/>
    </row>
    <row r="35" spans="1:14" x14ac:dyDescent="0.25">
      <c r="A35" s="8" t="s">
        <v>38</v>
      </c>
      <c r="B35" s="6">
        <f t="shared" si="9"/>
        <v>3</v>
      </c>
      <c r="C35" s="6">
        <f t="shared" si="10"/>
        <v>4</v>
      </c>
      <c r="D35" s="6">
        <f t="shared" si="11"/>
        <v>3.75</v>
      </c>
      <c r="E35" s="6">
        <f t="shared" si="12"/>
        <v>10.75</v>
      </c>
      <c r="F35" s="8">
        <f t="shared" si="13"/>
        <v>1.1944444444444444</v>
      </c>
      <c r="H35" s="1"/>
      <c r="I35" s="1"/>
      <c r="J35" s="1"/>
      <c r="L35" s="22"/>
      <c r="M35" s="22"/>
      <c r="N35" s="1"/>
    </row>
    <row r="36" spans="1:14" x14ac:dyDescent="0.25">
      <c r="A36" s="8" t="s">
        <v>16</v>
      </c>
      <c r="B36" s="6">
        <f>SUM(B32:B35)</f>
        <v>13.75</v>
      </c>
      <c r="C36" s="6">
        <f t="shared" ref="C36:D36" si="14">SUM(C32:C35)</f>
        <v>15.083333333333332</v>
      </c>
      <c r="D36" s="6">
        <f t="shared" si="14"/>
        <v>13.916666666666668</v>
      </c>
      <c r="E36" s="6">
        <f>SUM(E32:E35)</f>
        <v>42.75</v>
      </c>
      <c r="F36" s="8">
        <f t="shared" si="13"/>
        <v>4.75</v>
      </c>
      <c r="H36" s="1"/>
      <c r="I36" s="1"/>
      <c r="J36" s="1"/>
      <c r="K36" s="2"/>
      <c r="L36" s="22"/>
      <c r="M36" s="22"/>
      <c r="N36" s="1"/>
    </row>
    <row r="37" spans="1:14" x14ac:dyDescent="0.25">
      <c r="A37" s="8"/>
      <c r="B37" s="8">
        <f>B36/12</f>
        <v>1.1458333333333333</v>
      </c>
      <c r="C37" s="8">
        <f t="shared" ref="C37:D37" si="15">C36/12</f>
        <v>1.2569444444444444</v>
      </c>
      <c r="D37" s="8">
        <f t="shared" si="15"/>
        <v>1.1597222222222223</v>
      </c>
      <c r="E37" s="8"/>
      <c r="F37" s="8"/>
      <c r="H37" s="1"/>
      <c r="I37" s="1"/>
      <c r="J37" s="1"/>
      <c r="L37" s="22"/>
      <c r="M37" s="22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5"/>
      <c r="J38" s="1"/>
      <c r="K38" s="1"/>
      <c r="L38" s="22"/>
      <c r="M38" s="22"/>
      <c r="N38" s="1"/>
    </row>
    <row r="39" spans="1:14" x14ac:dyDescent="0.25">
      <c r="A39" s="1"/>
      <c r="B39" s="1"/>
      <c r="C39" s="1"/>
      <c r="D39" s="15"/>
      <c r="E39" s="1"/>
      <c r="F39" s="1"/>
      <c r="H39" s="1"/>
      <c r="I39" s="15"/>
      <c r="J39" s="1"/>
      <c r="L39" s="22"/>
      <c r="M39" s="22"/>
      <c r="N39" s="1"/>
    </row>
    <row r="40" spans="1:14" x14ac:dyDescent="0.25">
      <c r="A40" s="1"/>
      <c r="B40" s="1"/>
      <c r="C40" s="1"/>
      <c r="D40" s="1"/>
      <c r="E40" s="1"/>
      <c r="F40" s="1"/>
      <c r="H40" s="1"/>
      <c r="I40" s="15"/>
      <c r="J40" s="1"/>
      <c r="L40" s="22"/>
      <c r="M40" s="22"/>
      <c r="N40" s="1"/>
    </row>
    <row r="41" spans="1:14" x14ac:dyDescent="0.25">
      <c r="A41" s="1"/>
      <c r="B41" s="1"/>
      <c r="C41" s="1"/>
      <c r="D41" s="1"/>
      <c r="E41" s="1"/>
      <c r="F41" s="1"/>
      <c r="G41" s="25"/>
      <c r="H41" s="2"/>
      <c r="I41" s="15"/>
      <c r="J41" s="1"/>
      <c r="L41" s="22"/>
      <c r="M41" s="22"/>
      <c r="N41" s="1"/>
    </row>
    <row r="42" spans="1:14" x14ac:dyDescent="0.25">
      <c r="H42" s="2"/>
      <c r="I42" s="15"/>
      <c r="J42" s="1"/>
      <c r="L42" s="22"/>
      <c r="M42" s="22"/>
      <c r="N42" s="1"/>
    </row>
    <row r="43" spans="1:14" x14ac:dyDescent="0.25">
      <c r="A43" s="1"/>
      <c r="B43" s="1"/>
      <c r="C43" s="1"/>
      <c r="D43" s="1"/>
      <c r="E43" s="1"/>
      <c r="F43" s="1"/>
      <c r="H43" s="1"/>
      <c r="I43" s="15"/>
      <c r="J43" s="1"/>
      <c r="L43" s="22"/>
      <c r="M43" s="22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5"/>
      <c r="J44" s="1"/>
      <c r="K44" s="1"/>
      <c r="L44" s="22"/>
      <c r="M44" s="22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5"/>
      <c r="J45" s="1"/>
      <c r="K45" s="1"/>
      <c r="L45" s="22"/>
      <c r="M45" s="22"/>
      <c r="N45" s="1"/>
    </row>
    <row r="46" spans="1:14" x14ac:dyDescent="0.25">
      <c r="A46" s="1"/>
      <c r="B46" s="1"/>
      <c r="C46" s="1"/>
      <c r="D46" s="1"/>
      <c r="E46" s="1"/>
      <c r="F46" s="1"/>
      <c r="H46" s="1"/>
      <c r="I46" s="15"/>
      <c r="J46" s="1"/>
      <c r="L46" s="22"/>
      <c r="M46" s="22"/>
      <c r="N46" s="1"/>
    </row>
    <row r="47" spans="1:14" x14ac:dyDescent="0.25">
      <c r="A47" s="1"/>
      <c r="B47" s="1"/>
      <c r="C47" s="1"/>
      <c r="D47" s="1"/>
      <c r="E47" s="1"/>
      <c r="F47" s="1"/>
      <c r="G47" s="25"/>
      <c r="H47" s="2"/>
      <c r="I47" s="15"/>
      <c r="J47" s="1"/>
    </row>
  </sheetData>
  <mergeCells count="3">
    <mergeCell ref="N1:R1"/>
    <mergeCell ref="H1:L1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19" workbookViewId="0">
      <selection activeCell="G41" sqref="G41"/>
    </sheetView>
  </sheetViews>
  <sheetFormatPr defaultRowHeight="15" x14ac:dyDescent="0.25"/>
  <cols>
    <col min="1" max="1" width="11.140625" customWidth="1"/>
  </cols>
  <sheetData>
    <row r="1" spans="1:18" x14ac:dyDescent="0.25">
      <c r="A1" s="1"/>
      <c r="B1" s="1"/>
      <c r="C1" s="1"/>
      <c r="D1" s="1" t="s">
        <v>0</v>
      </c>
      <c r="E1" s="1"/>
      <c r="F1" s="1"/>
      <c r="G1" s="1"/>
      <c r="H1" s="1" t="s">
        <v>1</v>
      </c>
      <c r="I1" s="1"/>
      <c r="J1" s="1"/>
      <c r="K1" s="1"/>
      <c r="L1" s="1"/>
      <c r="M1" s="1"/>
      <c r="N1" s="1" t="s">
        <v>2</v>
      </c>
    </row>
    <row r="2" spans="1:18" x14ac:dyDescent="0.25">
      <c r="A2" s="1" t="s">
        <v>15</v>
      </c>
      <c r="B2" s="1">
        <v>1</v>
      </c>
      <c r="C2" s="1">
        <v>2</v>
      </c>
      <c r="D2" s="1">
        <v>3</v>
      </c>
      <c r="E2" s="1">
        <v>4</v>
      </c>
      <c r="F2" s="1" t="s">
        <v>17</v>
      </c>
      <c r="G2" s="1"/>
      <c r="H2" s="1">
        <v>1</v>
      </c>
      <c r="I2" s="2">
        <v>2</v>
      </c>
      <c r="J2" s="2">
        <v>3</v>
      </c>
      <c r="K2" s="2">
        <v>4</v>
      </c>
      <c r="L2" s="1" t="s">
        <v>17</v>
      </c>
      <c r="M2" s="1"/>
      <c r="N2" s="1">
        <v>1</v>
      </c>
      <c r="O2" s="2">
        <v>2</v>
      </c>
      <c r="P2" s="2">
        <v>3</v>
      </c>
      <c r="Q2" s="2">
        <v>4</v>
      </c>
      <c r="R2" t="s">
        <v>17</v>
      </c>
    </row>
    <row r="3" spans="1:18" x14ac:dyDescent="0.25">
      <c r="A3" t="s">
        <v>4</v>
      </c>
      <c r="B3" s="2">
        <v>2</v>
      </c>
      <c r="C3" s="2">
        <v>1</v>
      </c>
      <c r="D3" s="2">
        <v>1</v>
      </c>
      <c r="E3" s="2"/>
      <c r="F3">
        <f>AVERAGE(B3:E3)</f>
        <v>1.3333333333333333</v>
      </c>
      <c r="H3">
        <v>1</v>
      </c>
      <c r="I3">
        <v>2</v>
      </c>
      <c r="J3">
        <v>2</v>
      </c>
      <c r="K3">
        <v>2</v>
      </c>
      <c r="L3">
        <f>AVERAGE(H3:K3)</f>
        <v>1.75</v>
      </c>
      <c r="N3" s="2">
        <v>2</v>
      </c>
      <c r="O3" s="2">
        <v>2</v>
      </c>
      <c r="P3" s="2">
        <v>4</v>
      </c>
      <c r="Q3" s="2">
        <v>2</v>
      </c>
      <c r="R3">
        <f>AVERAGE(N3:Q3)</f>
        <v>2.5</v>
      </c>
    </row>
    <row r="4" spans="1:18" x14ac:dyDescent="0.25">
      <c r="A4" t="s">
        <v>9</v>
      </c>
      <c r="B4" s="2">
        <v>4</v>
      </c>
      <c r="C4" s="2">
        <v>2</v>
      </c>
      <c r="D4" s="2">
        <v>2</v>
      </c>
      <c r="E4" s="2">
        <v>2</v>
      </c>
      <c r="F4">
        <f t="shared" ref="F4:F14" si="0">AVERAGE(B4:E4)</f>
        <v>2.5</v>
      </c>
      <c r="H4">
        <v>2</v>
      </c>
      <c r="I4">
        <v>2</v>
      </c>
      <c r="J4">
        <v>3</v>
      </c>
      <c r="K4">
        <v>3</v>
      </c>
      <c r="L4">
        <f t="shared" ref="L4:L14" si="1">AVERAGE(H4:K4)</f>
        <v>2.5</v>
      </c>
      <c r="N4" s="2">
        <v>3</v>
      </c>
      <c r="O4" s="2">
        <v>2</v>
      </c>
      <c r="P4" s="2">
        <v>3</v>
      </c>
      <c r="Q4" s="2">
        <v>2</v>
      </c>
      <c r="R4">
        <f t="shared" ref="R4:R14" si="2">AVERAGE(N4:Q4)</f>
        <v>2.5</v>
      </c>
    </row>
    <row r="5" spans="1:18" x14ac:dyDescent="0.25">
      <c r="A5" t="s">
        <v>5</v>
      </c>
      <c r="B5" s="2">
        <v>1</v>
      </c>
      <c r="C5" s="2">
        <v>2</v>
      </c>
      <c r="D5" s="2"/>
      <c r="E5" s="2"/>
      <c r="F5">
        <f t="shared" si="0"/>
        <v>1.5</v>
      </c>
      <c r="H5">
        <v>2</v>
      </c>
      <c r="I5">
        <v>2</v>
      </c>
      <c r="J5">
        <v>2</v>
      </c>
      <c r="L5">
        <f t="shared" si="1"/>
        <v>2</v>
      </c>
      <c r="N5" s="2">
        <v>3</v>
      </c>
      <c r="O5" s="2">
        <v>2</v>
      </c>
      <c r="P5" s="2">
        <v>1</v>
      </c>
      <c r="Q5" s="2">
        <v>3</v>
      </c>
      <c r="R5">
        <f t="shared" si="2"/>
        <v>2.25</v>
      </c>
    </row>
    <row r="6" spans="1:18" x14ac:dyDescent="0.25">
      <c r="A6" t="s">
        <v>10</v>
      </c>
      <c r="B6" s="2">
        <v>2</v>
      </c>
      <c r="C6" s="2">
        <v>3</v>
      </c>
      <c r="D6" s="2">
        <v>2</v>
      </c>
      <c r="E6" s="2">
        <v>1</v>
      </c>
      <c r="F6">
        <f t="shared" si="0"/>
        <v>2</v>
      </c>
      <c r="H6">
        <v>3</v>
      </c>
      <c r="I6">
        <v>4</v>
      </c>
      <c r="J6">
        <v>4</v>
      </c>
      <c r="L6">
        <f t="shared" si="1"/>
        <v>3.6666666666666665</v>
      </c>
      <c r="N6" s="2">
        <v>2</v>
      </c>
      <c r="O6" s="2">
        <v>2</v>
      </c>
      <c r="P6" s="2">
        <v>2</v>
      </c>
      <c r="Q6" s="2"/>
      <c r="R6">
        <f t="shared" si="2"/>
        <v>2</v>
      </c>
    </row>
    <row r="7" spans="1:18" x14ac:dyDescent="0.25">
      <c r="A7" t="s">
        <v>8</v>
      </c>
      <c r="B7" s="2">
        <v>3</v>
      </c>
      <c r="C7" s="2">
        <v>3</v>
      </c>
      <c r="D7" s="2">
        <v>2</v>
      </c>
      <c r="E7" s="2"/>
      <c r="F7">
        <f t="shared" si="0"/>
        <v>2.6666666666666665</v>
      </c>
      <c r="H7">
        <v>2</v>
      </c>
      <c r="I7">
        <v>3</v>
      </c>
      <c r="J7">
        <v>3</v>
      </c>
      <c r="K7">
        <v>4</v>
      </c>
      <c r="L7">
        <f t="shared" si="1"/>
        <v>3</v>
      </c>
      <c r="N7" s="2">
        <v>2</v>
      </c>
      <c r="O7" s="2">
        <v>1</v>
      </c>
      <c r="P7" s="2">
        <v>2</v>
      </c>
      <c r="R7">
        <f t="shared" si="2"/>
        <v>1.6666666666666667</v>
      </c>
    </row>
    <row r="8" spans="1:18" x14ac:dyDescent="0.25">
      <c r="A8" t="s">
        <v>14</v>
      </c>
      <c r="B8" s="2">
        <v>4</v>
      </c>
      <c r="C8" s="2">
        <v>3</v>
      </c>
      <c r="D8" s="2">
        <v>2</v>
      </c>
      <c r="E8" s="2"/>
      <c r="F8">
        <f t="shared" si="0"/>
        <v>3</v>
      </c>
      <c r="H8">
        <v>2</v>
      </c>
      <c r="I8">
        <v>2</v>
      </c>
      <c r="J8">
        <v>2</v>
      </c>
      <c r="K8">
        <v>1</v>
      </c>
      <c r="L8">
        <f t="shared" si="1"/>
        <v>1.75</v>
      </c>
      <c r="N8" s="2">
        <v>4</v>
      </c>
      <c r="O8" s="2">
        <v>2</v>
      </c>
      <c r="P8" s="2">
        <v>2</v>
      </c>
      <c r="Q8" s="2"/>
      <c r="R8">
        <f t="shared" si="2"/>
        <v>2.6666666666666665</v>
      </c>
    </row>
    <row r="9" spans="1:18" x14ac:dyDescent="0.25">
      <c r="A9" t="s">
        <v>12</v>
      </c>
      <c r="B9" s="2">
        <v>1</v>
      </c>
      <c r="C9" s="2">
        <v>2</v>
      </c>
      <c r="D9" s="2">
        <v>2</v>
      </c>
      <c r="E9" s="2">
        <v>1</v>
      </c>
      <c r="F9">
        <f t="shared" si="0"/>
        <v>1.5</v>
      </c>
      <c r="H9">
        <v>3</v>
      </c>
      <c r="I9">
        <v>3</v>
      </c>
      <c r="J9">
        <v>3</v>
      </c>
      <c r="L9">
        <f t="shared" si="1"/>
        <v>3</v>
      </c>
      <c r="N9" s="2">
        <v>2</v>
      </c>
      <c r="O9" s="2">
        <v>1</v>
      </c>
      <c r="P9" s="2">
        <v>3</v>
      </c>
      <c r="Q9" s="2">
        <v>4</v>
      </c>
      <c r="R9">
        <f t="shared" si="2"/>
        <v>2.5</v>
      </c>
    </row>
    <row r="10" spans="1:18" x14ac:dyDescent="0.25">
      <c r="A10" t="s">
        <v>11</v>
      </c>
      <c r="B10" s="2">
        <v>4</v>
      </c>
      <c r="C10" s="2">
        <v>2</v>
      </c>
      <c r="D10" s="2">
        <v>2</v>
      </c>
      <c r="E10" s="2"/>
      <c r="F10">
        <f t="shared" si="0"/>
        <v>2.6666666666666665</v>
      </c>
      <c r="H10">
        <v>2</v>
      </c>
      <c r="I10">
        <v>2</v>
      </c>
      <c r="J10">
        <v>2</v>
      </c>
      <c r="K10">
        <v>1</v>
      </c>
      <c r="L10">
        <f t="shared" si="1"/>
        <v>1.75</v>
      </c>
      <c r="N10" s="2">
        <v>2</v>
      </c>
      <c r="O10" s="2">
        <v>3</v>
      </c>
      <c r="P10" s="2">
        <v>1</v>
      </c>
      <c r="Q10" s="2">
        <v>2</v>
      </c>
      <c r="R10">
        <f t="shared" si="2"/>
        <v>2</v>
      </c>
    </row>
    <row r="11" spans="1:18" x14ac:dyDescent="0.25">
      <c r="A11" t="s">
        <v>6</v>
      </c>
      <c r="B11" s="2">
        <v>1</v>
      </c>
      <c r="C11" s="2">
        <v>2</v>
      </c>
      <c r="D11" s="2">
        <v>3</v>
      </c>
      <c r="F11">
        <f t="shared" si="0"/>
        <v>2</v>
      </c>
      <c r="H11">
        <v>2</v>
      </c>
      <c r="I11">
        <v>2</v>
      </c>
      <c r="J11">
        <v>1</v>
      </c>
      <c r="L11">
        <f t="shared" si="1"/>
        <v>1.6666666666666667</v>
      </c>
      <c r="N11" s="2">
        <v>2</v>
      </c>
      <c r="O11" s="2">
        <v>2</v>
      </c>
      <c r="P11" s="2">
        <v>2</v>
      </c>
      <c r="Q11" s="2"/>
      <c r="R11">
        <f t="shared" si="2"/>
        <v>2</v>
      </c>
    </row>
    <row r="12" spans="1:18" x14ac:dyDescent="0.25">
      <c r="A12" t="s">
        <v>3</v>
      </c>
      <c r="B12" s="2">
        <v>2</v>
      </c>
      <c r="C12" s="2">
        <v>2</v>
      </c>
      <c r="D12" s="2">
        <v>3</v>
      </c>
      <c r="E12" s="2">
        <v>1</v>
      </c>
      <c r="F12">
        <f t="shared" si="0"/>
        <v>2</v>
      </c>
      <c r="H12">
        <v>1</v>
      </c>
      <c r="I12">
        <v>1</v>
      </c>
      <c r="J12">
        <v>2</v>
      </c>
      <c r="L12">
        <f t="shared" si="1"/>
        <v>1.3333333333333333</v>
      </c>
      <c r="N12" s="2">
        <v>1</v>
      </c>
      <c r="O12" s="2">
        <v>3</v>
      </c>
      <c r="P12" s="2">
        <v>2</v>
      </c>
      <c r="Q12" s="2"/>
      <c r="R12">
        <f t="shared" si="2"/>
        <v>2</v>
      </c>
    </row>
    <row r="13" spans="1:18" x14ac:dyDescent="0.25">
      <c r="A13" t="s">
        <v>7</v>
      </c>
      <c r="B13" s="2">
        <v>2</v>
      </c>
      <c r="C13" s="2">
        <v>2</v>
      </c>
      <c r="D13" s="2">
        <v>1</v>
      </c>
      <c r="E13" s="2">
        <v>2</v>
      </c>
      <c r="F13">
        <f t="shared" si="0"/>
        <v>1.75</v>
      </c>
      <c r="H13">
        <v>2</v>
      </c>
      <c r="I13">
        <v>3</v>
      </c>
      <c r="J13">
        <v>2</v>
      </c>
      <c r="K13">
        <v>2</v>
      </c>
      <c r="L13">
        <f t="shared" si="1"/>
        <v>2.25</v>
      </c>
      <c r="N13" s="2">
        <v>2</v>
      </c>
      <c r="O13" s="2">
        <v>2</v>
      </c>
      <c r="P13" s="2">
        <v>1</v>
      </c>
      <c r="Q13" s="2"/>
      <c r="R13">
        <f t="shared" si="2"/>
        <v>1.6666666666666667</v>
      </c>
    </row>
    <row r="14" spans="1:18" x14ac:dyDescent="0.25">
      <c r="A14" t="s">
        <v>13</v>
      </c>
      <c r="B14">
        <v>3</v>
      </c>
      <c r="C14">
        <v>3</v>
      </c>
      <c r="D14">
        <v>2</v>
      </c>
      <c r="E14">
        <v>2</v>
      </c>
      <c r="F14">
        <f t="shared" si="0"/>
        <v>2.5</v>
      </c>
      <c r="H14">
        <v>1</v>
      </c>
      <c r="I14">
        <v>1</v>
      </c>
      <c r="J14">
        <v>2</v>
      </c>
      <c r="L14">
        <f t="shared" si="1"/>
        <v>1.3333333333333333</v>
      </c>
      <c r="N14" s="2">
        <v>2</v>
      </c>
      <c r="O14" s="2">
        <v>2</v>
      </c>
      <c r="P14" s="2">
        <v>1</v>
      </c>
      <c r="Q14" s="2"/>
      <c r="R14">
        <f t="shared" si="2"/>
        <v>1.6666666666666667</v>
      </c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8" x14ac:dyDescent="0.25">
      <c r="A16" s="8" t="s">
        <v>15</v>
      </c>
      <c r="B16" s="8" t="s">
        <v>18</v>
      </c>
      <c r="C16" s="8" t="s">
        <v>19</v>
      </c>
      <c r="D16" s="8" t="s">
        <v>20</v>
      </c>
      <c r="E16" s="8" t="s">
        <v>16</v>
      </c>
      <c r="F16" s="8" t="s">
        <v>39</v>
      </c>
      <c r="G16" s="3" t="s">
        <v>21</v>
      </c>
      <c r="P16" s="2"/>
      <c r="Q16" s="2"/>
    </row>
    <row r="17" spans="1:17" x14ac:dyDescent="0.25">
      <c r="A17" s="8" t="s">
        <v>4</v>
      </c>
      <c r="B17" s="6">
        <f t="shared" ref="B17:B28" si="3">AVERAGE(B3:E3)</f>
        <v>1.3333333333333333</v>
      </c>
      <c r="C17" s="6">
        <f t="shared" ref="C17:C28" si="4">AVERAGE(H3:K3)</f>
        <v>1.75</v>
      </c>
      <c r="D17" s="6">
        <f t="shared" ref="D17:D28" si="5">AVERAGE(N3:Q3)</f>
        <v>2.5</v>
      </c>
      <c r="E17" s="6">
        <f t="shared" ref="E17:E28" si="6">SUM(B17:D17)</f>
        <v>5.583333333333333</v>
      </c>
      <c r="F17" s="6">
        <f t="shared" ref="F17:F28" si="7">AVERAGE(B17:D17)</f>
        <v>1.8611111111111109</v>
      </c>
      <c r="G17" s="4" t="s">
        <v>40</v>
      </c>
      <c r="H17" s="5">
        <v>3</v>
      </c>
      <c r="I17" s="4"/>
      <c r="J17" s="4"/>
      <c r="K17" s="4"/>
      <c r="L17" s="4"/>
      <c r="M17" s="4"/>
      <c r="N17" s="4"/>
      <c r="P17" s="2"/>
      <c r="Q17" s="2"/>
    </row>
    <row r="18" spans="1:17" x14ac:dyDescent="0.25">
      <c r="A18" s="8" t="s">
        <v>9</v>
      </c>
      <c r="B18" s="6">
        <f t="shared" si="3"/>
        <v>2.5</v>
      </c>
      <c r="C18" s="6">
        <f t="shared" si="4"/>
        <v>2.5</v>
      </c>
      <c r="D18" s="6">
        <f t="shared" si="5"/>
        <v>2.5</v>
      </c>
      <c r="E18" s="6">
        <f t="shared" si="6"/>
        <v>7.5</v>
      </c>
      <c r="F18" s="6">
        <f t="shared" si="7"/>
        <v>2.5</v>
      </c>
      <c r="G18" s="4" t="s">
        <v>41</v>
      </c>
      <c r="H18" s="14">
        <v>3</v>
      </c>
      <c r="I18" s="15"/>
      <c r="J18" s="15"/>
      <c r="K18" s="4"/>
      <c r="L18" s="4"/>
      <c r="M18" s="4"/>
      <c r="N18" s="4"/>
      <c r="P18" s="2"/>
      <c r="Q18" s="2"/>
    </row>
    <row r="19" spans="1:17" x14ac:dyDescent="0.25">
      <c r="A19" s="8" t="s">
        <v>5</v>
      </c>
      <c r="B19" s="6">
        <f t="shared" si="3"/>
        <v>1.5</v>
      </c>
      <c r="C19" s="6">
        <f t="shared" si="4"/>
        <v>2</v>
      </c>
      <c r="D19" s="6">
        <f t="shared" si="5"/>
        <v>2.25</v>
      </c>
      <c r="E19" s="6">
        <f t="shared" si="6"/>
        <v>5.75</v>
      </c>
      <c r="F19" s="6">
        <f t="shared" si="7"/>
        <v>1.9166666666666667</v>
      </c>
      <c r="G19" s="4" t="s">
        <v>42</v>
      </c>
      <c r="H19" s="14">
        <v>4</v>
      </c>
      <c r="I19" s="15"/>
      <c r="J19" s="15"/>
      <c r="K19" s="4"/>
      <c r="L19" s="4"/>
      <c r="M19" s="4"/>
      <c r="N19" s="4"/>
      <c r="P19" s="2"/>
      <c r="Q19" s="2"/>
    </row>
    <row r="20" spans="1:17" x14ac:dyDescent="0.25">
      <c r="A20" s="8" t="s">
        <v>10</v>
      </c>
      <c r="B20" s="6">
        <f t="shared" si="3"/>
        <v>2</v>
      </c>
      <c r="C20" s="6">
        <f t="shared" si="4"/>
        <v>3.6666666666666665</v>
      </c>
      <c r="D20" s="6">
        <f t="shared" si="5"/>
        <v>2</v>
      </c>
      <c r="E20" s="6">
        <f t="shared" si="6"/>
        <v>7.6666666666666661</v>
      </c>
      <c r="F20" s="6">
        <f t="shared" si="7"/>
        <v>2.5555555555555554</v>
      </c>
      <c r="G20" s="4" t="s">
        <v>24</v>
      </c>
      <c r="H20" s="16">
        <f>(E29^2)/(H17*H18*H19)</f>
        <v>163.98225308641975</v>
      </c>
      <c r="I20" s="15"/>
      <c r="J20" s="15"/>
      <c r="K20" s="4"/>
      <c r="L20" s="4"/>
      <c r="M20" s="4"/>
      <c r="N20" s="4"/>
      <c r="P20" s="2"/>
      <c r="Q20" s="2"/>
    </row>
    <row r="21" spans="1:17" x14ac:dyDescent="0.25">
      <c r="A21" s="8" t="s">
        <v>8</v>
      </c>
      <c r="B21" s="6">
        <f t="shared" si="3"/>
        <v>2.6666666666666665</v>
      </c>
      <c r="C21" s="6">
        <f t="shared" si="4"/>
        <v>3</v>
      </c>
      <c r="D21" s="6">
        <f t="shared" si="5"/>
        <v>1.6666666666666667</v>
      </c>
      <c r="E21" s="6">
        <f t="shared" si="6"/>
        <v>7.333333333333333</v>
      </c>
      <c r="F21" s="6">
        <f t="shared" si="7"/>
        <v>2.4444444444444442</v>
      </c>
      <c r="G21" s="4"/>
      <c r="H21" s="15"/>
      <c r="I21" s="15"/>
      <c r="J21" s="15"/>
      <c r="K21" s="4"/>
      <c r="L21" s="4"/>
      <c r="M21" s="4"/>
      <c r="N21" s="4"/>
      <c r="P21" s="2"/>
    </row>
    <row r="22" spans="1:17" x14ac:dyDescent="0.25">
      <c r="A22" s="8" t="s">
        <v>14</v>
      </c>
      <c r="B22" s="6">
        <f t="shared" si="3"/>
        <v>3</v>
      </c>
      <c r="C22" s="6">
        <f t="shared" si="4"/>
        <v>1.75</v>
      </c>
      <c r="D22" s="6">
        <f t="shared" si="5"/>
        <v>2.6666666666666665</v>
      </c>
      <c r="E22" s="6">
        <f t="shared" si="6"/>
        <v>7.4166666666666661</v>
      </c>
      <c r="F22" s="6">
        <f t="shared" si="7"/>
        <v>2.4722222222222219</v>
      </c>
      <c r="G22" s="17" t="s">
        <v>25</v>
      </c>
      <c r="H22" s="6" t="s">
        <v>26</v>
      </c>
      <c r="I22" s="6" t="s">
        <v>27</v>
      </c>
      <c r="J22" s="6" t="s">
        <v>28</v>
      </c>
      <c r="K22" s="6" t="s">
        <v>29</v>
      </c>
      <c r="L22" s="6"/>
      <c r="M22" s="6">
        <v>0.05</v>
      </c>
      <c r="N22" s="6">
        <v>0.01</v>
      </c>
      <c r="P22" s="2"/>
      <c r="Q22" s="2"/>
    </row>
    <row r="23" spans="1:17" x14ac:dyDescent="0.25">
      <c r="A23" s="8" t="s">
        <v>12</v>
      </c>
      <c r="B23" s="6">
        <f t="shared" si="3"/>
        <v>1.5</v>
      </c>
      <c r="C23" s="6">
        <f t="shared" si="4"/>
        <v>3</v>
      </c>
      <c r="D23" s="6">
        <f t="shared" si="5"/>
        <v>2.5</v>
      </c>
      <c r="E23" s="6">
        <f t="shared" si="6"/>
        <v>7</v>
      </c>
      <c r="F23" s="6">
        <f t="shared" si="7"/>
        <v>2.3333333333333335</v>
      </c>
      <c r="G23" s="17" t="s">
        <v>43</v>
      </c>
      <c r="H23" s="7">
        <f>H17-1</f>
        <v>2</v>
      </c>
      <c r="I23" s="11">
        <f>SUMSQ(B29:D29)/12-H20</f>
        <v>1.8904320987644496E-2</v>
      </c>
      <c r="J23" s="11">
        <f t="shared" ref="J23:J28" si="8">I23/H23</f>
        <v>9.4521604938222481E-3</v>
      </c>
      <c r="K23" s="11">
        <f>J23/$J$28</f>
        <v>2.7608461814256077E-2</v>
      </c>
      <c r="L23" s="6" t="str">
        <f>IF(K23&lt;M23,"tn",IF(K23&lt;N23,"*","**"))</f>
        <v>tn</v>
      </c>
      <c r="M23" s="6">
        <f>FINV(5%,$H23,$H$28)</f>
        <v>3.4433567793667246</v>
      </c>
      <c r="N23" s="6">
        <f>FINV(1%,$H23,$H$28)</f>
        <v>5.7190219124822725</v>
      </c>
      <c r="P23" s="2"/>
      <c r="Q23" s="2"/>
    </row>
    <row r="24" spans="1:17" x14ac:dyDescent="0.25">
      <c r="A24" s="8" t="s">
        <v>11</v>
      </c>
      <c r="B24" s="6">
        <f t="shared" si="3"/>
        <v>2.6666666666666665</v>
      </c>
      <c r="C24" s="6">
        <f t="shared" si="4"/>
        <v>1.75</v>
      </c>
      <c r="D24" s="6">
        <f t="shared" si="5"/>
        <v>2</v>
      </c>
      <c r="E24" s="6">
        <f t="shared" si="6"/>
        <v>6.4166666666666661</v>
      </c>
      <c r="F24" s="6">
        <f t="shared" si="7"/>
        <v>2.1388888888888888</v>
      </c>
      <c r="G24" s="17" t="s">
        <v>44</v>
      </c>
      <c r="H24" s="7">
        <f>H18*H19-1</f>
        <v>11</v>
      </c>
      <c r="I24" s="11">
        <f>SUMSQ(E17:E28)/H17-H20</f>
        <v>3.0640432098765302</v>
      </c>
      <c r="J24" s="11">
        <f t="shared" si="8"/>
        <v>0.27854938271604818</v>
      </c>
      <c r="K24" s="11">
        <f>J24/$J$28</f>
        <v>0.81360446652665963</v>
      </c>
      <c r="L24" s="6" t="str">
        <f>IF(K24&lt;M24,"tn",IF(K24&lt;N24,"*","**"))</f>
        <v>tn</v>
      </c>
      <c r="M24" s="6">
        <f>FINV(5%,$H24,$H$28)</f>
        <v>2.2585183566229916</v>
      </c>
      <c r="N24" s="6">
        <f>FINV(1%,$H24,$H$28)</f>
        <v>3.1837421959607717</v>
      </c>
      <c r="P24" s="2"/>
      <c r="Q24" s="2"/>
    </row>
    <row r="25" spans="1:17" x14ac:dyDescent="0.25">
      <c r="A25" s="8" t="s">
        <v>6</v>
      </c>
      <c r="B25" s="6">
        <f t="shared" si="3"/>
        <v>2</v>
      </c>
      <c r="C25" s="6">
        <f t="shared" si="4"/>
        <v>1.6666666666666667</v>
      </c>
      <c r="D25" s="6">
        <f t="shared" si="5"/>
        <v>2</v>
      </c>
      <c r="E25" s="6">
        <f t="shared" si="6"/>
        <v>5.666666666666667</v>
      </c>
      <c r="F25" s="6">
        <f t="shared" si="7"/>
        <v>1.8888888888888891</v>
      </c>
      <c r="G25" s="17" t="s">
        <v>22</v>
      </c>
      <c r="H25" s="7">
        <f>H18-1</f>
        <v>2</v>
      </c>
      <c r="I25" s="18">
        <f>SUMSQ(B36:D36)/(H17*H19)-H20</f>
        <v>1.5987654320987588</v>
      </c>
      <c r="J25" s="11">
        <f t="shared" si="8"/>
        <v>0.79938271604937938</v>
      </c>
      <c r="K25" s="11">
        <f>J25/$J$28</f>
        <v>2.3348870562925748</v>
      </c>
      <c r="L25" s="6" t="str">
        <f>IF(K25&lt;M25,"tn",IF(K25&lt;N25,"*","**"))</f>
        <v>tn</v>
      </c>
      <c r="M25" s="6">
        <f>FINV(5%,$H25,$H$28)</f>
        <v>3.4433567793667246</v>
      </c>
      <c r="N25" s="6">
        <f>FINV(1%,$H25,$H$28)</f>
        <v>5.7190219124822725</v>
      </c>
      <c r="P25" s="2"/>
      <c r="Q25" s="2"/>
    </row>
    <row r="26" spans="1:17" x14ac:dyDescent="0.25">
      <c r="A26" s="8" t="s">
        <v>3</v>
      </c>
      <c r="B26" s="6">
        <f t="shared" si="3"/>
        <v>2</v>
      </c>
      <c r="C26" s="6">
        <f t="shared" si="4"/>
        <v>1.3333333333333333</v>
      </c>
      <c r="D26" s="6">
        <f t="shared" si="5"/>
        <v>2</v>
      </c>
      <c r="E26" s="6">
        <f t="shared" si="6"/>
        <v>5.333333333333333</v>
      </c>
      <c r="F26" s="6">
        <f t="shared" si="7"/>
        <v>1.7777777777777777</v>
      </c>
      <c r="G26" s="17" t="s">
        <v>23</v>
      </c>
      <c r="H26" s="7">
        <f>H19-1</f>
        <v>3</v>
      </c>
      <c r="I26" s="11">
        <f>SUMSQ(E32:E35)/(H17*H18)-H20</f>
        <v>0.24922839506172068</v>
      </c>
      <c r="J26" s="11">
        <f t="shared" si="8"/>
        <v>8.3076131687240221E-2</v>
      </c>
      <c r="K26" s="11">
        <f>J26/$J$28</f>
        <v>0.24265396370092709</v>
      </c>
      <c r="L26" s="6" t="str">
        <f>IF(K26&lt;M26,"tn",IF(K26&lt;N26,"*","**"))</f>
        <v>tn</v>
      </c>
      <c r="M26" s="6">
        <f>FINV(5%,$H26,$H$28)</f>
        <v>3.0491249886524128</v>
      </c>
      <c r="N26" s="6">
        <f>FINV(1%,$H26,$H$28)</f>
        <v>4.8166057778160596</v>
      </c>
      <c r="P26" s="2"/>
      <c r="Q26" s="2"/>
    </row>
    <row r="27" spans="1:17" x14ac:dyDescent="0.25">
      <c r="A27" s="8" t="s">
        <v>7</v>
      </c>
      <c r="B27" s="6">
        <f t="shared" si="3"/>
        <v>1.75</v>
      </c>
      <c r="C27" s="6">
        <f t="shared" si="4"/>
        <v>2.25</v>
      </c>
      <c r="D27" s="6">
        <f t="shared" si="5"/>
        <v>1.6666666666666667</v>
      </c>
      <c r="E27" s="6">
        <f t="shared" si="6"/>
        <v>5.666666666666667</v>
      </c>
      <c r="F27" s="6">
        <f t="shared" si="7"/>
        <v>1.8888888888888891</v>
      </c>
      <c r="G27" s="17" t="s">
        <v>30</v>
      </c>
      <c r="H27" s="8">
        <f>H25*H26</f>
        <v>6</v>
      </c>
      <c r="I27" s="11">
        <f>I24-I25-I26</f>
        <v>1.2160493827160508</v>
      </c>
      <c r="J27" s="11">
        <f t="shared" si="8"/>
        <v>0.20267489711934181</v>
      </c>
      <c r="K27" s="11">
        <f>J27/$J$28</f>
        <v>0.59198552135088767</v>
      </c>
      <c r="L27" s="6" t="str">
        <f>IF(K27&lt;M27,"tn",IF(K27&lt;N27,"*","**"))</f>
        <v>tn</v>
      </c>
      <c r="M27" s="6">
        <f>FINV(5%,$H27,$H$28)</f>
        <v>2.5490614138436585</v>
      </c>
      <c r="N27" s="6">
        <f>FINV(1%,$H27,$H$28)</f>
        <v>3.7583014350037565</v>
      </c>
      <c r="P27" s="2"/>
      <c r="Q27" s="2"/>
    </row>
    <row r="28" spans="1:17" x14ac:dyDescent="0.25">
      <c r="A28" s="8" t="s">
        <v>13</v>
      </c>
      <c r="B28" s="6">
        <f t="shared" si="3"/>
        <v>2.5</v>
      </c>
      <c r="C28" s="6">
        <f t="shared" si="4"/>
        <v>1.3333333333333333</v>
      </c>
      <c r="D28" s="6">
        <f t="shared" si="5"/>
        <v>1.6666666666666667</v>
      </c>
      <c r="E28" s="6">
        <f t="shared" si="6"/>
        <v>5.5</v>
      </c>
      <c r="F28" s="6">
        <f t="shared" si="7"/>
        <v>1.8333333333333333</v>
      </c>
      <c r="G28" s="17" t="s">
        <v>45</v>
      </c>
      <c r="H28" s="7">
        <f>H29-H24-H23</f>
        <v>22</v>
      </c>
      <c r="I28" s="11">
        <f>I29-I24-I23</f>
        <v>7.5320216049382509</v>
      </c>
      <c r="J28" s="11">
        <f t="shared" si="8"/>
        <v>0.34236461840628413</v>
      </c>
      <c r="K28" s="12"/>
      <c r="L28" s="9"/>
      <c r="M28" s="9"/>
      <c r="N28" s="9"/>
      <c r="P28" s="2"/>
      <c r="Q28" s="2"/>
    </row>
    <row r="29" spans="1:17" x14ac:dyDescent="0.25">
      <c r="A29" s="8"/>
      <c r="B29" s="6">
        <f>SUM(B17:B28)</f>
        <v>25.416666666666668</v>
      </c>
      <c r="C29" s="6">
        <f>SUM(C17:C28)</f>
        <v>25.999999999999996</v>
      </c>
      <c r="D29" s="6">
        <f>SUM(D17:D28)</f>
        <v>25.416666666666668</v>
      </c>
      <c r="E29" s="6">
        <f>SUM(E17:E28)</f>
        <v>76.833333333333329</v>
      </c>
      <c r="F29" s="6">
        <f>AVERAGE(B17:D28)</f>
        <v>2.1342592592592591</v>
      </c>
      <c r="G29" s="17" t="s">
        <v>46</v>
      </c>
      <c r="H29" s="7">
        <f>(3*3*4)-1</f>
        <v>35</v>
      </c>
      <c r="I29" s="11">
        <f>SUMSQ(B17:D28)-H20</f>
        <v>10.614969135802426</v>
      </c>
      <c r="J29" s="12"/>
      <c r="K29" s="13"/>
      <c r="L29" s="10"/>
      <c r="M29" s="10"/>
      <c r="N29" s="10"/>
    </row>
    <row r="30" spans="1:17" x14ac:dyDescent="0.25">
      <c r="A30" s="3" t="s">
        <v>31</v>
      </c>
      <c r="H30" s="1"/>
      <c r="I30" s="1"/>
      <c r="J30" s="1"/>
    </row>
    <row r="31" spans="1:17" x14ac:dyDescent="0.25">
      <c r="A31" s="8" t="s">
        <v>23</v>
      </c>
      <c r="B31" s="8" t="s">
        <v>32</v>
      </c>
      <c r="C31" s="8" t="s">
        <v>33</v>
      </c>
      <c r="D31" s="8" t="s">
        <v>34</v>
      </c>
      <c r="E31" s="8" t="s">
        <v>16</v>
      </c>
      <c r="F31" s="8" t="s">
        <v>39</v>
      </c>
      <c r="H31" s="19"/>
      <c r="I31" s="19"/>
      <c r="J31" s="19"/>
    </row>
    <row r="32" spans="1:17" x14ac:dyDescent="0.25">
      <c r="A32" s="8" t="s">
        <v>35</v>
      </c>
      <c r="B32" s="6">
        <f>E17</f>
        <v>5.583333333333333</v>
      </c>
      <c r="C32" s="6">
        <f>E21</f>
        <v>7.333333333333333</v>
      </c>
      <c r="D32" s="6">
        <f>E25</f>
        <v>5.666666666666667</v>
      </c>
      <c r="E32" s="6">
        <f>SUM(B32:D32)</f>
        <v>18.583333333333332</v>
      </c>
      <c r="F32" s="8">
        <f>E32/9</f>
        <v>2.0648148148148149</v>
      </c>
      <c r="H32" s="19"/>
      <c r="I32" s="19"/>
      <c r="J32" s="19"/>
    </row>
    <row r="33" spans="1:14" x14ac:dyDescent="0.25">
      <c r="A33" s="8" t="s">
        <v>36</v>
      </c>
      <c r="B33" s="6">
        <f t="shared" ref="B33:B35" si="9">E18</f>
        <v>7.5</v>
      </c>
      <c r="C33" s="6">
        <f t="shared" ref="C33:C35" si="10">E22</f>
        <v>7.4166666666666661</v>
      </c>
      <c r="D33" s="6">
        <f t="shared" ref="D33:D35" si="11">E26</f>
        <v>5.333333333333333</v>
      </c>
      <c r="E33" s="6">
        <f t="shared" ref="E33:E35" si="12">SUM(B33:D33)</f>
        <v>20.25</v>
      </c>
      <c r="F33" s="8">
        <f t="shared" ref="F33:F36" si="13">E33/9</f>
        <v>2.25</v>
      </c>
      <c r="H33" s="20"/>
      <c r="I33" s="20"/>
      <c r="J33" s="20"/>
    </row>
    <row r="34" spans="1:14" x14ac:dyDescent="0.25">
      <c r="A34" s="8" t="s">
        <v>37</v>
      </c>
      <c r="B34" s="6">
        <f t="shared" si="9"/>
        <v>5.75</v>
      </c>
      <c r="C34" s="6">
        <f t="shared" si="10"/>
        <v>7</v>
      </c>
      <c r="D34" s="6">
        <f t="shared" si="11"/>
        <v>5.666666666666667</v>
      </c>
      <c r="E34" s="6">
        <f t="shared" si="12"/>
        <v>18.416666666666668</v>
      </c>
      <c r="F34" s="8">
        <f t="shared" si="13"/>
        <v>2.0462962962962963</v>
      </c>
      <c r="H34" s="21"/>
      <c r="I34" s="20"/>
      <c r="J34" s="20"/>
      <c r="L34" s="22"/>
      <c r="M34" s="22"/>
      <c r="N34" s="22"/>
    </row>
    <row r="35" spans="1:14" x14ac:dyDescent="0.25">
      <c r="A35" s="8" t="s">
        <v>38</v>
      </c>
      <c r="B35" s="6">
        <f t="shared" si="9"/>
        <v>7.6666666666666661</v>
      </c>
      <c r="C35" s="6">
        <f t="shared" si="10"/>
        <v>6.4166666666666661</v>
      </c>
      <c r="D35" s="6">
        <f t="shared" si="11"/>
        <v>5.5</v>
      </c>
      <c r="E35" s="6">
        <f t="shared" si="12"/>
        <v>19.583333333333332</v>
      </c>
      <c r="F35" s="8">
        <f t="shared" si="13"/>
        <v>2.1759259259259256</v>
      </c>
      <c r="H35" s="1"/>
      <c r="I35" s="1"/>
      <c r="J35" s="1"/>
      <c r="L35" s="22"/>
      <c r="M35" s="22"/>
      <c r="N35" s="1"/>
    </row>
    <row r="36" spans="1:14" x14ac:dyDescent="0.25">
      <c r="A36" s="8" t="s">
        <v>16</v>
      </c>
      <c r="B36" s="6">
        <f>SUM(B32:B35)</f>
        <v>26.5</v>
      </c>
      <c r="C36" s="6">
        <f t="shared" ref="C36:D36" si="14">SUM(C32:C35)</f>
        <v>28.166666666666664</v>
      </c>
      <c r="D36" s="6">
        <f t="shared" si="14"/>
        <v>22.166666666666668</v>
      </c>
      <c r="E36" s="6">
        <f>SUM(E32:E35)</f>
        <v>76.833333333333329</v>
      </c>
      <c r="F36" s="8">
        <f t="shared" si="13"/>
        <v>8.5370370370370363</v>
      </c>
      <c r="H36" s="1"/>
      <c r="I36" s="1"/>
      <c r="J36" s="1"/>
      <c r="K36" s="2"/>
      <c r="L36" s="22"/>
      <c r="M36" s="22"/>
      <c r="N36" s="1"/>
    </row>
    <row r="37" spans="1:14" x14ac:dyDescent="0.25">
      <c r="A37" s="8"/>
      <c r="B37" s="8">
        <f>B36/12</f>
        <v>2.2083333333333335</v>
      </c>
      <c r="C37" s="8">
        <f t="shared" ref="C37:D37" si="15">C36/12</f>
        <v>2.3472222222222219</v>
      </c>
      <c r="D37" s="8">
        <f t="shared" si="15"/>
        <v>1.8472222222222223</v>
      </c>
      <c r="E37" s="8"/>
      <c r="F37" s="8"/>
      <c r="H37" s="1"/>
      <c r="I37" s="1"/>
      <c r="J37" s="1"/>
      <c r="L37" s="22"/>
      <c r="M37" s="22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5"/>
      <c r="J38" s="1"/>
      <c r="K38" s="1"/>
      <c r="L38" s="22"/>
      <c r="M38" s="22"/>
      <c r="N38" s="1"/>
    </row>
    <row r="39" spans="1:14" x14ac:dyDescent="0.25">
      <c r="A39" s="1"/>
      <c r="B39" s="1"/>
      <c r="C39" s="1"/>
      <c r="D39" s="15"/>
      <c r="E39" s="1"/>
      <c r="F39" s="1"/>
      <c r="H39" s="1"/>
      <c r="I39" s="15"/>
      <c r="J39" s="1"/>
      <c r="L39" s="22"/>
      <c r="M39" s="22"/>
      <c r="N39" s="1"/>
    </row>
    <row r="40" spans="1:14" x14ac:dyDescent="0.25">
      <c r="A40" s="1"/>
      <c r="B40" s="1"/>
      <c r="C40" s="1"/>
      <c r="D40" s="1"/>
      <c r="E40" s="1"/>
      <c r="F40" s="1"/>
      <c r="H40" s="1"/>
      <c r="I40" s="15"/>
      <c r="J40" s="1"/>
      <c r="L40" s="22"/>
      <c r="M40" s="22"/>
      <c r="N40" s="1"/>
    </row>
    <row r="41" spans="1:14" x14ac:dyDescent="0.25">
      <c r="A41" s="1"/>
      <c r="B41" s="1"/>
      <c r="C41" s="1"/>
      <c r="D41" s="1"/>
      <c r="E41" s="1"/>
      <c r="F41" s="1"/>
      <c r="G41" s="25"/>
      <c r="H41" s="2"/>
      <c r="I41" s="15"/>
      <c r="J41" s="1"/>
      <c r="L41" s="22"/>
      <c r="M41" s="22"/>
      <c r="N41" s="1"/>
    </row>
    <row r="42" spans="1:14" x14ac:dyDescent="0.25">
      <c r="H42" s="2"/>
      <c r="I42" s="15"/>
      <c r="J42" s="1"/>
      <c r="L42" s="22"/>
      <c r="M42" s="22"/>
      <c r="N42" s="1"/>
    </row>
    <row r="43" spans="1:14" x14ac:dyDescent="0.25">
      <c r="A43" s="1"/>
      <c r="B43" s="1"/>
      <c r="C43" s="1"/>
      <c r="D43" s="1"/>
      <c r="E43" s="1"/>
      <c r="F43" s="1"/>
      <c r="H43" s="1"/>
      <c r="I43" s="15"/>
      <c r="J43" s="1"/>
      <c r="L43" s="22"/>
      <c r="M43" s="22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5"/>
      <c r="J44" s="1"/>
      <c r="K44" s="1"/>
      <c r="L44" s="22"/>
      <c r="M44" s="22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5"/>
      <c r="J45" s="1"/>
      <c r="K45" s="1"/>
      <c r="L45" s="22"/>
      <c r="M45" s="22"/>
      <c r="N45" s="1"/>
    </row>
    <row r="46" spans="1:14" x14ac:dyDescent="0.25">
      <c r="A46" s="1"/>
      <c r="B46" s="1"/>
      <c r="C46" s="1"/>
      <c r="D46" s="1"/>
      <c r="E46" s="1"/>
      <c r="F46" s="1"/>
      <c r="H46" s="1"/>
      <c r="I46" s="15"/>
      <c r="J46" s="1"/>
      <c r="L46" s="22"/>
      <c r="M46" s="22"/>
      <c r="N46" s="1"/>
    </row>
    <row r="47" spans="1:14" x14ac:dyDescent="0.25">
      <c r="A47" s="1"/>
      <c r="B47" s="1"/>
      <c r="C47" s="1"/>
      <c r="D47" s="1"/>
      <c r="E47" s="1"/>
      <c r="F47" s="1"/>
      <c r="G47" s="25"/>
      <c r="H47" s="2"/>
      <c r="I47" s="15"/>
      <c r="J4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opLeftCell="A30" workbookViewId="0">
      <selection activeCell="G47" sqref="G47"/>
    </sheetView>
  </sheetViews>
  <sheetFormatPr defaultRowHeight="15" x14ac:dyDescent="0.25"/>
  <cols>
    <col min="1" max="1" width="11" customWidth="1"/>
  </cols>
  <sheetData>
    <row r="1" spans="1:18" x14ac:dyDescent="0.25">
      <c r="A1" s="1"/>
      <c r="B1" s="1"/>
      <c r="C1" s="1"/>
      <c r="D1" s="1" t="s">
        <v>0</v>
      </c>
      <c r="E1" s="1"/>
      <c r="F1" s="1"/>
      <c r="G1" s="1"/>
      <c r="H1" s="1" t="s">
        <v>1</v>
      </c>
      <c r="I1" s="1"/>
      <c r="J1" s="1"/>
      <c r="K1" s="1"/>
      <c r="L1" s="1"/>
      <c r="M1" s="1"/>
      <c r="N1" s="1" t="s">
        <v>2</v>
      </c>
    </row>
    <row r="2" spans="1:18" x14ac:dyDescent="0.25">
      <c r="A2" s="1" t="s">
        <v>15</v>
      </c>
      <c r="B2" s="1">
        <v>1</v>
      </c>
      <c r="C2" s="1">
        <v>2</v>
      </c>
      <c r="D2" s="1">
        <v>3</v>
      </c>
      <c r="E2" s="1">
        <v>4</v>
      </c>
      <c r="F2" s="1" t="s">
        <v>17</v>
      </c>
      <c r="G2" s="1"/>
      <c r="H2" s="1">
        <v>1</v>
      </c>
      <c r="I2" s="2">
        <v>2</v>
      </c>
      <c r="J2" s="2">
        <v>3</v>
      </c>
      <c r="K2" s="2">
        <v>4</v>
      </c>
      <c r="L2" s="1" t="s">
        <v>17</v>
      </c>
      <c r="M2" s="1"/>
      <c r="N2" s="1">
        <v>1</v>
      </c>
      <c r="O2" s="2">
        <v>2</v>
      </c>
      <c r="P2" s="2">
        <v>3</v>
      </c>
      <c r="Q2" s="2">
        <v>4</v>
      </c>
      <c r="R2" t="s">
        <v>17</v>
      </c>
    </row>
    <row r="3" spans="1:18" x14ac:dyDescent="0.25">
      <c r="A3" t="s">
        <v>4</v>
      </c>
      <c r="B3" s="2">
        <v>2</v>
      </c>
      <c r="C3" s="2">
        <v>1</v>
      </c>
      <c r="D3" s="2">
        <v>1</v>
      </c>
      <c r="E3" s="2"/>
      <c r="F3">
        <f>AVERAGE(B3:E3)</f>
        <v>1.3333333333333333</v>
      </c>
      <c r="H3">
        <v>1</v>
      </c>
      <c r="I3">
        <v>2</v>
      </c>
      <c r="J3">
        <v>2</v>
      </c>
      <c r="K3">
        <v>2</v>
      </c>
      <c r="L3">
        <f>AVERAGE(H3:K3)</f>
        <v>1.75</v>
      </c>
      <c r="N3" s="2">
        <v>2</v>
      </c>
      <c r="O3" s="2">
        <v>2</v>
      </c>
      <c r="P3" s="2">
        <v>4</v>
      </c>
      <c r="Q3" s="2">
        <v>2</v>
      </c>
      <c r="R3">
        <f>AVERAGE(N3:Q3)</f>
        <v>2.5</v>
      </c>
    </row>
    <row r="4" spans="1:18" x14ac:dyDescent="0.25">
      <c r="A4" t="s">
        <v>9</v>
      </c>
      <c r="B4" s="2">
        <v>4</v>
      </c>
      <c r="C4" s="2">
        <v>2</v>
      </c>
      <c r="D4" s="2">
        <v>2</v>
      </c>
      <c r="E4" s="2">
        <v>2</v>
      </c>
      <c r="F4">
        <f t="shared" ref="F4:F14" si="0">AVERAGE(B4:E4)</f>
        <v>2.5</v>
      </c>
      <c r="H4">
        <v>2</v>
      </c>
      <c r="I4">
        <v>2</v>
      </c>
      <c r="J4">
        <v>3</v>
      </c>
      <c r="K4">
        <v>3</v>
      </c>
      <c r="L4">
        <f t="shared" ref="L4:L14" si="1">AVERAGE(H4:K4)</f>
        <v>2.5</v>
      </c>
      <c r="N4" s="2">
        <v>3</v>
      </c>
      <c r="O4" s="2">
        <v>2</v>
      </c>
      <c r="P4" s="2">
        <v>3</v>
      </c>
      <c r="Q4" s="2">
        <v>2</v>
      </c>
      <c r="R4">
        <f t="shared" ref="R4:R14" si="2">AVERAGE(N4:Q4)</f>
        <v>2.5</v>
      </c>
    </row>
    <row r="5" spans="1:18" x14ac:dyDescent="0.25">
      <c r="A5" t="s">
        <v>5</v>
      </c>
      <c r="B5" s="2">
        <v>1</v>
      </c>
      <c r="C5" s="2">
        <v>2</v>
      </c>
      <c r="D5" s="2"/>
      <c r="E5" s="2"/>
      <c r="F5">
        <f t="shared" si="0"/>
        <v>1.5</v>
      </c>
      <c r="H5">
        <v>2</v>
      </c>
      <c r="I5">
        <v>2</v>
      </c>
      <c r="J5">
        <v>2</v>
      </c>
      <c r="L5">
        <f t="shared" si="1"/>
        <v>2</v>
      </c>
      <c r="N5" s="2">
        <v>3</v>
      </c>
      <c r="O5" s="2">
        <v>2</v>
      </c>
      <c r="P5" s="2">
        <v>1</v>
      </c>
      <c r="Q5" s="2">
        <v>3</v>
      </c>
      <c r="R5">
        <f t="shared" si="2"/>
        <v>2.25</v>
      </c>
    </row>
    <row r="6" spans="1:18" x14ac:dyDescent="0.25">
      <c r="A6" t="s">
        <v>10</v>
      </c>
      <c r="B6" s="2">
        <v>2</v>
      </c>
      <c r="C6" s="2">
        <v>3</v>
      </c>
      <c r="D6" s="2">
        <v>2</v>
      </c>
      <c r="E6" s="2">
        <v>1</v>
      </c>
      <c r="F6">
        <f t="shared" si="0"/>
        <v>2</v>
      </c>
      <c r="H6">
        <v>3</v>
      </c>
      <c r="I6">
        <v>4</v>
      </c>
      <c r="J6">
        <v>4</v>
      </c>
      <c r="L6">
        <f t="shared" si="1"/>
        <v>3.6666666666666665</v>
      </c>
      <c r="N6" s="2">
        <v>2</v>
      </c>
      <c r="O6" s="2">
        <v>2</v>
      </c>
      <c r="P6" s="2">
        <v>2</v>
      </c>
      <c r="Q6" s="2"/>
      <c r="R6">
        <f t="shared" si="2"/>
        <v>2</v>
      </c>
    </row>
    <row r="7" spans="1:18" x14ac:dyDescent="0.25">
      <c r="A7" t="s">
        <v>8</v>
      </c>
      <c r="B7" s="2">
        <v>3</v>
      </c>
      <c r="C7" s="2">
        <v>3</v>
      </c>
      <c r="D7" s="2">
        <v>2</v>
      </c>
      <c r="E7" s="2"/>
      <c r="F7">
        <f t="shared" si="0"/>
        <v>2.6666666666666665</v>
      </c>
      <c r="H7">
        <v>2</v>
      </c>
      <c r="I7">
        <v>3</v>
      </c>
      <c r="J7">
        <v>3</v>
      </c>
      <c r="K7">
        <v>4</v>
      </c>
      <c r="L7">
        <f t="shared" si="1"/>
        <v>3</v>
      </c>
      <c r="N7" s="2">
        <v>2</v>
      </c>
      <c r="O7" s="2">
        <v>1</v>
      </c>
      <c r="P7" s="2">
        <v>2</v>
      </c>
      <c r="R7">
        <f t="shared" si="2"/>
        <v>1.6666666666666667</v>
      </c>
    </row>
    <row r="8" spans="1:18" x14ac:dyDescent="0.25">
      <c r="A8" t="s">
        <v>14</v>
      </c>
      <c r="B8" s="2">
        <v>4</v>
      </c>
      <c r="C8" s="2">
        <v>3</v>
      </c>
      <c r="D8" s="2">
        <v>2</v>
      </c>
      <c r="E8" s="2"/>
      <c r="F8">
        <f t="shared" si="0"/>
        <v>3</v>
      </c>
      <c r="H8">
        <v>2</v>
      </c>
      <c r="I8">
        <v>2</v>
      </c>
      <c r="J8">
        <v>2</v>
      </c>
      <c r="K8">
        <v>1</v>
      </c>
      <c r="L8">
        <f t="shared" si="1"/>
        <v>1.75</v>
      </c>
      <c r="N8" s="2">
        <v>4</v>
      </c>
      <c r="O8" s="2">
        <v>2</v>
      </c>
      <c r="P8" s="2">
        <v>2</v>
      </c>
      <c r="Q8" s="2"/>
      <c r="R8">
        <f t="shared" si="2"/>
        <v>2.6666666666666665</v>
      </c>
    </row>
    <row r="9" spans="1:18" x14ac:dyDescent="0.25">
      <c r="A9" t="s">
        <v>12</v>
      </c>
      <c r="B9" s="2">
        <v>1</v>
      </c>
      <c r="C9" s="2">
        <v>2</v>
      </c>
      <c r="D9" s="2">
        <v>2</v>
      </c>
      <c r="E9" s="2">
        <v>1</v>
      </c>
      <c r="F9">
        <f t="shared" si="0"/>
        <v>1.5</v>
      </c>
      <c r="H9">
        <v>3</v>
      </c>
      <c r="I9">
        <v>3</v>
      </c>
      <c r="J9">
        <v>3</v>
      </c>
      <c r="L9">
        <f t="shared" si="1"/>
        <v>3</v>
      </c>
      <c r="N9" s="2">
        <v>2</v>
      </c>
      <c r="O9" s="2">
        <v>1</v>
      </c>
      <c r="P9" s="2">
        <v>3</v>
      </c>
      <c r="Q9" s="2">
        <v>4</v>
      </c>
      <c r="R9">
        <f t="shared" si="2"/>
        <v>2.5</v>
      </c>
    </row>
    <row r="10" spans="1:18" x14ac:dyDescent="0.25">
      <c r="A10" t="s">
        <v>11</v>
      </c>
      <c r="B10" s="2">
        <v>4</v>
      </c>
      <c r="C10" s="2">
        <v>2</v>
      </c>
      <c r="D10" s="2">
        <v>2</v>
      </c>
      <c r="E10" s="2"/>
      <c r="F10">
        <f t="shared" si="0"/>
        <v>2.6666666666666665</v>
      </c>
      <c r="H10">
        <v>2</v>
      </c>
      <c r="I10">
        <v>2</v>
      </c>
      <c r="J10">
        <v>2</v>
      </c>
      <c r="K10">
        <v>1</v>
      </c>
      <c r="L10">
        <f t="shared" si="1"/>
        <v>1.75</v>
      </c>
      <c r="N10" s="2">
        <v>2</v>
      </c>
      <c r="O10" s="2">
        <v>3</v>
      </c>
      <c r="P10" s="2">
        <v>1</v>
      </c>
      <c r="Q10" s="2">
        <v>2</v>
      </c>
      <c r="R10">
        <f t="shared" si="2"/>
        <v>2</v>
      </c>
    </row>
    <row r="11" spans="1:18" x14ac:dyDescent="0.25">
      <c r="A11" t="s">
        <v>6</v>
      </c>
      <c r="B11" s="2">
        <v>1</v>
      </c>
      <c r="C11" s="2">
        <v>2</v>
      </c>
      <c r="D11" s="2">
        <v>3</v>
      </c>
      <c r="F11">
        <f t="shared" si="0"/>
        <v>2</v>
      </c>
      <c r="H11">
        <v>2</v>
      </c>
      <c r="I11">
        <v>2</v>
      </c>
      <c r="J11">
        <v>1</v>
      </c>
      <c r="L11">
        <f t="shared" si="1"/>
        <v>1.6666666666666667</v>
      </c>
      <c r="N11" s="2">
        <v>2</v>
      </c>
      <c r="O11" s="2">
        <v>2</v>
      </c>
      <c r="P11" s="2">
        <v>2</v>
      </c>
      <c r="Q11" s="2"/>
      <c r="R11">
        <f t="shared" si="2"/>
        <v>2</v>
      </c>
    </row>
    <row r="12" spans="1:18" x14ac:dyDescent="0.25">
      <c r="A12" t="s">
        <v>3</v>
      </c>
      <c r="B12" s="2">
        <v>2</v>
      </c>
      <c r="C12" s="2">
        <v>2</v>
      </c>
      <c r="D12" s="2">
        <v>3</v>
      </c>
      <c r="E12" s="2">
        <v>1</v>
      </c>
      <c r="F12">
        <f t="shared" si="0"/>
        <v>2</v>
      </c>
      <c r="H12">
        <v>1</v>
      </c>
      <c r="I12">
        <v>1</v>
      </c>
      <c r="J12">
        <v>2</v>
      </c>
      <c r="L12">
        <f t="shared" si="1"/>
        <v>1.3333333333333333</v>
      </c>
      <c r="N12" s="2">
        <v>1</v>
      </c>
      <c r="O12" s="2">
        <v>3</v>
      </c>
      <c r="P12" s="2">
        <v>2</v>
      </c>
      <c r="Q12" s="2"/>
      <c r="R12">
        <f t="shared" si="2"/>
        <v>2</v>
      </c>
    </row>
    <row r="13" spans="1:18" x14ac:dyDescent="0.25">
      <c r="A13" t="s">
        <v>7</v>
      </c>
      <c r="B13" s="2">
        <v>2</v>
      </c>
      <c r="C13" s="2">
        <v>2</v>
      </c>
      <c r="D13" s="2">
        <v>1</v>
      </c>
      <c r="E13" s="2">
        <v>2</v>
      </c>
      <c r="F13">
        <f t="shared" si="0"/>
        <v>1.75</v>
      </c>
      <c r="H13">
        <v>2</v>
      </c>
      <c r="I13">
        <v>3</v>
      </c>
      <c r="J13">
        <v>2</v>
      </c>
      <c r="K13">
        <v>2</v>
      </c>
      <c r="L13">
        <f t="shared" si="1"/>
        <v>2.25</v>
      </c>
      <c r="N13" s="2">
        <v>2</v>
      </c>
      <c r="O13" s="2">
        <v>2</v>
      </c>
      <c r="P13" s="2">
        <v>1</v>
      </c>
      <c r="Q13" s="2"/>
      <c r="R13">
        <f t="shared" si="2"/>
        <v>1.6666666666666667</v>
      </c>
    </row>
    <row r="14" spans="1:18" x14ac:dyDescent="0.25">
      <c r="A14" t="s">
        <v>13</v>
      </c>
      <c r="B14">
        <v>3</v>
      </c>
      <c r="C14">
        <v>3</v>
      </c>
      <c r="D14">
        <v>2</v>
      </c>
      <c r="E14">
        <v>2</v>
      </c>
      <c r="F14">
        <f t="shared" si="0"/>
        <v>2.5</v>
      </c>
      <c r="H14">
        <v>1</v>
      </c>
      <c r="I14">
        <v>1</v>
      </c>
      <c r="J14">
        <v>2</v>
      </c>
      <c r="L14">
        <f t="shared" si="1"/>
        <v>1.3333333333333333</v>
      </c>
      <c r="N14" s="2">
        <v>2</v>
      </c>
      <c r="O14" s="2">
        <v>2</v>
      </c>
      <c r="P14" s="2">
        <v>1</v>
      </c>
      <c r="Q14" s="2"/>
      <c r="R14">
        <f t="shared" si="2"/>
        <v>1.6666666666666667</v>
      </c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8" x14ac:dyDescent="0.25">
      <c r="A16" s="8" t="s">
        <v>15</v>
      </c>
      <c r="B16" s="8" t="s">
        <v>18</v>
      </c>
      <c r="C16" s="8" t="s">
        <v>19</v>
      </c>
      <c r="D16" s="8" t="s">
        <v>20</v>
      </c>
      <c r="E16" s="8" t="s">
        <v>16</v>
      </c>
      <c r="F16" s="8" t="s">
        <v>39</v>
      </c>
      <c r="G16" s="3" t="s">
        <v>21</v>
      </c>
      <c r="P16" s="2"/>
      <c r="Q16" s="2"/>
    </row>
    <row r="17" spans="1:17" x14ac:dyDescent="0.25">
      <c r="A17" s="8" t="s">
        <v>4</v>
      </c>
      <c r="B17" s="6">
        <f t="shared" ref="B17:B28" si="3">AVERAGE(B3:E3)</f>
        <v>1.3333333333333333</v>
      </c>
      <c r="C17" s="6">
        <f t="shared" ref="C17:C28" si="4">AVERAGE(H3:K3)</f>
        <v>1.75</v>
      </c>
      <c r="D17" s="6">
        <f t="shared" ref="D17:D28" si="5">AVERAGE(N3:Q3)</f>
        <v>2.5</v>
      </c>
      <c r="E17" s="6">
        <f t="shared" ref="E17:E28" si="6">SUM(B17:D17)</f>
        <v>5.583333333333333</v>
      </c>
      <c r="F17" s="6">
        <f t="shared" ref="F17:F28" si="7">AVERAGE(B17:D17)</f>
        <v>1.8611111111111109</v>
      </c>
      <c r="G17" s="4" t="s">
        <v>40</v>
      </c>
      <c r="H17" s="5">
        <v>3</v>
      </c>
      <c r="I17" s="4"/>
      <c r="J17" s="4"/>
      <c r="K17" s="4"/>
      <c r="L17" s="4"/>
      <c r="M17" s="4"/>
      <c r="N17" s="4"/>
      <c r="P17" s="2"/>
      <c r="Q17" s="2"/>
    </row>
    <row r="18" spans="1:17" x14ac:dyDescent="0.25">
      <c r="A18" s="8" t="s">
        <v>9</v>
      </c>
      <c r="B18" s="6">
        <f t="shared" si="3"/>
        <v>2.5</v>
      </c>
      <c r="C18" s="6">
        <f t="shared" si="4"/>
        <v>2.5</v>
      </c>
      <c r="D18" s="6">
        <f t="shared" si="5"/>
        <v>2.5</v>
      </c>
      <c r="E18" s="6">
        <f t="shared" si="6"/>
        <v>7.5</v>
      </c>
      <c r="F18" s="6">
        <f t="shared" si="7"/>
        <v>2.5</v>
      </c>
      <c r="G18" s="4" t="s">
        <v>41</v>
      </c>
      <c r="H18" s="14">
        <v>3</v>
      </c>
      <c r="I18" s="15"/>
      <c r="J18" s="15"/>
      <c r="K18" s="4"/>
      <c r="L18" s="4"/>
      <c r="M18" s="4"/>
      <c r="N18" s="4"/>
      <c r="P18" s="2"/>
      <c r="Q18" s="2"/>
    </row>
    <row r="19" spans="1:17" x14ac:dyDescent="0.25">
      <c r="A19" s="8" t="s">
        <v>5</v>
      </c>
      <c r="B19" s="6">
        <f t="shared" si="3"/>
        <v>1.5</v>
      </c>
      <c r="C19" s="6">
        <f t="shared" si="4"/>
        <v>2</v>
      </c>
      <c r="D19" s="6">
        <f t="shared" si="5"/>
        <v>2.25</v>
      </c>
      <c r="E19" s="6">
        <f t="shared" si="6"/>
        <v>5.75</v>
      </c>
      <c r="F19" s="6">
        <f t="shared" si="7"/>
        <v>1.9166666666666667</v>
      </c>
      <c r="G19" s="4" t="s">
        <v>42</v>
      </c>
      <c r="H19" s="14">
        <v>4</v>
      </c>
      <c r="I19" s="15"/>
      <c r="J19" s="15"/>
      <c r="K19" s="4"/>
      <c r="L19" s="4"/>
      <c r="M19" s="4"/>
      <c r="N19" s="4"/>
      <c r="P19" s="2"/>
      <c r="Q19" s="2"/>
    </row>
    <row r="20" spans="1:17" x14ac:dyDescent="0.25">
      <c r="A20" s="8" t="s">
        <v>10</v>
      </c>
      <c r="B20" s="6">
        <f t="shared" si="3"/>
        <v>2</v>
      </c>
      <c r="C20" s="6">
        <f t="shared" si="4"/>
        <v>3.6666666666666665</v>
      </c>
      <c r="D20" s="6">
        <f t="shared" si="5"/>
        <v>2</v>
      </c>
      <c r="E20" s="6">
        <f t="shared" si="6"/>
        <v>7.6666666666666661</v>
      </c>
      <c r="F20" s="6">
        <f t="shared" si="7"/>
        <v>2.5555555555555554</v>
      </c>
      <c r="G20" s="4" t="s">
        <v>24</v>
      </c>
      <c r="H20" s="16">
        <f>(E29^2)/(H17*H18*H19)</f>
        <v>163.98225308641975</v>
      </c>
      <c r="I20" s="15"/>
      <c r="J20" s="15"/>
      <c r="K20" s="4"/>
      <c r="L20" s="4"/>
      <c r="M20" s="4"/>
      <c r="N20" s="4"/>
      <c r="P20" s="2"/>
      <c r="Q20" s="2"/>
    </row>
    <row r="21" spans="1:17" x14ac:dyDescent="0.25">
      <c r="A21" s="8" t="s">
        <v>8</v>
      </c>
      <c r="B21" s="6">
        <f t="shared" si="3"/>
        <v>2.6666666666666665</v>
      </c>
      <c r="C21" s="6">
        <f t="shared" si="4"/>
        <v>3</v>
      </c>
      <c r="D21" s="6">
        <f t="shared" si="5"/>
        <v>1.6666666666666667</v>
      </c>
      <c r="E21" s="6">
        <f t="shared" si="6"/>
        <v>7.333333333333333</v>
      </c>
      <c r="F21" s="6">
        <f t="shared" si="7"/>
        <v>2.4444444444444442</v>
      </c>
      <c r="G21" s="4"/>
      <c r="H21" s="15"/>
      <c r="I21" s="15"/>
      <c r="J21" s="15"/>
      <c r="K21" s="4"/>
      <c r="L21" s="4"/>
      <c r="M21" s="4"/>
      <c r="N21" s="4"/>
      <c r="P21" s="2"/>
    </row>
    <row r="22" spans="1:17" x14ac:dyDescent="0.25">
      <c r="A22" s="8" t="s">
        <v>14</v>
      </c>
      <c r="B22" s="6">
        <f t="shared" si="3"/>
        <v>3</v>
      </c>
      <c r="C22" s="6">
        <f t="shared" si="4"/>
        <v>1.75</v>
      </c>
      <c r="D22" s="6">
        <f t="shared" si="5"/>
        <v>2.6666666666666665</v>
      </c>
      <c r="E22" s="6">
        <f t="shared" si="6"/>
        <v>7.4166666666666661</v>
      </c>
      <c r="F22" s="6">
        <f t="shared" si="7"/>
        <v>2.4722222222222219</v>
      </c>
      <c r="G22" s="17" t="s">
        <v>25</v>
      </c>
      <c r="H22" s="6" t="s">
        <v>26</v>
      </c>
      <c r="I22" s="6" t="s">
        <v>27</v>
      </c>
      <c r="J22" s="6" t="s">
        <v>28</v>
      </c>
      <c r="K22" s="6" t="s">
        <v>29</v>
      </c>
      <c r="L22" s="6"/>
      <c r="M22" s="6">
        <v>0.05</v>
      </c>
      <c r="N22" s="6">
        <v>0.01</v>
      </c>
      <c r="P22" s="2"/>
      <c r="Q22" s="2"/>
    </row>
    <row r="23" spans="1:17" x14ac:dyDescent="0.25">
      <c r="A23" s="8" t="s">
        <v>12</v>
      </c>
      <c r="B23" s="6">
        <f t="shared" si="3"/>
        <v>1.5</v>
      </c>
      <c r="C23" s="6">
        <f t="shared" si="4"/>
        <v>3</v>
      </c>
      <c r="D23" s="6">
        <f t="shared" si="5"/>
        <v>2.5</v>
      </c>
      <c r="E23" s="6">
        <f t="shared" si="6"/>
        <v>7</v>
      </c>
      <c r="F23" s="6">
        <f t="shared" si="7"/>
        <v>2.3333333333333335</v>
      </c>
      <c r="G23" s="17" t="s">
        <v>43</v>
      </c>
      <c r="H23" s="7">
        <f>H17-1</f>
        <v>2</v>
      </c>
      <c r="I23" s="11">
        <f>SUMSQ(B29:D29)/12-H20</f>
        <v>1.8904320987644496E-2</v>
      </c>
      <c r="J23" s="11">
        <f t="shared" ref="J23:J28" si="8">I23/H23</f>
        <v>9.4521604938222481E-3</v>
      </c>
      <c r="K23" s="11">
        <f>J23/$J$28</f>
        <v>2.7608461814256077E-2</v>
      </c>
      <c r="L23" s="6" t="str">
        <f>IF(K23&lt;M23,"tn",IF(K23&lt;N23,"*","**"))</f>
        <v>tn</v>
      </c>
      <c r="M23" s="6">
        <f>FINV(5%,$H23,$H$28)</f>
        <v>3.4433567793667246</v>
      </c>
      <c r="N23" s="6">
        <f>FINV(1%,$H23,$H$28)</f>
        <v>5.7190219124822725</v>
      </c>
      <c r="P23" s="2"/>
      <c r="Q23" s="2"/>
    </row>
    <row r="24" spans="1:17" x14ac:dyDescent="0.25">
      <c r="A24" s="8" t="s">
        <v>11</v>
      </c>
      <c r="B24" s="6">
        <f t="shared" si="3"/>
        <v>2.6666666666666665</v>
      </c>
      <c r="C24" s="6">
        <f t="shared" si="4"/>
        <v>1.75</v>
      </c>
      <c r="D24" s="6">
        <f t="shared" si="5"/>
        <v>2</v>
      </c>
      <c r="E24" s="6">
        <f t="shared" si="6"/>
        <v>6.4166666666666661</v>
      </c>
      <c r="F24" s="6">
        <f t="shared" si="7"/>
        <v>2.1388888888888888</v>
      </c>
      <c r="G24" s="17" t="s">
        <v>44</v>
      </c>
      <c r="H24" s="7">
        <f>H18*H19-1</f>
        <v>11</v>
      </c>
      <c r="I24" s="11">
        <f>SUMSQ(E17:E28)/H17-H20</f>
        <v>3.0640432098765302</v>
      </c>
      <c r="J24" s="11">
        <f t="shared" si="8"/>
        <v>0.27854938271604818</v>
      </c>
      <c r="K24" s="11">
        <f>J24/$J$28</f>
        <v>0.81360446652665963</v>
      </c>
      <c r="L24" s="6" t="str">
        <f>IF(K24&lt;M24,"tn",IF(K24&lt;N24,"*","**"))</f>
        <v>tn</v>
      </c>
      <c r="M24" s="6">
        <f>FINV(5%,$H24,$H$28)</f>
        <v>2.2585183566229916</v>
      </c>
      <c r="N24" s="6">
        <f>FINV(1%,$H24,$H$28)</f>
        <v>3.1837421959607717</v>
      </c>
      <c r="P24" s="2"/>
      <c r="Q24" s="2"/>
    </row>
    <row r="25" spans="1:17" x14ac:dyDescent="0.25">
      <c r="A25" s="8" t="s">
        <v>6</v>
      </c>
      <c r="B25" s="6">
        <f t="shared" si="3"/>
        <v>2</v>
      </c>
      <c r="C25" s="6">
        <f t="shared" si="4"/>
        <v>1.6666666666666667</v>
      </c>
      <c r="D25" s="6">
        <f t="shared" si="5"/>
        <v>2</v>
      </c>
      <c r="E25" s="6">
        <f t="shared" si="6"/>
        <v>5.666666666666667</v>
      </c>
      <c r="F25" s="6">
        <f t="shared" si="7"/>
        <v>1.8888888888888891</v>
      </c>
      <c r="G25" s="17" t="s">
        <v>22</v>
      </c>
      <c r="H25" s="7">
        <f>H18-1</f>
        <v>2</v>
      </c>
      <c r="I25" s="18">
        <f>SUMSQ(B36:D36)/(H17*H19)-H20</f>
        <v>1.5987654320987588</v>
      </c>
      <c r="J25" s="11">
        <f t="shared" si="8"/>
        <v>0.79938271604937938</v>
      </c>
      <c r="K25" s="11">
        <f>J25/$J$28</f>
        <v>2.3348870562925748</v>
      </c>
      <c r="L25" s="6" t="str">
        <f>IF(K25&lt;M25,"tn",IF(K25&lt;N25,"*","**"))</f>
        <v>tn</v>
      </c>
      <c r="M25" s="6">
        <f>FINV(5%,$H25,$H$28)</f>
        <v>3.4433567793667246</v>
      </c>
      <c r="N25" s="6">
        <f>FINV(1%,$H25,$H$28)</f>
        <v>5.7190219124822725</v>
      </c>
      <c r="P25" s="2"/>
      <c r="Q25" s="2"/>
    </row>
    <row r="26" spans="1:17" x14ac:dyDescent="0.25">
      <c r="A26" s="8" t="s">
        <v>3</v>
      </c>
      <c r="B26" s="6">
        <f t="shared" si="3"/>
        <v>2</v>
      </c>
      <c r="C26" s="6">
        <f t="shared" si="4"/>
        <v>1.3333333333333333</v>
      </c>
      <c r="D26" s="6">
        <f t="shared" si="5"/>
        <v>2</v>
      </c>
      <c r="E26" s="6">
        <f t="shared" si="6"/>
        <v>5.333333333333333</v>
      </c>
      <c r="F26" s="6">
        <f t="shared" si="7"/>
        <v>1.7777777777777777</v>
      </c>
      <c r="G26" s="17" t="s">
        <v>23</v>
      </c>
      <c r="H26" s="7">
        <f>H19-1</f>
        <v>3</v>
      </c>
      <c r="I26" s="11">
        <f>SUMSQ(E32:E35)/(H17*H18)-H20</f>
        <v>0.24922839506172068</v>
      </c>
      <c r="J26" s="11">
        <f t="shared" si="8"/>
        <v>8.3076131687240221E-2</v>
      </c>
      <c r="K26" s="11">
        <f>J26/$J$28</f>
        <v>0.24265396370092709</v>
      </c>
      <c r="L26" s="6" t="str">
        <f>IF(K26&lt;M26,"tn",IF(K26&lt;N26,"*","**"))</f>
        <v>tn</v>
      </c>
      <c r="M26" s="6">
        <f>FINV(5%,$H26,$H$28)</f>
        <v>3.0491249886524128</v>
      </c>
      <c r="N26" s="6">
        <f>FINV(1%,$H26,$H$28)</f>
        <v>4.8166057778160596</v>
      </c>
      <c r="P26" s="2"/>
      <c r="Q26" s="2"/>
    </row>
    <row r="27" spans="1:17" x14ac:dyDescent="0.25">
      <c r="A27" s="8" t="s">
        <v>7</v>
      </c>
      <c r="B27" s="6">
        <f t="shared" si="3"/>
        <v>1.75</v>
      </c>
      <c r="C27" s="6">
        <f t="shared" si="4"/>
        <v>2.25</v>
      </c>
      <c r="D27" s="6">
        <f t="shared" si="5"/>
        <v>1.6666666666666667</v>
      </c>
      <c r="E27" s="6">
        <f t="shared" si="6"/>
        <v>5.666666666666667</v>
      </c>
      <c r="F27" s="6">
        <f t="shared" si="7"/>
        <v>1.8888888888888891</v>
      </c>
      <c r="G27" s="17" t="s">
        <v>30</v>
      </c>
      <c r="H27" s="8">
        <f>H25*H26</f>
        <v>6</v>
      </c>
      <c r="I27" s="11">
        <f>I24-I25-I26</f>
        <v>1.2160493827160508</v>
      </c>
      <c r="J27" s="11">
        <f t="shared" si="8"/>
        <v>0.20267489711934181</v>
      </c>
      <c r="K27" s="11">
        <f>J27/$J$28</f>
        <v>0.59198552135088767</v>
      </c>
      <c r="L27" s="6" t="str">
        <f>IF(K27&lt;M27,"tn",IF(K27&lt;N27,"*","**"))</f>
        <v>tn</v>
      </c>
      <c r="M27" s="6">
        <f>FINV(5%,$H27,$H$28)</f>
        <v>2.5490614138436585</v>
      </c>
      <c r="N27" s="6">
        <f>FINV(1%,$H27,$H$28)</f>
        <v>3.7583014350037565</v>
      </c>
      <c r="P27" s="2"/>
      <c r="Q27" s="2"/>
    </row>
    <row r="28" spans="1:17" x14ac:dyDescent="0.25">
      <c r="A28" s="8" t="s">
        <v>13</v>
      </c>
      <c r="B28" s="6">
        <f t="shared" si="3"/>
        <v>2.5</v>
      </c>
      <c r="C28" s="6">
        <f t="shared" si="4"/>
        <v>1.3333333333333333</v>
      </c>
      <c r="D28" s="6">
        <f t="shared" si="5"/>
        <v>1.6666666666666667</v>
      </c>
      <c r="E28" s="6">
        <f t="shared" si="6"/>
        <v>5.5</v>
      </c>
      <c r="F28" s="6">
        <f t="shared" si="7"/>
        <v>1.8333333333333333</v>
      </c>
      <c r="G28" s="17" t="s">
        <v>45</v>
      </c>
      <c r="H28" s="7">
        <f>H29-H24-H23</f>
        <v>22</v>
      </c>
      <c r="I28" s="11">
        <f>I29-I24-I23</f>
        <v>7.5320216049382509</v>
      </c>
      <c r="J28" s="11">
        <f t="shared" si="8"/>
        <v>0.34236461840628413</v>
      </c>
      <c r="K28" s="12"/>
      <c r="L28" s="9"/>
      <c r="M28" s="9"/>
      <c r="N28" s="9"/>
      <c r="P28" s="2"/>
      <c r="Q28" s="2"/>
    </row>
    <row r="29" spans="1:17" x14ac:dyDescent="0.25">
      <c r="A29" s="8"/>
      <c r="B29" s="6">
        <f>SUM(B17:B28)</f>
        <v>25.416666666666668</v>
      </c>
      <c r="C29" s="6">
        <f>SUM(C17:C28)</f>
        <v>25.999999999999996</v>
      </c>
      <c r="D29" s="6">
        <f>SUM(D17:D28)</f>
        <v>25.416666666666668</v>
      </c>
      <c r="E29" s="6">
        <f>SUM(E17:E28)</f>
        <v>76.833333333333329</v>
      </c>
      <c r="F29" s="6">
        <f>AVERAGE(B17:D28)</f>
        <v>2.1342592592592591</v>
      </c>
      <c r="G29" s="17" t="s">
        <v>46</v>
      </c>
      <c r="H29" s="7">
        <f>(3*3*4)-1</f>
        <v>35</v>
      </c>
      <c r="I29" s="11">
        <f>SUMSQ(B17:D28)-H20</f>
        <v>10.614969135802426</v>
      </c>
      <c r="J29" s="12"/>
      <c r="K29" s="13"/>
      <c r="L29" s="10"/>
      <c r="M29" s="10"/>
      <c r="N29" s="10"/>
    </row>
    <row r="30" spans="1:17" x14ac:dyDescent="0.25">
      <c r="A30" s="3" t="s">
        <v>31</v>
      </c>
      <c r="H30" s="1"/>
      <c r="I30" s="1"/>
      <c r="J30" s="1"/>
    </row>
    <row r="31" spans="1:17" x14ac:dyDescent="0.25">
      <c r="A31" s="8" t="s">
        <v>23</v>
      </c>
      <c r="B31" s="8" t="s">
        <v>32</v>
      </c>
      <c r="C31" s="8" t="s">
        <v>33</v>
      </c>
      <c r="D31" s="8" t="s">
        <v>34</v>
      </c>
      <c r="E31" s="8" t="s">
        <v>16</v>
      </c>
      <c r="F31" s="8" t="s">
        <v>39</v>
      </c>
      <c r="H31" s="19"/>
      <c r="I31" s="19"/>
      <c r="J31" s="19"/>
    </row>
    <row r="32" spans="1:17" x14ac:dyDescent="0.25">
      <c r="A32" s="8" t="s">
        <v>35</v>
      </c>
      <c r="B32" s="6">
        <f>E17</f>
        <v>5.583333333333333</v>
      </c>
      <c r="C32" s="6">
        <f>E21</f>
        <v>7.333333333333333</v>
      </c>
      <c r="D32" s="6">
        <f>E25</f>
        <v>5.666666666666667</v>
      </c>
      <c r="E32" s="6">
        <f>SUM(B32:D32)</f>
        <v>18.583333333333332</v>
      </c>
      <c r="F32" s="8">
        <f>E32/9</f>
        <v>2.0648148148148149</v>
      </c>
      <c r="H32" s="19"/>
      <c r="I32" s="19"/>
      <c r="J32" s="19"/>
    </row>
    <row r="33" spans="1:14" x14ac:dyDescent="0.25">
      <c r="A33" s="8" t="s">
        <v>36</v>
      </c>
      <c r="B33" s="6">
        <f t="shared" ref="B33:B35" si="9">E18</f>
        <v>7.5</v>
      </c>
      <c r="C33" s="6">
        <f t="shared" ref="C33:C35" si="10">E22</f>
        <v>7.4166666666666661</v>
      </c>
      <c r="D33" s="6">
        <f t="shared" ref="D33:D35" si="11">E26</f>
        <v>5.333333333333333</v>
      </c>
      <c r="E33" s="6">
        <f t="shared" ref="E33:E35" si="12">SUM(B33:D33)</f>
        <v>20.25</v>
      </c>
      <c r="F33" s="8">
        <f t="shared" ref="F33:F36" si="13">E33/9</f>
        <v>2.25</v>
      </c>
      <c r="H33" s="20"/>
      <c r="I33" s="20"/>
      <c r="J33" s="20"/>
    </row>
    <row r="34" spans="1:14" x14ac:dyDescent="0.25">
      <c r="A34" s="8" t="s">
        <v>37</v>
      </c>
      <c r="B34" s="6">
        <f t="shared" si="9"/>
        <v>5.75</v>
      </c>
      <c r="C34" s="6">
        <f t="shared" si="10"/>
        <v>7</v>
      </c>
      <c r="D34" s="6">
        <f t="shared" si="11"/>
        <v>5.666666666666667</v>
      </c>
      <c r="E34" s="6">
        <f t="shared" si="12"/>
        <v>18.416666666666668</v>
      </c>
      <c r="F34" s="8">
        <f t="shared" si="13"/>
        <v>2.0462962962962963</v>
      </c>
      <c r="H34" s="21"/>
      <c r="I34" s="20"/>
      <c r="J34" s="20"/>
      <c r="L34" s="22"/>
      <c r="M34" s="22"/>
      <c r="N34" s="22"/>
    </row>
    <row r="35" spans="1:14" x14ac:dyDescent="0.25">
      <c r="A35" s="8" t="s">
        <v>38</v>
      </c>
      <c r="B35" s="6">
        <f t="shared" si="9"/>
        <v>7.6666666666666661</v>
      </c>
      <c r="C35" s="6">
        <f t="shared" si="10"/>
        <v>6.4166666666666661</v>
      </c>
      <c r="D35" s="6">
        <f t="shared" si="11"/>
        <v>5.5</v>
      </c>
      <c r="E35" s="6">
        <f t="shared" si="12"/>
        <v>19.583333333333332</v>
      </c>
      <c r="F35" s="8">
        <f t="shared" si="13"/>
        <v>2.1759259259259256</v>
      </c>
      <c r="H35" s="1"/>
      <c r="I35" s="1"/>
      <c r="J35" s="1"/>
      <c r="L35" s="22"/>
      <c r="M35" s="22"/>
      <c r="N35" s="1"/>
    </row>
    <row r="36" spans="1:14" x14ac:dyDescent="0.25">
      <c r="A36" s="8" t="s">
        <v>16</v>
      </c>
      <c r="B36" s="6">
        <f>SUM(B32:B35)</f>
        <v>26.5</v>
      </c>
      <c r="C36" s="6">
        <f t="shared" ref="C36:D36" si="14">SUM(C32:C35)</f>
        <v>28.166666666666664</v>
      </c>
      <c r="D36" s="6">
        <f t="shared" si="14"/>
        <v>22.166666666666668</v>
      </c>
      <c r="E36" s="6">
        <f>SUM(E32:E35)</f>
        <v>76.833333333333329</v>
      </c>
      <c r="F36" s="8">
        <f t="shared" si="13"/>
        <v>8.5370370370370363</v>
      </c>
      <c r="H36" s="1"/>
      <c r="I36" s="1"/>
      <c r="J36" s="1"/>
      <c r="K36" s="2"/>
      <c r="L36" s="22"/>
      <c r="M36" s="22"/>
      <c r="N36" s="1"/>
    </row>
    <row r="37" spans="1:14" x14ac:dyDescent="0.25">
      <c r="A37" s="8"/>
      <c r="B37" s="8">
        <f>B36/12</f>
        <v>2.2083333333333335</v>
      </c>
      <c r="C37" s="8">
        <f t="shared" ref="C37:D37" si="15">C36/12</f>
        <v>2.3472222222222219</v>
      </c>
      <c r="D37" s="8">
        <f t="shared" si="15"/>
        <v>1.8472222222222223</v>
      </c>
      <c r="E37" s="8"/>
      <c r="F37" s="8"/>
      <c r="H37" s="1"/>
      <c r="I37" s="1"/>
      <c r="J37" s="1"/>
      <c r="L37" s="22"/>
      <c r="M37" s="22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5"/>
      <c r="J38" s="1"/>
      <c r="K38" s="1"/>
      <c r="L38" s="22"/>
      <c r="M38" s="22"/>
      <c r="N38" s="1"/>
    </row>
    <row r="39" spans="1:14" x14ac:dyDescent="0.25">
      <c r="A39" s="1"/>
      <c r="B39" s="1"/>
      <c r="C39" s="1"/>
      <c r="D39" s="15"/>
      <c r="E39" s="1"/>
      <c r="F39" s="1"/>
      <c r="H39" s="1"/>
      <c r="I39" s="15"/>
      <c r="J39" s="1"/>
      <c r="L39" s="22"/>
      <c r="M39" s="22"/>
      <c r="N39" s="1"/>
    </row>
    <row r="40" spans="1:14" x14ac:dyDescent="0.25">
      <c r="A40" s="1"/>
      <c r="B40" s="1"/>
      <c r="C40" s="1"/>
      <c r="D40" s="1"/>
      <c r="E40" s="1"/>
      <c r="F40" s="1"/>
      <c r="H40" s="1"/>
      <c r="I40" s="15"/>
      <c r="J40" s="1"/>
      <c r="L40" s="22"/>
      <c r="M40" s="22"/>
      <c r="N40" s="1"/>
    </row>
    <row r="41" spans="1:14" x14ac:dyDescent="0.25">
      <c r="A41" s="1"/>
      <c r="B41" s="1"/>
      <c r="C41" s="1"/>
      <c r="D41" s="1"/>
      <c r="E41" s="1"/>
      <c r="F41" s="1"/>
      <c r="G41" s="25"/>
      <c r="H41" s="2"/>
      <c r="I41" s="15"/>
      <c r="J41" s="1"/>
      <c r="L41" s="22"/>
      <c r="M41" s="22"/>
      <c r="N41" s="1"/>
    </row>
    <row r="42" spans="1:14" x14ac:dyDescent="0.25">
      <c r="H42" s="2"/>
      <c r="I42" s="15"/>
      <c r="J42" s="1"/>
      <c r="L42" s="22"/>
      <c r="M42" s="22"/>
      <c r="N42" s="1"/>
    </row>
    <row r="43" spans="1:14" x14ac:dyDescent="0.25">
      <c r="A43" s="1"/>
      <c r="B43" s="1"/>
      <c r="C43" s="1"/>
      <c r="D43" s="1"/>
      <c r="E43" s="1"/>
      <c r="F43" s="1"/>
      <c r="H43" s="1"/>
      <c r="I43" s="15"/>
      <c r="J43" s="1"/>
      <c r="L43" s="22"/>
      <c r="M43" s="22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5"/>
      <c r="J44" s="1"/>
      <c r="K44" s="1"/>
      <c r="L44" s="22"/>
      <c r="M44" s="22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5"/>
      <c r="J45" s="1"/>
      <c r="K45" s="1"/>
      <c r="L45" s="22"/>
      <c r="M45" s="22"/>
      <c r="N45" s="1"/>
    </row>
    <row r="46" spans="1:14" x14ac:dyDescent="0.25">
      <c r="A46" s="1"/>
      <c r="B46" s="1"/>
      <c r="C46" s="1"/>
      <c r="D46" s="1"/>
      <c r="E46" s="1"/>
      <c r="F46" s="1"/>
      <c r="H46" s="1"/>
      <c r="I46" s="15"/>
      <c r="J46" s="1"/>
      <c r="L46" s="22"/>
      <c r="M46" s="22"/>
      <c r="N46" s="1"/>
    </row>
    <row r="47" spans="1:14" x14ac:dyDescent="0.25">
      <c r="A47" s="1"/>
      <c r="B47" s="1"/>
      <c r="C47" s="1"/>
      <c r="D47" s="1"/>
      <c r="E47" s="1"/>
      <c r="F47" s="1"/>
      <c r="G47" s="25"/>
      <c r="H47" s="2"/>
      <c r="I47" s="15"/>
      <c r="J47" s="1"/>
    </row>
    <row r="48" spans="1:14" x14ac:dyDescent="0.25">
      <c r="H48" s="1"/>
      <c r="I48" s="1"/>
      <c r="J4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B23" workbookViewId="0">
      <selection activeCell="J38" sqref="J38"/>
    </sheetView>
  </sheetViews>
  <sheetFormatPr defaultRowHeight="15" x14ac:dyDescent="0.25"/>
  <cols>
    <col min="1" max="1" width="11.5703125" customWidth="1"/>
  </cols>
  <sheetData>
    <row r="1" spans="1:18" x14ac:dyDescent="0.25">
      <c r="A1" s="1"/>
      <c r="B1" s="1"/>
      <c r="C1" s="1"/>
      <c r="D1" s="1" t="s">
        <v>0</v>
      </c>
      <c r="E1" s="1"/>
      <c r="F1" s="1"/>
      <c r="G1" s="1"/>
      <c r="H1" s="1" t="s">
        <v>1</v>
      </c>
      <c r="I1" s="1"/>
      <c r="J1" s="1"/>
      <c r="K1" s="1"/>
      <c r="L1" s="1"/>
      <c r="M1" s="1"/>
      <c r="N1" s="1" t="s">
        <v>2</v>
      </c>
    </row>
    <row r="2" spans="1:18" x14ac:dyDescent="0.25">
      <c r="A2" s="1" t="s">
        <v>15</v>
      </c>
      <c r="B2" s="1">
        <v>1</v>
      </c>
      <c r="C2" s="1">
        <v>2</v>
      </c>
      <c r="D2" s="1">
        <v>3</v>
      </c>
      <c r="E2" s="1">
        <v>4</v>
      </c>
      <c r="F2" s="1" t="s">
        <v>17</v>
      </c>
      <c r="G2" s="1"/>
      <c r="H2" s="1">
        <v>1</v>
      </c>
      <c r="I2" s="2">
        <v>2</v>
      </c>
      <c r="J2" s="2">
        <v>3</v>
      </c>
      <c r="K2" s="2">
        <v>4</v>
      </c>
      <c r="L2" s="1" t="s">
        <v>17</v>
      </c>
      <c r="M2" s="1"/>
      <c r="N2" s="1">
        <v>1</v>
      </c>
      <c r="O2" s="2">
        <v>2</v>
      </c>
      <c r="P2" s="2">
        <v>3</v>
      </c>
      <c r="Q2" s="2">
        <v>4</v>
      </c>
      <c r="R2" t="s">
        <v>17</v>
      </c>
    </row>
    <row r="3" spans="1:18" x14ac:dyDescent="0.25">
      <c r="A3" t="s">
        <v>4</v>
      </c>
      <c r="B3" s="2">
        <v>3</v>
      </c>
      <c r="C3" s="2">
        <v>2</v>
      </c>
      <c r="D3" s="2">
        <v>1</v>
      </c>
      <c r="E3" s="2"/>
      <c r="F3">
        <f>AVERAGE(B3:E3)</f>
        <v>2</v>
      </c>
      <c r="H3">
        <v>2</v>
      </c>
      <c r="I3">
        <v>3</v>
      </c>
      <c r="J3">
        <v>2</v>
      </c>
      <c r="L3">
        <f>AVERAGE(H3:K3)</f>
        <v>2.3333333333333335</v>
      </c>
      <c r="N3" s="2">
        <v>2</v>
      </c>
      <c r="O3" s="2">
        <v>2</v>
      </c>
      <c r="P3" s="2"/>
      <c r="Q3" s="2"/>
      <c r="R3">
        <f>AVERAGE(N3:Q3)</f>
        <v>2</v>
      </c>
    </row>
    <row r="4" spans="1:18" x14ac:dyDescent="0.25">
      <c r="A4" t="s">
        <v>9</v>
      </c>
      <c r="B4" s="2">
        <v>2</v>
      </c>
      <c r="C4" s="2">
        <v>3</v>
      </c>
      <c r="D4" s="2">
        <v>3</v>
      </c>
      <c r="E4" s="2">
        <v>4</v>
      </c>
      <c r="F4">
        <f t="shared" ref="F4:F14" si="0">AVERAGE(B4:E4)</f>
        <v>3</v>
      </c>
      <c r="H4">
        <v>4</v>
      </c>
      <c r="I4">
        <v>4</v>
      </c>
      <c r="J4">
        <v>3</v>
      </c>
      <c r="K4">
        <v>3</v>
      </c>
      <c r="L4">
        <f t="shared" ref="L4:L14" si="1">AVERAGE(H4:K4)</f>
        <v>3.5</v>
      </c>
      <c r="N4" s="2">
        <v>3</v>
      </c>
      <c r="O4" s="2">
        <v>3</v>
      </c>
      <c r="P4" s="2">
        <v>3</v>
      </c>
      <c r="Q4" s="2"/>
      <c r="R4">
        <f t="shared" ref="R4:R14" si="2">AVERAGE(N4:Q4)</f>
        <v>3</v>
      </c>
    </row>
    <row r="5" spans="1:18" x14ac:dyDescent="0.25">
      <c r="A5" t="s">
        <v>5</v>
      </c>
      <c r="B5" s="2">
        <v>1</v>
      </c>
      <c r="C5" s="2">
        <v>2</v>
      </c>
      <c r="D5" s="2"/>
      <c r="E5" s="2"/>
      <c r="F5">
        <f t="shared" si="0"/>
        <v>1.5</v>
      </c>
      <c r="H5">
        <v>2</v>
      </c>
      <c r="I5">
        <v>1</v>
      </c>
      <c r="L5">
        <f t="shared" si="1"/>
        <v>1.5</v>
      </c>
      <c r="N5" s="2">
        <v>4</v>
      </c>
      <c r="O5" s="2">
        <v>2</v>
      </c>
      <c r="P5" s="2">
        <v>3</v>
      </c>
      <c r="Q5" s="2">
        <v>3</v>
      </c>
      <c r="R5">
        <f t="shared" si="2"/>
        <v>3</v>
      </c>
    </row>
    <row r="6" spans="1:18" x14ac:dyDescent="0.25">
      <c r="A6" t="s">
        <v>10</v>
      </c>
      <c r="B6" s="2">
        <v>2</v>
      </c>
      <c r="C6" s="2">
        <v>2</v>
      </c>
      <c r="D6" s="2">
        <v>3</v>
      </c>
      <c r="E6" s="2"/>
      <c r="F6">
        <f t="shared" si="0"/>
        <v>2.3333333333333335</v>
      </c>
      <c r="H6">
        <v>5</v>
      </c>
      <c r="I6">
        <v>4</v>
      </c>
      <c r="J6">
        <v>4</v>
      </c>
      <c r="L6">
        <f t="shared" si="1"/>
        <v>4.333333333333333</v>
      </c>
      <c r="N6" s="2">
        <v>2</v>
      </c>
      <c r="O6" s="2">
        <v>2</v>
      </c>
      <c r="P6" s="2">
        <v>2</v>
      </c>
      <c r="Q6" s="2"/>
      <c r="R6">
        <f t="shared" si="2"/>
        <v>2</v>
      </c>
    </row>
    <row r="7" spans="1:18" x14ac:dyDescent="0.25">
      <c r="A7" t="s">
        <v>8</v>
      </c>
      <c r="B7" s="2">
        <v>3</v>
      </c>
      <c r="C7" s="2">
        <v>2</v>
      </c>
      <c r="D7" s="2"/>
      <c r="E7" s="2"/>
      <c r="F7">
        <f t="shared" si="0"/>
        <v>2.5</v>
      </c>
      <c r="H7">
        <v>3</v>
      </c>
      <c r="I7">
        <v>6</v>
      </c>
      <c r="L7">
        <f t="shared" si="1"/>
        <v>4.5</v>
      </c>
      <c r="N7" s="2">
        <v>2</v>
      </c>
      <c r="O7" s="2">
        <v>3</v>
      </c>
      <c r="P7" s="2">
        <v>3</v>
      </c>
      <c r="R7">
        <f t="shared" si="2"/>
        <v>2.6666666666666665</v>
      </c>
    </row>
    <row r="8" spans="1:18" x14ac:dyDescent="0.25">
      <c r="A8" t="s">
        <v>14</v>
      </c>
      <c r="B8" s="2">
        <v>3</v>
      </c>
      <c r="C8" s="2">
        <v>2</v>
      </c>
      <c r="D8" s="2"/>
      <c r="E8" s="2"/>
      <c r="F8">
        <f t="shared" si="0"/>
        <v>2.5</v>
      </c>
      <c r="H8">
        <v>2</v>
      </c>
      <c r="I8">
        <v>3</v>
      </c>
      <c r="J8">
        <v>2</v>
      </c>
      <c r="L8">
        <f t="shared" si="1"/>
        <v>2.3333333333333335</v>
      </c>
      <c r="N8" s="2">
        <v>3</v>
      </c>
      <c r="O8" s="2">
        <v>2</v>
      </c>
      <c r="P8" s="2"/>
      <c r="Q8" s="2"/>
      <c r="R8">
        <f t="shared" si="2"/>
        <v>2.5</v>
      </c>
    </row>
    <row r="9" spans="1:18" x14ac:dyDescent="0.25">
      <c r="A9" t="s">
        <v>12</v>
      </c>
      <c r="B9" s="2">
        <v>2</v>
      </c>
      <c r="C9" s="2">
        <v>2</v>
      </c>
      <c r="D9" s="2"/>
      <c r="E9" s="2"/>
      <c r="F9">
        <f t="shared" si="0"/>
        <v>2</v>
      </c>
      <c r="H9">
        <v>3</v>
      </c>
      <c r="I9">
        <v>3</v>
      </c>
      <c r="J9">
        <v>3</v>
      </c>
      <c r="L9">
        <f t="shared" si="1"/>
        <v>3</v>
      </c>
      <c r="N9" s="2">
        <v>2</v>
      </c>
      <c r="O9" s="2">
        <v>3</v>
      </c>
      <c r="P9" s="2">
        <v>3</v>
      </c>
      <c r="Q9" s="2">
        <v>3</v>
      </c>
      <c r="R9">
        <f t="shared" si="2"/>
        <v>2.75</v>
      </c>
    </row>
    <row r="10" spans="1:18" x14ac:dyDescent="0.25">
      <c r="A10" t="s">
        <v>11</v>
      </c>
      <c r="B10" s="2">
        <v>3</v>
      </c>
      <c r="C10" s="2">
        <v>5</v>
      </c>
      <c r="D10" s="2">
        <v>2</v>
      </c>
      <c r="E10" s="2"/>
      <c r="F10">
        <f t="shared" si="0"/>
        <v>3.3333333333333335</v>
      </c>
      <c r="H10">
        <v>5</v>
      </c>
      <c r="I10">
        <v>2</v>
      </c>
      <c r="J10">
        <v>1</v>
      </c>
      <c r="L10">
        <f t="shared" si="1"/>
        <v>2.6666666666666665</v>
      </c>
      <c r="N10" s="2">
        <v>3</v>
      </c>
      <c r="O10" s="2">
        <v>3</v>
      </c>
      <c r="P10" s="2">
        <v>3</v>
      </c>
      <c r="Q10" s="2"/>
      <c r="R10">
        <f t="shared" si="2"/>
        <v>3</v>
      </c>
    </row>
    <row r="11" spans="1:18" x14ac:dyDescent="0.25">
      <c r="A11" t="s">
        <v>6</v>
      </c>
      <c r="B11" s="2">
        <v>2</v>
      </c>
      <c r="C11" s="2">
        <v>1</v>
      </c>
      <c r="D11" s="2"/>
      <c r="F11">
        <f t="shared" si="0"/>
        <v>1.5</v>
      </c>
      <c r="H11">
        <v>2</v>
      </c>
      <c r="I11">
        <v>1</v>
      </c>
      <c r="L11">
        <f t="shared" si="1"/>
        <v>1.5</v>
      </c>
      <c r="N11" s="2">
        <v>3</v>
      </c>
      <c r="O11" s="2">
        <v>1</v>
      </c>
      <c r="P11" s="2"/>
      <c r="Q11" s="2"/>
      <c r="R11">
        <f t="shared" si="2"/>
        <v>2</v>
      </c>
    </row>
    <row r="12" spans="1:18" x14ac:dyDescent="0.25">
      <c r="A12" t="s">
        <v>3</v>
      </c>
      <c r="B12" s="2">
        <v>2</v>
      </c>
      <c r="C12" s="2">
        <v>1</v>
      </c>
      <c r="D12" s="2"/>
      <c r="E12" s="2"/>
      <c r="F12">
        <f t="shared" si="0"/>
        <v>1.5</v>
      </c>
      <c r="H12">
        <v>3</v>
      </c>
      <c r="I12">
        <v>3</v>
      </c>
      <c r="J12">
        <v>1</v>
      </c>
      <c r="L12">
        <f t="shared" si="1"/>
        <v>2.3333333333333335</v>
      </c>
      <c r="N12" s="2">
        <v>2</v>
      </c>
      <c r="O12" s="2"/>
      <c r="P12" s="2"/>
      <c r="Q12" s="2"/>
      <c r="R12">
        <f t="shared" si="2"/>
        <v>2</v>
      </c>
    </row>
    <row r="13" spans="1:18" x14ac:dyDescent="0.25">
      <c r="A13" t="s">
        <v>7</v>
      </c>
      <c r="B13" s="2">
        <v>2</v>
      </c>
      <c r="C13" s="2"/>
      <c r="D13" s="2"/>
      <c r="E13" s="2"/>
      <c r="F13">
        <f t="shared" si="0"/>
        <v>2</v>
      </c>
      <c r="H13">
        <v>2</v>
      </c>
      <c r="I13">
        <v>2</v>
      </c>
      <c r="L13">
        <f t="shared" si="1"/>
        <v>2</v>
      </c>
      <c r="N13" s="2">
        <v>2</v>
      </c>
      <c r="O13" s="2">
        <v>3</v>
      </c>
      <c r="P13" s="2">
        <v>2</v>
      </c>
      <c r="Q13" s="2"/>
      <c r="R13">
        <f t="shared" si="2"/>
        <v>2.3333333333333335</v>
      </c>
    </row>
    <row r="14" spans="1:18" x14ac:dyDescent="0.25">
      <c r="A14" t="s">
        <v>13</v>
      </c>
      <c r="B14">
        <v>2</v>
      </c>
      <c r="F14">
        <f t="shared" si="0"/>
        <v>2</v>
      </c>
      <c r="H14">
        <v>2</v>
      </c>
      <c r="L14">
        <f t="shared" si="1"/>
        <v>2</v>
      </c>
      <c r="N14" s="2">
        <v>3</v>
      </c>
      <c r="O14" s="2">
        <v>2</v>
      </c>
      <c r="P14" s="2"/>
      <c r="Q14" s="2"/>
      <c r="R14">
        <f t="shared" si="2"/>
        <v>2.5</v>
      </c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8" x14ac:dyDescent="0.25">
      <c r="A16" s="8" t="s">
        <v>15</v>
      </c>
      <c r="B16" s="8" t="s">
        <v>18</v>
      </c>
      <c r="C16" s="8" t="s">
        <v>19</v>
      </c>
      <c r="D16" s="8" t="s">
        <v>20</v>
      </c>
      <c r="E16" s="8" t="s">
        <v>16</v>
      </c>
      <c r="F16" s="8" t="s">
        <v>39</v>
      </c>
      <c r="G16" s="3" t="s">
        <v>21</v>
      </c>
      <c r="P16" s="2"/>
      <c r="Q16" s="2"/>
    </row>
    <row r="17" spans="1:17" x14ac:dyDescent="0.25">
      <c r="A17" s="8" t="s">
        <v>4</v>
      </c>
      <c r="B17" s="6">
        <f t="shared" ref="B17:B28" si="3">AVERAGE(B3:E3)</f>
        <v>2</v>
      </c>
      <c r="C17" s="6">
        <f t="shared" ref="C17:C28" si="4">AVERAGE(H3:K3)</f>
        <v>2.3333333333333335</v>
      </c>
      <c r="D17" s="6">
        <f t="shared" ref="D17:D28" si="5">AVERAGE(N3:Q3)</f>
        <v>2</v>
      </c>
      <c r="E17" s="6">
        <f t="shared" ref="E17:E28" si="6">SUM(B17:D17)</f>
        <v>6.3333333333333339</v>
      </c>
      <c r="F17" s="6">
        <f t="shared" ref="F17:F28" si="7">AVERAGE(B17:D17)</f>
        <v>2.1111111111111112</v>
      </c>
      <c r="G17" s="4" t="s">
        <v>40</v>
      </c>
      <c r="H17" s="5">
        <v>3</v>
      </c>
      <c r="I17" s="4"/>
      <c r="J17" s="4"/>
      <c r="K17" s="4"/>
      <c r="L17" s="4"/>
      <c r="M17" s="4"/>
      <c r="N17" s="4"/>
      <c r="P17" s="2"/>
      <c r="Q17" s="2"/>
    </row>
    <row r="18" spans="1:17" x14ac:dyDescent="0.25">
      <c r="A18" s="8" t="s">
        <v>9</v>
      </c>
      <c r="B18" s="6">
        <f t="shared" si="3"/>
        <v>3</v>
      </c>
      <c r="C18" s="6">
        <f t="shared" si="4"/>
        <v>3.5</v>
      </c>
      <c r="D18" s="6">
        <f t="shared" si="5"/>
        <v>3</v>
      </c>
      <c r="E18" s="6">
        <f t="shared" si="6"/>
        <v>9.5</v>
      </c>
      <c r="F18" s="6">
        <f t="shared" si="7"/>
        <v>3.1666666666666665</v>
      </c>
      <c r="G18" s="4" t="s">
        <v>41</v>
      </c>
      <c r="H18" s="14">
        <v>3</v>
      </c>
      <c r="I18" s="15"/>
      <c r="J18" s="15"/>
      <c r="K18" s="4"/>
      <c r="L18" s="4"/>
      <c r="M18" s="4"/>
      <c r="N18" s="4"/>
      <c r="P18" s="2"/>
      <c r="Q18" s="2"/>
    </row>
    <row r="19" spans="1:17" x14ac:dyDescent="0.25">
      <c r="A19" s="8" t="s">
        <v>5</v>
      </c>
      <c r="B19" s="6">
        <f t="shared" si="3"/>
        <v>1.5</v>
      </c>
      <c r="C19" s="6">
        <f t="shared" si="4"/>
        <v>1.5</v>
      </c>
      <c r="D19" s="6">
        <f t="shared" si="5"/>
        <v>3</v>
      </c>
      <c r="E19" s="6">
        <f t="shared" si="6"/>
        <v>6</v>
      </c>
      <c r="F19" s="6">
        <f t="shared" si="7"/>
        <v>2</v>
      </c>
      <c r="G19" s="4" t="s">
        <v>42</v>
      </c>
      <c r="H19" s="14">
        <v>4</v>
      </c>
      <c r="I19" s="15"/>
      <c r="J19" s="15"/>
      <c r="K19" s="4"/>
      <c r="L19" s="4"/>
      <c r="M19" s="4"/>
      <c r="N19" s="4"/>
      <c r="P19" s="2"/>
      <c r="Q19" s="2"/>
    </row>
    <row r="20" spans="1:17" x14ac:dyDescent="0.25">
      <c r="A20" s="8" t="s">
        <v>10</v>
      </c>
      <c r="B20" s="6">
        <f t="shared" si="3"/>
        <v>2.3333333333333335</v>
      </c>
      <c r="C20" s="6">
        <f t="shared" si="4"/>
        <v>4.333333333333333</v>
      </c>
      <c r="D20" s="6">
        <f t="shared" si="5"/>
        <v>2</v>
      </c>
      <c r="E20" s="6">
        <f t="shared" si="6"/>
        <v>8.6666666666666661</v>
      </c>
      <c r="F20" s="6">
        <f t="shared" si="7"/>
        <v>2.8888888888888888</v>
      </c>
      <c r="G20" s="4" t="s">
        <v>24</v>
      </c>
      <c r="H20" s="16">
        <f>(E29^2)/(H17*H18*H19)</f>
        <v>214.70389660493822</v>
      </c>
      <c r="I20" s="15"/>
      <c r="J20" s="15"/>
      <c r="K20" s="4"/>
      <c r="L20" s="4"/>
      <c r="M20" s="4"/>
      <c r="N20" s="4"/>
      <c r="P20" s="2"/>
      <c r="Q20" s="2"/>
    </row>
    <row r="21" spans="1:17" x14ac:dyDescent="0.25">
      <c r="A21" s="8" t="s">
        <v>8</v>
      </c>
      <c r="B21" s="6">
        <f t="shared" si="3"/>
        <v>2.5</v>
      </c>
      <c r="C21" s="6">
        <f t="shared" si="4"/>
        <v>4.5</v>
      </c>
      <c r="D21" s="6">
        <f t="shared" si="5"/>
        <v>2.6666666666666665</v>
      </c>
      <c r="E21" s="6">
        <f t="shared" si="6"/>
        <v>9.6666666666666661</v>
      </c>
      <c r="F21" s="6">
        <f t="shared" si="7"/>
        <v>3.2222222222222219</v>
      </c>
      <c r="G21" s="4"/>
      <c r="H21" s="15"/>
      <c r="I21" s="15"/>
      <c r="J21" s="15"/>
      <c r="K21" s="4"/>
      <c r="L21" s="4"/>
      <c r="M21" s="4"/>
      <c r="N21" s="4"/>
      <c r="P21" s="2"/>
    </row>
    <row r="22" spans="1:17" x14ac:dyDescent="0.25">
      <c r="A22" s="8" t="s">
        <v>14</v>
      </c>
      <c r="B22" s="6">
        <f t="shared" si="3"/>
        <v>2.5</v>
      </c>
      <c r="C22" s="6">
        <f t="shared" si="4"/>
        <v>2.3333333333333335</v>
      </c>
      <c r="D22" s="6">
        <f t="shared" si="5"/>
        <v>2.5</v>
      </c>
      <c r="E22" s="6">
        <f t="shared" si="6"/>
        <v>7.3333333333333339</v>
      </c>
      <c r="F22" s="6">
        <f t="shared" si="7"/>
        <v>2.4444444444444446</v>
      </c>
      <c r="G22" s="17" t="s">
        <v>25</v>
      </c>
      <c r="H22" s="6" t="s">
        <v>26</v>
      </c>
      <c r="I22" s="6" t="s">
        <v>27</v>
      </c>
      <c r="J22" s="6" t="s">
        <v>28</v>
      </c>
      <c r="K22" s="6" t="s">
        <v>29</v>
      </c>
      <c r="L22" s="6"/>
      <c r="M22" s="6">
        <v>0.05</v>
      </c>
      <c r="N22" s="6">
        <v>0.01</v>
      </c>
      <c r="P22" s="2"/>
      <c r="Q22" s="2"/>
    </row>
    <row r="23" spans="1:17" x14ac:dyDescent="0.25">
      <c r="A23" s="8" t="s">
        <v>12</v>
      </c>
      <c r="B23" s="6">
        <f t="shared" si="3"/>
        <v>2</v>
      </c>
      <c r="C23" s="6">
        <f t="shared" si="4"/>
        <v>3</v>
      </c>
      <c r="D23" s="6">
        <f t="shared" si="5"/>
        <v>2.75</v>
      </c>
      <c r="E23" s="6">
        <f t="shared" si="6"/>
        <v>7.75</v>
      </c>
      <c r="F23" s="6">
        <f t="shared" si="7"/>
        <v>2.5833333333333335</v>
      </c>
      <c r="G23" s="17" t="s">
        <v>43</v>
      </c>
      <c r="H23" s="7">
        <f>H17-1</f>
        <v>2</v>
      </c>
      <c r="I23" s="11">
        <f>SUMSQ(B29:D29)/12-H20</f>
        <v>1.4425154320988156</v>
      </c>
      <c r="J23" s="11">
        <f t="shared" ref="J23:J28" si="8">I23/H23</f>
        <v>0.7212577160494078</v>
      </c>
      <c r="K23" s="11">
        <f>J23/$J$28</f>
        <v>2.1190684733887015</v>
      </c>
      <c r="L23" s="6" t="str">
        <f>IF(K23&lt;M23,"tn",IF(K23&lt;N23,"*","**"))</f>
        <v>tn</v>
      </c>
      <c r="M23" s="6">
        <f>FINV(5%,$H23,$H$28)</f>
        <v>3.4433567793667246</v>
      </c>
      <c r="N23" s="6">
        <f>FINV(1%,$H23,$H$28)</f>
        <v>5.7190219124822725</v>
      </c>
      <c r="P23" s="2"/>
      <c r="Q23" s="2"/>
    </row>
    <row r="24" spans="1:17" x14ac:dyDescent="0.25">
      <c r="A24" s="8" t="s">
        <v>11</v>
      </c>
      <c r="B24" s="6">
        <f t="shared" si="3"/>
        <v>3.3333333333333335</v>
      </c>
      <c r="C24" s="6">
        <f t="shared" si="4"/>
        <v>2.6666666666666665</v>
      </c>
      <c r="D24" s="6">
        <f t="shared" si="5"/>
        <v>3</v>
      </c>
      <c r="E24" s="6">
        <f t="shared" si="6"/>
        <v>9</v>
      </c>
      <c r="F24" s="6">
        <f t="shared" si="7"/>
        <v>3</v>
      </c>
      <c r="G24" s="17" t="s">
        <v>44</v>
      </c>
      <c r="H24" s="7">
        <f>H18*H19-1</f>
        <v>11</v>
      </c>
      <c r="I24" s="11">
        <f>SUMSQ(E17:E28)/H17-H20</f>
        <v>9.0113811728395206</v>
      </c>
      <c r="J24" s="11">
        <f t="shared" si="8"/>
        <v>0.81921647025813826</v>
      </c>
      <c r="K24" s="11">
        <f>J24/$J$28</f>
        <v>2.4068731001081942</v>
      </c>
      <c r="L24" s="6" t="str">
        <f>IF(K24&lt;M24,"tn",IF(K24&lt;N24,"*","**"))</f>
        <v>*</v>
      </c>
      <c r="M24" s="6">
        <f>FINV(5%,$H24,$H$28)</f>
        <v>2.2585183566229916</v>
      </c>
      <c r="N24" s="6">
        <f>FINV(1%,$H24,$H$28)</f>
        <v>3.1837421959607717</v>
      </c>
      <c r="P24" s="2"/>
      <c r="Q24" s="2"/>
    </row>
    <row r="25" spans="1:17" x14ac:dyDescent="0.25">
      <c r="A25" s="8" t="s">
        <v>6</v>
      </c>
      <c r="B25" s="6">
        <f t="shared" si="3"/>
        <v>1.5</v>
      </c>
      <c r="C25" s="6">
        <f t="shared" si="4"/>
        <v>1.5</v>
      </c>
      <c r="D25" s="6">
        <f t="shared" si="5"/>
        <v>2</v>
      </c>
      <c r="E25" s="6">
        <f t="shared" si="6"/>
        <v>5</v>
      </c>
      <c r="F25" s="6">
        <f t="shared" si="7"/>
        <v>1.6666666666666667</v>
      </c>
      <c r="G25" s="17" t="s">
        <v>22</v>
      </c>
      <c r="H25" s="7">
        <f>H18-1</f>
        <v>2</v>
      </c>
      <c r="I25" s="18">
        <f>SUMSQ(B36:D36)/(H17*H19)-H20</f>
        <v>4.4147376543210441</v>
      </c>
      <c r="J25" s="11">
        <f t="shared" si="8"/>
        <v>2.2073688271605221</v>
      </c>
      <c r="K25" s="11">
        <f>J25/$J$28</f>
        <v>6.4852903292287722</v>
      </c>
      <c r="L25" s="6" t="str">
        <f>IF(K25&lt;M25,"tn",IF(K25&lt;N25,"*","**"))</f>
        <v>**</v>
      </c>
      <c r="M25" s="6">
        <f>FINV(5%,$H25,$H$28)</f>
        <v>3.4433567793667246</v>
      </c>
      <c r="N25" s="6">
        <f>FINV(1%,$H25,$H$28)</f>
        <v>5.7190219124822725</v>
      </c>
      <c r="P25" s="2"/>
      <c r="Q25" s="2"/>
    </row>
    <row r="26" spans="1:17" x14ac:dyDescent="0.25">
      <c r="A26" s="8" t="s">
        <v>3</v>
      </c>
      <c r="B26" s="6">
        <f t="shared" si="3"/>
        <v>1.5</v>
      </c>
      <c r="C26" s="6">
        <f t="shared" si="4"/>
        <v>2.3333333333333335</v>
      </c>
      <c r="D26" s="6">
        <f t="shared" si="5"/>
        <v>2</v>
      </c>
      <c r="E26" s="6">
        <f t="shared" si="6"/>
        <v>5.8333333333333339</v>
      </c>
      <c r="F26" s="6">
        <f t="shared" si="7"/>
        <v>1.9444444444444446</v>
      </c>
      <c r="G26" s="17" t="s">
        <v>23</v>
      </c>
      <c r="H26" s="7">
        <f>H19-1</f>
        <v>3</v>
      </c>
      <c r="I26" s="11">
        <f>SUMSQ(E32:E35)/(H17*H18)-H20</f>
        <v>1.0900848765432727</v>
      </c>
      <c r="J26" s="11">
        <f t="shared" si="8"/>
        <v>0.36336162551442425</v>
      </c>
      <c r="K26" s="11">
        <f>J26/$J$28</f>
        <v>1.0675631579851856</v>
      </c>
      <c r="L26" s="6" t="str">
        <f>IF(K26&lt;M26,"tn",IF(K26&lt;N26,"*","**"))</f>
        <v>tn</v>
      </c>
      <c r="M26" s="6">
        <f>FINV(5%,$H26,$H$28)</f>
        <v>3.0491249886524128</v>
      </c>
      <c r="N26" s="6">
        <f>FINV(1%,$H26,$H$28)</f>
        <v>4.8166057778160596</v>
      </c>
      <c r="P26" s="2"/>
      <c r="Q26" s="2"/>
    </row>
    <row r="27" spans="1:17" x14ac:dyDescent="0.25">
      <c r="A27" s="8" t="s">
        <v>7</v>
      </c>
      <c r="B27" s="6">
        <f t="shared" si="3"/>
        <v>2</v>
      </c>
      <c r="C27" s="6">
        <f t="shared" si="4"/>
        <v>2</v>
      </c>
      <c r="D27" s="6">
        <f t="shared" si="5"/>
        <v>2.3333333333333335</v>
      </c>
      <c r="E27" s="6">
        <f t="shared" si="6"/>
        <v>6.3333333333333339</v>
      </c>
      <c r="F27" s="6">
        <f t="shared" si="7"/>
        <v>2.1111111111111112</v>
      </c>
      <c r="G27" s="17" t="s">
        <v>30</v>
      </c>
      <c r="H27" s="8">
        <f>H25*H26</f>
        <v>6</v>
      </c>
      <c r="I27" s="11">
        <f>I24-I25-I26</f>
        <v>3.5065586419752037</v>
      </c>
      <c r="J27" s="11">
        <f t="shared" si="8"/>
        <v>0.58442644032920066</v>
      </c>
      <c r="K27" s="11">
        <f>J27/$J$28</f>
        <v>1.7170556614628389</v>
      </c>
      <c r="L27" s="6" t="str">
        <f>IF(K27&lt;M27,"tn",IF(K27&lt;N27,"*","**"))</f>
        <v>tn</v>
      </c>
      <c r="M27" s="6">
        <f>FINV(5%,$H27,$H$28)</f>
        <v>2.5490614138436585</v>
      </c>
      <c r="N27" s="6">
        <f>FINV(1%,$H27,$H$28)</f>
        <v>3.7583014350037565</v>
      </c>
      <c r="P27" s="2"/>
      <c r="Q27" s="2"/>
    </row>
    <row r="28" spans="1:17" x14ac:dyDescent="0.25">
      <c r="A28" s="8" t="s">
        <v>13</v>
      </c>
      <c r="B28" s="6">
        <f t="shared" si="3"/>
        <v>2</v>
      </c>
      <c r="C28" s="6">
        <f t="shared" si="4"/>
        <v>2</v>
      </c>
      <c r="D28" s="6">
        <f t="shared" si="5"/>
        <v>2.5</v>
      </c>
      <c r="E28" s="6">
        <f t="shared" si="6"/>
        <v>6.5</v>
      </c>
      <c r="F28" s="6">
        <f t="shared" si="7"/>
        <v>2.1666666666666665</v>
      </c>
      <c r="G28" s="17" t="s">
        <v>45</v>
      </c>
      <c r="H28" s="7">
        <f>H29-H24-H23</f>
        <v>22</v>
      </c>
      <c r="I28" s="11">
        <f>I29-I24-I23</f>
        <v>7.4880401234568126</v>
      </c>
      <c r="J28" s="11">
        <f t="shared" si="8"/>
        <v>0.34036546015712782</v>
      </c>
      <c r="K28" s="12"/>
      <c r="L28" s="9"/>
      <c r="M28" s="9"/>
      <c r="N28" s="9"/>
      <c r="P28" s="2"/>
      <c r="Q28" s="2"/>
    </row>
    <row r="29" spans="1:17" x14ac:dyDescent="0.25">
      <c r="A29" s="8"/>
      <c r="B29" s="6">
        <f>SUM(B17:B28)</f>
        <v>26.166666666666668</v>
      </c>
      <c r="C29" s="6">
        <f>SUM(C17:C28)</f>
        <v>32</v>
      </c>
      <c r="D29" s="6">
        <f>SUM(D17:D28)</f>
        <v>29.749999999999996</v>
      </c>
      <c r="E29" s="6">
        <f>SUM(E17:E28)</f>
        <v>87.916666666666657</v>
      </c>
      <c r="F29" s="6">
        <f>AVERAGE(B17:D28)</f>
        <v>2.4421296296296293</v>
      </c>
      <c r="G29" s="17" t="s">
        <v>46</v>
      </c>
      <c r="H29" s="7">
        <f>(3*3*4)-1</f>
        <v>35</v>
      </c>
      <c r="I29" s="11">
        <f>SUMSQ(B17:D28)-H20</f>
        <v>17.941936728395149</v>
      </c>
      <c r="J29" s="12"/>
      <c r="K29" s="13"/>
      <c r="L29" s="10"/>
      <c r="M29" s="10"/>
      <c r="N29" s="10"/>
    </row>
    <row r="30" spans="1:17" x14ac:dyDescent="0.25">
      <c r="A30" s="3" t="s">
        <v>31</v>
      </c>
      <c r="H30" s="1"/>
      <c r="I30" s="1"/>
      <c r="J30" s="1"/>
    </row>
    <row r="31" spans="1:17" x14ac:dyDescent="0.25">
      <c r="A31" s="8" t="s">
        <v>23</v>
      </c>
      <c r="B31" s="8" t="s">
        <v>32</v>
      </c>
      <c r="C31" s="8" t="s">
        <v>33</v>
      </c>
      <c r="D31" s="8" t="s">
        <v>34</v>
      </c>
      <c r="E31" s="8" t="s">
        <v>16</v>
      </c>
      <c r="F31" s="8" t="s">
        <v>39</v>
      </c>
      <c r="H31" s="19"/>
      <c r="I31" s="19"/>
      <c r="J31" s="19"/>
    </row>
    <row r="32" spans="1:17" x14ac:dyDescent="0.25">
      <c r="A32" s="8" t="s">
        <v>35</v>
      </c>
      <c r="B32" s="6">
        <f>E17</f>
        <v>6.3333333333333339</v>
      </c>
      <c r="C32" s="6">
        <f>E21</f>
        <v>9.6666666666666661</v>
      </c>
      <c r="D32" s="6">
        <f>E25</f>
        <v>5</v>
      </c>
      <c r="E32" s="6">
        <f>SUM(B32:D32)</f>
        <v>21</v>
      </c>
      <c r="F32" s="8">
        <f>E32/9</f>
        <v>2.3333333333333335</v>
      </c>
      <c r="H32" s="19"/>
      <c r="I32" s="19"/>
      <c r="J32" s="19"/>
    </row>
    <row r="33" spans="1:14" x14ac:dyDescent="0.25">
      <c r="A33" s="8" t="s">
        <v>36</v>
      </c>
      <c r="B33" s="6">
        <f t="shared" ref="B33:B35" si="9">E18</f>
        <v>9.5</v>
      </c>
      <c r="C33" s="6">
        <f t="shared" ref="C33:C35" si="10">E22</f>
        <v>7.3333333333333339</v>
      </c>
      <c r="D33" s="6">
        <f t="shared" ref="D33:D35" si="11">E26</f>
        <v>5.8333333333333339</v>
      </c>
      <c r="E33" s="6">
        <f t="shared" ref="E33:E35" si="12">SUM(B33:D33)</f>
        <v>22.666666666666671</v>
      </c>
      <c r="F33" s="8">
        <f t="shared" ref="F33:F36" si="13">E33/9</f>
        <v>2.518518518518519</v>
      </c>
      <c r="H33" s="20"/>
      <c r="I33" s="20"/>
      <c r="J33" s="20"/>
    </row>
    <row r="34" spans="1:14" x14ac:dyDescent="0.25">
      <c r="A34" s="8" t="s">
        <v>37</v>
      </c>
      <c r="B34" s="6">
        <f t="shared" si="9"/>
        <v>6</v>
      </c>
      <c r="C34" s="6">
        <f t="shared" si="10"/>
        <v>7.75</v>
      </c>
      <c r="D34" s="6">
        <f t="shared" si="11"/>
        <v>6.3333333333333339</v>
      </c>
      <c r="E34" s="6">
        <f t="shared" si="12"/>
        <v>20.083333333333336</v>
      </c>
      <c r="F34" s="8">
        <f t="shared" si="13"/>
        <v>2.2314814814814818</v>
      </c>
      <c r="H34" s="21"/>
      <c r="I34" s="20"/>
      <c r="J34" s="20"/>
      <c r="L34" s="22"/>
      <c r="M34" s="22"/>
      <c r="N34" s="22"/>
    </row>
    <row r="35" spans="1:14" x14ac:dyDescent="0.25">
      <c r="A35" s="8" t="s">
        <v>38</v>
      </c>
      <c r="B35" s="6">
        <f t="shared" si="9"/>
        <v>8.6666666666666661</v>
      </c>
      <c r="C35" s="6">
        <f t="shared" si="10"/>
        <v>9</v>
      </c>
      <c r="D35" s="6">
        <f t="shared" si="11"/>
        <v>6.5</v>
      </c>
      <c r="E35" s="6">
        <f t="shared" si="12"/>
        <v>24.166666666666664</v>
      </c>
      <c r="F35" s="8">
        <f t="shared" si="13"/>
        <v>2.6851851851851851</v>
      </c>
      <c r="H35" s="1"/>
      <c r="I35" s="1"/>
      <c r="J35" s="1"/>
      <c r="L35" s="22"/>
      <c r="M35" s="22"/>
      <c r="N35" s="1"/>
    </row>
    <row r="36" spans="1:14" x14ac:dyDescent="0.25">
      <c r="A36" s="8" t="s">
        <v>16</v>
      </c>
      <c r="B36" s="6">
        <f>SUM(B32:B35)</f>
        <v>30.5</v>
      </c>
      <c r="C36" s="6">
        <f t="shared" ref="C36:D36" si="14">SUM(C32:C35)</f>
        <v>33.75</v>
      </c>
      <c r="D36" s="6">
        <f t="shared" si="14"/>
        <v>23.666666666666668</v>
      </c>
      <c r="E36" s="6">
        <f>SUM(E32:E35)</f>
        <v>87.916666666666671</v>
      </c>
      <c r="F36" s="8">
        <f t="shared" si="13"/>
        <v>9.768518518518519</v>
      </c>
      <c r="H36" s="8" t="s">
        <v>44</v>
      </c>
      <c r="I36" s="8" t="s">
        <v>47</v>
      </c>
      <c r="J36" s="8" t="s">
        <v>48</v>
      </c>
      <c r="K36" s="2"/>
      <c r="L36" s="22"/>
      <c r="M36" s="22"/>
      <c r="N36" s="1"/>
    </row>
    <row r="37" spans="1:14" x14ac:dyDescent="0.25">
      <c r="A37" s="8"/>
      <c r="B37" s="8">
        <f>B36/12</f>
        <v>2.5416666666666665</v>
      </c>
      <c r="C37" s="8">
        <f t="shared" ref="C37:D37" si="15">C36/12</f>
        <v>2.8125</v>
      </c>
      <c r="D37" s="8">
        <f t="shared" si="15"/>
        <v>1.9722222222222223</v>
      </c>
      <c r="E37" s="8"/>
      <c r="F37" s="8"/>
      <c r="H37" s="8" t="s">
        <v>22</v>
      </c>
      <c r="I37" s="8"/>
      <c r="J37" s="8"/>
      <c r="L37" s="22"/>
      <c r="M37" s="22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8" t="s">
        <v>32</v>
      </c>
      <c r="I38" s="11">
        <f>B36/12</f>
        <v>2.5416666666666665</v>
      </c>
      <c r="J38" s="8" t="s">
        <v>54</v>
      </c>
      <c r="K38" s="29"/>
      <c r="L38" s="22"/>
      <c r="M38" s="22"/>
      <c r="N38" s="1"/>
    </row>
    <row r="39" spans="1:14" x14ac:dyDescent="0.25">
      <c r="A39" s="1"/>
      <c r="B39" s="1"/>
      <c r="C39" s="1"/>
      <c r="D39" s="15"/>
      <c r="E39" s="1"/>
      <c r="F39" s="1"/>
      <c r="H39" s="8" t="s">
        <v>33</v>
      </c>
      <c r="I39" s="11">
        <f>C36/12</f>
        <v>2.8125</v>
      </c>
      <c r="J39" s="8" t="s">
        <v>53</v>
      </c>
      <c r="L39" s="22"/>
      <c r="M39" s="22"/>
      <c r="N39" s="1"/>
    </row>
    <row r="40" spans="1:14" x14ac:dyDescent="0.25">
      <c r="A40" s="1"/>
      <c r="B40" s="1"/>
      <c r="C40" s="1"/>
      <c r="D40" s="1"/>
      <c r="E40" s="1"/>
      <c r="F40" s="1"/>
      <c r="H40" s="8" t="s">
        <v>34</v>
      </c>
      <c r="I40" s="11">
        <f>D36/12</f>
        <v>1.9722222222222223</v>
      </c>
      <c r="J40" s="8" t="s">
        <v>49</v>
      </c>
      <c r="K40" s="33"/>
      <c r="L40" s="22"/>
      <c r="M40" s="22"/>
      <c r="N40" s="1"/>
    </row>
    <row r="41" spans="1:14" x14ac:dyDescent="0.25">
      <c r="A41" s="1"/>
      <c r="B41" s="1"/>
      <c r="C41" s="1"/>
      <c r="D41" s="1"/>
      <c r="E41" s="1"/>
      <c r="F41" s="1" t="s">
        <v>50</v>
      </c>
      <c r="G41" s="23">
        <v>3.5550000000000002</v>
      </c>
      <c r="H41" s="27" t="s">
        <v>51</v>
      </c>
      <c r="I41" s="28">
        <f>G41*(J28/(H17*H19))^0.5</f>
        <v>0.59871718383294892</v>
      </c>
      <c r="J41" s="26"/>
      <c r="L41" s="22"/>
      <c r="M41" s="22"/>
      <c r="N41" s="1"/>
    </row>
    <row r="42" spans="1:14" x14ac:dyDescent="0.25">
      <c r="H42" s="30"/>
      <c r="I42" s="31"/>
      <c r="J42" s="32"/>
      <c r="L42" s="22"/>
      <c r="M42" s="22"/>
      <c r="N42" s="1"/>
    </row>
    <row r="43" spans="1:14" x14ac:dyDescent="0.25">
      <c r="A43" s="1"/>
      <c r="B43" s="1"/>
      <c r="C43" s="1"/>
      <c r="D43" s="1"/>
      <c r="E43" s="1"/>
      <c r="F43" s="1"/>
      <c r="H43" s="1"/>
      <c r="I43" s="29"/>
      <c r="J43" s="1"/>
      <c r="L43" s="22"/>
      <c r="M43" s="22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29"/>
      <c r="J44" s="1"/>
      <c r="K44" s="1"/>
      <c r="L44" s="22"/>
      <c r="M44" s="22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29"/>
      <c r="J45" s="1"/>
      <c r="K45" s="1"/>
      <c r="L45" s="22"/>
      <c r="M45" s="22"/>
      <c r="N45" s="1"/>
    </row>
    <row r="46" spans="1:14" x14ac:dyDescent="0.25">
      <c r="A46" s="1"/>
      <c r="B46" s="1"/>
      <c r="C46" s="1"/>
      <c r="D46" s="1"/>
      <c r="E46" s="1"/>
      <c r="F46" s="1"/>
      <c r="H46" s="1"/>
      <c r="I46" s="29"/>
      <c r="J46" s="1"/>
      <c r="L46" s="22"/>
      <c r="M46" s="22"/>
      <c r="N46" s="1"/>
    </row>
    <row r="47" spans="1:14" x14ac:dyDescent="0.25">
      <c r="A47" s="1"/>
      <c r="B47" s="1"/>
      <c r="C47" s="1"/>
      <c r="D47" s="1"/>
      <c r="E47" s="1"/>
      <c r="F47" s="1"/>
      <c r="G47" s="25"/>
      <c r="H47" s="2"/>
      <c r="I47" s="29"/>
      <c r="J4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22" workbookViewId="0">
      <selection activeCell="G42" sqref="G42"/>
    </sheetView>
  </sheetViews>
  <sheetFormatPr defaultRowHeight="15" x14ac:dyDescent="0.25"/>
  <sheetData>
    <row r="1" spans="1:18" x14ac:dyDescent="0.25">
      <c r="A1" s="1"/>
      <c r="B1" s="1"/>
      <c r="C1" s="1"/>
      <c r="D1" s="1" t="s">
        <v>0</v>
      </c>
      <c r="E1" s="1"/>
      <c r="F1" s="1"/>
      <c r="G1" s="1"/>
      <c r="H1" s="1" t="s">
        <v>1</v>
      </c>
      <c r="I1" s="1"/>
      <c r="J1" s="1"/>
      <c r="K1" s="1"/>
      <c r="L1" s="1"/>
      <c r="M1" s="1"/>
      <c r="N1" s="1" t="s">
        <v>2</v>
      </c>
    </row>
    <row r="2" spans="1:18" x14ac:dyDescent="0.25">
      <c r="A2" s="1" t="s">
        <v>15</v>
      </c>
      <c r="B2" s="1">
        <v>1</v>
      </c>
      <c r="C2" s="1">
        <v>2</v>
      </c>
      <c r="D2" s="1">
        <v>3</v>
      </c>
      <c r="E2" s="1">
        <v>4</v>
      </c>
      <c r="F2" s="1" t="s">
        <v>17</v>
      </c>
      <c r="G2" s="1"/>
      <c r="H2" s="1">
        <v>1</v>
      </c>
      <c r="I2" s="2">
        <v>2</v>
      </c>
      <c r="J2" s="2">
        <v>3</v>
      </c>
      <c r="K2" s="2">
        <v>4</v>
      </c>
      <c r="L2" s="1" t="s">
        <v>17</v>
      </c>
      <c r="M2" s="1"/>
      <c r="N2" s="1">
        <v>1</v>
      </c>
      <c r="O2" s="2">
        <v>2</v>
      </c>
      <c r="P2" s="2">
        <v>3</v>
      </c>
      <c r="Q2" s="2">
        <v>4</v>
      </c>
      <c r="R2" t="s">
        <v>17</v>
      </c>
    </row>
    <row r="3" spans="1:18" x14ac:dyDescent="0.25">
      <c r="A3" t="s">
        <v>4</v>
      </c>
      <c r="B3" s="2">
        <v>1</v>
      </c>
      <c r="C3" s="2">
        <v>3</v>
      </c>
      <c r="D3" s="2">
        <v>2</v>
      </c>
      <c r="E3" s="2"/>
      <c r="F3">
        <f>AVERAGE(B3:E3)</f>
        <v>2</v>
      </c>
      <c r="H3">
        <v>2</v>
      </c>
      <c r="I3">
        <v>3</v>
      </c>
      <c r="J3">
        <v>2</v>
      </c>
      <c r="K3">
        <v>2</v>
      </c>
      <c r="L3">
        <f>AVERAGE(H3:K3)</f>
        <v>2.25</v>
      </c>
      <c r="N3" s="2">
        <v>2</v>
      </c>
      <c r="O3" s="2">
        <v>4</v>
      </c>
      <c r="P3" s="2">
        <v>2</v>
      </c>
      <c r="Q3" s="2">
        <v>2</v>
      </c>
      <c r="R3">
        <f>AVERAGE(N3:Q3)</f>
        <v>2.5</v>
      </c>
    </row>
    <row r="4" spans="1:18" x14ac:dyDescent="0.25">
      <c r="A4" t="s">
        <v>9</v>
      </c>
      <c r="B4" s="2">
        <v>3</v>
      </c>
      <c r="C4" s="2">
        <v>3</v>
      </c>
      <c r="D4" s="2">
        <v>4</v>
      </c>
      <c r="E4" s="2">
        <v>2</v>
      </c>
      <c r="F4">
        <f t="shared" ref="F4:F14" si="0">AVERAGE(B4:E4)</f>
        <v>3</v>
      </c>
      <c r="H4">
        <v>4</v>
      </c>
      <c r="I4">
        <v>4</v>
      </c>
      <c r="J4">
        <v>3</v>
      </c>
      <c r="K4">
        <v>3</v>
      </c>
      <c r="L4">
        <f t="shared" ref="L4:L14" si="1">AVERAGE(H4:K4)</f>
        <v>3.5</v>
      </c>
      <c r="N4" s="2">
        <v>2</v>
      </c>
      <c r="O4" s="2">
        <v>3</v>
      </c>
      <c r="P4" s="2">
        <v>2</v>
      </c>
      <c r="Q4" s="2">
        <v>2</v>
      </c>
      <c r="R4">
        <f t="shared" ref="R4:R14" si="2">AVERAGE(N4:Q4)</f>
        <v>2.25</v>
      </c>
    </row>
    <row r="5" spans="1:18" x14ac:dyDescent="0.25">
      <c r="A5" t="s">
        <v>5</v>
      </c>
      <c r="B5" s="2">
        <v>1</v>
      </c>
      <c r="C5" s="2">
        <v>3</v>
      </c>
      <c r="D5" s="2">
        <v>2</v>
      </c>
      <c r="E5" s="2"/>
      <c r="F5">
        <f t="shared" si="0"/>
        <v>2</v>
      </c>
      <c r="H5">
        <v>3</v>
      </c>
      <c r="I5">
        <v>3</v>
      </c>
      <c r="J5">
        <v>2</v>
      </c>
      <c r="L5">
        <f t="shared" si="1"/>
        <v>2.6666666666666665</v>
      </c>
      <c r="N5" s="2">
        <v>3</v>
      </c>
      <c r="O5" s="2">
        <v>3</v>
      </c>
      <c r="P5" s="2">
        <v>3</v>
      </c>
      <c r="Q5" s="2">
        <v>2</v>
      </c>
      <c r="R5">
        <f t="shared" si="2"/>
        <v>2.75</v>
      </c>
    </row>
    <row r="6" spans="1:18" x14ac:dyDescent="0.25">
      <c r="A6" t="s">
        <v>10</v>
      </c>
      <c r="B6" s="2">
        <v>1</v>
      </c>
      <c r="C6" s="2">
        <v>2</v>
      </c>
      <c r="D6" s="2">
        <v>2</v>
      </c>
      <c r="E6" s="2"/>
      <c r="F6">
        <f t="shared" si="0"/>
        <v>1.6666666666666667</v>
      </c>
      <c r="H6">
        <v>2</v>
      </c>
      <c r="I6">
        <v>3</v>
      </c>
      <c r="J6">
        <v>3</v>
      </c>
      <c r="L6">
        <f t="shared" si="1"/>
        <v>2.6666666666666665</v>
      </c>
      <c r="N6" s="2">
        <v>5</v>
      </c>
      <c r="O6" s="2">
        <v>2</v>
      </c>
      <c r="P6" s="2">
        <v>2</v>
      </c>
      <c r="Q6" s="2">
        <v>3</v>
      </c>
      <c r="R6">
        <f t="shared" si="2"/>
        <v>3</v>
      </c>
    </row>
    <row r="7" spans="1:18" x14ac:dyDescent="0.25">
      <c r="A7" t="s">
        <v>8</v>
      </c>
      <c r="B7" s="2">
        <v>1</v>
      </c>
      <c r="C7" s="2">
        <v>3</v>
      </c>
      <c r="D7" s="2">
        <v>3</v>
      </c>
      <c r="E7" s="2"/>
      <c r="F7">
        <f t="shared" si="0"/>
        <v>2.3333333333333335</v>
      </c>
      <c r="H7">
        <v>2</v>
      </c>
      <c r="I7">
        <v>3</v>
      </c>
      <c r="J7">
        <v>4</v>
      </c>
      <c r="L7">
        <f t="shared" si="1"/>
        <v>3</v>
      </c>
      <c r="N7" s="2">
        <v>4</v>
      </c>
      <c r="O7" s="2">
        <v>3</v>
      </c>
      <c r="P7" s="2">
        <v>2</v>
      </c>
      <c r="Q7" s="2">
        <v>2</v>
      </c>
      <c r="R7">
        <f t="shared" si="2"/>
        <v>2.75</v>
      </c>
    </row>
    <row r="8" spans="1:18" x14ac:dyDescent="0.25">
      <c r="A8" t="s">
        <v>14</v>
      </c>
      <c r="B8" s="2">
        <v>1</v>
      </c>
      <c r="C8" s="2">
        <v>4</v>
      </c>
      <c r="D8" s="2"/>
      <c r="E8" s="2"/>
      <c r="F8">
        <f t="shared" si="0"/>
        <v>2.5</v>
      </c>
      <c r="H8">
        <v>2</v>
      </c>
      <c r="I8">
        <v>1</v>
      </c>
      <c r="J8">
        <v>2</v>
      </c>
      <c r="L8">
        <f t="shared" si="1"/>
        <v>1.6666666666666667</v>
      </c>
      <c r="N8" s="2">
        <v>3</v>
      </c>
      <c r="O8" s="2">
        <v>2</v>
      </c>
      <c r="P8" s="2">
        <v>2</v>
      </c>
      <c r="Q8" s="2"/>
      <c r="R8">
        <f t="shared" si="2"/>
        <v>2.3333333333333335</v>
      </c>
    </row>
    <row r="9" spans="1:18" x14ac:dyDescent="0.25">
      <c r="A9" t="s">
        <v>12</v>
      </c>
      <c r="B9" s="2">
        <v>2</v>
      </c>
      <c r="C9" s="2">
        <v>3</v>
      </c>
      <c r="D9" s="2"/>
      <c r="E9" s="2"/>
      <c r="F9">
        <f t="shared" si="0"/>
        <v>2.5</v>
      </c>
      <c r="H9">
        <v>2</v>
      </c>
      <c r="I9">
        <v>2</v>
      </c>
      <c r="J9">
        <v>3</v>
      </c>
      <c r="L9">
        <f t="shared" si="1"/>
        <v>2.3333333333333335</v>
      </c>
      <c r="N9" s="2">
        <v>5</v>
      </c>
      <c r="O9" s="2">
        <v>4</v>
      </c>
      <c r="P9" s="2">
        <v>3</v>
      </c>
      <c r="Q9" s="2">
        <v>2</v>
      </c>
      <c r="R9">
        <f t="shared" si="2"/>
        <v>3.5</v>
      </c>
    </row>
    <row r="10" spans="1:18" x14ac:dyDescent="0.25">
      <c r="A10" t="s">
        <v>11</v>
      </c>
      <c r="B10" s="2">
        <v>1</v>
      </c>
      <c r="C10" s="2">
        <v>3</v>
      </c>
      <c r="D10" s="2">
        <v>3</v>
      </c>
      <c r="E10" s="2">
        <v>4</v>
      </c>
      <c r="F10">
        <f t="shared" si="0"/>
        <v>2.75</v>
      </c>
      <c r="H10">
        <v>2</v>
      </c>
      <c r="I10">
        <v>2</v>
      </c>
      <c r="J10">
        <v>3</v>
      </c>
      <c r="L10">
        <f t="shared" si="1"/>
        <v>2.3333333333333335</v>
      </c>
      <c r="N10" s="2">
        <v>4</v>
      </c>
      <c r="O10" s="2">
        <v>2</v>
      </c>
      <c r="P10" s="2">
        <v>3</v>
      </c>
      <c r="Q10" s="2">
        <v>3</v>
      </c>
      <c r="R10">
        <f t="shared" si="2"/>
        <v>3</v>
      </c>
    </row>
    <row r="11" spans="1:18" x14ac:dyDescent="0.25">
      <c r="A11" t="s">
        <v>6</v>
      </c>
      <c r="B11" s="2">
        <v>1</v>
      </c>
      <c r="C11" s="2">
        <v>2</v>
      </c>
      <c r="D11" s="2"/>
      <c r="F11">
        <f t="shared" si="0"/>
        <v>1.5</v>
      </c>
      <c r="H11">
        <v>2</v>
      </c>
      <c r="I11">
        <v>2</v>
      </c>
      <c r="L11">
        <f t="shared" si="1"/>
        <v>2</v>
      </c>
      <c r="N11" s="2">
        <v>1</v>
      </c>
      <c r="O11" s="2">
        <v>2</v>
      </c>
      <c r="P11" s="2">
        <v>1</v>
      </c>
      <c r="Q11" s="2"/>
      <c r="R11">
        <f t="shared" si="2"/>
        <v>1.3333333333333333</v>
      </c>
    </row>
    <row r="12" spans="1:18" x14ac:dyDescent="0.25">
      <c r="A12" t="s">
        <v>3</v>
      </c>
      <c r="B12" s="2">
        <v>2</v>
      </c>
      <c r="C12" s="2">
        <v>3</v>
      </c>
      <c r="D12" s="2"/>
      <c r="E12" s="2"/>
      <c r="F12">
        <f t="shared" si="0"/>
        <v>2.5</v>
      </c>
      <c r="H12">
        <v>1</v>
      </c>
      <c r="I12">
        <v>3</v>
      </c>
      <c r="J12">
        <v>2</v>
      </c>
      <c r="L12">
        <f t="shared" si="1"/>
        <v>2</v>
      </c>
      <c r="N12" s="2">
        <v>1</v>
      </c>
      <c r="O12" s="2">
        <v>2</v>
      </c>
      <c r="P12" s="2">
        <v>3</v>
      </c>
      <c r="Q12" s="2"/>
      <c r="R12">
        <f t="shared" si="2"/>
        <v>2</v>
      </c>
    </row>
    <row r="13" spans="1:18" x14ac:dyDescent="0.25">
      <c r="A13" t="s">
        <v>7</v>
      </c>
      <c r="B13" s="2">
        <v>2</v>
      </c>
      <c r="C13" s="2"/>
      <c r="D13" s="2"/>
      <c r="E13" s="2"/>
      <c r="F13">
        <f t="shared" si="0"/>
        <v>2</v>
      </c>
      <c r="H13">
        <v>3</v>
      </c>
      <c r="I13">
        <v>2</v>
      </c>
      <c r="J13">
        <v>1</v>
      </c>
      <c r="L13">
        <f t="shared" si="1"/>
        <v>2</v>
      </c>
      <c r="N13" s="2">
        <v>1</v>
      </c>
      <c r="O13" s="2">
        <v>1</v>
      </c>
      <c r="P13" s="2">
        <v>1</v>
      </c>
      <c r="Q13" s="2"/>
      <c r="R13">
        <f t="shared" si="2"/>
        <v>1</v>
      </c>
    </row>
    <row r="14" spans="1:18" x14ac:dyDescent="0.25">
      <c r="A14" t="s">
        <v>13</v>
      </c>
      <c r="B14">
        <v>1</v>
      </c>
      <c r="F14">
        <f t="shared" si="0"/>
        <v>1</v>
      </c>
      <c r="H14">
        <v>1</v>
      </c>
      <c r="I14">
        <v>2</v>
      </c>
      <c r="J14">
        <v>2</v>
      </c>
      <c r="L14">
        <f t="shared" si="1"/>
        <v>1.6666666666666667</v>
      </c>
      <c r="N14" s="2">
        <v>1</v>
      </c>
      <c r="O14" s="2">
        <v>1</v>
      </c>
      <c r="P14" s="2">
        <v>2</v>
      </c>
      <c r="Q14" s="2"/>
      <c r="R14">
        <f t="shared" si="2"/>
        <v>1.3333333333333333</v>
      </c>
    </row>
    <row r="16" spans="1:18" x14ac:dyDescent="0.25">
      <c r="A16" s="8" t="s">
        <v>15</v>
      </c>
      <c r="B16" s="8" t="s">
        <v>18</v>
      </c>
      <c r="C16" s="8" t="s">
        <v>19</v>
      </c>
      <c r="D16" s="8" t="s">
        <v>20</v>
      </c>
      <c r="E16" s="8" t="s">
        <v>16</v>
      </c>
      <c r="F16" s="8" t="s">
        <v>39</v>
      </c>
      <c r="G16" s="3" t="s">
        <v>21</v>
      </c>
      <c r="O16" s="2"/>
      <c r="P16" s="2"/>
      <c r="Q16" s="2"/>
    </row>
    <row r="17" spans="1:17" x14ac:dyDescent="0.25">
      <c r="A17" s="8" t="s">
        <v>4</v>
      </c>
      <c r="B17" s="6">
        <f t="shared" ref="B17:B28" si="3">AVERAGE(B3:E3)</f>
        <v>2</v>
      </c>
      <c r="C17" s="6">
        <f t="shared" ref="C17:C28" si="4">AVERAGE(H3:K3)</f>
        <v>2.25</v>
      </c>
      <c r="D17" s="6">
        <f t="shared" ref="D17:D28" si="5">AVERAGE(N3:Q3)</f>
        <v>2.5</v>
      </c>
      <c r="E17" s="6">
        <f t="shared" ref="E17:E28" si="6">SUM(B17:D17)</f>
        <v>6.75</v>
      </c>
      <c r="F17" s="6">
        <f t="shared" ref="F17:F28" si="7">AVERAGE(B17:D17)</f>
        <v>2.25</v>
      </c>
      <c r="G17" s="4" t="s">
        <v>40</v>
      </c>
      <c r="H17" s="5">
        <v>3</v>
      </c>
      <c r="I17" s="4"/>
      <c r="J17" s="4"/>
      <c r="K17" s="4"/>
      <c r="L17" s="4"/>
      <c r="M17" s="4"/>
      <c r="N17" s="4"/>
      <c r="P17" s="2"/>
      <c r="Q17" s="2"/>
    </row>
    <row r="18" spans="1:17" x14ac:dyDescent="0.25">
      <c r="A18" s="8" t="s">
        <v>9</v>
      </c>
      <c r="B18" s="6">
        <f t="shared" si="3"/>
        <v>3</v>
      </c>
      <c r="C18" s="6">
        <f t="shared" si="4"/>
        <v>3.5</v>
      </c>
      <c r="D18" s="6">
        <f t="shared" si="5"/>
        <v>2.25</v>
      </c>
      <c r="E18" s="6">
        <f t="shared" si="6"/>
        <v>8.75</v>
      </c>
      <c r="F18" s="6">
        <f t="shared" si="7"/>
        <v>2.9166666666666665</v>
      </c>
      <c r="G18" s="4" t="s">
        <v>41</v>
      </c>
      <c r="H18" s="14">
        <v>3</v>
      </c>
      <c r="I18" s="15"/>
      <c r="J18" s="15"/>
      <c r="K18" s="4"/>
      <c r="L18" s="4"/>
      <c r="M18" s="4"/>
      <c r="N18" s="4"/>
      <c r="P18" s="2"/>
      <c r="Q18" s="2"/>
    </row>
    <row r="19" spans="1:17" x14ac:dyDescent="0.25">
      <c r="A19" s="8" t="s">
        <v>5</v>
      </c>
      <c r="B19" s="6">
        <f t="shared" si="3"/>
        <v>2</v>
      </c>
      <c r="C19" s="6">
        <f t="shared" si="4"/>
        <v>2.6666666666666665</v>
      </c>
      <c r="D19" s="6">
        <f t="shared" si="5"/>
        <v>2.75</v>
      </c>
      <c r="E19" s="6">
        <f t="shared" si="6"/>
        <v>7.4166666666666661</v>
      </c>
      <c r="F19" s="6">
        <f t="shared" si="7"/>
        <v>2.4722222222222219</v>
      </c>
      <c r="G19" s="4" t="s">
        <v>42</v>
      </c>
      <c r="H19" s="14">
        <v>4</v>
      </c>
      <c r="I19" s="15"/>
      <c r="J19" s="15"/>
      <c r="K19" s="4"/>
      <c r="L19" s="4"/>
      <c r="M19" s="4"/>
      <c r="N19" s="4"/>
      <c r="P19" s="2"/>
      <c r="Q19" s="2"/>
    </row>
    <row r="20" spans="1:17" x14ac:dyDescent="0.25">
      <c r="A20" s="8" t="s">
        <v>10</v>
      </c>
      <c r="B20" s="6">
        <f t="shared" si="3"/>
        <v>1.6666666666666667</v>
      </c>
      <c r="C20" s="6">
        <f t="shared" si="4"/>
        <v>2.6666666666666665</v>
      </c>
      <c r="D20" s="6">
        <f t="shared" si="5"/>
        <v>3</v>
      </c>
      <c r="E20" s="6">
        <f t="shared" si="6"/>
        <v>7.333333333333333</v>
      </c>
      <c r="F20" s="6">
        <f t="shared" si="7"/>
        <v>2.4444444444444442</v>
      </c>
      <c r="G20" s="4" t="s">
        <v>24</v>
      </c>
      <c r="H20" s="16">
        <f>(E29^2)/(H17*H18*H19)</f>
        <v>184.88445216049382</v>
      </c>
      <c r="I20" s="15"/>
      <c r="J20" s="15"/>
      <c r="K20" s="4"/>
      <c r="L20" s="4"/>
      <c r="M20" s="4"/>
      <c r="N20" s="4"/>
      <c r="P20" s="2"/>
      <c r="Q20" s="2"/>
    </row>
    <row r="21" spans="1:17" x14ac:dyDescent="0.25">
      <c r="A21" s="8" t="s">
        <v>8</v>
      </c>
      <c r="B21" s="6">
        <f t="shared" si="3"/>
        <v>2.3333333333333335</v>
      </c>
      <c r="C21" s="6">
        <f t="shared" si="4"/>
        <v>3</v>
      </c>
      <c r="D21" s="6">
        <f t="shared" si="5"/>
        <v>2.75</v>
      </c>
      <c r="E21" s="6">
        <f t="shared" si="6"/>
        <v>8.0833333333333339</v>
      </c>
      <c r="F21" s="6">
        <f t="shared" si="7"/>
        <v>2.6944444444444446</v>
      </c>
      <c r="G21" s="4"/>
      <c r="H21" s="15"/>
      <c r="I21" s="15"/>
      <c r="J21" s="15"/>
      <c r="K21" s="4"/>
      <c r="L21" s="4"/>
      <c r="M21" s="4"/>
      <c r="N21" s="4"/>
      <c r="P21" s="2"/>
      <c r="Q21" s="2"/>
    </row>
    <row r="22" spans="1:17" x14ac:dyDescent="0.25">
      <c r="A22" s="8" t="s">
        <v>14</v>
      </c>
      <c r="B22" s="6">
        <f t="shared" si="3"/>
        <v>2.5</v>
      </c>
      <c r="C22" s="6">
        <f t="shared" si="4"/>
        <v>1.6666666666666667</v>
      </c>
      <c r="D22" s="6">
        <f t="shared" si="5"/>
        <v>2.3333333333333335</v>
      </c>
      <c r="E22" s="6">
        <f t="shared" si="6"/>
        <v>6.5</v>
      </c>
      <c r="F22" s="6">
        <f t="shared" si="7"/>
        <v>2.1666666666666665</v>
      </c>
      <c r="G22" s="17" t="s">
        <v>25</v>
      </c>
      <c r="H22" s="6" t="s">
        <v>26</v>
      </c>
      <c r="I22" s="6" t="s">
        <v>27</v>
      </c>
      <c r="J22" s="6" t="s">
        <v>28</v>
      </c>
      <c r="K22" s="6" t="s">
        <v>29</v>
      </c>
      <c r="L22" s="6"/>
      <c r="M22" s="6">
        <v>0.05</v>
      </c>
      <c r="N22" s="6">
        <v>0.01</v>
      </c>
      <c r="P22" s="2"/>
      <c r="Q22" s="2"/>
    </row>
    <row r="23" spans="1:17" x14ac:dyDescent="0.25">
      <c r="A23" s="8" t="s">
        <v>12</v>
      </c>
      <c r="B23" s="6">
        <f t="shared" si="3"/>
        <v>2.5</v>
      </c>
      <c r="C23" s="6">
        <f t="shared" si="4"/>
        <v>2.3333333333333335</v>
      </c>
      <c r="D23" s="6">
        <f t="shared" si="5"/>
        <v>3.5</v>
      </c>
      <c r="E23" s="6">
        <f t="shared" si="6"/>
        <v>8.3333333333333339</v>
      </c>
      <c r="F23" s="6">
        <f t="shared" si="7"/>
        <v>2.7777777777777781</v>
      </c>
      <c r="G23" s="17" t="s">
        <v>43</v>
      </c>
      <c r="H23" s="7">
        <f>H17-1</f>
        <v>2</v>
      </c>
      <c r="I23" s="11">
        <f>SUMSQ(B29:D29)/12-H20</f>
        <v>0.26543209876544438</v>
      </c>
      <c r="J23" s="11">
        <f t="shared" ref="J23:J28" si="8">I23/H23</f>
        <v>0.13271604938272219</v>
      </c>
      <c r="K23" s="11">
        <f>J23/$J$28</f>
        <v>0.59741079886330739</v>
      </c>
      <c r="L23" s="6" t="str">
        <f>IF(K23&lt;M23,"tn",IF(K23&lt;N23,"*","**"))</f>
        <v>tn</v>
      </c>
      <c r="M23" s="6">
        <f>FINV(5%,$H23,$H$28)</f>
        <v>3.4433567793667246</v>
      </c>
      <c r="N23" s="6">
        <f>FINV(1%,$H23,$H$28)</f>
        <v>5.7190219124822725</v>
      </c>
      <c r="P23" s="2"/>
      <c r="Q23" s="2"/>
    </row>
    <row r="24" spans="1:17" x14ac:dyDescent="0.25">
      <c r="A24" s="8" t="s">
        <v>11</v>
      </c>
      <c r="B24" s="6">
        <f t="shared" si="3"/>
        <v>2.75</v>
      </c>
      <c r="C24" s="6">
        <f t="shared" si="4"/>
        <v>2.3333333333333335</v>
      </c>
      <c r="D24" s="6">
        <f t="shared" si="5"/>
        <v>3</v>
      </c>
      <c r="E24" s="6">
        <f t="shared" si="6"/>
        <v>8.0833333333333339</v>
      </c>
      <c r="F24" s="6">
        <f t="shared" si="7"/>
        <v>2.6944444444444446</v>
      </c>
      <c r="G24" s="17" t="s">
        <v>44</v>
      </c>
      <c r="H24" s="7">
        <f>H18*H19-1</f>
        <v>11</v>
      </c>
      <c r="I24" s="11">
        <f>SUMSQ(E17:E28)/H17-H20</f>
        <v>8.4141589506172636</v>
      </c>
      <c r="J24" s="11">
        <f t="shared" si="8"/>
        <v>0.76492354096520576</v>
      </c>
      <c r="K24" s="11">
        <f>J24/$J$28</f>
        <v>3.4432428165456312</v>
      </c>
      <c r="L24" s="6" t="str">
        <f>IF(K24&lt;M24,"tn",IF(K24&lt;N24,"*","**"))</f>
        <v>**</v>
      </c>
      <c r="M24" s="6">
        <f>FINV(5%,$H24,$H$28)</f>
        <v>2.2585183566229916</v>
      </c>
      <c r="N24" s="6">
        <f>FINV(1%,$H24,$H$28)</f>
        <v>3.1837421959607717</v>
      </c>
      <c r="P24" s="2"/>
      <c r="Q24" s="2"/>
    </row>
    <row r="25" spans="1:17" x14ac:dyDescent="0.25">
      <c r="A25" s="8" t="s">
        <v>6</v>
      </c>
      <c r="B25" s="6">
        <f t="shared" si="3"/>
        <v>1.5</v>
      </c>
      <c r="C25" s="6">
        <f t="shared" si="4"/>
        <v>2</v>
      </c>
      <c r="D25" s="6">
        <f t="shared" si="5"/>
        <v>1.3333333333333333</v>
      </c>
      <c r="E25" s="6">
        <f t="shared" si="6"/>
        <v>4.833333333333333</v>
      </c>
      <c r="F25" s="6">
        <f t="shared" si="7"/>
        <v>1.6111111111111109</v>
      </c>
      <c r="G25" s="17" t="s">
        <v>22</v>
      </c>
      <c r="H25" s="7">
        <f>H18-1</f>
        <v>2</v>
      </c>
      <c r="I25" s="18">
        <f>SUMSQ(B36:D36)/(H17*H19)-H20</f>
        <v>5.9077932098765302</v>
      </c>
      <c r="J25" s="11">
        <f t="shared" si="8"/>
        <v>2.9538966049382651</v>
      </c>
      <c r="K25" s="11">
        <f>J25/$J$28</f>
        <v>13.2967319229555</v>
      </c>
      <c r="L25" s="6" t="str">
        <f>IF(K25&lt;M25,"tn",IF(K25&lt;N25,"*","**"))</f>
        <v>**</v>
      </c>
      <c r="M25" s="6">
        <f>FINV(5%,$H25,$H$28)</f>
        <v>3.4433567793667246</v>
      </c>
      <c r="N25" s="6">
        <f>FINV(1%,$H25,$H$28)</f>
        <v>5.7190219124822725</v>
      </c>
      <c r="P25" s="2"/>
      <c r="Q25" s="2"/>
    </row>
    <row r="26" spans="1:17" x14ac:dyDescent="0.25">
      <c r="A26" s="8" t="s">
        <v>3</v>
      </c>
      <c r="B26" s="6">
        <f t="shared" si="3"/>
        <v>2.5</v>
      </c>
      <c r="C26" s="6">
        <f t="shared" si="4"/>
        <v>2</v>
      </c>
      <c r="D26" s="6">
        <f t="shared" si="5"/>
        <v>2</v>
      </c>
      <c r="E26" s="6">
        <f t="shared" si="6"/>
        <v>6.5</v>
      </c>
      <c r="F26" s="6">
        <f t="shared" si="7"/>
        <v>2.1666666666666665</v>
      </c>
      <c r="G26" s="17" t="s">
        <v>23</v>
      </c>
      <c r="H26" s="7">
        <f>H19-1</f>
        <v>3</v>
      </c>
      <c r="I26" s="11">
        <f>SUMSQ(E32:E35)/(H17*H18)-H20</f>
        <v>0.38329475308643168</v>
      </c>
      <c r="J26" s="11">
        <f t="shared" si="8"/>
        <v>0.12776491769547724</v>
      </c>
      <c r="K26" s="11">
        <f>J26/$J$28</f>
        <v>0.57512367119252616</v>
      </c>
      <c r="L26" s="6" t="str">
        <f>IF(K26&lt;M26,"tn",IF(K26&lt;N26,"*","**"))</f>
        <v>tn</v>
      </c>
      <c r="M26" s="6">
        <f>FINV(5%,$H26,$H$28)</f>
        <v>3.0491249886524128</v>
      </c>
      <c r="N26" s="6">
        <f>FINV(1%,$H26,$H$28)</f>
        <v>4.8166057778160596</v>
      </c>
      <c r="P26" s="2"/>
      <c r="Q26" s="2"/>
    </row>
    <row r="27" spans="1:17" x14ac:dyDescent="0.25">
      <c r="A27" s="8" t="s">
        <v>7</v>
      </c>
      <c r="B27" s="6">
        <f t="shared" si="3"/>
        <v>2</v>
      </c>
      <c r="C27" s="6">
        <f t="shared" si="4"/>
        <v>2</v>
      </c>
      <c r="D27" s="6">
        <f t="shared" si="5"/>
        <v>1</v>
      </c>
      <c r="E27" s="6">
        <f t="shared" si="6"/>
        <v>5</v>
      </c>
      <c r="F27" s="6">
        <f t="shared" si="7"/>
        <v>1.6666666666666667</v>
      </c>
      <c r="G27" s="17" t="s">
        <v>30</v>
      </c>
      <c r="H27" s="8">
        <f>H25*H26</f>
        <v>6</v>
      </c>
      <c r="I27" s="11">
        <f>I24-I25-I26</f>
        <v>2.1230709876543017</v>
      </c>
      <c r="J27" s="11">
        <f t="shared" si="8"/>
        <v>0.3538451646090503</v>
      </c>
      <c r="K27" s="11">
        <f>J27/$J$28</f>
        <v>1.592806020418895</v>
      </c>
      <c r="L27" s="6" t="str">
        <f>IF(K27&lt;M27,"tn",IF(K27&lt;N27,"*","**"))</f>
        <v>tn</v>
      </c>
      <c r="M27" s="6">
        <f>FINV(5%,$H27,$H$28)</f>
        <v>2.5490614138436585</v>
      </c>
      <c r="N27" s="6">
        <f>FINV(1%,$H27,$H$28)</f>
        <v>3.7583014350037565</v>
      </c>
      <c r="P27" s="2"/>
      <c r="Q27" s="2"/>
    </row>
    <row r="28" spans="1:17" x14ac:dyDescent="0.25">
      <c r="A28" s="8" t="s">
        <v>13</v>
      </c>
      <c r="B28" s="6">
        <f t="shared" si="3"/>
        <v>1</v>
      </c>
      <c r="C28" s="6">
        <f t="shared" si="4"/>
        <v>1.6666666666666667</v>
      </c>
      <c r="D28" s="6">
        <f t="shared" si="5"/>
        <v>1.3333333333333333</v>
      </c>
      <c r="E28" s="6">
        <f t="shared" si="6"/>
        <v>4</v>
      </c>
      <c r="F28" s="6">
        <f t="shared" si="7"/>
        <v>1.3333333333333333</v>
      </c>
      <c r="G28" s="17" t="s">
        <v>45</v>
      </c>
      <c r="H28" s="7">
        <f>H29-H24-H23</f>
        <v>22</v>
      </c>
      <c r="I28" s="11">
        <f>I29-I24-I23</f>
        <v>4.8873456790123271</v>
      </c>
      <c r="J28" s="11">
        <f t="shared" si="8"/>
        <v>0.22215207631874215</v>
      </c>
      <c r="K28" s="12"/>
      <c r="L28" s="9"/>
      <c r="M28" s="9"/>
      <c r="N28" s="9"/>
      <c r="P28" s="2"/>
      <c r="Q28" s="2"/>
    </row>
    <row r="29" spans="1:17" x14ac:dyDescent="0.25">
      <c r="A29" s="8"/>
      <c r="B29" s="6">
        <f>SUM(B17:B28)</f>
        <v>25.75</v>
      </c>
      <c r="C29" s="6">
        <f>SUM(C17:C28)</f>
        <v>28.083333333333332</v>
      </c>
      <c r="D29" s="6">
        <f>SUM(D17:D28)</f>
        <v>27.75</v>
      </c>
      <c r="E29" s="6">
        <f>SUM(E17:E28)</f>
        <v>81.583333333333329</v>
      </c>
      <c r="F29" s="6">
        <f>AVERAGE(B17:D28)</f>
        <v>2.2662037037037037</v>
      </c>
      <c r="G29" s="17" t="s">
        <v>46</v>
      </c>
      <c r="H29" s="7">
        <f>(3*3*4)-1</f>
        <v>35</v>
      </c>
      <c r="I29" s="11">
        <f>SUMSQ(B17:D28)-H20</f>
        <v>13.566936728395035</v>
      </c>
      <c r="J29" s="12"/>
      <c r="K29" s="13"/>
      <c r="L29" s="10"/>
      <c r="M29" s="10"/>
      <c r="N29" s="10"/>
    </row>
    <row r="30" spans="1:17" x14ac:dyDescent="0.25">
      <c r="A30" s="3" t="s">
        <v>31</v>
      </c>
      <c r="H30" s="1"/>
      <c r="I30" s="1"/>
      <c r="J30" s="1"/>
    </row>
    <row r="31" spans="1:17" x14ac:dyDescent="0.25">
      <c r="A31" s="8" t="s">
        <v>23</v>
      </c>
      <c r="B31" s="8" t="s">
        <v>32</v>
      </c>
      <c r="C31" s="8" t="s">
        <v>33</v>
      </c>
      <c r="D31" s="8" t="s">
        <v>34</v>
      </c>
      <c r="E31" s="8" t="s">
        <v>16</v>
      </c>
      <c r="F31" s="8" t="s">
        <v>39</v>
      </c>
      <c r="H31" s="19"/>
      <c r="I31" s="19"/>
      <c r="J31" s="19"/>
    </row>
    <row r="32" spans="1:17" x14ac:dyDescent="0.25">
      <c r="A32" s="8" t="s">
        <v>35</v>
      </c>
      <c r="B32" s="6">
        <f>E17</f>
        <v>6.75</v>
      </c>
      <c r="C32" s="6">
        <f>E21</f>
        <v>8.0833333333333339</v>
      </c>
      <c r="D32" s="6">
        <f>E25</f>
        <v>4.833333333333333</v>
      </c>
      <c r="E32" s="6">
        <f>SUM(B32:D32)</f>
        <v>19.666666666666668</v>
      </c>
      <c r="F32" s="6">
        <f>E32/9</f>
        <v>2.1851851851851851</v>
      </c>
      <c r="H32" s="19"/>
      <c r="I32" s="19"/>
      <c r="J32" s="19"/>
    </row>
    <row r="33" spans="1:14" x14ac:dyDescent="0.25">
      <c r="A33" s="8" t="s">
        <v>36</v>
      </c>
      <c r="B33" s="6">
        <f t="shared" ref="B33:B35" si="9">E18</f>
        <v>8.75</v>
      </c>
      <c r="C33" s="6">
        <f t="shared" ref="C33:C35" si="10">E22</f>
        <v>6.5</v>
      </c>
      <c r="D33" s="6">
        <f t="shared" ref="D33:D35" si="11">E26</f>
        <v>6.5</v>
      </c>
      <c r="E33" s="6">
        <f t="shared" ref="E33:E35" si="12">SUM(B33:D33)</f>
        <v>21.75</v>
      </c>
      <c r="F33" s="6">
        <f t="shared" ref="F33:F36" si="13">E33/9</f>
        <v>2.4166666666666665</v>
      </c>
      <c r="H33" s="20"/>
      <c r="I33" s="20"/>
      <c r="J33" s="20"/>
    </row>
    <row r="34" spans="1:14" x14ac:dyDescent="0.25">
      <c r="A34" s="8" t="s">
        <v>37</v>
      </c>
      <c r="B34" s="6">
        <f t="shared" si="9"/>
        <v>7.4166666666666661</v>
      </c>
      <c r="C34" s="6">
        <f t="shared" si="10"/>
        <v>8.3333333333333339</v>
      </c>
      <c r="D34" s="6">
        <f t="shared" si="11"/>
        <v>5</v>
      </c>
      <c r="E34" s="6">
        <f t="shared" si="12"/>
        <v>20.75</v>
      </c>
      <c r="F34" s="6">
        <f t="shared" si="13"/>
        <v>2.3055555555555554</v>
      </c>
      <c r="H34" s="21"/>
      <c r="I34" s="20"/>
      <c r="J34" s="20"/>
      <c r="L34" s="22"/>
      <c r="M34" s="22"/>
      <c r="N34" s="22"/>
    </row>
    <row r="35" spans="1:14" x14ac:dyDescent="0.25">
      <c r="A35" s="8" t="s">
        <v>38</v>
      </c>
      <c r="B35" s="6">
        <f t="shared" si="9"/>
        <v>7.333333333333333</v>
      </c>
      <c r="C35" s="6">
        <f t="shared" si="10"/>
        <v>8.0833333333333339</v>
      </c>
      <c r="D35" s="6">
        <f t="shared" si="11"/>
        <v>4</v>
      </c>
      <c r="E35" s="6">
        <f t="shared" si="12"/>
        <v>19.416666666666668</v>
      </c>
      <c r="F35" s="6">
        <f t="shared" si="13"/>
        <v>2.1574074074074074</v>
      </c>
      <c r="H35" s="1"/>
      <c r="I35" s="1"/>
      <c r="J35" s="1"/>
      <c r="L35" s="22"/>
      <c r="M35" s="22"/>
      <c r="N35" s="1"/>
    </row>
    <row r="36" spans="1:14" x14ac:dyDescent="0.25">
      <c r="A36" s="8" t="s">
        <v>16</v>
      </c>
      <c r="B36" s="6">
        <f>SUM(B32:B35)</f>
        <v>30.249999999999996</v>
      </c>
      <c r="C36" s="6">
        <f t="shared" ref="C36:D36" si="14">SUM(C32:C35)</f>
        <v>31</v>
      </c>
      <c r="D36" s="6">
        <f t="shared" si="14"/>
        <v>20.333333333333332</v>
      </c>
      <c r="E36" s="6">
        <f>SUM(E32:E35)</f>
        <v>81.583333333333343</v>
      </c>
      <c r="F36" s="8">
        <f t="shared" si="13"/>
        <v>9.0648148148148167</v>
      </c>
      <c r="H36" s="8" t="s">
        <v>44</v>
      </c>
      <c r="I36" s="8" t="s">
        <v>47</v>
      </c>
      <c r="J36" s="8" t="s">
        <v>48</v>
      </c>
      <c r="K36" s="2"/>
      <c r="L36" s="22"/>
      <c r="M36" s="22"/>
      <c r="N36" s="1"/>
    </row>
    <row r="37" spans="1:14" x14ac:dyDescent="0.25">
      <c r="A37" s="8"/>
      <c r="B37" s="8">
        <f>B36/12</f>
        <v>2.520833333333333</v>
      </c>
      <c r="C37" s="8">
        <f t="shared" ref="C37:D37" si="15">C36/12</f>
        <v>2.5833333333333335</v>
      </c>
      <c r="D37" s="8">
        <f t="shared" si="15"/>
        <v>1.6944444444444444</v>
      </c>
      <c r="E37" s="8"/>
      <c r="F37" s="8"/>
      <c r="H37" s="8" t="s">
        <v>22</v>
      </c>
      <c r="I37" s="8"/>
      <c r="J37" s="8"/>
      <c r="L37" s="22"/>
      <c r="M37" s="22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8" t="s">
        <v>32</v>
      </c>
      <c r="I38" s="6">
        <f>B36/12</f>
        <v>2.520833333333333</v>
      </c>
      <c r="J38" s="8" t="s">
        <v>52</v>
      </c>
      <c r="K38" s="15"/>
      <c r="L38" s="22"/>
      <c r="M38" s="22"/>
      <c r="N38" s="1"/>
    </row>
    <row r="39" spans="1:14" x14ac:dyDescent="0.25">
      <c r="A39" s="1"/>
      <c r="B39" s="1"/>
      <c r="C39" s="1"/>
      <c r="D39" s="15"/>
      <c r="E39" s="1"/>
      <c r="F39" s="1"/>
      <c r="H39" s="8" t="s">
        <v>33</v>
      </c>
      <c r="I39" s="6">
        <f>C36/12</f>
        <v>2.5833333333333335</v>
      </c>
      <c r="J39" s="8" t="s">
        <v>53</v>
      </c>
      <c r="L39" s="22"/>
      <c r="M39" s="22"/>
      <c r="N39" s="1"/>
    </row>
    <row r="40" spans="1:14" x14ac:dyDescent="0.25">
      <c r="A40" s="1"/>
      <c r="B40" s="1"/>
      <c r="C40" s="1"/>
      <c r="D40" s="1"/>
      <c r="E40" s="1"/>
      <c r="F40" s="1"/>
      <c r="H40" s="8" t="s">
        <v>34</v>
      </c>
      <c r="I40" s="6">
        <f>D36/12</f>
        <v>1.6944444444444444</v>
      </c>
      <c r="J40" s="8" t="s">
        <v>49</v>
      </c>
      <c r="K40" s="4"/>
      <c r="L40" s="22"/>
      <c r="M40" s="22"/>
      <c r="N40" s="1"/>
    </row>
    <row r="41" spans="1:14" x14ac:dyDescent="0.25">
      <c r="A41" s="1"/>
      <c r="B41" s="1"/>
      <c r="C41" s="1"/>
      <c r="D41" s="1"/>
      <c r="E41" s="1"/>
      <c r="F41" s="1" t="s">
        <v>50</v>
      </c>
      <c r="G41" s="23">
        <v>3.5550000000000002</v>
      </c>
      <c r="H41" s="27" t="s">
        <v>51</v>
      </c>
      <c r="I41" s="34">
        <f>G41*(J28/(H17*H19))^0.5</f>
        <v>0.48369786491829209</v>
      </c>
      <c r="J41" s="26"/>
      <c r="L41" s="22"/>
      <c r="M41" s="22"/>
      <c r="N41" s="1"/>
    </row>
    <row r="42" spans="1:14" x14ac:dyDescent="0.25">
      <c r="H42" s="30"/>
      <c r="I42" s="35"/>
      <c r="J42" s="32"/>
      <c r="L42" s="22"/>
      <c r="M42" s="22"/>
      <c r="N42" s="1"/>
    </row>
    <row r="43" spans="1:14" x14ac:dyDescent="0.25">
      <c r="A43" s="1"/>
      <c r="B43" s="1"/>
      <c r="C43" s="1"/>
      <c r="D43" s="1"/>
      <c r="E43" s="1"/>
      <c r="F43" s="1"/>
      <c r="H43" s="1"/>
      <c r="I43" s="15"/>
      <c r="J43" s="1"/>
      <c r="L43" s="22"/>
      <c r="M43" s="22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5"/>
      <c r="J44" s="1"/>
      <c r="K44" s="1"/>
      <c r="L44" s="22"/>
      <c r="M44" s="22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5"/>
      <c r="J45" s="1"/>
      <c r="K45" s="1"/>
      <c r="L45" s="22"/>
      <c r="M45" s="22"/>
      <c r="N45" s="1"/>
    </row>
    <row r="46" spans="1:14" x14ac:dyDescent="0.25">
      <c r="A46" s="1"/>
      <c r="B46" s="1"/>
      <c r="C46" s="1"/>
      <c r="D46" s="1"/>
      <c r="E46" s="1"/>
      <c r="F46" s="1"/>
      <c r="H46" s="1"/>
      <c r="I46" s="15"/>
      <c r="J46" s="1"/>
      <c r="L46" s="22"/>
      <c r="M46" s="22"/>
      <c r="N46" s="1"/>
    </row>
    <row r="47" spans="1:14" x14ac:dyDescent="0.25">
      <c r="A47" s="1"/>
      <c r="B47" s="1"/>
      <c r="C47" s="1"/>
      <c r="D47" s="1"/>
      <c r="E47" s="1"/>
      <c r="F47" s="19"/>
      <c r="G47" s="25"/>
      <c r="H47" s="2"/>
      <c r="I47" s="15"/>
      <c r="J4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opLeftCell="A15" workbookViewId="0">
      <selection activeCell="H45" sqref="H45"/>
    </sheetView>
  </sheetViews>
  <sheetFormatPr defaultRowHeight="15" x14ac:dyDescent="0.25"/>
  <sheetData>
    <row r="1" spans="1:18" x14ac:dyDescent="0.25">
      <c r="A1" s="1"/>
      <c r="B1" s="1"/>
      <c r="C1" s="1"/>
      <c r="D1" s="1" t="s">
        <v>0</v>
      </c>
      <c r="E1" s="1"/>
      <c r="F1" s="1"/>
      <c r="G1" s="1"/>
      <c r="H1" s="1" t="s">
        <v>1</v>
      </c>
      <c r="I1" s="1"/>
      <c r="J1" s="1"/>
      <c r="K1" s="1"/>
      <c r="L1" s="1"/>
      <c r="M1" s="1"/>
      <c r="N1" s="1" t="s">
        <v>2</v>
      </c>
    </row>
    <row r="2" spans="1:18" x14ac:dyDescent="0.25">
      <c r="A2" s="1" t="s">
        <v>15</v>
      </c>
      <c r="B2" s="1">
        <v>1</v>
      </c>
      <c r="C2" s="1">
        <v>2</v>
      </c>
      <c r="D2" s="1">
        <v>3</v>
      </c>
      <c r="E2" s="1">
        <v>4</v>
      </c>
      <c r="F2" s="1" t="s">
        <v>17</v>
      </c>
      <c r="G2" s="1"/>
      <c r="H2" s="1">
        <v>1</v>
      </c>
      <c r="I2" s="2">
        <v>2</v>
      </c>
      <c r="J2" s="2">
        <v>3</v>
      </c>
      <c r="K2" s="2">
        <v>4</v>
      </c>
      <c r="L2" s="1" t="s">
        <v>17</v>
      </c>
      <c r="M2" s="1"/>
      <c r="N2" s="1">
        <v>1</v>
      </c>
      <c r="O2" s="2">
        <v>2</v>
      </c>
      <c r="P2" s="2">
        <v>3</v>
      </c>
      <c r="Q2" s="2">
        <v>4</v>
      </c>
      <c r="R2" t="s">
        <v>17</v>
      </c>
    </row>
    <row r="3" spans="1:18" x14ac:dyDescent="0.25">
      <c r="A3" t="s">
        <v>4</v>
      </c>
      <c r="B3" s="2">
        <v>2</v>
      </c>
      <c r="C3" s="2">
        <v>3</v>
      </c>
      <c r="D3" s="2">
        <v>2</v>
      </c>
      <c r="E3" s="2"/>
      <c r="F3">
        <f>AVERAGE(B3:E3)</f>
        <v>2.3333333333333335</v>
      </c>
      <c r="H3">
        <v>2</v>
      </c>
      <c r="I3">
        <v>3</v>
      </c>
      <c r="J3">
        <v>3</v>
      </c>
      <c r="K3">
        <v>4</v>
      </c>
      <c r="L3">
        <f>AVERAGE(H3:K3)</f>
        <v>3</v>
      </c>
      <c r="N3" s="2">
        <v>2</v>
      </c>
      <c r="O3" s="2">
        <v>3</v>
      </c>
      <c r="P3" s="2">
        <v>3</v>
      </c>
      <c r="Q3" s="2">
        <v>2</v>
      </c>
      <c r="R3">
        <f>AVERAGE(N3:Q3)</f>
        <v>2.5</v>
      </c>
    </row>
    <row r="4" spans="1:18" x14ac:dyDescent="0.25">
      <c r="A4" t="s">
        <v>9</v>
      </c>
      <c r="B4" s="2">
        <v>5</v>
      </c>
      <c r="C4" s="2">
        <v>3</v>
      </c>
      <c r="D4" s="2">
        <v>2</v>
      </c>
      <c r="E4" s="2">
        <v>6</v>
      </c>
      <c r="F4">
        <f t="shared" ref="F4:F14" si="0">AVERAGE(B4:E4)</f>
        <v>4</v>
      </c>
      <c r="H4">
        <v>3</v>
      </c>
      <c r="I4">
        <v>4</v>
      </c>
      <c r="J4">
        <v>4</v>
      </c>
      <c r="K4">
        <v>2</v>
      </c>
      <c r="L4">
        <f t="shared" ref="L4:L14" si="1">AVERAGE(H4:K4)</f>
        <v>3.25</v>
      </c>
      <c r="N4" s="2">
        <v>3</v>
      </c>
      <c r="O4" s="2">
        <v>2</v>
      </c>
      <c r="P4" s="2">
        <v>2</v>
      </c>
      <c r="Q4" s="2"/>
      <c r="R4">
        <f t="shared" ref="R4:R14" si="2">AVERAGE(N4:Q4)</f>
        <v>2.3333333333333335</v>
      </c>
    </row>
    <row r="5" spans="1:18" x14ac:dyDescent="0.25">
      <c r="A5" t="s">
        <v>5</v>
      </c>
      <c r="B5" s="2">
        <v>2</v>
      </c>
      <c r="C5" s="2">
        <v>4</v>
      </c>
      <c r="D5" s="2"/>
      <c r="E5" s="2"/>
      <c r="F5">
        <f t="shared" si="0"/>
        <v>3</v>
      </c>
      <c r="H5">
        <v>1</v>
      </c>
      <c r="I5">
        <v>2</v>
      </c>
      <c r="L5">
        <f t="shared" si="1"/>
        <v>1.5</v>
      </c>
      <c r="N5" s="2">
        <v>3</v>
      </c>
      <c r="O5" s="2">
        <v>3</v>
      </c>
      <c r="P5" s="2">
        <v>4</v>
      </c>
      <c r="Q5" s="2">
        <v>4</v>
      </c>
      <c r="R5">
        <f t="shared" si="2"/>
        <v>3.5</v>
      </c>
    </row>
    <row r="6" spans="1:18" x14ac:dyDescent="0.25">
      <c r="A6" t="s">
        <v>10</v>
      </c>
      <c r="B6" s="2">
        <v>4</v>
      </c>
      <c r="C6" s="2">
        <v>3</v>
      </c>
      <c r="D6" s="2">
        <v>5</v>
      </c>
      <c r="E6" s="2"/>
      <c r="F6">
        <f t="shared" si="0"/>
        <v>4</v>
      </c>
      <c r="H6">
        <v>3</v>
      </c>
      <c r="I6">
        <v>3</v>
      </c>
      <c r="J6">
        <v>4</v>
      </c>
      <c r="L6">
        <f t="shared" si="1"/>
        <v>3.3333333333333335</v>
      </c>
      <c r="N6" s="2">
        <v>2</v>
      </c>
      <c r="O6" s="2">
        <v>2</v>
      </c>
      <c r="P6" s="2">
        <v>3</v>
      </c>
      <c r="Q6" s="2">
        <v>2</v>
      </c>
      <c r="R6">
        <f t="shared" si="2"/>
        <v>2.25</v>
      </c>
    </row>
    <row r="7" spans="1:18" x14ac:dyDescent="0.25">
      <c r="A7" t="s">
        <v>8</v>
      </c>
      <c r="B7" s="2">
        <v>3</v>
      </c>
      <c r="C7" s="2">
        <v>3</v>
      </c>
      <c r="D7" s="2"/>
      <c r="E7" s="2"/>
      <c r="F7">
        <f t="shared" si="0"/>
        <v>3</v>
      </c>
      <c r="H7">
        <v>2</v>
      </c>
      <c r="I7">
        <v>3</v>
      </c>
      <c r="L7">
        <f t="shared" si="1"/>
        <v>2.5</v>
      </c>
      <c r="N7" s="2">
        <v>3</v>
      </c>
      <c r="O7" s="2">
        <v>2</v>
      </c>
      <c r="P7" s="2">
        <v>2</v>
      </c>
      <c r="Q7" s="2"/>
      <c r="R7">
        <f t="shared" si="2"/>
        <v>2.3333333333333335</v>
      </c>
    </row>
    <row r="8" spans="1:18" x14ac:dyDescent="0.25">
      <c r="A8" t="s">
        <v>14</v>
      </c>
      <c r="B8" s="2">
        <v>2</v>
      </c>
      <c r="C8" s="2">
        <v>3</v>
      </c>
      <c r="D8" s="2"/>
      <c r="E8" s="2"/>
      <c r="F8">
        <f t="shared" si="0"/>
        <v>2.5</v>
      </c>
      <c r="H8">
        <v>2</v>
      </c>
      <c r="I8">
        <v>4</v>
      </c>
      <c r="L8">
        <f t="shared" si="1"/>
        <v>3</v>
      </c>
      <c r="N8" s="2">
        <v>2</v>
      </c>
      <c r="O8" s="2">
        <v>4</v>
      </c>
      <c r="P8" s="2"/>
      <c r="Q8" s="2"/>
      <c r="R8">
        <f t="shared" si="2"/>
        <v>3</v>
      </c>
    </row>
    <row r="9" spans="1:18" x14ac:dyDescent="0.25">
      <c r="A9" t="s">
        <v>12</v>
      </c>
      <c r="B9" s="2">
        <v>2</v>
      </c>
      <c r="C9" s="2">
        <v>3</v>
      </c>
      <c r="D9" s="2"/>
      <c r="E9" s="2"/>
      <c r="F9">
        <f t="shared" si="0"/>
        <v>2.5</v>
      </c>
      <c r="H9">
        <v>2</v>
      </c>
      <c r="I9">
        <v>3</v>
      </c>
      <c r="L9">
        <f t="shared" si="1"/>
        <v>2.5</v>
      </c>
      <c r="N9" s="2">
        <v>2</v>
      </c>
      <c r="O9" s="2">
        <v>3</v>
      </c>
      <c r="P9" s="2">
        <v>4</v>
      </c>
      <c r="Q9" s="2">
        <v>4</v>
      </c>
      <c r="R9">
        <f t="shared" si="2"/>
        <v>3.25</v>
      </c>
    </row>
    <row r="10" spans="1:18" x14ac:dyDescent="0.25">
      <c r="A10" t="s">
        <v>11</v>
      </c>
      <c r="B10" s="2">
        <v>2</v>
      </c>
      <c r="C10" s="2">
        <v>2</v>
      </c>
      <c r="D10" s="2">
        <v>3</v>
      </c>
      <c r="E10" s="2">
        <v>5</v>
      </c>
      <c r="F10">
        <f t="shared" si="0"/>
        <v>3</v>
      </c>
      <c r="H10">
        <v>3</v>
      </c>
      <c r="I10">
        <v>4</v>
      </c>
      <c r="L10">
        <f t="shared" si="1"/>
        <v>3.5</v>
      </c>
      <c r="N10" s="2">
        <v>2</v>
      </c>
      <c r="O10" s="2">
        <v>2</v>
      </c>
      <c r="P10" s="2"/>
      <c r="Q10" s="2"/>
      <c r="R10">
        <f t="shared" si="2"/>
        <v>2</v>
      </c>
    </row>
    <row r="11" spans="1:18" x14ac:dyDescent="0.25">
      <c r="A11" t="s">
        <v>6</v>
      </c>
      <c r="B11" s="2">
        <v>1</v>
      </c>
      <c r="C11" s="2">
        <v>2</v>
      </c>
      <c r="D11" s="2"/>
      <c r="F11">
        <f t="shared" si="0"/>
        <v>1.5</v>
      </c>
      <c r="H11">
        <v>1</v>
      </c>
      <c r="L11">
        <f t="shared" si="1"/>
        <v>1</v>
      </c>
      <c r="N11" s="2">
        <v>2</v>
      </c>
      <c r="O11" s="2">
        <v>1</v>
      </c>
      <c r="P11" s="2"/>
      <c r="Q11" s="2"/>
      <c r="R11">
        <f t="shared" si="2"/>
        <v>1.5</v>
      </c>
    </row>
    <row r="12" spans="1:18" x14ac:dyDescent="0.25">
      <c r="A12" t="s">
        <v>3</v>
      </c>
      <c r="B12" s="2">
        <v>2</v>
      </c>
      <c r="C12" s="2"/>
      <c r="D12" s="2"/>
      <c r="E12" s="2"/>
      <c r="F12">
        <f t="shared" si="0"/>
        <v>2</v>
      </c>
      <c r="H12">
        <v>2</v>
      </c>
      <c r="I12">
        <v>1</v>
      </c>
      <c r="L12">
        <f t="shared" si="1"/>
        <v>1.5</v>
      </c>
      <c r="N12" s="2">
        <v>1</v>
      </c>
      <c r="O12" s="2"/>
      <c r="P12" s="2"/>
      <c r="Q12" s="2"/>
      <c r="R12">
        <f t="shared" si="2"/>
        <v>1</v>
      </c>
    </row>
    <row r="13" spans="1:18" x14ac:dyDescent="0.25">
      <c r="A13" t="s">
        <v>7</v>
      </c>
      <c r="B13" s="2">
        <v>1</v>
      </c>
      <c r="C13" s="2"/>
      <c r="D13" s="2"/>
      <c r="E13" s="2"/>
      <c r="F13">
        <f t="shared" si="0"/>
        <v>1</v>
      </c>
      <c r="H13">
        <v>2</v>
      </c>
      <c r="L13">
        <f t="shared" si="1"/>
        <v>2</v>
      </c>
      <c r="N13" s="2">
        <v>2</v>
      </c>
      <c r="O13" s="2">
        <v>1</v>
      </c>
      <c r="P13" s="2"/>
      <c r="Q13" s="2"/>
      <c r="R13">
        <f t="shared" si="2"/>
        <v>1.5</v>
      </c>
    </row>
    <row r="14" spans="1:18" x14ac:dyDescent="0.25">
      <c r="A14" t="s">
        <v>13</v>
      </c>
      <c r="B14">
        <v>2</v>
      </c>
      <c r="F14">
        <f t="shared" si="0"/>
        <v>2</v>
      </c>
      <c r="H14">
        <v>1</v>
      </c>
      <c r="I14">
        <v>1</v>
      </c>
      <c r="L14">
        <f t="shared" si="1"/>
        <v>1</v>
      </c>
      <c r="N14" s="2">
        <v>2</v>
      </c>
      <c r="O14" s="2">
        <v>1</v>
      </c>
      <c r="P14" s="2"/>
      <c r="Q14" s="2"/>
      <c r="R14">
        <f t="shared" si="2"/>
        <v>1.5</v>
      </c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8" x14ac:dyDescent="0.25">
      <c r="A16" s="8" t="s">
        <v>15</v>
      </c>
      <c r="B16" s="8" t="s">
        <v>18</v>
      </c>
      <c r="C16" s="8" t="s">
        <v>19</v>
      </c>
      <c r="D16" s="8" t="s">
        <v>20</v>
      </c>
      <c r="E16" s="8" t="s">
        <v>16</v>
      </c>
      <c r="F16" s="8" t="s">
        <v>39</v>
      </c>
      <c r="G16" s="3" t="s">
        <v>21</v>
      </c>
      <c r="P16" s="2"/>
      <c r="Q16" s="2"/>
    </row>
    <row r="17" spans="1:17" x14ac:dyDescent="0.25">
      <c r="A17" s="8" t="s">
        <v>4</v>
      </c>
      <c r="B17" s="6">
        <f t="shared" ref="B17:B28" si="3">AVERAGE(B3:E3)</f>
        <v>2.3333333333333335</v>
      </c>
      <c r="C17" s="6">
        <f t="shared" ref="C17:C28" si="4">AVERAGE(H3:K3)</f>
        <v>3</v>
      </c>
      <c r="D17" s="6">
        <f t="shared" ref="D17:D28" si="5">AVERAGE(N3:Q3)</f>
        <v>2.5</v>
      </c>
      <c r="E17" s="6">
        <f t="shared" ref="E17:E28" si="6">SUM(B17:D17)</f>
        <v>7.8333333333333339</v>
      </c>
      <c r="F17" s="6">
        <f t="shared" ref="F17:F28" si="7">AVERAGE(B17:D17)</f>
        <v>2.6111111111111112</v>
      </c>
      <c r="G17" s="4" t="s">
        <v>40</v>
      </c>
      <c r="H17" s="5">
        <v>3</v>
      </c>
      <c r="I17" s="4"/>
      <c r="J17" s="4"/>
      <c r="K17" s="4"/>
      <c r="L17" s="4"/>
      <c r="M17" s="4"/>
      <c r="N17" s="4"/>
      <c r="P17" s="2"/>
      <c r="Q17" s="2"/>
    </row>
    <row r="18" spans="1:17" x14ac:dyDescent="0.25">
      <c r="A18" s="8" t="s">
        <v>9</v>
      </c>
      <c r="B18" s="6">
        <f t="shared" si="3"/>
        <v>4</v>
      </c>
      <c r="C18" s="6">
        <f t="shared" si="4"/>
        <v>3.25</v>
      </c>
      <c r="D18" s="6">
        <f t="shared" si="5"/>
        <v>2.3333333333333335</v>
      </c>
      <c r="E18" s="6">
        <f t="shared" si="6"/>
        <v>9.5833333333333339</v>
      </c>
      <c r="F18" s="6">
        <f t="shared" si="7"/>
        <v>3.1944444444444446</v>
      </c>
      <c r="G18" s="4" t="s">
        <v>41</v>
      </c>
      <c r="H18" s="14">
        <v>3</v>
      </c>
      <c r="I18" s="15"/>
      <c r="J18" s="15"/>
      <c r="K18" s="4"/>
      <c r="L18" s="4"/>
      <c r="M18" s="4"/>
      <c r="N18" s="4"/>
      <c r="P18" s="2"/>
      <c r="Q18" s="2"/>
    </row>
    <row r="19" spans="1:17" x14ac:dyDescent="0.25">
      <c r="A19" s="8" t="s">
        <v>5</v>
      </c>
      <c r="B19" s="6">
        <f t="shared" si="3"/>
        <v>3</v>
      </c>
      <c r="C19" s="6">
        <f t="shared" si="4"/>
        <v>1.5</v>
      </c>
      <c r="D19" s="6">
        <f t="shared" si="5"/>
        <v>3.5</v>
      </c>
      <c r="E19" s="6">
        <f t="shared" si="6"/>
        <v>8</v>
      </c>
      <c r="F19" s="6">
        <f t="shared" si="7"/>
        <v>2.6666666666666665</v>
      </c>
      <c r="G19" s="4" t="s">
        <v>42</v>
      </c>
      <c r="H19" s="14">
        <v>4</v>
      </c>
      <c r="I19" s="15"/>
      <c r="J19" s="15"/>
      <c r="K19" s="4"/>
      <c r="L19" s="4"/>
      <c r="M19" s="4"/>
      <c r="N19" s="4"/>
      <c r="P19" s="2"/>
      <c r="Q19" s="2"/>
    </row>
    <row r="20" spans="1:17" x14ac:dyDescent="0.25">
      <c r="A20" s="8" t="s">
        <v>10</v>
      </c>
      <c r="B20" s="6">
        <f t="shared" si="3"/>
        <v>4</v>
      </c>
      <c r="C20" s="6">
        <f t="shared" si="4"/>
        <v>3.3333333333333335</v>
      </c>
      <c r="D20" s="6">
        <f t="shared" si="5"/>
        <v>2.25</v>
      </c>
      <c r="E20" s="6">
        <f t="shared" si="6"/>
        <v>9.5833333333333339</v>
      </c>
      <c r="F20" s="6">
        <f t="shared" si="7"/>
        <v>3.1944444444444446</v>
      </c>
      <c r="G20" s="4" t="s">
        <v>24</v>
      </c>
      <c r="H20" s="16">
        <f>(E29^2)/(H17*H18*H19)</f>
        <v>203.45852623456796</v>
      </c>
      <c r="I20" s="15"/>
      <c r="J20" s="15"/>
      <c r="K20" s="4"/>
      <c r="L20" s="4"/>
      <c r="M20" s="4"/>
      <c r="N20" s="4"/>
      <c r="P20" s="2"/>
      <c r="Q20" s="2"/>
    </row>
    <row r="21" spans="1:17" x14ac:dyDescent="0.25">
      <c r="A21" s="8" t="s">
        <v>8</v>
      </c>
      <c r="B21" s="6">
        <f t="shared" si="3"/>
        <v>3</v>
      </c>
      <c r="C21" s="6">
        <f t="shared" si="4"/>
        <v>2.5</v>
      </c>
      <c r="D21" s="6">
        <f t="shared" si="5"/>
        <v>2.3333333333333335</v>
      </c>
      <c r="E21" s="6">
        <f t="shared" si="6"/>
        <v>7.8333333333333339</v>
      </c>
      <c r="F21" s="6">
        <f t="shared" si="7"/>
        <v>2.6111111111111112</v>
      </c>
      <c r="G21" s="4"/>
      <c r="H21" s="15"/>
      <c r="I21" s="15"/>
      <c r="J21" s="15"/>
      <c r="K21" s="4"/>
      <c r="L21" s="4"/>
      <c r="M21" s="4"/>
      <c r="N21" s="4"/>
      <c r="P21" s="2"/>
      <c r="Q21" s="2"/>
    </row>
    <row r="22" spans="1:17" x14ac:dyDescent="0.25">
      <c r="A22" s="8" t="s">
        <v>14</v>
      </c>
      <c r="B22" s="6">
        <f t="shared" si="3"/>
        <v>2.5</v>
      </c>
      <c r="C22" s="6">
        <f t="shared" si="4"/>
        <v>3</v>
      </c>
      <c r="D22" s="6">
        <f t="shared" si="5"/>
        <v>3</v>
      </c>
      <c r="E22" s="6">
        <f t="shared" si="6"/>
        <v>8.5</v>
      </c>
      <c r="F22" s="6">
        <f t="shared" si="7"/>
        <v>2.8333333333333335</v>
      </c>
      <c r="G22" s="17" t="s">
        <v>25</v>
      </c>
      <c r="H22" s="6" t="s">
        <v>26</v>
      </c>
      <c r="I22" s="6" t="s">
        <v>27</v>
      </c>
      <c r="J22" s="6" t="s">
        <v>28</v>
      </c>
      <c r="K22" s="6" t="s">
        <v>29</v>
      </c>
      <c r="L22" s="6"/>
      <c r="M22" s="6">
        <v>0.05</v>
      </c>
      <c r="N22" s="6">
        <v>0.01</v>
      </c>
      <c r="P22" s="2"/>
      <c r="Q22" s="2"/>
    </row>
    <row r="23" spans="1:17" x14ac:dyDescent="0.25">
      <c r="A23" s="8" t="s">
        <v>12</v>
      </c>
      <c r="B23" s="6">
        <f t="shared" si="3"/>
        <v>2.5</v>
      </c>
      <c r="C23" s="6">
        <f t="shared" si="4"/>
        <v>2.5</v>
      </c>
      <c r="D23" s="6">
        <f t="shared" si="5"/>
        <v>3.25</v>
      </c>
      <c r="E23" s="6">
        <f t="shared" si="6"/>
        <v>8.25</v>
      </c>
      <c r="F23" s="6">
        <f t="shared" si="7"/>
        <v>2.75</v>
      </c>
      <c r="G23" s="17" t="s">
        <v>43</v>
      </c>
      <c r="H23" s="7">
        <f>H17-1</f>
        <v>2</v>
      </c>
      <c r="I23" s="11">
        <f>SUMSQ(B29:D29)/12-H20</f>
        <v>0.74807098765430169</v>
      </c>
      <c r="J23" s="11">
        <f t="shared" ref="J23:J28" si="8">I23/H23</f>
        <v>0.37403549382715084</v>
      </c>
      <c r="K23" s="11">
        <f>J23/$J$28</f>
        <v>0.99999999999997236</v>
      </c>
      <c r="L23" s="6" t="str">
        <f>IF(K23&lt;M23,"tn",IF(K23&lt;N23,"*","**"))</f>
        <v>tn</v>
      </c>
      <c r="M23" s="6">
        <f>FINV(5%,$H23,$H$28)</f>
        <v>3.4433567793667246</v>
      </c>
      <c r="N23" s="6">
        <f>FINV(1%,$H23,$H$28)</f>
        <v>5.7190219124822725</v>
      </c>
      <c r="P23" s="2"/>
      <c r="Q23" s="2"/>
    </row>
    <row r="24" spans="1:17" x14ac:dyDescent="0.25">
      <c r="A24" s="8" t="s">
        <v>11</v>
      </c>
      <c r="B24" s="6">
        <f t="shared" si="3"/>
        <v>3</v>
      </c>
      <c r="C24" s="6">
        <f t="shared" si="4"/>
        <v>3.5</v>
      </c>
      <c r="D24" s="6">
        <f t="shared" si="5"/>
        <v>2</v>
      </c>
      <c r="E24" s="6">
        <f t="shared" si="6"/>
        <v>8.5</v>
      </c>
      <c r="F24" s="6">
        <f t="shared" si="7"/>
        <v>2.8333333333333335</v>
      </c>
      <c r="G24" s="17" t="s">
        <v>44</v>
      </c>
      <c r="H24" s="7">
        <f>H18*H19-1</f>
        <v>11</v>
      </c>
      <c r="I24" s="11">
        <f>SUMSQ(E17:E28)/H17-H20</f>
        <v>16.446566358024654</v>
      </c>
      <c r="J24" s="11">
        <f t="shared" si="8"/>
        <v>1.4951423961840595</v>
      </c>
      <c r="K24" s="11">
        <f>J24/$J$28</f>
        <v>3.9973275821651111</v>
      </c>
      <c r="L24" s="6" t="str">
        <f>IF(K24&lt;M24,"tn",IF(K24&lt;N24,"*","**"))</f>
        <v>**</v>
      </c>
      <c r="M24" s="6">
        <f>FINV(5%,$H24,$H$28)</f>
        <v>2.2585183566229916</v>
      </c>
      <c r="N24" s="6">
        <f>FINV(1%,$H24,$H$28)</f>
        <v>3.1837421959607717</v>
      </c>
      <c r="P24" s="2"/>
      <c r="Q24" s="2"/>
    </row>
    <row r="25" spans="1:17" x14ac:dyDescent="0.25">
      <c r="A25" s="8" t="s">
        <v>6</v>
      </c>
      <c r="B25" s="6">
        <f t="shared" si="3"/>
        <v>1.5</v>
      </c>
      <c r="C25" s="6">
        <f t="shared" si="4"/>
        <v>1</v>
      </c>
      <c r="D25" s="6">
        <f t="shared" si="5"/>
        <v>1.5</v>
      </c>
      <c r="E25" s="6">
        <f t="shared" si="6"/>
        <v>4</v>
      </c>
      <c r="F25" s="6">
        <f t="shared" si="7"/>
        <v>1.3333333333333333</v>
      </c>
      <c r="G25" s="17" t="s">
        <v>22</v>
      </c>
      <c r="H25" s="7">
        <f>H18-1</f>
        <v>2</v>
      </c>
      <c r="I25" s="18">
        <f>SUMSQ(B36:D36)/(H17*H19)-H20</f>
        <v>15.35455246913574</v>
      </c>
      <c r="J25" s="11">
        <f t="shared" si="8"/>
        <v>7.67727623456787</v>
      </c>
      <c r="K25" s="11">
        <f>J25/$J$28</f>
        <v>20.525528623001428</v>
      </c>
      <c r="L25" s="6" t="str">
        <f>IF(K25&lt;M25,"tn",IF(K25&lt;N25,"*","**"))</f>
        <v>**</v>
      </c>
      <c r="M25" s="6">
        <f>FINV(5%,$H25,$H$28)</f>
        <v>3.4433567793667246</v>
      </c>
      <c r="N25" s="6">
        <f>FINV(1%,$H25,$H$28)</f>
        <v>5.7190219124822725</v>
      </c>
      <c r="P25" s="2"/>
      <c r="Q25" s="2"/>
    </row>
    <row r="26" spans="1:17" x14ac:dyDescent="0.25">
      <c r="A26" s="8" t="s">
        <v>3</v>
      </c>
      <c r="B26" s="6">
        <f t="shared" si="3"/>
        <v>2</v>
      </c>
      <c r="C26" s="6">
        <f t="shared" si="4"/>
        <v>1.5</v>
      </c>
      <c r="D26" s="6">
        <f t="shared" si="5"/>
        <v>1</v>
      </c>
      <c r="E26" s="6">
        <f t="shared" si="6"/>
        <v>4.5</v>
      </c>
      <c r="F26" s="6">
        <f t="shared" si="7"/>
        <v>1.5</v>
      </c>
      <c r="G26" s="17" t="s">
        <v>23</v>
      </c>
      <c r="H26" s="7">
        <f>H19-1</f>
        <v>3</v>
      </c>
      <c r="I26" s="11">
        <f>SUMSQ(E32:E35)/(H17*H18)-H20</f>
        <v>0.69193672839503506</v>
      </c>
      <c r="J26" s="11">
        <f t="shared" si="8"/>
        <v>0.23064557613167835</v>
      </c>
      <c r="K26" s="11">
        <f>J26/$J$28</f>
        <v>0.6166408801787614</v>
      </c>
      <c r="L26" s="6" t="str">
        <f>IF(K26&lt;M26,"tn",IF(K26&lt;N26,"*","**"))</f>
        <v>tn</v>
      </c>
      <c r="M26" s="6">
        <f>FINV(5%,$H26,$H$28)</f>
        <v>3.0491249886524128</v>
      </c>
      <c r="N26" s="6">
        <f>FINV(1%,$H26,$H$28)</f>
        <v>4.8166057778160596</v>
      </c>
      <c r="P26" s="2"/>
      <c r="Q26" s="2"/>
    </row>
    <row r="27" spans="1:17" x14ac:dyDescent="0.25">
      <c r="A27" s="8" t="s">
        <v>7</v>
      </c>
      <c r="B27" s="6">
        <f t="shared" si="3"/>
        <v>1</v>
      </c>
      <c r="C27" s="6">
        <f t="shared" si="4"/>
        <v>2</v>
      </c>
      <c r="D27" s="6">
        <f t="shared" si="5"/>
        <v>1.5</v>
      </c>
      <c r="E27" s="6">
        <f t="shared" si="6"/>
        <v>4.5</v>
      </c>
      <c r="F27" s="6">
        <f t="shared" si="7"/>
        <v>1.5</v>
      </c>
      <c r="G27" s="17" t="s">
        <v>30</v>
      </c>
      <c r="H27" s="8">
        <f>H25*H26</f>
        <v>6</v>
      </c>
      <c r="I27" s="11">
        <f>I24-I25-I26</f>
        <v>0.40007716049387909</v>
      </c>
      <c r="J27" s="11">
        <f t="shared" si="8"/>
        <v>6.6679526748979853E-2</v>
      </c>
      <c r="K27" s="11">
        <f>J27/$J$28</f>
        <v>0.1782705862128473</v>
      </c>
      <c r="L27" s="6" t="str">
        <f>IF(K27&lt;M27,"tn",IF(K27&lt;N27,"*","**"))</f>
        <v>tn</v>
      </c>
      <c r="M27" s="6">
        <f>FINV(5%,$H27,$H$28)</f>
        <v>2.5490614138436585</v>
      </c>
      <c r="N27" s="6">
        <f>FINV(1%,$H27,$H$28)</f>
        <v>3.7583014350037565</v>
      </c>
      <c r="P27" s="2"/>
      <c r="Q27" s="2"/>
    </row>
    <row r="28" spans="1:17" x14ac:dyDescent="0.25">
      <c r="A28" s="8" t="s">
        <v>13</v>
      </c>
      <c r="B28" s="6">
        <f t="shared" si="3"/>
        <v>2</v>
      </c>
      <c r="C28" s="6">
        <f t="shared" si="4"/>
        <v>1</v>
      </c>
      <c r="D28" s="6">
        <f t="shared" si="5"/>
        <v>1.5</v>
      </c>
      <c r="E28" s="6">
        <f t="shared" si="6"/>
        <v>4.5</v>
      </c>
      <c r="F28" s="6">
        <f t="shared" si="7"/>
        <v>1.5</v>
      </c>
      <c r="G28" s="17" t="s">
        <v>45</v>
      </c>
      <c r="H28" s="7">
        <f>H29-H24-H23</f>
        <v>22</v>
      </c>
      <c r="I28" s="11">
        <f>I29-I24-I23</f>
        <v>8.228780864197546</v>
      </c>
      <c r="J28" s="11">
        <f t="shared" si="8"/>
        <v>0.37403549382716117</v>
      </c>
      <c r="K28" s="12"/>
      <c r="L28" s="9"/>
      <c r="M28" s="9"/>
      <c r="N28" s="9"/>
      <c r="P28" s="2"/>
      <c r="Q28" s="2"/>
    </row>
    <row r="29" spans="1:17" x14ac:dyDescent="0.25">
      <c r="A29" s="8"/>
      <c r="B29" s="6">
        <f>SUM(B17:B28)</f>
        <v>30.833333333333336</v>
      </c>
      <c r="C29" s="6">
        <f>SUM(C17:C28)</f>
        <v>28.083333333333336</v>
      </c>
      <c r="D29" s="6">
        <f>SUM(D17:D28)</f>
        <v>26.666666666666668</v>
      </c>
      <c r="E29" s="6">
        <f>SUM(E17:E28)</f>
        <v>85.583333333333343</v>
      </c>
      <c r="F29" s="6">
        <f>AVERAGE(B17:D28)</f>
        <v>2.3773148148148149</v>
      </c>
      <c r="G29" s="17" t="s">
        <v>46</v>
      </c>
      <c r="H29" s="7">
        <f>(3*3*4)-1</f>
        <v>35</v>
      </c>
      <c r="I29" s="11">
        <f>SUMSQ(B17:D28)-H20</f>
        <v>25.423418209876502</v>
      </c>
      <c r="J29" s="12"/>
      <c r="K29" s="13"/>
      <c r="L29" s="10"/>
      <c r="M29" s="10"/>
      <c r="N29" s="10"/>
    </row>
    <row r="30" spans="1:17" x14ac:dyDescent="0.25">
      <c r="A30" s="3" t="s">
        <v>31</v>
      </c>
      <c r="H30" s="1"/>
      <c r="I30" s="1"/>
      <c r="J30" s="1"/>
    </row>
    <row r="31" spans="1:17" x14ac:dyDescent="0.25">
      <c r="A31" s="8" t="s">
        <v>23</v>
      </c>
      <c r="B31" s="8" t="s">
        <v>32</v>
      </c>
      <c r="C31" s="8" t="s">
        <v>33</v>
      </c>
      <c r="D31" s="8" t="s">
        <v>34</v>
      </c>
      <c r="E31" s="8" t="s">
        <v>16</v>
      </c>
      <c r="F31" s="8" t="s">
        <v>39</v>
      </c>
      <c r="H31" s="19"/>
      <c r="I31" s="19"/>
      <c r="J31" s="19"/>
    </row>
    <row r="32" spans="1:17" x14ac:dyDescent="0.25">
      <c r="A32" s="8" t="s">
        <v>35</v>
      </c>
      <c r="B32" s="6">
        <f>E17</f>
        <v>7.8333333333333339</v>
      </c>
      <c r="C32" s="6">
        <f>E21</f>
        <v>7.8333333333333339</v>
      </c>
      <c r="D32" s="6">
        <f>E25</f>
        <v>4</v>
      </c>
      <c r="E32" s="6">
        <f>SUM(B32:D32)</f>
        <v>19.666666666666668</v>
      </c>
      <c r="F32" s="24">
        <f>E32/9</f>
        <v>2.1851851851851851</v>
      </c>
      <c r="H32" s="19"/>
      <c r="I32" s="19"/>
      <c r="J32" s="19"/>
    </row>
    <row r="33" spans="1:14" x14ac:dyDescent="0.25">
      <c r="A33" s="8" t="s">
        <v>36</v>
      </c>
      <c r="B33" s="6">
        <f t="shared" ref="B33:B35" si="9">E18</f>
        <v>9.5833333333333339</v>
      </c>
      <c r="C33" s="6">
        <f t="shared" ref="C33:C35" si="10">E22</f>
        <v>8.5</v>
      </c>
      <c r="D33" s="6">
        <f t="shared" ref="D33:D35" si="11">E26</f>
        <v>4.5</v>
      </c>
      <c r="E33" s="6">
        <f t="shared" ref="E33:E35" si="12">SUM(B33:D33)</f>
        <v>22.583333333333336</v>
      </c>
      <c r="F33" s="24">
        <f t="shared" ref="F33:F36" si="13">E33/9</f>
        <v>2.5092592592592595</v>
      </c>
      <c r="H33" s="20"/>
      <c r="I33" s="20"/>
      <c r="J33" s="20"/>
    </row>
    <row r="34" spans="1:14" x14ac:dyDescent="0.25">
      <c r="A34" s="8" t="s">
        <v>37</v>
      </c>
      <c r="B34" s="6">
        <f t="shared" si="9"/>
        <v>8</v>
      </c>
      <c r="C34" s="6">
        <f t="shared" si="10"/>
        <v>8.25</v>
      </c>
      <c r="D34" s="6">
        <f t="shared" si="11"/>
        <v>4.5</v>
      </c>
      <c r="E34" s="6">
        <f t="shared" si="12"/>
        <v>20.75</v>
      </c>
      <c r="F34" s="24">
        <f t="shared" si="13"/>
        <v>2.3055555555555554</v>
      </c>
      <c r="H34" s="21"/>
      <c r="I34" s="20"/>
      <c r="J34" s="20"/>
      <c r="L34" s="22"/>
      <c r="M34" s="22"/>
      <c r="N34" s="22"/>
    </row>
    <row r="35" spans="1:14" x14ac:dyDescent="0.25">
      <c r="A35" s="8" t="s">
        <v>38</v>
      </c>
      <c r="B35" s="6">
        <f t="shared" si="9"/>
        <v>9.5833333333333339</v>
      </c>
      <c r="C35" s="6">
        <f t="shared" si="10"/>
        <v>8.5</v>
      </c>
      <c r="D35" s="6">
        <f t="shared" si="11"/>
        <v>4.5</v>
      </c>
      <c r="E35" s="6">
        <f t="shared" si="12"/>
        <v>22.583333333333336</v>
      </c>
      <c r="F35" s="24">
        <f t="shared" si="13"/>
        <v>2.5092592592592595</v>
      </c>
      <c r="H35" s="1"/>
      <c r="I35" s="1"/>
      <c r="J35" s="1"/>
      <c r="L35" s="22"/>
      <c r="M35" s="22"/>
      <c r="N35" s="1"/>
    </row>
    <row r="36" spans="1:14" x14ac:dyDescent="0.25">
      <c r="A36" s="8" t="s">
        <v>16</v>
      </c>
      <c r="B36" s="6">
        <f>SUM(B32:B35)</f>
        <v>35</v>
      </c>
      <c r="C36" s="6">
        <f t="shared" ref="C36:D36" si="14">SUM(C32:C35)</f>
        <v>33.083333333333336</v>
      </c>
      <c r="D36" s="6">
        <f t="shared" si="14"/>
        <v>17.5</v>
      </c>
      <c r="E36" s="6">
        <f>SUM(E32:E35)</f>
        <v>85.583333333333343</v>
      </c>
      <c r="F36" s="8">
        <f t="shared" si="13"/>
        <v>9.5092592592592595</v>
      </c>
      <c r="H36" s="8" t="s">
        <v>44</v>
      </c>
      <c r="I36" s="8" t="s">
        <v>47</v>
      </c>
      <c r="J36" s="8" t="s">
        <v>48</v>
      </c>
      <c r="K36" s="2"/>
      <c r="L36" s="22"/>
      <c r="M36" s="22"/>
      <c r="N36" s="1"/>
    </row>
    <row r="37" spans="1:14" x14ac:dyDescent="0.25">
      <c r="A37" s="8"/>
      <c r="B37" s="8">
        <f>B36/12</f>
        <v>2.9166666666666665</v>
      </c>
      <c r="C37" s="8">
        <f t="shared" ref="C37:D37" si="15">C36/12</f>
        <v>2.7569444444444446</v>
      </c>
      <c r="D37" s="8">
        <f t="shared" si="15"/>
        <v>1.4583333333333333</v>
      </c>
      <c r="E37" s="8"/>
      <c r="F37" s="8"/>
      <c r="H37" s="8" t="s">
        <v>22</v>
      </c>
      <c r="I37" s="8"/>
      <c r="J37" s="8"/>
      <c r="L37" s="22"/>
      <c r="M37" s="22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8" t="s">
        <v>32</v>
      </c>
      <c r="I38" s="6">
        <f>B36/12</f>
        <v>2.9166666666666665</v>
      </c>
      <c r="J38" s="8" t="s">
        <v>53</v>
      </c>
      <c r="K38" s="1"/>
      <c r="L38" s="22"/>
      <c r="M38" s="22"/>
      <c r="N38" s="1"/>
    </row>
    <row r="39" spans="1:14" x14ac:dyDescent="0.25">
      <c r="A39" s="1"/>
      <c r="B39" s="1"/>
      <c r="C39" s="1"/>
      <c r="D39" s="15"/>
      <c r="E39" s="1"/>
      <c r="F39" s="1"/>
      <c r="H39" s="8" t="s">
        <v>33</v>
      </c>
      <c r="I39" s="6">
        <f>C36/12</f>
        <v>2.7569444444444446</v>
      </c>
      <c r="J39" s="8" t="s">
        <v>53</v>
      </c>
      <c r="K39" s="4">
        <f>I39+I41</f>
        <v>3.3845768953976947</v>
      </c>
      <c r="L39" s="22"/>
      <c r="M39" s="22"/>
      <c r="N39" s="1"/>
    </row>
    <row r="40" spans="1:14" x14ac:dyDescent="0.25">
      <c r="A40" s="1"/>
      <c r="B40" s="1"/>
      <c r="C40" s="1"/>
      <c r="D40" s="1"/>
      <c r="E40" s="1"/>
      <c r="F40" s="1"/>
      <c r="H40" s="8" t="s">
        <v>34</v>
      </c>
      <c r="I40" s="6">
        <f>D36/12</f>
        <v>1.4583333333333333</v>
      </c>
      <c r="J40" s="8" t="s">
        <v>49</v>
      </c>
      <c r="K40" s="4">
        <f>I40+I41</f>
        <v>2.0859657842865835</v>
      </c>
      <c r="L40" s="22"/>
      <c r="M40" s="22"/>
      <c r="N40" s="1"/>
    </row>
    <row r="41" spans="1:14" x14ac:dyDescent="0.25">
      <c r="A41" s="1"/>
      <c r="B41" s="1"/>
      <c r="C41" s="1"/>
      <c r="D41" s="1"/>
      <c r="E41" s="1"/>
      <c r="F41" s="1" t="s">
        <v>50</v>
      </c>
      <c r="G41" s="23">
        <v>3.5550000000000002</v>
      </c>
      <c r="H41" s="27" t="s">
        <v>51</v>
      </c>
      <c r="I41" s="34">
        <f>G41*(J28/(H17*H19))^0.5</f>
        <v>0.62763245095325026</v>
      </c>
      <c r="J41" s="26"/>
      <c r="L41" s="22"/>
      <c r="M41" s="22"/>
      <c r="N41" s="1"/>
    </row>
    <row r="42" spans="1:14" x14ac:dyDescent="0.25">
      <c r="H42" s="30"/>
      <c r="I42" s="35"/>
      <c r="J42" s="32"/>
      <c r="L42" s="22"/>
      <c r="M42" s="22"/>
      <c r="N42" s="1"/>
    </row>
    <row r="43" spans="1:14" x14ac:dyDescent="0.25">
      <c r="A43" s="1"/>
      <c r="B43" s="1"/>
      <c r="C43" s="1"/>
      <c r="D43" s="1"/>
      <c r="E43" s="1"/>
      <c r="F43" s="1"/>
      <c r="H43" s="1"/>
      <c r="I43" s="15"/>
      <c r="J43" s="1"/>
      <c r="L43" s="22"/>
      <c r="M43" s="22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5"/>
      <c r="J44" s="1"/>
      <c r="K44" s="1"/>
      <c r="L44" s="22"/>
      <c r="M44" s="22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5"/>
      <c r="J45" s="1"/>
      <c r="K45" s="1"/>
      <c r="L45" s="22"/>
      <c r="M45" s="22"/>
      <c r="N45" s="1"/>
    </row>
    <row r="46" spans="1:14" x14ac:dyDescent="0.25">
      <c r="A46" s="1"/>
      <c r="B46" s="1"/>
      <c r="C46" s="1"/>
      <c r="D46" s="1"/>
      <c r="E46" s="1"/>
      <c r="F46" s="1"/>
      <c r="H46" s="1"/>
      <c r="I46" s="15"/>
      <c r="J46" s="1"/>
      <c r="L46" s="22"/>
      <c r="M46" s="22"/>
      <c r="N46" s="1"/>
    </row>
    <row r="47" spans="1:14" x14ac:dyDescent="0.25">
      <c r="A47" s="1"/>
      <c r="B47" s="1"/>
      <c r="C47" s="1"/>
      <c r="D47" s="1"/>
      <c r="E47" s="1"/>
      <c r="F47" s="19"/>
      <c r="G47" s="25"/>
      <c r="H47" s="2"/>
      <c r="I47" s="15"/>
      <c r="J47" s="1"/>
    </row>
    <row r="48" spans="1:14" x14ac:dyDescent="0.25">
      <c r="F48" s="1"/>
      <c r="G48" s="1"/>
      <c r="H48" s="1"/>
      <c r="I48" s="1"/>
      <c r="J4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14 hst</vt:lpstr>
      <vt:lpstr>21 hst</vt:lpstr>
      <vt:lpstr>28 hst</vt:lpstr>
      <vt:lpstr>35 hst</vt:lpstr>
      <vt:lpstr>42 hst</vt:lpstr>
      <vt:lpstr>49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ATUN</cp:lastModifiedBy>
  <dcterms:created xsi:type="dcterms:W3CDTF">2022-11-25T02:30:38Z</dcterms:created>
  <dcterms:modified xsi:type="dcterms:W3CDTF">2023-01-05T14:07:04Z</dcterms:modified>
</cp:coreProperties>
</file>