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4635" activeTab="11"/>
  </bookViews>
  <sheets>
    <sheet name="14 HST" sheetId="1" r:id="rId1"/>
    <sheet name="21 HST" sheetId="2" r:id="rId2"/>
    <sheet name="28 HST" sheetId="3" r:id="rId3"/>
    <sheet name="35 HST" sheetId="4" r:id="rId4"/>
    <sheet name="42 HST" sheetId="5" r:id="rId5"/>
    <sheet name="49 HST" sheetId="6" r:id="rId6"/>
    <sheet name="56 HST" sheetId="7" r:id="rId7"/>
    <sheet name="63 HST" sheetId="9" r:id="rId8"/>
    <sheet name="70 HST" sheetId="10" r:id="rId9"/>
    <sheet name="77 HST" sheetId="11" r:id="rId10"/>
    <sheet name="84 HST" sheetId="12" r:id="rId11"/>
    <sheet name="91 HST" sheetId="13" r:id="rId1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" i="13" l="1"/>
  <c r="O25" i="13"/>
  <c r="O24" i="13"/>
  <c r="O23" i="13"/>
  <c r="O26" i="12"/>
  <c r="O25" i="12"/>
  <c r="O24" i="12"/>
  <c r="O23" i="12"/>
  <c r="O26" i="11"/>
  <c r="O25" i="11"/>
  <c r="O24" i="11"/>
  <c r="O23" i="11"/>
  <c r="O26" i="10"/>
  <c r="O25" i="10"/>
  <c r="O24" i="10"/>
  <c r="O23" i="10"/>
  <c r="O26" i="9"/>
  <c r="O25" i="9"/>
  <c r="O24" i="9"/>
  <c r="O23" i="9"/>
  <c r="O26" i="7"/>
  <c r="O25" i="7"/>
  <c r="O24" i="7"/>
  <c r="O23" i="7"/>
  <c r="O26" i="6"/>
  <c r="O25" i="6"/>
  <c r="O24" i="6"/>
  <c r="O23" i="6"/>
  <c r="O26" i="5"/>
  <c r="O25" i="5"/>
  <c r="O24" i="5"/>
  <c r="O23" i="5"/>
  <c r="O26" i="4"/>
  <c r="O25" i="4"/>
  <c r="O24" i="4"/>
  <c r="O23" i="4"/>
  <c r="O26" i="3"/>
  <c r="O25" i="3"/>
  <c r="O24" i="3"/>
  <c r="O23" i="3"/>
  <c r="O26" i="2"/>
  <c r="O25" i="2"/>
  <c r="O24" i="2"/>
  <c r="O23" i="2"/>
  <c r="O26" i="1"/>
  <c r="O25" i="1"/>
  <c r="O24" i="1"/>
  <c r="O23" i="1"/>
  <c r="N14" i="13" l="1"/>
  <c r="O22" i="2"/>
  <c r="O22" i="13" l="1"/>
  <c r="O22" i="12"/>
  <c r="N13" i="12"/>
  <c r="O22" i="11"/>
  <c r="O13" i="11"/>
  <c r="O22" i="10"/>
  <c r="N12" i="10"/>
  <c r="O22" i="9"/>
  <c r="N13" i="9"/>
  <c r="O22" i="7"/>
  <c r="N13" i="7"/>
  <c r="O22" i="6"/>
  <c r="N13" i="6"/>
  <c r="O22" i="5"/>
  <c r="N13" i="5"/>
  <c r="N13" i="4"/>
  <c r="O22" i="4"/>
  <c r="O22" i="3"/>
  <c r="N12" i="3"/>
  <c r="O22" i="1"/>
  <c r="N10" i="1"/>
  <c r="N13" i="2"/>
  <c r="H6" i="2" l="1"/>
  <c r="I6" i="2"/>
  <c r="H7" i="2"/>
  <c r="I7" i="2"/>
  <c r="H8" i="2"/>
  <c r="I8" i="2"/>
  <c r="H9" i="2"/>
  <c r="I9" i="2"/>
  <c r="H10" i="2"/>
  <c r="I10" i="2"/>
  <c r="G11" i="13"/>
  <c r="D11" i="1"/>
  <c r="G11" i="1"/>
  <c r="F11" i="1"/>
  <c r="E11" i="1"/>
  <c r="G11" i="2"/>
  <c r="F11" i="2"/>
  <c r="E11" i="2"/>
  <c r="D11" i="2"/>
  <c r="G11" i="3"/>
  <c r="F11" i="3"/>
  <c r="E11" i="3"/>
  <c r="D11" i="3"/>
  <c r="G11" i="4"/>
  <c r="F11" i="4"/>
  <c r="E11" i="4"/>
  <c r="D11" i="4"/>
  <c r="G11" i="5"/>
  <c r="F11" i="5"/>
  <c r="E11" i="5"/>
  <c r="D11" i="5"/>
  <c r="G11" i="6"/>
  <c r="F11" i="6"/>
  <c r="E11" i="6"/>
  <c r="D11" i="6"/>
  <c r="G11" i="7"/>
  <c r="F11" i="7"/>
  <c r="E11" i="7"/>
  <c r="D11" i="7"/>
  <c r="G11" i="9"/>
  <c r="F11" i="9"/>
  <c r="E11" i="9"/>
  <c r="D11" i="9"/>
  <c r="G11" i="10"/>
  <c r="F11" i="10"/>
  <c r="E11" i="10"/>
  <c r="D11" i="10"/>
  <c r="G11" i="11"/>
  <c r="F11" i="11"/>
  <c r="E11" i="11"/>
  <c r="D11" i="11"/>
  <c r="G11" i="12"/>
  <c r="F11" i="12"/>
  <c r="E11" i="12"/>
  <c r="D11" i="12"/>
  <c r="F11" i="13"/>
  <c r="E11" i="13"/>
  <c r="D11" i="13"/>
  <c r="D21" i="13" l="1"/>
  <c r="D20" i="13" s="1"/>
  <c r="J19" i="13" s="1"/>
  <c r="D19" i="13"/>
  <c r="I10" i="13"/>
  <c r="H10" i="13"/>
  <c r="I9" i="13"/>
  <c r="H9" i="13"/>
  <c r="I8" i="13"/>
  <c r="H8" i="13"/>
  <c r="I7" i="13"/>
  <c r="H7" i="13"/>
  <c r="I6" i="13"/>
  <c r="H6" i="13"/>
  <c r="H11" i="13" s="1"/>
  <c r="D16" i="13" s="1"/>
  <c r="E21" i="13" l="1"/>
  <c r="E19" i="13"/>
  <c r="F19" i="13" s="1"/>
  <c r="I19" i="13"/>
  <c r="D21" i="12"/>
  <c r="D19" i="12"/>
  <c r="I10" i="12"/>
  <c r="H10" i="12"/>
  <c r="I9" i="12"/>
  <c r="H9" i="12"/>
  <c r="I8" i="12"/>
  <c r="H8" i="12"/>
  <c r="I7" i="12"/>
  <c r="H7" i="12"/>
  <c r="I6" i="12"/>
  <c r="H6" i="12"/>
  <c r="D21" i="11"/>
  <c r="D19" i="11"/>
  <c r="I10" i="11"/>
  <c r="H10" i="11"/>
  <c r="I9" i="11"/>
  <c r="H9" i="11"/>
  <c r="I8" i="11"/>
  <c r="H8" i="11"/>
  <c r="I7" i="11"/>
  <c r="H7" i="11"/>
  <c r="I6" i="11"/>
  <c r="H6" i="11"/>
  <c r="D21" i="10"/>
  <c r="D19" i="10"/>
  <c r="I10" i="10"/>
  <c r="H10" i="10"/>
  <c r="I9" i="10"/>
  <c r="H9" i="10"/>
  <c r="I8" i="10"/>
  <c r="H8" i="10"/>
  <c r="I7" i="10"/>
  <c r="H7" i="10"/>
  <c r="I6" i="10"/>
  <c r="H6" i="10"/>
  <c r="H11" i="10" s="1"/>
  <c r="D16" i="10" s="1"/>
  <c r="D21" i="9"/>
  <c r="D19" i="9"/>
  <c r="I10" i="9"/>
  <c r="H10" i="9"/>
  <c r="I9" i="9"/>
  <c r="H9" i="9"/>
  <c r="I8" i="9"/>
  <c r="H8" i="9"/>
  <c r="I7" i="9"/>
  <c r="H7" i="9"/>
  <c r="I6" i="9"/>
  <c r="H6" i="9"/>
  <c r="D21" i="7"/>
  <c r="D19" i="7"/>
  <c r="I10" i="7"/>
  <c r="H10" i="7"/>
  <c r="I9" i="7"/>
  <c r="H9" i="7"/>
  <c r="I8" i="7"/>
  <c r="H8" i="7"/>
  <c r="I7" i="7"/>
  <c r="H7" i="7"/>
  <c r="I6" i="7"/>
  <c r="H6" i="7"/>
  <c r="D21" i="6"/>
  <c r="D19" i="6"/>
  <c r="I10" i="6"/>
  <c r="H10" i="6"/>
  <c r="I9" i="6"/>
  <c r="H9" i="6"/>
  <c r="I8" i="6"/>
  <c r="H8" i="6"/>
  <c r="I7" i="6"/>
  <c r="H7" i="6"/>
  <c r="I6" i="6"/>
  <c r="H6" i="6"/>
  <c r="D21" i="5"/>
  <c r="D19" i="5"/>
  <c r="I10" i="5"/>
  <c r="H10" i="5"/>
  <c r="I9" i="5"/>
  <c r="H9" i="5"/>
  <c r="I8" i="5"/>
  <c r="H8" i="5"/>
  <c r="I7" i="5"/>
  <c r="H7" i="5"/>
  <c r="I6" i="5"/>
  <c r="H6" i="5"/>
  <c r="D21" i="4"/>
  <c r="D19" i="4"/>
  <c r="I10" i="4"/>
  <c r="H10" i="4"/>
  <c r="I9" i="4"/>
  <c r="H9" i="4"/>
  <c r="I8" i="4"/>
  <c r="H8" i="4"/>
  <c r="I7" i="4"/>
  <c r="H7" i="4"/>
  <c r="I6" i="4"/>
  <c r="H6" i="4"/>
  <c r="D21" i="3"/>
  <c r="D19" i="3"/>
  <c r="I10" i="3"/>
  <c r="H10" i="3"/>
  <c r="I9" i="3"/>
  <c r="H9" i="3"/>
  <c r="I8" i="3"/>
  <c r="H8" i="3"/>
  <c r="I7" i="3"/>
  <c r="H7" i="3"/>
  <c r="I6" i="3"/>
  <c r="H6" i="3"/>
  <c r="D21" i="2"/>
  <c r="D19" i="2"/>
  <c r="D21" i="1"/>
  <c r="D19" i="1"/>
  <c r="I10" i="1"/>
  <c r="H10" i="1"/>
  <c r="I9" i="1"/>
  <c r="H9" i="1"/>
  <c r="I8" i="1"/>
  <c r="H8" i="1"/>
  <c r="I7" i="1"/>
  <c r="H7" i="1"/>
  <c r="I6" i="1"/>
  <c r="H6" i="1"/>
  <c r="H11" i="1" s="1"/>
  <c r="H11" i="12" l="1"/>
  <c r="D16" i="12" s="1"/>
  <c r="E21" i="12" s="1"/>
  <c r="H11" i="11"/>
  <c r="D16" i="11" s="1"/>
  <c r="E21" i="11" s="1"/>
  <c r="D20" i="9"/>
  <c r="J19" i="9" s="1"/>
  <c r="H11" i="9"/>
  <c r="D16" i="9" s="1"/>
  <c r="E21" i="9" s="1"/>
  <c r="D20" i="7"/>
  <c r="J19" i="7" s="1"/>
  <c r="H11" i="7"/>
  <c r="D16" i="7" s="1"/>
  <c r="E19" i="7" s="1"/>
  <c r="F19" i="7" s="1"/>
  <c r="H11" i="6"/>
  <c r="D16" i="6" s="1"/>
  <c r="E21" i="6" s="1"/>
  <c r="D20" i="5"/>
  <c r="J19" i="5" s="1"/>
  <c r="H11" i="5"/>
  <c r="D16" i="5" s="1"/>
  <c r="E19" i="5" s="1"/>
  <c r="F19" i="5" s="1"/>
  <c r="H11" i="4"/>
  <c r="D16" i="4" s="1"/>
  <c r="E21" i="4" s="1"/>
  <c r="H11" i="3"/>
  <c r="D16" i="3" s="1"/>
  <c r="E19" i="3" s="1"/>
  <c r="F19" i="3" s="1"/>
  <c r="H11" i="2"/>
  <c r="D16" i="2" s="1"/>
  <c r="E19" i="2" s="1"/>
  <c r="F19" i="2" s="1"/>
  <c r="I19" i="12"/>
  <c r="D20" i="12"/>
  <c r="J19" i="12" s="1"/>
  <c r="D20" i="11"/>
  <c r="J19" i="11" s="1"/>
  <c r="I19" i="10"/>
  <c r="D20" i="10"/>
  <c r="J19" i="10" s="1"/>
  <c r="I19" i="6"/>
  <c r="D20" i="6"/>
  <c r="J19" i="6" s="1"/>
  <c r="I19" i="4"/>
  <c r="D20" i="4"/>
  <c r="J19" i="4" s="1"/>
  <c r="D20" i="3"/>
  <c r="J19" i="3" s="1"/>
  <c r="D20" i="2"/>
  <c r="J19" i="2" s="1"/>
  <c r="D16" i="1"/>
  <c r="E19" i="1" s="1"/>
  <c r="F19" i="1" s="1"/>
  <c r="D20" i="1"/>
  <c r="J19" i="1" s="1"/>
  <c r="E20" i="13"/>
  <c r="F20" i="13" s="1"/>
  <c r="E21" i="10"/>
  <c r="E19" i="10"/>
  <c r="F19" i="10" s="1"/>
  <c r="E21" i="7"/>
  <c r="E21" i="5"/>
  <c r="E21" i="3"/>
  <c r="I19" i="9" l="1"/>
  <c r="G19" i="13"/>
  <c r="E19" i="12"/>
  <c r="F19" i="12" s="1"/>
  <c r="I19" i="11"/>
  <c r="E19" i="11"/>
  <c r="F19" i="11" s="1"/>
  <c r="E19" i="9"/>
  <c r="F19" i="9" s="1"/>
  <c r="I19" i="7"/>
  <c r="E19" i="6"/>
  <c r="F19" i="6" s="1"/>
  <c r="I19" i="5"/>
  <c r="E19" i="4"/>
  <c r="F19" i="4" s="1"/>
  <c r="E21" i="2"/>
  <c r="I19" i="2"/>
  <c r="E21" i="1"/>
  <c r="E20" i="1" s="1"/>
  <c r="F20" i="1" s="1"/>
  <c r="I19" i="3"/>
  <c r="I19" i="1"/>
  <c r="E20" i="10"/>
  <c r="F20" i="10" s="1"/>
  <c r="E20" i="7"/>
  <c r="F20" i="7" s="1"/>
  <c r="E20" i="5"/>
  <c r="F20" i="5" s="1"/>
  <c r="E20" i="3"/>
  <c r="F20" i="3" s="1"/>
  <c r="E20" i="2"/>
  <c r="F20" i="2" s="1"/>
  <c r="G19" i="10" l="1"/>
  <c r="G19" i="7"/>
  <c r="G19" i="5"/>
  <c r="G19" i="3"/>
  <c r="G19" i="2"/>
  <c r="G19" i="1"/>
  <c r="E20" i="12"/>
  <c r="F20" i="12" s="1"/>
  <c r="E20" i="11"/>
  <c r="F20" i="11" s="1"/>
  <c r="G19" i="11" s="1"/>
  <c r="E20" i="9"/>
  <c r="F20" i="9" s="1"/>
  <c r="E20" i="6"/>
  <c r="F20" i="6" s="1"/>
  <c r="E20" i="4"/>
  <c r="F20" i="4" s="1"/>
  <c r="G19" i="9" l="1"/>
  <c r="G19" i="6"/>
  <c r="G19" i="4"/>
  <c r="G19" i="12"/>
</calcChain>
</file>

<file path=xl/sharedStrings.xml><?xml version="1.0" encoding="utf-8"?>
<sst xmlns="http://schemas.openxmlformats.org/spreadsheetml/2006/main" count="504" uniqueCount="49">
  <si>
    <t>91 HST</t>
  </si>
  <si>
    <t>Perlakuan</t>
  </si>
  <si>
    <t>Ulangan</t>
  </si>
  <si>
    <t>Jumlah</t>
  </si>
  <si>
    <t>Rata-rata</t>
  </si>
  <si>
    <t>t=treatment(perlakuan)</t>
  </si>
  <si>
    <t>r(ulangan)</t>
  </si>
  <si>
    <t>FK</t>
  </si>
  <si>
    <t>SK</t>
  </si>
  <si>
    <t>db</t>
  </si>
  <si>
    <t>JK</t>
  </si>
  <si>
    <t>KT</t>
  </si>
  <si>
    <t>Fhitung</t>
  </si>
  <si>
    <t>Notasi</t>
  </si>
  <si>
    <t>F0.05</t>
  </si>
  <si>
    <t>F0.01</t>
  </si>
  <si>
    <t>*</t>
  </si>
  <si>
    <t>Error (Galat)</t>
  </si>
  <si>
    <t>Total</t>
  </si>
  <si>
    <t>14 HST</t>
  </si>
  <si>
    <t>21 HST</t>
  </si>
  <si>
    <t>28 HST</t>
  </si>
  <si>
    <t>35 HST</t>
  </si>
  <si>
    <t>42 HST</t>
  </si>
  <si>
    <t>49 HST</t>
  </si>
  <si>
    <t>56 HST</t>
  </si>
  <si>
    <t>70 HST</t>
  </si>
  <si>
    <t>77 HST</t>
  </si>
  <si>
    <t>84 HST</t>
  </si>
  <si>
    <t>63 HST</t>
  </si>
  <si>
    <t>M0</t>
  </si>
  <si>
    <t>M1</t>
  </si>
  <si>
    <t>M2</t>
  </si>
  <si>
    <t>M3</t>
  </si>
  <si>
    <t>M4</t>
  </si>
  <si>
    <t>BNJ</t>
  </si>
  <si>
    <t>PERLAKUAN</t>
  </si>
  <si>
    <t>RATA-RATA</t>
  </si>
  <si>
    <t>RATARATA+BNJ</t>
  </si>
  <si>
    <t>SIMBOL</t>
  </si>
  <si>
    <t>**</t>
  </si>
  <si>
    <t>SD 5,15)</t>
  </si>
  <si>
    <t>RATA+BNJ</t>
  </si>
  <si>
    <t>a</t>
  </si>
  <si>
    <t>simbol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</si>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</sst>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0" fillId="0" borderId="1" xfId="0" applyBorder="1" applyAlignmen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0" fontId="0" fillId="3" borderId="0" xfId="0" applyFill="1"/>
    <xf numFmtId="165" fontId="0" fillId="0" borderId="1" xfId="0" applyNumberFormat="1" applyBorder="1"/>
    <xf numFmtId="165" fontId="0" fillId="4" borderId="1" xfId="0" applyNumberFormat="1" applyFill="1" applyBorder="1"/>
    <xf numFmtId="165" fontId="0" fillId="0" borderId="2" xfId="0" applyNumberFormat="1" applyBorder="1"/>
    <xf numFmtId="165" fontId="0" fillId="5" borderId="0" xfId="0" applyNumberFormat="1" applyFill="1"/>
    <xf numFmtId="0" fontId="0" fillId="5" borderId="0" xfId="0" applyFill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P26" sqref="P26"/>
    </sheetView>
  </sheetViews>
  <sheetFormatPr defaultRowHeight="15" x14ac:dyDescent="0.25"/>
  <cols>
    <col min="13" max="16" width="19.42578125" customWidth="1"/>
  </cols>
  <sheetData>
    <row r="3" spans="3:14" x14ac:dyDescent="0.25">
      <c r="C3" s="1" t="s">
        <v>19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4</v>
      </c>
      <c r="E6" s="5">
        <v>4</v>
      </c>
      <c r="F6" s="5">
        <v>4</v>
      </c>
      <c r="G6" s="5">
        <v>5</v>
      </c>
      <c r="H6" s="6">
        <f t="shared" ref="H6:H10" si="0">SUM(D6:G6)</f>
        <v>17</v>
      </c>
      <c r="I6" s="6">
        <f t="shared" ref="I6:I10" si="1">AVERAGE(D6:G6)</f>
        <v>4.25</v>
      </c>
    </row>
    <row r="7" spans="3:14" x14ac:dyDescent="0.25">
      <c r="C7" s="4" t="s">
        <v>31</v>
      </c>
      <c r="D7" s="5">
        <v>6</v>
      </c>
      <c r="E7" s="5">
        <v>6</v>
      </c>
      <c r="F7" s="5">
        <v>7</v>
      </c>
      <c r="G7" s="5">
        <v>6</v>
      </c>
      <c r="H7" s="6">
        <f t="shared" si="0"/>
        <v>25</v>
      </c>
      <c r="I7" s="6">
        <f t="shared" si="1"/>
        <v>6.25</v>
      </c>
    </row>
    <row r="8" spans="3:14" x14ac:dyDescent="0.25">
      <c r="C8" s="4" t="s">
        <v>32</v>
      </c>
      <c r="D8" s="5">
        <v>8</v>
      </c>
      <c r="E8" s="5">
        <v>7</v>
      </c>
      <c r="F8" s="5">
        <v>8</v>
      </c>
      <c r="G8" s="5">
        <v>7</v>
      </c>
      <c r="H8" s="6">
        <f t="shared" si="0"/>
        <v>30</v>
      </c>
      <c r="I8" s="6">
        <f t="shared" si="1"/>
        <v>7.5</v>
      </c>
    </row>
    <row r="9" spans="3:14" x14ac:dyDescent="0.25">
      <c r="C9" s="4" t="s">
        <v>33</v>
      </c>
      <c r="D9" s="5">
        <v>9</v>
      </c>
      <c r="E9" s="5">
        <v>7</v>
      </c>
      <c r="F9" s="5">
        <v>6</v>
      </c>
      <c r="G9" s="5">
        <v>7</v>
      </c>
      <c r="H9" s="6">
        <f t="shared" si="0"/>
        <v>29</v>
      </c>
      <c r="I9" s="6">
        <f t="shared" si="1"/>
        <v>7.25</v>
      </c>
      <c r="M9" t="s">
        <v>41</v>
      </c>
      <c r="N9">
        <v>4.37</v>
      </c>
    </row>
    <row r="10" spans="3:14" x14ac:dyDescent="0.25">
      <c r="C10" s="4" t="s">
        <v>34</v>
      </c>
      <c r="D10" s="5">
        <v>9</v>
      </c>
      <c r="E10" s="5">
        <v>8</v>
      </c>
      <c r="F10" s="5">
        <v>9</v>
      </c>
      <c r="G10" s="5">
        <v>8</v>
      </c>
      <c r="H10" s="6">
        <f t="shared" si="0"/>
        <v>34</v>
      </c>
      <c r="I10" s="6">
        <f t="shared" si="1"/>
        <v>8.5</v>
      </c>
      <c r="N10">
        <f>N9*((F20/4)^0.5)</f>
        <v>1.6204393694304025</v>
      </c>
    </row>
    <row r="11" spans="3:14" x14ac:dyDescent="0.25">
      <c r="C11" s="4" t="s">
        <v>3</v>
      </c>
      <c r="D11" s="5">
        <f>SUM(D6:D10)</f>
        <v>36</v>
      </c>
      <c r="E11" s="5">
        <f>SUM(E6:E10)</f>
        <v>32</v>
      </c>
      <c r="F11" s="5">
        <f>SUM(F6:F10)</f>
        <v>34</v>
      </c>
      <c r="G11" s="5">
        <f>SUM(G6:G10)</f>
        <v>33</v>
      </c>
      <c r="H11" s="5">
        <f>SUM(H6:H10)</f>
        <v>135</v>
      </c>
      <c r="I11" s="6"/>
    </row>
    <row r="13" spans="3:14" x14ac:dyDescent="0.25">
      <c r="C13" s="7" t="s">
        <v>5</v>
      </c>
      <c r="D13" s="7">
        <v>5</v>
      </c>
      <c r="H13" s="2"/>
      <c r="I13" s="2"/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911.25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41.5</v>
      </c>
      <c r="F19" s="9">
        <f>E19/D19</f>
        <v>10.375</v>
      </c>
      <c r="G19" s="9">
        <f>F19/F20</f>
        <v>18.863636363636363</v>
      </c>
      <c r="H19" s="10" t="s">
        <v>16</v>
      </c>
      <c r="I19" s="11">
        <f>FINV(0.05,D19,D20)</f>
        <v>3.055568275906595</v>
      </c>
      <c r="J19" s="11">
        <f>FINV(0.01, D19, D20)</f>
        <v>4.8932095893215815</v>
      </c>
      <c r="M19" s="15">
        <v>1.6204393694304025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8.25</v>
      </c>
      <c r="F20" s="9">
        <f>E20/D20</f>
        <v>0.55000000000000004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49.75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30</v>
      </c>
      <c r="N22" s="14">
        <v>4.25</v>
      </c>
      <c r="O22" s="17">
        <f>N22+M19</f>
        <v>5.870439369430402</v>
      </c>
      <c r="P22" s="15" t="s">
        <v>43</v>
      </c>
    </row>
    <row r="23" spans="3:16" x14ac:dyDescent="0.25">
      <c r="M23" s="15" t="s">
        <v>31</v>
      </c>
      <c r="N23" s="14">
        <v>6.25</v>
      </c>
      <c r="O23" s="17">
        <f t="shared" ref="O23" si="2">N23+M20</f>
        <v>6.25</v>
      </c>
      <c r="P23" s="15" t="s">
        <v>45</v>
      </c>
    </row>
    <row r="24" spans="3:16" x14ac:dyDescent="0.25">
      <c r="M24" s="15" t="s">
        <v>32</v>
      </c>
      <c r="N24" s="14">
        <v>7.5</v>
      </c>
      <c r="O24" s="17">
        <f>N24+M19</f>
        <v>9.120439369430402</v>
      </c>
      <c r="P24" s="15" t="s">
        <v>46</v>
      </c>
    </row>
    <row r="25" spans="3:16" x14ac:dyDescent="0.25">
      <c r="M25" s="15" t="s">
        <v>33</v>
      </c>
      <c r="N25" s="14">
        <v>7.25</v>
      </c>
      <c r="O25" s="17">
        <f>N25+M19</f>
        <v>8.870439369430402</v>
      </c>
      <c r="P25" s="15" t="s">
        <v>46</v>
      </c>
    </row>
    <row r="26" spans="3:16" x14ac:dyDescent="0.25">
      <c r="M26" s="15" t="s">
        <v>34</v>
      </c>
      <c r="N26" s="14">
        <v>8.5</v>
      </c>
      <c r="O26" s="17">
        <f>N26+M19</f>
        <v>10.120439369430402</v>
      </c>
      <c r="P26" s="15" t="s">
        <v>46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C4" workbookViewId="0">
      <selection activeCell="P26" sqref="P26"/>
    </sheetView>
  </sheetViews>
  <sheetFormatPr defaultRowHeight="15" x14ac:dyDescent="0.25"/>
  <cols>
    <col min="13" max="16" width="21" customWidth="1"/>
  </cols>
  <sheetData>
    <row r="3" spans="3:15" x14ac:dyDescent="0.25">
      <c r="C3" s="1" t="s">
        <v>27</v>
      </c>
      <c r="H3" s="2"/>
      <c r="I3" s="2"/>
    </row>
    <row r="4" spans="3:15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5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5" x14ac:dyDescent="0.25">
      <c r="C6" s="4" t="s">
        <v>30</v>
      </c>
      <c r="D6" s="5">
        <v>39</v>
      </c>
      <c r="E6" s="5">
        <v>39</v>
      </c>
      <c r="F6" s="5">
        <v>39</v>
      </c>
      <c r="G6" s="5">
        <v>43</v>
      </c>
      <c r="H6" s="6">
        <f t="shared" ref="H6:H10" si="0">SUM(D6:G6)</f>
        <v>160</v>
      </c>
      <c r="I6" s="6">
        <f t="shared" ref="I6:I10" si="1">AVERAGE(D6:G6)</f>
        <v>40</v>
      </c>
    </row>
    <row r="7" spans="3:15" x14ac:dyDescent="0.25">
      <c r="C7" s="4" t="s">
        <v>31</v>
      </c>
      <c r="D7" s="5">
        <v>35</v>
      </c>
      <c r="E7" s="5">
        <v>35</v>
      </c>
      <c r="F7" s="5">
        <v>33</v>
      </c>
      <c r="G7" s="5">
        <v>35</v>
      </c>
      <c r="H7" s="6">
        <f t="shared" si="0"/>
        <v>138</v>
      </c>
      <c r="I7" s="6">
        <f t="shared" si="1"/>
        <v>34.5</v>
      </c>
    </row>
    <row r="8" spans="3:15" x14ac:dyDescent="0.25">
      <c r="C8" s="4" t="s">
        <v>32</v>
      </c>
      <c r="D8" s="5">
        <v>35</v>
      </c>
      <c r="E8" s="5">
        <v>35</v>
      </c>
      <c r="F8" s="5">
        <v>35</v>
      </c>
      <c r="G8" s="5">
        <v>35</v>
      </c>
      <c r="H8" s="6">
        <f t="shared" si="0"/>
        <v>140</v>
      </c>
      <c r="I8" s="6">
        <f t="shared" si="1"/>
        <v>35</v>
      </c>
    </row>
    <row r="9" spans="3:15" x14ac:dyDescent="0.25">
      <c r="C9" s="4" t="s">
        <v>33</v>
      </c>
      <c r="D9" s="5">
        <v>40</v>
      </c>
      <c r="E9" s="5">
        <v>47</v>
      </c>
      <c r="F9" s="5">
        <v>47</v>
      </c>
      <c r="G9" s="5">
        <v>45</v>
      </c>
      <c r="H9" s="6">
        <f t="shared" si="0"/>
        <v>179</v>
      </c>
      <c r="I9" s="6">
        <f t="shared" si="1"/>
        <v>44.75</v>
      </c>
    </row>
    <row r="10" spans="3:15" x14ac:dyDescent="0.25">
      <c r="C10" s="4" t="s">
        <v>34</v>
      </c>
      <c r="D10" s="5">
        <v>38</v>
      </c>
      <c r="E10" s="5">
        <v>44</v>
      </c>
      <c r="F10" s="5">
        <v>45</v>
      </c>
      <c r="G10" s="5">
        <v>45</v>
      </c>
      <c r="H10" s="6">
        <f t="shared" si="0"/>
        <v>172</v>
      </c>
      <c r="I10" s="6">
        <f t="shared" si="1"/>
        <v>43</v>
      </c>
    </row>
    <row r="11" spans="3:15" x14ac:dyDescent="0.25">
      <c r="C11" s="4" t="s">
        <v>3</v>
      </c>
      <c r="D11" s="5">
        <f>SUM(D6:D10)</f>
        <v>187</v>
      </c>
      <c r="E11" s="5">
        <f>SUM(E6:E10)</f>
        <v>200</v>
      </c>
      <c r="F11" s="5">
        <f>SUM(F6:F10)</f>
        <v>199</v>
      </c>
      <c r="G11" s="5">
        <f>SUM(G6:G10)</f>
        <v>203</v>
      </c>
      <c r="H11" s="5">
        <f>SUM(H6:H10)</f>
        <v>789</v>
      </c>
      <c r="I11" s="6"/>
    </row>
    <row r="12" spans="3:15" x14ac:dyDescent="0.25">
      <c r="N12" t="s">
        <v>41</v>
      </c>
      <c r="O12">
        <v>4.37</v>
      </c>
    </row>
    <row r="13" spans="3:15" x14ac:dyDescent="0.25">
      <c r="C13" s="7" t="s">
        <v>5</v>
      </c>
      <c r="D13" s="7">
        <v>6</v>
      </c>
      <c r="H13" s="2"/>
      <c r="I13" s="2"/>
      <c r="O13">
        <f>O12*((F20/4)^0.5)</f>
        <v>4.6564942329682601</v>
      </c>
    </row>
    <row r="14" spans="3:15" x14ac:dyDescent="0.25">
      <c r="C14" s="7" t="s">
        <v>6</v>
      </c>
      <c r="D14" s="7">
        <v>4</v>
      </c>
      <c r="H14" s="2"/>
      <c r="I14" s="2"/>
    </row>
    <row r="16" spans="3:15" x14ac:dyDescent="0.25">
      <c r="C16" s="4" t="s">
        <v>7</v>
      </c>
      <c r="D16" s="4">
        <f>SUMSQ(H11)/(D13*D14)</f>
        <v>25938.375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5</v>
      </c>
      <c r="E19" s="9">
        <f>SUMSQ(H6:H10)/D14-D16</f>
        <v>5528.875</v>
      </c>
      <c r="F19" s="9">
        <f>E19/D19</f>
        <v>1105.7750000000001</v>
      </c>
      <c r="G19" s="9">
        <f>F19/F20</f>
        <v>243.47339449541286</v>
      </c>
      <c r="H19" s="10" t="s">
        <v>40</v>
      </c>
      <c r="I19" s="11">
        <f>FINV(0.05,D19,D20)</f>
        <v>2.77285315299783</v>
      </c>
      <c r="J19" s="11">
        <f>FINV(0.01, D19, D20)</f>
        <v>4.2478821502317352</v>
      </c>
      <c r="M19" s="15">
        <v>4.6564942329682601</v>
      </c>
      <c r="N19" s="18"/>
      <c r="O19" s="18"/>
      <c r="P19" s="16"/>
    </row>
    <row r="20" spans="3:16" x14ac:dyDescent="0.25">
      <c r="C20" s="4" t="s">
        <v>17</v>
      </c>
      <c r="D20" s="4">
        <f>D21-D19</f>
        <v>18</v>
      </c>
      <c r="E20" s="9">
        <f>E21-E19</f>
        <v>81.75</v>
      </c>
      <c r="F20" s="9">
        <f>E20/D20</f>
        <v>4.541666666666667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23</v>
      </c>
      <c r="E21" s="9">
        <f>SUMSQ(D6:G10)-D16</f>
        <v>5610.625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31</v>
      </c>
      <c r="N22" s="14">
        <v>34.5</v>
      </c>
      <c r="O22" s="17">
        <f>M19+N22</f>
        <v>39.156494232968257</v>
      </c>
      <c r="P22" s="15" t="s">
        <v>43</v>
      </c>
    </row>
    <row r="23" spans="3:16" x14ac:dyDescent="0.25">
      <c r="M23" s="15" t="s">
        <v>32</v>
      </c>
      <c r="N23" s="14">
        <v>35</v>
      </c>
      <c r="O23" s="17">
        <f>N23+M19</f>
        <v>39.656494232968257</v>
      </c>
      <c r="P23" s="15" t="s">
        <v>45</v>
      </c>
    </row>
    <row r="24" spans="3:16" x14ac:dyDescent="0.25">
      <c r="M24" s="15" t="s">
        <v>30</v>
      </c>
      <c r="N24" s="14">
        <v>40</v>
      </c>
      <c r="O24" s="17">
        <f>N24+M19</f>
        <v>44.656494232968257</v>
      </c>
      <c r="P24" s="15" t="s">
        <v>46</v>
      </c>
    </row>
    <row r="25" spans="3:16" x14ac:dyDescent="0.25">
      <c r="M25" s="15" t="s">
        <v>34</v>
      </c>
      <c r="N25" s="14">
        <v>43</v>
      </c>
      <c r="O25" s="17">
        <f>N25+M19</f>
        <v>47.656494232968257</v>
      </c>
      <c r="P25" s="15" t="s">
        <v>47</v>
      </c>
    </row>
    <row r="26" spans="3:16" x14ac:dyDescent="0.25">
      <c r="M26" s="15" t="s">
        <v>33</v>
      </c>
      <c r="N26" s="14">
        <v>44.75</v>
      </c>
      <c r="O26" s="17">
        <f>N26+M19</f>
        <v>49.406494232968257</v>
      </c>
      <c r="P26" s="15" t="s">
        <v>48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C7" workbookViewId="0">
      <selection activeCell="P26" sqref="P26"/>
    </sheetView>
  </sheetViews>
  <sheetFormatPr defaultRowHeight="15" x14ac:dyDescent="0.25"/>
  <cols>
    <col min="13" max="16" width="15.5703125" customWidth="1"/>
  </cols>
  <sheetData>
    <row r="3" spans="3:14" x14ac:dyDescent="0.25">
      <c r="C3" s="1" t="s">
        <v>28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44</v>
      </c>
      <c r="E6" s="5">
        <v>45</v>
      </c>
      <c r="F6" s="5">
        <v>33</v>
      </c>
      <c r="G6" s="5">
        <v>33</v>
      </c>
      <c r="H6" s="6">
        <f t="shared" ref="H6:H10" si="0">SUM(D6:G6)</f>
        <v>155</v>
      </c>
      <c r="I6" s="6">
        <f t="shared" ref="I6:I10" si="1">AVERAGE(D6:G6)</f>
        <v>38.75</v>
      </c>
    </row>
    <row r="7" spans="3:14" x14ac:dyDescent="0.25">
      <c r="C7" s="4" t="s">
        <v>31</v>
      </c>
      <c r="D7" s="5">
        <v>40</v>
      </c>
      <c r="E7" s="5">
        <v>40</v>
      </c>
      <c r="F7" s="5">
        <v>40</v>
      </c>
      <c r="G7" s="5">
        <v>40</v>
      </c>
      <c r="H7" s="6">
        <f t="shared" si="0"/>
        <v>160</v>
      </c>
      <c r="I7" s="6">
        <f t="shared" si="1"/>
        <v>40</v>
      </c>
    </row>
    <row r="8" spans="3:14" x14ac:dyDescent="0.25">
      <c r="C8" s="4" t="s">
        <v>32</v>
      </c>
      <c r="D8" s="5">
        <v>40</v>
      </c>
      <c r="E8" s="5">
        <v>33</v>
      </c>
      <c r="F8" s="5">
        <v>45</v>
      </c>
      <c r="G8" s="5">
        <v>35</v>
      </c>
      <c r="H8" s="6">
        <f t="shared" si="0"/>
        <v>153</v>
      </c>
      <c r="I8" s="6">
        <f t="shared" si="1"/>
        <v>38.25</v>
      </c>
    </row>
    <row r="9" spans="3:14" x14ac:dyDescent="0.25">
      <c r="C9" s="4" t="s">
        <v>33</v>
      </c>
      <c r="D9" s="5">
        <v>45</v>
      </c>
      <c r="E9" s="5">
        <v>50</v>
      </c>
      <c r="F9" s="5">
        <v>50</v>
      </c>
      <c r="G9" s="5">
        <v>50</v>
      </c>
      <c r="H9" s="6">
        <f t="shared" si="0"/>
        <v>195</v>
      </c>
      <c r="I9" s="6">
        <f t="shared" si="1"/>
        <v>48.75</v>
      </c>
    </row>
    <row r="10" spans="3:14" x14ac:dyDescent="0.25">
      <c r="C10" s="4" t="s">
        <v>34</v>
      </c>
      <c r="D10" s="5">
        <v>44</v>
      </c>
      <c r="E10" s="5">
        <v>47</v>
      </c>
      <c r="F10" s="5">
        <v>48</v>
      </c>
      <c r="G10" s="5">
        <v>50</v>
      </c>
      <c r="H10" s="6">
        <f t="shared" si="0"/>
        <v>189</v>
      </c>
      <c r="I10" s="6">
        <f t="shared" si="1"/>
        <v>47.25</v>
      </c>
    </row>
    <row r="11" spans="3:14" x14ac:dyDescent="0.25">
      <c r="C11" s="4" t="s">
        <v>3</v>
      </c>
      <c r="D11" s="5">
        <f>SUM(D6:D10)</f>
        <v>213</v>
      </c>
      <c r="E11" s="5">
        <f>SUM(E6:E10)</f>
        <v>215</v>
      </c>
      <c r="F11" s="5">
        <f>SUM(F6:F10)</f>
        <v>216</v>
      </c>
      <c r="G11" s="5">
        <f>SUM(G6:G10)</f>
        <v>208</v>
      </c>
      <c r="H11" s="5">
        <f>SUM(H6:H10)</f>
        <v>852</v>
      </c>
      <c r="I11" s="6"/>
    </row>
    <row r="12" spans="3:14" x14ac:dyDescent="0.25">
      <c r="M12" t="s">
        <v>41</v>
      </c>
      <c r="N12">
        <v>4.37</v>
      </c>
    </row>
    <row r="13" spans="3:14" x14ac:dyDescent="0.25">
      <c r="C13" s="7" t="s">
        <v>5</v>
      </c>
      <c r="D13" s="7">
        <v>5</v>
      </c>
      <c r="H13" s="2"/>
      <c r="I13" s="2"/>
      <c r="N13">
        <f>N12*((F20/4)^0.5)</f>
        <v>9.044246145109792</v>
      </c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36295.199999999997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399.80000000000291</v>
      </c>
      <c r="F19" s="9">
        <f>E19/D19</f>
        <v>99.950000000000728</v>
      </c>
      <c r="G19" s="9">
        <f>F19/F20</f>
        <v>5.8336575875486805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9.044246145109792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257</v>
      </c>
      <c r="F20" s="9">
        <f>E20/D20</f>
        <v>17.133333333333333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656.80000000000291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32</v>
      </c>
      <c r="N22" s="14">
        <v>38.25</v>
      </c>
      <c r="O22" s="17">
        <f>N22+M19</f>
        <v>47.294246145109796</v>
      </c>
      <c r="P22" s="15" t="s">
        <v>43</v>
      </c>
    </row>
    <row r="23" spans="3:16" x14ac:dyDescent="0.25">
      <c r="M23" s="15" t="s">
        <v>30</v>
      </c>
      <c r="N23" s="14">
        <v>38.75</v>
      </c>
      <c r="O23" s="17">
        <f>N23+M19</f>
        <v>47.794246145109796</v>
      </c>
      <c r="P23" s="15" t="s">
        <v>45</v>
      </c>
    </row>
    <row r="24" spans="3:16" x14ac:dyDescent="0.25">
      <c r="M24" s="15" t="s">
        <v>31</v>
      </c>
      <c r="N24" s="14">
        <v>40</v>
      </c>
      <c r="O24" s="17">
        <f>N24+M19</f>
        <v>49.044246145109796</v>
      </c>
      <c r="P24" s="15" t="s">
        <v>45</v>
      </c>
    </row>
    <row r="25" spans="3:16" x14ac:dyDescent="0.25">
      <c r="M25" s="15" t="s">
        <v>34</v>
      </c>
      <c r="N25" s="14">
        <v>47.25</v>
      </c>
      <c r="O25" s="17">
        <f>N25+M19</f>
        <v>56.294246145109796</v>
      </c>
      <c r="P25" s="15" t="s">
        <v>45</v>
      </c>
    </row>
    <row r="26" spans="3:16" x14ac:dyDescent="0.25">
      <c r="M26" s="15" t="s">
        <v>33</v>
      </c>
      <c r="N26" s="14">
        <v>48.75</v>
      </c>
      <c r="O26" s="17">
        <f>N26+M19</f>
        <v>57.794246145109796</v>
      </c>
      <c r="P26" s="15" t="s">
        <v>46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abSelected="1" topLeftCell="A4" workbookViewId="0">
      <selection activeCell="P26" sqref="P26"/>
    </sheetView>
  </sheetViews>
  <sheetFormatPr defaultRowHeight="15" x14ac:dyDescent="0.25"/>
  <cols>
    <col min="13" max="16" width="15.28515625" customWidth="1"/>
  </cols>
  <sheetData>
    <row r="3" spans="3:14" x14ac:dyDescent="0.25">
      <c r="C3" s="1" t="s">
        <v>0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45</v>
      </c>
      <c r="E6" s="5">
        <v>45</v>
      </c>
      <c r="F6" s="5">
        <v>45</v>
      </c>
      <c r="G6" s="5">
        <v>45</v>
      </c>
      <c r="H6" s="6">
        <f t="shared" ref="H6:H10" si="0">SUM(D6:G6)</f>
        <v>180</v>
      </c>
      <c r="I6" s="6">
        <f t="shared" ref="I6:I10" si="1">AVERAGE(D6:G6)</f>
        <v>45</v>
      </c>
    </row>
    <row r="7" spans="3:14" x14ac:dyDescent="0.25">
      <c r="C7" s="4" t="s">
        <v>31</v>
      </c>
      <c r="D7" s="5">
        <v>46</v>
      </c>
      <c r="E7" s="5">
        <v>46</v>
      </c>
      <c r="F7" s="5">
        <v>46</v>
      </c>
      <c r="G7" s="5">
        <v>48</v>
      </c>
      <c r="H7" s="6">
        <f t="shared" si="0"/>
        <v>186</v>
      </c>
      <c r="I7" s="6">
        <f t="shared" si="1"/>
        <v>46.5</v>
      </c>
    </row>
    <row r="8" spans="3:14" x14ac:dyDescent="0.25">
      <c r="C8" s="4" t="s">
        <v>32</v>
      </c>
      <c r="D8" s="5">
        <v>45</v>
      </c>
      <c r="E8" s="5">
        <v>45</v>
      </c>
      <c r="F8" s="5">
        <v>49</v>
      </c>
      <c r="G8" s="5">
        <v>49</v>
      </c>
      <c r="H8" s="6">
        <f t="shared" si="0"/>
        <v>188</v>
      </c>
      <c r="I8" s="6">
        <f t="shared" si="1"/>
        <v>47</v>
      </c>
    </row>
    <row r="9" spans="3:14" x14ac:dyDescent="0.25">
      <c r="C9" s="4" t="s">
        <v>33</v>
      </c>
      <c r="D9" s="5">
        <v>50</v>
      </c>
      <c r="E9" s="5">
        <v>49</v>
      </c>
      <c r="F9" s="5">
        <v>49</v>
      </c>
      <c r="G9" s="5">
        <v>49</v>
      </c>
      <c r="H9" s="6">
        <f t="shared" si="0"/>
        <v>197</v>
      </c>
      <c r="I9" s="6">
        <f t="shared" si="1"/>
        <v>49.25</v>
      </c>
    </row>
    <row r="10" spans="3:14" x14ac:dyDescent="0.25">
      <c r="C10" s="4" t="s">
        <v>34</v>
      </c>
      <c r="D10" s="5">
        <v>47</v>
      </c>
      <c r="E10" s="5">
        <v>50</v>
      </c>
      <c r="F10" s="5">
        <v>52</v>
      </c>
      <c r="G10" s="5">
        <v>53</v>
      </c>
      <c r="H10" s="6">
        <f t="shared" si="0"/>
        <v>202</v>
      </c>
      <c r="I10" s="6">
        <f t="shared" si="1"/>
        <v>50.5</v>
      </c>
    </row>
    <row r="11" spans="3:14" x14ac:dyDescent="0.25">
      <c r="C11" s="4" t="s">
        <v>3</v>
      </c>
      <c r="D11" s="5">
        <f>SUM(D6:D10)</f>
        <v>233</v>
      </c>
      <c r="E11" s="5">
        <f>SUM(E6:E10)</f>
        <v>235</v>
      </c>
      <c r="F11" s="5">
        <f>SUM(F6:F10)</f>
        <v>241</v>
      </c>
      <c r="G11" s="5">
        <f>SUM(G6:G10)</f>
        <v>244</v>
      </c>
      <c r="H11" s="5">
        <f>SUM(H6:H10)</f>
        <v>953</v>
      </c>
      <c r="I11" s="6"/>
    </row>
    <row r="13" spans="3:14" x14ac:dyDescent="0.25">
      <c r="C13" s="7" t="s">
        <v>5</v>
      </c>
      <c r="D13" s="7">
        <v>5</v>
      </c>
      <c r="H13" s="2"/>
      <c r="I13" s="2"/>
      <c r="M13" t="s">
        <v>41</v>
      </c>
      <c r="N13">
        <v>4.37</v>
      </c>
    </row>
    <row r="14" spans="3:14" x14ac:dyDescent="0.25">
      <c r="C14" s="7" t="s">
        <v>6</v>
      </c>
      <c r="D14" s="7">
        <v>4</v>
      </c>
      <c r="H14" s="2"/>
      <c r="I14" s="2"/>
      <c r="N14">
        <f>N13*((F20/4)^0.5)</f>
        <v>3.6013855551255083</v>
      </c>
    </row>
    <row r="16" spans="3:14" x14ac:dyDescent="0.25">
      <c r="C16" s="4" t="s">
        <v>7</v>
      </c>
      <c r="D16" s="4">
        <f>SUMSQ(H11)/(D13*D14)</f>
        <v>45410.45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77.80000000000291</v>
      </c>
      <c r="F19" s="9">
        <f>E19/D19</f>
        <v>19.450000000000728</v>
      </c>
      <c r="G19" s="9">
        <f>F19/F20</f>
        <v>7.159509202454255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3.6013855551255083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40.75</v>
      </c>
      <c r="F20" s="9">
        <f>E20/D20</f>
        <v>2.7166666666666668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118.55000000000291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30</v>
      </c>
      <c r="N22" s="14">
        <v>45</v>
      </c>
      <c r="O22" s="17">
        <f>N22+M19</f>
        <v>48.601385555125511</v>
      </c>
      <c r="P22" s="15" t="s">
        <v>43</v>
      </c>
    </row>
    <row r="23" spans="3:16" x14ac:dyDescent="0.25">
      <c r="M23" s="15" t="s">
        <v>31</v>
      </c>
      <c r="N23" s="14">
        <v>46.5</v>
      </c>
      <c r="O23" s="17">
        <f>N23+M19</f>
        <v>50.101385555125511</v>
      </c>
      <c r="P23" s="15" t="s">
        <v>45</v>
      </c>
    </row>
    <row r="24" spans="3:16" x14ac:dyDescent="0.25">
      <c r="M24" s="15" t="s">
        <v>32</v>
      </c>
      <c r="N24" s="14">
        <v>47</v>
      </c>
      <c r="O24" s="17">
        <f>N24+M19</f>
        <v>50.601385555125511</v>
      </c>
      <c r="P24" s="15" t="s">
        <v>45</v>
      </c>
    </row>
    <row r="25" spans="3:16" x14ac:dyDescent="0.25">
      <c r="M25" s="15" t="s">
        <v>33</v>
      </c>
      <c r="N25" s="14">
        <v>49.25</v>
      </c>
      <c r="O25" s="17">
        <f>N25+M19</f>
        <v>52.851385555125511</v>
      </c>
      <c r="P25" s="15" t="s">
        <v>45</v>
      </c>
    </row>
    <row r="26" spans="3:16" x14ac:dyDescent="0.25">
      <c r="M26" s="15" t="s">
        <v>34</v>
      </c>
      <c r="N26" s="14">
        <v>50.5</v>
      </c>
      <c r="O26" s="17">
        <f>N26+M19</f>
        <v>54.101385555125511</v>
      </c>
      <c r="P26" s="15" t="s">
        <v>45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6" sqref="P26"/>
    </sheetView>
  </sheetViews>
  <sheetFormatPr defaultRowHeight="15" x14ac:dyDescent="0.25"/>
  <cols>
    <col min="13" max="16" width="14.140625" customWidth="1"/>
  </cols>
  <sheetData>
    <row r="3" spans="3:14" x14ac:dyDescent="0.25">
      <c r="C3" s="1" t="s">
        <v>20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9</v>
      </c>
      <c r="E6" s="5">
        <v>9</v>
      </c>
      <c r="F6" s="5">
        <v>8</v>
      </c>
      <c r="G6" s="5">
        <v>7</v>
      </c>
      <c r="H6" s="6">
        <f t="shared" ref="H6:H10" si="0">SUM(D6:G6)</f>
        <v>33</v>
      </c>
      <c r="I6" s="6">
        <f t="shared" ref="I6:I10" si="1">AVERAGE(D6:G6)</f>
        <v>8.25</v>
      </c>
    </row>
    <row r="7" spans="3:14" x14ac:dyDescent="0.25">
      <c r="C7" s="4" t="s">
        <v>31</v>
      </c>
      <c r="D7" s="5">
        <v>10</v>
      </c>
      <c r="E7" s="5">
        <v>10</v>
      </c>
      <c r="F7" s="5">
        <v>10</v>
      </c>
      <c r="G7" s="5">
        <v>10</v>
      </c>
      <c r="H7" s="6">
        <f t="shared" si="0"/>
        <v>40</v>
      </c>
      <c r="I7" s="6">
        <f t="shared" si="1"/>
        <v>10</v>
      </c>
    </row>
    <row r="8" spans="3:14" x14ac:dyDescent="0.25">
      <c r="C8" s="4" t="s">
        <v>32</v>
      </c>
      <c r="D8" s="5">
        <v>11</v>
      </c>
      <c r="E8" s="5">
        <v>11</v>
      </c>
      <c r="F8" s="5">
        <v>12</v>
      </c>
      <c r="G8" s="5">
        <v>11</v>
      </c>
      <c r="H8" s="6">
        <f t="shared" si="0"/>
        <v>45</v>
      </c>
      <c r="I8" s="6">
        <f t="shared" si="1"/>
        <v>11.25</v>
      </c>
    </row>
    <row r="9" spans="3:14" x14ac:dyDescent="0.25">
      <c r="C9" s="4" t="s">
        <v>33</v>
      </c>
      <c r="D9" s="5">
        <v>14</v>
      </c>
      <c r="E9" s="5">
        <v>12</v>
      </c>
      <c r="F9" s="5">
        <v>14</v>
      </c>
      <c r="G9" s="5">
        <v>11</v>
      </c>
      <c r="H9" s="6">
        <f t="shared" si="0"/>
        <v>51</v>
      </c>
      <c r="I9" s="6">
        <f t="shared" si="1"/>
        <v>12.75</v>
      </c>
    </row>
    <row r="10" spans="3:14" x14ac:dyDescent="0.25">
      <c r="C10" s="4" t="s">
        <v>34</v>
      </c>
      <c r="D10" s="5">
        <v>14</v>
      </c>
      <c r="E10" s="5">
        <v>11</v>
      </c>
      <c r="F10" s="5">
        <v>10</v>
      </c>
      <c r="G10" s="5">
        <v>10</v>
      </c>
      <c r="H10" s="6">
        <f t="shared" si="0"/>
        <v>45</v>
      </c>
      <c r="I10" s="6">
        <f t="shared" si="1"/>
        <v>11.25</v>
      </c>
    </row>
    <row r="11" spans="3:14" x14ac:dyDescent="0.25">
      <c r="C11" s="4" t="s">
        <v>3</v>
      </c>
      <c r="D11" s="5">
        <f>SUM(D6:D10)</f>
        <v>58</v>
      </c>
      <c r="E11" s="5">
        <f>SUM(E6:E10)</f>
        <v>53</v>
      </c>
      <c r="F11" s="5">
        <f>SUM(F6:F10)</f>
        <v>54</v>
      </c>
      <c r="G11" s="5">
        <f>SUM(G6:G10)</f>
        <v>49</v>
      </c>
      <c r="H11" s="5">
        <f>SUM(H6:H10)</f>
        <v>214</v>
      </c>
      <c r="I11" s="6"/>
    </row>
    <row r="12" spans="3:14" x14ac:dyDescent="0.25">
      <c r="M12" t="s">
        <v>41</v>
      </c>
      <c r="N12">
        <v>4.37</v>
      </c>
    </row>
    <row r="13" spans="3:14" x14ac:dyDescent="0.25">
      <c r="C13" s="7" t="s">
        <v>5</v>
      </c>
      <c r="D13" s="7">
        <v>5</v>
      </c>
      <c r="H13" s="2"/>
      <c r="I13" s="2"/>
      <c r="N13">
        <f>N12*((F20/4)^0.5)</f>
        <v>2.5853268652145323</v>
      </c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2289.8000000000002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45.199999999999818</v>
      </c>
      <c r="F19" s="9">
        <f>E19/D19</f>
        <v>11.299999999999955</v>
      </c>
      <c r="G19" s="9">
        <f>F19/F20</f>
        <v>8.0714285714285392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2.5853268652145323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21</v>
      </c>
      <c r="F20" s="9">
        <f>E20/D20</f>
        <v>1.4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66.199999999999818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42</v>
      </c>
      <c r="P21" s="15" t="s">
        <v>44</v>
      </c>
    </row>
    <row r="22" spans="3:16" x14ac:dyDescent="0.25">
      <c r="M22" s="15" t="s">
        <v>30</v>
      </c>
      <c r="N22" s="14">
        <v>8.25</v>
      </c>
      <c r="O22" s="17">
        <f>N22+M19</f>
        <v>10.835326865214533</v>
      </c>
      <c r="P22" s="15" t="s">
        <v>43</v>
      </c>
    </row>
    <row r="23" spans="3:16" x14ac:dyDescent="0.25">
      <c r="M23" s="15" t="s">
        <v>31</v>
      </c>
      <c r="N23" s="14">
        <v>10</v>
      </c>
      <c r="O23" s="17">
        <f>N23+M19</f>
        <v>12.585326865214533</v>
      </c>
      <c r="P23" s="15" t="s">
        <v>45</v>
      </c>
    </row>
    <row r="24" spans="3:16" x14ac:dyDescent="0.25">
      <c r="M24" s="15" t="s">
        <v>32</v>
      </c>
      <c r="N24" s="14">
        <v>11.25</v>
      </c>
      <c r="O24" s="17">
        <f>N24+M19</f>
        <v>13.835326865214533</v>
      </c>
      <c r="P24" s="15" t="s">
        <v>45</v>
      </c>
    </row>
    <row r="25" spans="3:16" x14ac:dyDescent="0.25">
      <c r="M25" s="15" t="s">
        <v>33</v>
      </c>
      <c r="N25" s="14">
        <v>12.75</v>
      </c>
      <c r="O25" s="17">
        <f>N25+M19</f>
        <v>15.335326865214533</v>
      </c>
      <c r="P25" s="15" t="s">
        <v>45</v>
      </c>
    </row>
    <row r="26" spans="3:16" x14ac:dyDescent="0.25">
      <c r="M26" s="15" t="s">
        <v>34</v>
      </c>
      <c r="N26" s="14">
        <v>11.25</v>
      </c>
      <c r="O26" s="17">
        <f>N26+M19</f>
        <v>13.835326865214533</v>
      </c>
      <c r="P26" s="15" t="s">
        <v>46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3" workbookViewId="0">
      <selection activeCell="P26" sqref="P26"/>
    </sheetView>
  </sheetViews>
  <sheetFormatPr defaultRowHeight="15" x14ac:dyDescent="0.25"/>
  <cols>
    <col min="13" max="16" width="15.28515625" customWidth="1"/>
  </cols>
  <sheetData>
    <row r="3" spans="3:14" x14ac:dyDescent="0.25">
      <c r="C3" s="1" t="s">
        <v>21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14</v>
      </c>
      <c r="E6" s="5">
        <v>14</v>
      </c>
      <c r="F6" s="5">
        <v>14</v>
      </c>
      <c r="G6" s="5">
        <v>15</v>
      </c>
      <c r="H6" s="6">
        <f t="shared" ref="H6:H10" si="0">SUM(D6:G6)</f>
        <v>57</v>
      </c>
      <c r="I6" s="6">
        <f t="shared" ref="I6:I10" si="1">AVERAGE(D6:G6)</f>
        <v>14.25</v>
      </c>
    </row>
    <row r="7" spans="3:14" x14ac:dyDescent="0.25">
      <c r="C7" s="4" t="s">
        <v>31</v>
      </c>
      <c r="D7" s="5">
        <v>13</v>
      </c>
      <c r="E7" s="5">
        <v>14</v>
      </c>
      <c r="F7" s="5">
        <v>14</v>
      </c>
      <c r="G7" s="5">
        <v>14</v>
      </c>
      <c r="H7" s="6">
        <f t="shared" si="0"/>
        <v>55</v>
      </c>
      <c r="I7" s="6">
        <f t="shared" si="1"/>
        <v>13.75</v>
      </c>
    </row>
    <row r="8" spans="3:14" x14ac:dyDescent="0.25">
      <c r="C8" s="4" t="s">
        <v>32</v>
      </c>
      <c r="D8" s="5">
        <v>16</v>
      </c>
      <c r="E8" s="5">
        <v>16</v>
      </c>
      <c r="F8" s="5">
        <v>16</v>
      </c>
      <c r="G8" s="5">
        <v>15</v>
      </c>
      <c r="H8" s="6">
        <f t="shared" si="0"/>
        <v>63</v>
      </c>
      <c r="I8" s="6">
        <f t="shared" si="1"/>
        <v>15.75</v>
      </c>
    </row>
    <row r="9" spans="3:14" x14ac:dyDescent="0.25">
      <c r="C9" s="4" t="s">
        <v>33</v>
      </c>
      <c r="D9" s="5">
        <v>17</v>
      </c>
      <c r="E9" s="5">
        <v>15</v>
      </c>
      <c r="F9" s="5">
        <v>15</v>
      </c>
      <c r="G9" s="5">
        <v>15</v>
      </c>
      <c r="H9" s="6">
        <f t="shared" si="0"/>
        <v>62</v>
      </c>
      <c r="I9" s="6">
        <f t="shared" si="1"/>
        <v>15.5</v>
      </c>
    </row>
    <row r="10" spans="3:14" x14ac:dyDescent="0.25">
      <c r="C10" s="4" t="s">
        <v>34</v>
      </c>
      <c r="D10" s="5">
        <v>16</v>
      </c>
      <c r="E10" s="5">
        <v>17</v>
      </c>
      <c r="F10" s="5">
        <v>15</v>
      </c>
      <c r="G10" s="5">
        <v>16</v>
      </c>
      <c r="H10" s="6">
        <f t="shared" si="0"/>
        <v>64</v>
      </c>
      <c r="I10" s="6">
        <f t="shared" si="1"/>
        <v>16</v>
      </c>
    </row>
    <row r="11" spans="3:14" x14ac:dyDescent="0.25">
      <c r="C11" s="4" t="s">
        <v>3</v>
      </c>
      <c r="D11" s="5">
        <f>SUM(D6:D10)</f>
        <v>76</v>
      </c>
      <c r="E11" s="5">
        <f>SUM(E6:E10)</f>
        <v>76</v>
      </c>
      <c r="F11" s="5">
        <f>SUM(F6:F10)</f>
        <v>74</v>
      </c>
      <c r="G11" s="5">
        <f>SUM(G6:G10)</f>
        <v>75</v>
      </c>
      <c r="H11" s="5">
        <f>SUM(H6:H10)</f>
        <v>301</v>
      </c>
      <c r="I11" s="6"/>
      <c r="M11" t="s">
        <v>41</v>
      </c>
      <c r="N11">
        <v>4.37</v>
      </c>
    </row>
    <row r="12" spans="3:14" x14ac:dyDescent="0.25">
      <c r="N12">
        <f>N11*((F20/4)^0.5)</f>
        <v>1.5190596049310683</v>
      </c>
    </row>
    <row r="13" spans="3:14" x14ac:dyDescent="0.25">
      <c r="C13" s="7" t="s">
        <v>5</v>
      </c>
      <c r="D13" s="7">
        <v>5</v>
      </c>
      <c r="H13" s="2"/>
      <c r="I13" s="2"/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4530.05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15.699999999999818</v>
      </c>
      <c r="F19" s="9">
        <f>E19/D19</f>
        <v>3.9249999999999545</v>
      </c>
      <c r="G19" s="9">
        <f>F19/F20</f>
        <v>8.1206896551723204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1.5190596049310683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7.25</v>
      </c>
      <c r="F20" s="9">
        <f>E20/D20</f>
        <v>0.48333333333333334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22.949999999999818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30</v>
      </c>
      <c r="N22" s="14">
        <v>14.25</v>
      </c>
      <c r="O22" s="17">
        <f>M19+N22</f>
        <v>15.769059604931069</v>
      </c>
      <c r="P22" s="15" t="s">
        <v>43</v>
      </c>
    </row>
    <row r="23" spans="3:16" x14ac:dyDescent="0.25">
      <c r="M23" s="15" t="s">
        <v>31</v>
      </c>
      <c r="N23" s="14">
        <v>13.75</v>
      </c>
      <c r="O23" s="17">
        <f>N23+M19</f>
        <v>15.269059604931069</v>
      </c>
      <c r="P23" s="15" t="s">
        <v>45</v>
      </c>
    </row>
    <row r="24" spans="3:16" x14ac:dyDescent="0.25">
      <c r="M24" s="15" t="s">
        <v>32</v>
      </c>
      <c r="N24" s="14">
        <v>15.75</v>
      </c>
      <c r="O24" s="17">
        <f>N24+M19</f>
        <v>17.269059604931069</v>
      </c>
      <c r="P24" s="15" t="s">
        <v>46</v>
      </c>
    </row>
    <row r="25" spans="3:16" x14ac:dyDescent="0.25">
      <c r="M25" s="15" t="s">
        <v>33</v>
      </c>
      <c r="N25" s="14">
        <v>15.5</v>
      </c>
      <c r="O25" s="17">
        <f>N25+M19</f>
        <v>17.019059604931069</v>
      </c>
      <c r="P25" s="15" t="s">
        <v>46</v>
      </c>
    </row>
    <row r="26" spans="3:16" x14ac:dyDescent="0.25">
      <c r="M26" s="15" t="s">
        <v>34</v>
      </c>
      <c r="N26" s="14">
        <v>16</v>
      </c>
      <c r="O26" s="17">
        <f>N26+M19</f>
        <v>17.519059604931069</v>
      </c>
      <c r="P26" s="15" t="s">
        <v>46</v>
      </c>
    </row>
  </sheetData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B4" workbookViewId="0">
      <selection activeCell="P26" sqref="P26"/>
    </sheetView>
  </sheetViews>
  <sheetFormatPr defaultRowHeight="15" x14ac:dyDescent="0.25"/>
  <cols>
    <col min="13" max="16" width="14.140625" customWidth="1"/>
  </cols>
  <sheetData>
    <row r="3" spans="3:14" x14ac:dyDescent="0.25">
      <c r="C3" s="1" t="s">
        <v>22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17</v>
      </c>
      <c r="E6" s="5">
        <v>17</v>
      </c>
      <c r="F6" s="5">
        <v>18</v>
      </c>
      <c r="G6" s="5">
        <v>18</v>
      </c>
      <c r="H6" s="6">
        <f t="shared" ref="H6:H10" si="0">SUM(D6:G6)</f>
        <v>70</v>
      </c>
      <c r="I6" s="6">
        <f t="shared" ref="I6:I10" si="1">AVERAGE(D6:G6)</f>
        <v>17.5</v>
      </c>
    </row>
    <row r="7" spans="3:14" x14ac:dyDescent="0.25">
      <c r="C7" s="4" t="s">
        <v>31</v>
      </c>
      <c r="D7" s="5">
        <v>17</v>
      </c>
      <c r="E7" s="5">
        <v>17</v>
      </c>
      <c r="F7" s="5">
        <v>16</v>
      </c>
      <c r="G7" s="5">
        <v>17</v>
      </c>
      <c r="H7" s="6">
        <f t="shared" si="0"/>
        <v>67</v>
      </c>
      <c r="I7" s="6">
        <f t="shared" si="1"/>
        <v>16.75</v>
      </c>
    </row>
    <row r="8" spans="3:14" x14ac:dyDescent="0.25">
      <c r="C8" s="4" t="s">
        <v>32</v>
      </c>
      <c r="D8" s="5">
        <v>17</v>
      </c>
      <c r="E8" s="5">
        <v>17</v>
      </c>
      <c r="F8" s="5">
        <v>17</v>
      </c>
      <c r="G8" s="5">
        <v>17</v>
      </c>
      <c r="H8" s="6">
        <f t="shared" si="0"/>
        <v>68</v>
      </c>
      <c r="I8" s="6">
        <f t="shared" si="1"/>
        <v>17</v>
      </c>
    </row>
    <row r="9" spans="3:14" x14ac:dyDescent="0.25">
      <c r="C9" s="4" t="s">
        <v>33</v>
      </c>
      <c r="D9" s="5">
        <v>17</v>
      </c>
      <c r="E9" s="5">
        <v>20</v>
      </c>
      <c r="F9" s="5">
        <v>20</v>
      </c>
      <c r="G9" s="5">
        <v>20</v>
      </c>
      <c r="H9" s="6">
        <f t="shared" si="0"/>
        <v>77</v>
      </c>
      <c r="I9" s="6">
        <f t="shared" si="1"/>
        <v>19.25</v>
      </c>
    </row>
    <row r="10" spans="3:14" x14ac:dyDescent="0.25">
      <c r="C10" s="4" t="s">
        <v>34</v>
      </c>
      <c r="D10" s="5">
        <v>18</v>
      </c>
      <c r="E10" s="5">
        <v>19</v>
      </c>
      <c r="F10" s="5">
        <v>21</v>
      </c>
      <c r="G10" s="5">
        <v>21</v>
      </c>
      <c r="H10" s="6">
        <f t="shared" si="0"/>
        <v>79</v>
      </c>
      <c r="I10" s="6">
        <f t="shared" si="1"/>
        <v>19.75</v>
      </c>
    </row>
    <row r="11" spans="3:14" x14ac:dyDescent="0.25">
      <c r="C11" s="4" t="s">
        <v>3</v>
      </c>
      <c r="D11" s="5">
        <f>SUM(D6:D10)</f>
        <v>86</v>
      </c>
      <c r="E11" s="5">
        <f>SUM(E6:E10)</f>
        <v>90</v>
      </c>
      <c r="F11" s="5">
        <f>SUM(F6:F10)</f>
        <v>92</v>
      </c>
      <c r="G11" s="5">
        <f>SUM(G6:G10)</f>
        <v>93</v>
      </c>
      <c r="H11" s="5">
        <f>SUM(H6:H10)</f>
        <v>361</v>
      </c>
      <c r="I11" s="6"/>
    </row>
    <row r="12" spans="3:14" x14ac:dyDescent="0.25">
      <c r="M12" t="s">
        <v>41</v>
      </c>
      <c r="N12">
        <v>4.37</v>
      </c>
    </row>
    <row r="13" spans="3:14" x14ac:dyDescent="0.25">
      <c r="C13" s="7" t="s">
        <v>5</v>
      </c>
      <c r="D13" s="7">
        <v>5</v>
      </c>
      <c r="H13" s="2"/>
      <c r="I13" s="2"/>
      <c r="N13">
        <f>N12*((F20/4)^0.5)</f>
        <v>2.2031330910016913</v>
      </c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6516.05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29.699999999999818</v>
      </c>
      <c r="F19" s="9">
        <f>E19/D19</f>
        <v>7.4249999999999545</v>
      </c>
      <c r="G19" s="9">
        <f>F19/F20</f>
        <v>7.3032786885245455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2.2031330910016913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15.25</v>
      </c>
      <c r="F20" s="9">
        <f>E20/D20</f>
        <v>1.0166666666666666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44.949999999999818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31</v>
      </c>
      <c r="N22" s="14">
        <v>16.75</v>
      </c>
      <c r="O22" s="17">
        <f>M19+N22</f>
        <v>18.953133091001693</v>
      </c>
      <c r="P22" s="15" t="s">
        <v>43</v>
      </c>
    </row>
    <row r="23" spans="3:16" x14ac:dyDescent="0.25">
      <c r="M23" s="15" t="s">
        <v>32</v>
      </c>
      <c r="N23" s="14">
        <v>17</v>
      </c>
      <c r="O23" s="17">
        <f>N23+M19</f>
        <v>19.203133091001693</v>
      </c>
      <c r="P23" s="15" t="s">
        <v>45</v>
      </c>
    </row>
    <row r="24" spans="3:16" x14ac:dyDescent="0.25">
      <c r="M24" s="15" t="s">
        <v>30</v>
      </c>
      <c r="N24" s="14">
        <v>17.5</v>
      </c>
      <c r="O24" s="17">
        <f>N24+M19</f>
        <v>19.703133091001693</v>
      </c>
      <c r="P24" s="15" t="s">
        <v>45</v>
      </c>
    </row>
    <row r="25" spans="3:16" x14ac:dyDescent="0.25">
      <c r="M25" s="15" t="s">
        <v>33</v>
      </c>
      <c r="N25" s="14">
        <v>19.25</v>
      </c>
      <c r="O25" s="17">
        <f>N25+M19</f>
        <v>21.453133091001693</v>
      </c>
      <c r="P25" s="15" t="s">
        <v>45</v>
      </c>
    </row>
    <row r="26" spans="3:16" x14ac:dyDescent="0.25">
      <c r="M26" s="15" t="s">
        <v>34</v>
      </c>
      <c r="N26" s="14">
        <v>19.75</v>
      </c>
      <c r="O26" s="17">
        <f>N26+M19</f>
        <v>21.953133091001693</v>
      </c>
      <c r="P26" s="15" t="s">
        <v>45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6" sqref="P26"/>
    </sheetView>
  </sheetViews>
  <sheetFormatPr defaultRowHeight="15" x14ac:dyDescent="0.25"/>
  <cols>
    <col min="13" max="16" width="17" customWidth="1"/>
  </cols>
  <sheetData>
    <row r="3" spans="3:14" x14ac:dyDescent="0.25">
      <c r="C3" s="1" t="s">
        <v>23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19</v>
      </c>
      <c r="E6" s="5">
        <v>19</v>
      </c>
      <c r="F6" s="5">
        <v>19</v>
      </c>
      <c r="G6" s="5">
        <v>19</v>
      </c>
      <c r="H6" s="6">
        <f t="shared" ref="H6:H10" si="0">SUM(D6:G6)</f>
        <v>76</v>
      </c>
      <c r="I6" s="6">
        <f t="shared" ref="I6:I10" si="1">AVERAGE(D6:G6)</f>
        <v>19</v>
      </c>
    </row>
    <row r="7" spans="3:14" x14ac:dyDescent="0.25">
      <c r="C7" s="4" t="s">
        <v>31</v>
      </c>
      <c r="D7" s="5">
        <v>18</v>
      </c>
      <c r="E7" s="5">
        <v>20</v>
      </c>
      <c r="F7" s="5">
        <v>18</v>
      </c>
      <c r="G7" s="5">
        <v>18</v>
      </c>
      <c r="H7" s="6">
        <f t="shared" si="0"/>
        <v>74</v>
      </c>
      <c r="I7" s="6">
        <f t="shared" si="1"/>
        <v>18.5</v>
      </c>
    </row>
    <row r="8" spans="3:14" x14ac:dyDescent="0.25">
      <c r="C8" s="4" t="s">
        <v>32</v>
      </c>
      <c r="D8" s="5">
        <v>20</v>
      </c>
      <c r="E8" s="5">
        <v>20</v>
      </c>
      <c r="F8" s="5">
        <v>21</v>
      </c>
      <c r="G8" s="5">
        <v>22</v>
      </c>
      <c r="H8" s="6">
        <f t="shared" si="0"/>
        <v>83</v>
      </c>
      <c r="I8" s="6">
        <f t="shared" si="1"/>
        <v>20.75</v>
      </c>
    </row>
    <row r="9" spans="3:14" x14ac:dyDescent="0.25">
      <c r="C9" s="4" t="s">
        <v>33</v>
      </c>
      <c r="D9" s="5">
        <v>20</v>
      </c>
      <c r="E9" s="5">
        <v>22</v>
      </c>
      <c r="F9" s="5">
        <v>22</v>
      </c>
      <c r="G9" s="5">
        <v>24</v>
      </c>
      <c r="H9" s="6">
        <f t="shared" si="0"/>
        <v>88</v>
      </c>
      <c r="I9" s="6">
        <f t="shared" si="1"/>
        <v>22</v>
      </c>
    </row>
    <row r="10" spans="3:14" x14ac:dyDescent="0.25">
      <c r="C10" s="4" t="s">
        <v>34</v>
      </c>
      <c r="D10" s="5">
        <v>22</v>
      </c>
      <c r="E10" s="5">
        <v>25</v>
      </c>
      <c r="F10" s="5">
        <v>24</v>
      </c>
      <c r="G10" s="5">
        <v>24</v>
      </c>
      <c r="H10" s="6">
        <f t="shared" si="0"/>
        <v>95</v>
      </c>
      <c r="I10" s="6">
        <f t="shared" si="1"/>
        <v>23.75</v>
      </c>
    </row>
    <row r="11" spans="3:14" x14ac:dyDescent="0.25">
      <c r="C11" s="4" t="s">
        <v>3</v>
      </c>
      <c r="D11" s="5">
        <f>SUM(D6:D10)</f>
        <v>99</v>
      </c>
      <c r="E11" s="5">
        <f>SUM(E6:E10)</f>
        <v>106</v>
      </c>
      <c r="F11" s="5">
        <f>SUM(F6:F10)</f>
        <v>104</v>
      </c>
      <c r="G11" s="5">
        <f>SUM(G6:G10)</f>
        <v>107</v>
      </c>
      <c r="H11" s="5">
        <f>SUM(H6:H10)</f>
        <v>416</v>
      </c>
      <c r="I11" s="6"/>
    </row>
    <row r="12" spans="3:14" x14ac:dyDescent="0.25">
      <c r="M12" t="s">
        <v>41</v>
      </c>
      <c r="N12">
        <v>4.37</v>
      </c>
    </row>
    <row r="13" spans="3:14" x14ac:dyDescent="0.25">
      <c r="C13" s="7" t="s">
        <v>5</v>
      </c>
      <c r="D13" s="7">
        <v>5</v>
      </c>
      <c r="H13" s="2"/>
      <c r="I13" s="2"/>
      <c r="N13">
        <f>N12*((F20/4)^0.5)</f>
        <v>2.4265635852648355</v>
      </c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8652.7999999999993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74.700000000000728</v>
      </c>
      <c r="F19" s="9">
        <f>E19/D19</f>
        <v>18.675000000000182</v>
      </c>
      <c r="G19" s="9">
        <f>F19/F20</f>
        <v>15.141891891892039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4">
        <v>2.42656358526484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18.5</v>
      </c>
      <c r="F20" s="9">
        <f>E20/D20</f>
        <v>1.2333333333333334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93.200000000000728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31</v>
      </c>
      <c r="N22" s="14">
        <v>18.5</v>
      </c>
      <c r="O22" s="17">
        <f>N22+M19</f>
        <v>20.926563585264841</v>
      </c>
      <c r="P22" s="15" t="s">
        <v>43</v>
      </c>
    </row>
    <row r="23" spans="3:16" x14ac:dyDescent="0.25">
      <c r="M23" s="15" t="s">
        <v>30</v>
      </c>
      <c r="N23" s="14">
        <v>19</v>
      </c>
      <c r="O23" s="17">
        <f>N23+M19</f>
        <v>21.426563585264841</v>
      </c>
      <c r="P23" s="15" t="s">
        <v>45</v>
      </c>
    </row>
    <row r="24" spans="3:16" x14ac:dyDescent="0.25">
      <c r="M24" s="15" t="s">
        <v>32</v>
      </c>
      <c r="N24" s="14">
        <v>20.75</v>
      </c>
      <c r="O24" s="17">
        <f>N24+M19</f>
        <v>23.176563585264841</v>
      </c>
      <c r="P24" s="15" t="s">
        <v>45</v>
      </c>
    </row>
    <row r="25" spans="3:16" x14ac:dyDescent="0.25">
      <c r="M25" s="15" t="s">
        <v>33</v>
      </c>
      <c r="N25" s="14">
        <v>22</v>
      </c>
      <c r="O25" s="17">
        <f>N25+M19</f>
        <v>24.426563585264841</v>
      </c>
      <c r="P25" s="15" t="s">
        <v>45</v>
      </c>
    </row>
    <row r="26" spans="3:16" x14ac:dyDescent="0.25">
      <c r="M26" s="15" t="s">
        <v>34</v>
      </c>
      <c r="N26" s="14">
        <v>23.75</v>
      </c>
      <c r="O26" s="17">
        <f>N26+M19</f>
        <v>26.176563585264841</v>
      </c>
      <c r="P26" s="15" t="s">
        <v>45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6" sqref="P26"/>
    </sheetView>
  </sheetViews>
  <sheetFormatPr defaultRowHeight="15" x14ac:dyDescent="0.25"/>
  <cols>
    <col min="13" max="16" width="17.5703125" customWidth="1"/>
  </cols>
  <sheetData>
    <row r="3" spans="3:14" x14ac:dyDescent="0.25">
      <c r="C3" s="1" t="s">
        <v>24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22</v>
      </c>
      <c r="E6" s="5">
        <v>22</v>
      </c>
      <c r="F6" s="5">
        <v>22</v>
      </c>
      <c r="G6" s="5">
        <v>23</v>
      </c>
      <c r="H6" s="6">
        <f t="shared" ref="H6:H10" si="0">SUM(D6:G6)</f>
        <v>89</v>
      </c>
      <c r="I6" s="6">
        <f t="shared" ref="I6:I10" si="1">AVERAGE(D6:G6)</f>
        <v>22.25</v>
      </c>
    </row>
    <row r="7" spans="3:14" x14ac:dyDescent="0.25">
      <c r="C7" s="4" t="s">
        <v>31</v>
      </c>
      <c r="D7" s="5">
        <v>21</v>
      </c>
      <c r="E7" s="5">
        <v>23</v>
      </c>
      <c r="F7" s="5">
        <v>23</v>
      </c>
      <c r="G7" s="5">
        <v>21</v>
      </c>
      <c r="H7" s="6">
        <f t="shared" si="0"/>
        <v>88</v>
      </c>
      <c r="I7" s="6">
        <f t="shared" si="1"/>
        <v>22</v>
      </c>
    </row>
    <row r="8" spans="3:14" x14ac:dyDescent="0.25">
      <c r="C8" s="4" t="s">
        <v>32</v>
      </c>
      <c r="D8" s="5">
        <v>21</v>
      </c>
      <c r="E8" s="5">
        <v>21</v>
      </c>
      <c r="F8" s="5">
        <v>22</v>
      </c>
      <c r="G8" s="5">
        <v>21</v>
      </c>
      <c r="H8" s="6">
        <f t="shared" si="0"/>
        <v>85</v>
      </c>
      <c r="I8" s="6">
        <f t="shared" si="1"/>
        <v>21.25</v>
      </c>
    </row>
    <row r="9" spans="3:14" x14ac:dyDescent="0.25">
      <c r="C9" s="4" t="s">
        <v>33</v>
      </c>
      <c r="D9" s="5">
        <v>26</v>
      </c>
      <c r="E9" s="5">
        <v>26</v>
      </c>
      <c r="F9" s="5">
        <v>26</v>
      </c>
      <c r="G9" s="5">
        <v>26</v>
      </c>
      <c r="H9" s="6">
        <f t="shared" si="0"/>
        <v>104</v>
      </c>
      <c r="I9" s="6">
        <f t="shared" si="1"/>
        <v>26</v>
      </c>
    </row>
    <row r="10" spans="3:14" x14ac:dyDescent="0.25">
      <c r="C10" s="4" t="s">
        <v>34</v>
      </c>
      <c r="D10" s="5">
        <v>25</v>
      </c>
      <c r="E10" s="5">
        <v>28</v>
      </c>
      <c r="F10" s="5">
        <v>28</v>
      </c>
      <c r="G10" s="5">
        <v>28</v>
      </c>
      <c r="H10" s="6">
        <f t="shared" si="0"/>
        <v>109</v>
      </c>
      <c r="I10" s="6">
        <f t="shared" si="1"/>
        <v>27.25</v>
      </c>
    </row>
    <row r="11" spans="3:14" x14ac:dyDescent="0.25">
      <c r="C11" s="4" t="s">
        <v>3</v>
      </c>
      <c r="D11" s="5">
        <f>SUM(D6:D10)</f>
        <v>115</v>
      </c>
      <c r="E11" s="5">
        <f>SUM(E6:E10)</f>
        <v>120</v>
      </c>
      <c r="F11" s="5">
        <f>SUM(F6:F10)</f>
        <v>121</v>
      </c>
      <c r="G11" s="5">
        <f>SUM(G6:G10)</f>
        <v>119</v>
      </c>
      <c r="H11" s="5">
        <f>SUM(H6:H10)</f>
        <v>475</v>
      </c>
      <c r="I11" s="6"/>
    </row>
    <row r="12" spans="3:14" x14ac:dyDescent="0.25">
      <c r="M12" t="s">
        <v>41</v>
      </c>
      <c r="N12">
        <v>4.37</v>
      </c>
    </row>
    <row r="13" spans="3:14" x14ac:dyDescent="0.25">
      <c r="C13" s="7" t="s">
        <v>5</v>
      </c>
      <c r="D13" s="7">
        <v>5</v>
      </c>
      <c r="H13" s="2"/>
      <c r="I13" s="2"/>
      <c r="N13">
        <f>N12*((F20/4)^0.5)</f>
        <v>1.9745760093414146</v>
      </c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11281.25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115.5</v>
      </c>
      <c r="F19" s="9">
        <f>E19/D19</f>
        <v>28.875</v>
      </c>
      <c r="G19" s="9">
        <f>F19/F20</f>
        <v>35.357142857142861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1.9745760093414146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12.25</v>
      </c>
      <c r="F20" s="9">
        <f>E20/D20</f>
        <v>0.81666666666666665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127.75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32</v>
      </c>
      <c r="N22" s="14">
        <v>21.25</v>
      </c>
      <c r="O22" s="17">
        <f>N22+M19</f>
        <v>23.224576009341416</v>
      </c>
      <c r="P22" s="15" t="s">
        <v>43</v>
      </c>
    </row>
    <row r="23" spans="3:16" x14ac:dyDescent="0.25">
      <c r="M23" s="15" t="s">
        <v>31</v>
      </c>
      <c r="N23" s="14">
        <v>22</v>
      </c>
      <c r="O23" s="17">
        <f>N23+M19</f>
        <v>23.974576009341416</v>
      </c>
      <c r="P23" s="15" t="s">
        <v>45</v>
      </c>
    </row>
    <row r="24" spans="3:16" x14ac:dyDescent="0.25">
      <c r="M24" s="15" t="s">
        <v>30</v>
      </c>
      <c r="N24" s="14">
        <v>22.25</v>
      </c>
      <c r="O24" s="17">
        <f>N24+M19</f>
        <v>24.224576009341416</v>
      </c>
      <c r="P24" s="15" t="s">
        <v>46</v>
      </c>
    </row>
    <row r="25" spans="3:16" x14ac:dyDescent="0.25">
      <c r="M25" s="15" t="s">
        <v>33</v>
      </c>
      <c r="N25" s="14">
        <v>26</v>
      </c>
      <c r="O25" s="17">
        <f>N25+M19</f>
        <v>27.974576009341416</v>
      </c>
      <c r="P25" s="15" t="s">
        <v>47</v>
      </c>
    </row>
    <row r="26" spans="3:16" x14ac:dyDescent="0.25">
      <c r="M26" s="15" t="s">
        <v>34</v>
      </c>
      <c r="N26" s="14">
        <v>27.25</v>
      </c>
      <c r="O26" s="17">
        <f>N26+M19</f>
        <v>29.224576009341416</v>
      </c>
      <c r="P26" s="15" t="s">
        <v>48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7" workbookViewId="0">
      <selection activeCell="P26" sqref="P26"/>
    </sheetView>
  </sheetViews>
  <sheetFormatPr defaultRowHeight="15" x14ac:dyDescent="0.25"/>
  <cols>
    <col min="13" max="16" width="14.42578125" customWidth="1"/>
  </cols>
  <sheetData>
    <row r="3" spans="3:14" x14ac:dyDescent="0.25">
      <c r="C3" s="1" t="s">
        <v>25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25</v>
      </c>
      <c r="E6" s="5">
        <v>25</v>
      </c>
      <c r="F6" s="5">
        <v>25</v>
      </c>
      <c r="G6" s="5">
        <v>26</v>
      </c>
      <c r="H6" s="6">
        <f t="shared" ref="H6:H10" si="0">SUM(D6:G6)</f>
        <v>101</v>
      </c>
      <c r="I6" s="6">
        <f t="shared" ref="I6:I10" si="1">AVERAGE(D6:G6)</f>
        <v>25.25</v>
      </c>
    </row>
    <row r="7" spans="3:14" x14ac:dyDescent="0.25">
      <c r="C7" s="4" t="s">
        <v>31</v>
      </c>
      <c r="D7" s="5">
        <v>24</v>
      </c>
      <c r="E7" s="5">
        <v>26</v>
      </c>
      <c r="F7" s="5">
        <v>26</v>
      </c>
      <c r="G7" s="5">
        <v>24</v>
      </c>
      <c r="H7" s="6">
        <f t="shared" si="0"/>
        <v>100</v>
      </c>
      <c r="I7" s="6">
        <f t="shared" si="1"/>
        <v>25</v>
      </c>
    </row>
    <row r="8" spans="3:14" x14ac:dyDescent="0.25">
      <c r="C8" s="4" t="s">
        <v>32</v>
      </c>
      <c r="D8" s="5">
        <v>24</v>
      </c>
      <c r="E8" s="5">
        <v>25</v>
      </c>
      <c r="F8" s="5">
        <v>25</v>
      </c>
      <c r="G8" s="5">
        <v>25</v>
      </c>
      <c r="H8" s="6">
        <f t="shared" si="0"/>
        <v>99</v>
      </c>
      <c r="I8" s="6">
        <f t="shared" si="1"/>
        <v>24.75</v>
      </c>
    </row>
    <row r="9" spans="3:14" x14ac:dyDescent="0.25">
      <c r="C9" s="4" t="s">
        <v>33</v>
      </c>
      <c r="D9" s="5">
        <v>30</v>
      </c>
      <c r="E9" s="5">
        <v>31</v>
      </c>
      <c r="F9" s="5">
        <v>30</v>
      </c>
      <c r="G9" s="5">
        <v>30</v>
      </c>
      <c r="H9" s="6">
        <f t="shared" si="0"/>
        <v>121</v>
      </c>
      <c r="I9" s="6">
        <f t="shared" si="1"/>
        <v>30.25</v>
      </c>
    </row>
    <row r="10" spans="3:14" x14ac:dyDescent="0.25">
      <c r="C10" s="4" t="s">
        <v>34</v>
      </c>
      <c r="D10" s="5">
        <v>27</v>
      </c>
      <c r="E10" s="5">
        <v>31</v>
      </c>
      <c r="F10" s="5">
        <v>33</v>
      </c>
      <c r="G10" s="5">
        <v>33</v>
      </c>
      <c r="H10" s="6">
        <f t="shared" si="0"/>
        <v>124</v>
      </c>
      <c r="I10" s="6">
        <f t="shared" si="1"/>
        <v>31</v>
      </c>
    </row>
    <row r="11" spans="3:14" x14ac:dyDescent="0.25">
      <c r="C11" s="4" t="s">
        <v>3</v>
      </c>
      <c r="D11" s="5">
        <f>SUM(D6:D10)</f>
        <v>130</v>
      </c>
      <c r="E11" s="5">
        <f>SUM(E6:E10)</f>
        <v>138</v>
      </c>
      <c r="F11" s="5">
        <f>SUM(F6:F10)</f>
        <v>139</v>
      </c>
      <c r="G11" s="5">
        <f>SUM(G6:G10)</f>
        <v>138</v>
      </c>
      <c r="H11" s="5">
        <f>SUM(H6:H10)</f>
        <v>545</v>
      </c>
      <c r="I11" s="6"/>
    </row>
    <row r="12" spans="3:14" x14ac:dyDescent="0.25">
      <c r="M12" t="s">
        <v>41</v>
      </c>
      <c r="N12">
        <v>4.37</v>
      </c>
    </row>
    <row r="13" spans="3:14" x14ac:dyDescent="0.25">
      <c r="C13" s="7" t="s">
        <v>5</v>
      </c>
      <c r="D13" s="7">
        <v>5</v>
      </c>
      <c r="H13" s="2"/>
      <c r="I13" s="2"/>
      <c r="N13">
        <f>N12*((F20/4)^0.5)</f>
        <v>3.1029051575365085</v>
      </c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14851.25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153.5</v>
      </c>
      <c r="F19" s="9">
        <f>E19/D19</f>
        <v>38.375</v>
      </c>
      <c r="G19" s="9">
        <f>F19/F20</f>
        <v>19.028925619834713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3.1029051575365085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30.25</v>
      </c>
      <c r="F20" s="9">
        <f>E20/D20</f>
        <v>2.0166666666666666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183.75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32</v>
      </c>
      <c r="N22" s="14">
        <v>24.75</v>
      </c>
      <c r="O22" s="17">
        <f>N22+M19</f>
        <v>27.852905157536508</v>
      </c>
      <c r="P22" s="15" t="s">
        <v>43</v>
      </c>
    </row>
    <row r="23" spans="3:16" x14ac:dyDescent="0.25">
      <c r="M23" s="15" t="s">
        <v>31</v>
      </c>
      <c r="N23" s="14">
        <v>25</v>
      </c>
      <c r="O23" s="17">
        <f>N23+M19</f>
        <v>28.102905157536508</v>
      </c>
      <c r="P23" s="15" t="s">
        <v>45</v>
      </c>
    </row>
    <row r="24" spans="3:16" x14ac:dyDescent="0.25">
      <c r="M24" s="15" t="s">
        <v>30</v>
      </c>
      <c r="N24" s="14">
        <v>25.25</v>
      </c>
      <c r="O24" s="17">
        <f>N24+M19</f>
        <v>28.352905157536508</v>
      </c>
      <c r="P24" s="15" t="s">
        <v>45</v>
      </c>
    </row>
    <row r="25" spans="3:16" x14ac:dyDescent="0.25">
      <c r="M25" s="15" t="s">
        <v>33</v>
      </c>
      <c r="N25" s="14">
        <v>30.25</v>
      </c>
      <c r="O25" s="17">
        <f>N25+M19</f>
        <v>33.352905157536512</v>
      </c>
      <c r="P25" s="15" t="s">
        <v>46</v>
      </c>
    </row>
    <row r="26" spans="3:16" x14ac:dyDescent="0.25">
      <c r="M26" s="15" t="s">
        <v>34</v>
      </c>
      <c r="N26" s="14">
        <v>31</v>
      </c>
      <c r="O26" s="17">
        <f>N26+M19</f>
        <v>34.102905157536512</v>
      </c>
      <c r="P26" s="15" t="s">
        <v>46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6" sqref="P26"/>
    </sheetView>
  </sheetViews>
  <sheetFormatPr defaultRowHeight="15" x14ac:dyDescent="0.25"/>
  <cols>
    <col min="13" max="16" width="19.140625" customWidth="1"/>
  </cols>
  <sheetData>
    <row r="3" spans="3:14" x14ac:dyDescent="0.25">
      <c r="C3" s="1" t="s">
        <v>29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30</v>
      </c>
      <c r="E6" s="5">
        <v>30</v>
      </c>
      <c r="F6" s="5">
        <v>30</v>
      </c>
      <c r="G6" s="5">
        <v>33</v>
      </c>
      <c r="H6" s="6">
        <f t="shared" ref="H6:H10" si="0">SUM(D6:G6)</f>
        <v>123</v>
      </c>
      <c r="I6" s="6">
        <f t="shared" ref="I6:I10" si="1">AVERAGE(D6:G6)</f>
        <v>30.75</v>
      </c>
    </row>
    <row r="7" spans="3:14" x14ac:dyDescent="0.25">
      <c r="C7" s="4" t="s">
        <v>31</v>
      </c>
      <c r="D7" s="5">
        <v>27</v>
      </c>
      <c r="E7" s="5">
        <v>26</v>
      </c>
      <c r="F7" s="5">
        <v>27</v>
      </c>
      <c r="G7" s="5">
        <v>26</v>
      </c>
      <c r="H7" s="6">
        <f t="shared" si="0"/>
        <v>106</v>
      </c>
      <c r="I7" s="6">
        <f t="shared" si="1"/>
        <v>26.5</v>
      </c>
    </row>
    <row r="8" spans="3:14" x14ac:dyDescent="0.25">
      <c r="C8" s="4" t="s">
        <v>32</v>
      </c>
      <c r="D8" s="5">
        <v>28</v>
      </c>
      <c r="E8" s="5">
        <v>28</v>
      </c>
      <c r="F8" s="5">
        <v>28</v>
      </c>
      <c r="G8" s="5">
        <v>29</v>
      </c>
      <c r="H8" s="6">
        <f t="shared" si="0"/>
        <v>113</v>
      </c>
      <c r="I8" s="6">
        <f t="shared" si="1"/>
        <v>28.25</v>
      </c>
    </row>
    <row r="9" spans="3:14" x14ac:dyDescent="0.25">
      <c r="C9" s="4" t="s">
        <v>33</v>
      </c>
      <c r="D9" s="5">
        <v>34</v>
      </c>
      <c r="E9" s="5">
        <v>40</v>
      </c>
      <c r="F9" s="5">
        <v>41</v>
      </c>
      <c r="G9" s="5">
        <v>41</v>
      </c>
      <c r="H9" s="6">
        <f t="shared" si="0"/>
        <v>156</v>
      </c>
      <c r="I9" s="6">
        <f t="shared" si="1"/>
        <v>39</v>
      </c>
    </row>
    <row r="10" spans="3:14" x14ac:dyDescent="0.25">
      <c r="C10" s="4" t="s">
        <v>34</v>
      </c>
      <c r="D10" s="5">
        <v>32</v>
      </c>
      <c r="E10" s="5">
        <v>38</v>
      </c>
      <c r="F10" s="5">
        <v>39</v>
      </c>
      <c r="G10" s="5">
        <v>39</v>
      </c>
      <c r="H10" s="6">
        <f t="shared" si="0"/>
        <v>148</v>
      </c>
      <c r="I10" s="6">
        <f t="shared" si="1"/>
        <v>37</v>
      </c>
    </row>
    <row r="11" spans="3:14" x14ac:dyDescent="0.25">
      <c r="C11" s="4" t="s">
        <v>3</v>
      </c>
      <c r="D11" s="5">
        <f>SUM(D6:D10)</f>
        <v>151</v>
      </c>
      <c r="E11" s="5">
        <f>SUM(E6:E10)</f>
        <v>162</v>
      </c>
      <c r="F11" s="5">
        <f>SUM(F6:F10)</f>
        <v>165</v>
      </c>
      <c r="G11" s="5">
        <f>SUM(G6:G10)</f>
        <v>168</v>
      </c>
      <c r="H11" s="5">
        <f>SUM(H6:H10)</f>
        <v>646</v>
      </c>
      <c r="I11" s="6"/>
    </row>
    <row r="12" spans="3:14" x14ac:dyDescent="0.25">
      <c r="M12" t="s">
        <v>41</v>
      </c>
      <c r="N12">
        <v>4.37</v>
      </c>
    </row>
    <row r="13" spans="3:14" x14ac:dyDescent="0.25">
      <c r="C13" s="7" t="s">
        <v>5</v>
      </c>
      <c r="D13" s="7">
        <v>5</v>
      </c>
      <c r="H13" s="2"/>
      <c r="I13" s="2"/>
      <c r="N13">
        <f>N12*((F20/4)^0.5)</f>
        <v>4.9344247385080253</v>
      </c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20865.8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477.70000000000073</v>
      </c>
      <c r="F19" s="9">
        <f>E19/D19</f>
        <v>119.42500000000018</v>
      </c>
      <c r="G19" s="9">
        <f>F19/F20</f>
        <v>23.416666666666703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4.9344247385080253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76.5</v>
      </c>
      <c r="F20" s="9">
        <f>E20/D20</f>
        <v>5.0999999999999996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554.20000000000073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31</v>
      </c>
      <c r="N22" s="14">
        <v>26.5</v>
      </c>
      <c r="O22" s="17">
        <f>N22+M19</f>
        <v>31.434424738508024</v>
      </c>
      <c r="P22" s="15" t="s">
        <v>43</v>
      </c>
    </row>
    <row r="23" spans="3:16" x14ac:dyDescent="0.25">
      <c r="M23" s="15" t="s">
        <v>32</v>
      </c>
      <c r="N23" s="14">
        <v>28.25</v>
      </c>
      <c r="O23" s="17">
        <f>N23+M19</f>
        <v>33.184424738508028</v>
      </c>
      <c r="P23" s="15" t="s">
        <v>45</v>
      </c>
    </row>
    <row r="24" spans="3:16" x14ac:dyDescent="0.25">
      <c r="M24" s="15" t="s">
        <v>30</v>
      </c>
      <c r="N24" s="14">
        <v>30.75</v>
      </c>
      <c r="O24" s="17">
        <f>N24+M19</f>
        <v>35.684424738508028</v>
      </c>
      <c r="P24" s="15" t="s">
        <v>45</v>
      </c>
    </row>
    <row r="25" spans="3:16" x14ac:dyDescent="0.25">
      <c r="M25" s="15" t="s">
        <v>34</v>
      </c>
      <c r="N25" s="14">
        <v>37</v>
      </c>
      <c r="O25" s="17">
        <f>N25+M19</f>
        <v>41.934424738508028</v>
      </c>
      <c r="P25" s="15" t="s">
        <v>46</v>
      </c>
    </row>
    <row r="26" spans="3:16" x14ac:dyDescent="0.25">
      <c r="M26" s="15" t="s">
        <v>33</v>
      </c>
      <c r="N26" s="14">
        <v>39</v>
      </c>
      <c r="O26" s="17">
        <f>N26+M19</f>
        <v>43.934424738508028</v>
      </c>
      <c r="P26" s="15" t="s">
        <v>46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6"/>
  <sheetViews>
    <sheetView topLeftCell="A4" workbookViewId="0">
      <selection activeCell="P26" sqref="P26"/>
    </sheetView>
  </sheetViews>
  <sheetFormatPr defaultRowHeight="15" x14ac:dyDescent="0.25"/>
  <cols>
    <col min="13" max="16" width="18.28515625" customWidth="1"/>
  </cols>
  <sheetData>
    <row r="3" spans="3:14" x14ac:dyDescent="0.25">
      <c r="C3" s="1" t="s">
        <v>26</v>
      </c>
      <c r="H3" s="2"/>
      <c r="I3" s="2"/>
    </row>
    <row r="4" spans="3:14" x14ac:dyDescent="0.25">
      <c r="C4" s="19" t="s">
        <v>1</v>
      </c>
      <c r="D4" s="3" t="s">
        <v>2</v>
      </c>
      <c r="E4" s="3"/>
      <c r="F4" s="3"/>
      <c r="G4" s="3"/>
      <c r="H4" s="19" t="s">
        <v>3</v>
      </c>
      <c r="I4" s="20" t="s">
        <v>4</v>
      </c>
    </row>
    <row r="5" spans="3:14" x14ac:dyDescent="0.25">
      <c r="C5" s="19"/>
      <c r="D5" s="4">
        <v>1</v>
      </c>
      <c r="E5" s="4">
        <v>2</v>
      </c>
      <c r="F5" s="4">
        <v>3</v>
      </c>
      <c r="G5" s="4">
        <v>4</v>
      </c>
      <c r="H5" s="19"/>
      <c r="I5" s="20"/>
    </row>
    <row r="6" spans="3:14" x14ac:dyDescent="0.25">
      <c r="C6" s="4" t="s">
        <v>30</v>
      </c>
      <c r="D6" s="5">
        <v>35</v>
      </c>
      <c r="E6" s="5">
        <v>35</v>
      </c>
      <c r="F6" s="5">
        <v>35</v>
      </c>
      <c r="G6" s="5">
        <v>39</v>
      </c>
      <c r="H6" s="6">
        <f t="shared" ref="H6:H10" si="0">SUM(D6:G6)</f>
        <v>144</v>
      </c>
      <c r="I6" s="6">
        <f t="shared" ref="I6:I10" si="1">AVERAGE(D6:G6)</f>
        <v>36</v>
      </c>
    </row>
    <row r="7" spans="3:14" x14ac:dyDescent="0.25">
      <c r="C7" s="4" t="s">
        <v>31</v>
      </c>
      <c r="D7" s="5">
        <v>30</v>
      </c>
      <c r="E7" s="5">
        <v>30</v>
      </c>
      <c r="F7" s="5">
        <v>29</v>
      </c>
      <c r="G7" s="5">
        <v>30</v>
      </c>
      <c r="H7" s="6">
        <f t="shared" si="0"/>
        <v>119</v>
      </c>
      <c r="I7" s="6">
        <f t="shared" si="1"/>
        <v>29.75</v>
      </c>
    </row>
    <row r="8" spans="3:14" x14ac:dyDescent="0.25">
      <c r="C8" s="4" t="s">
        <v>32</v>
      </c>
      <c r="D8" s="5">
        <v>30</v>
      </c>
      <c r="E8" s="5">
        <v>30</v>
      </c>
      <c r="F8" s="5">
        <v>30</v>
      </c>
      <c r="G8" s="5">
        <v>30</v>
      </c>
      <c r="H8" s="6">
        <f t="shared" si="0"/>
        <v>120</v>
      </c>
      <c r="I8" s="6">
        <f t="shared" si="1"/>
        <v>30</v>
      </c>
    </row>
    <row r="9" spans="3:14" x14ac:dyDescent="0.25">
      <c r="C9" s="4" t="s">
        <v>33</v>
      </c>
      <c r="D9" s="5">
        <v>37</v>
      </c>
      <c r="E9" s="5">
        <v>44</v>
      </c>
      <c r="F9" s="5">
        <v>44</v>
      </c>
      <c r="G9" s="5">
        <v>42</v>
      </c>
      <c r="H9" s="6">
        <f t="shared" si="0"/>
        <v>167</v>
      </c>
      <c r="I9" s="6">
        <f t="shared" si="1"/>
        <v>41.75</v>
      </c>
    </row>
    <row r="10" spans="3:14" x14ac:dyDescent="0.25">
      <c r="C10" s="4" t="s">
        <v>34</v>
      </c>
      <c r="D10" s="5">
        <v>34</v>
      </c>
      <c r="E10" s="5">
        <v>41</v>
      </c>
      <c r="F10" s="5">
        <v>42</v>
      </c>
      <c r="G10" s="5">
        <v>43</v>
      </c>
      <c r="H10" s="6">
        <f t="shared" si="0"/>
        <v>160</v>
      </c>
      <c r="I10" s="6">
        <f t="shared" si="1"/>
        <v>40</v>
      </c>
    </row>
    <row r="11" spans="3:14" x14ac:dyDescent="0.25">
      <c r="C11" s="4" t="s">
        <v>3</v>
      </c>
      <c r="D11" s="5">
        <f>SUM(D6:D10)</f>
        <v>166</v>
      </c>
      <c r="E11" s="5">
        <f>SUM(E6:E10)</f>
        <v>180</v>
      </c>
      <c r="F11" s="5">
        <f>SUM(F6:F10)</f>
        <v>180</v>
      </c>
      <c r="G11" s="5">
        <f>SUM(G6:G10)</f>
        <v>184</v>
      </c>
      <c r="H11" s="5">
        <f>SUM(H6:H10)</f>
        <v>710</v>
      </c>
      <c r="I11" s="6"/>
      <c r="M11" t="s">
        <v>41</v>
      </c>
      <c r="N11">
        <v>4.37</v>
      </c>
    </row>
    <row r="12" spans="3:14" x14ac:dyDescent="0.25">
      <c r="N12">
        <f>N11*((F20/4)^0.5)</f>
        <v>5.5132476061452804</v>
      </c>
    </row>
    <row r="13" spans="3:14" x14ac:dyDescent="0.25">
      <c r="C13" s="7" t="s">
        <v>5</v>
      </c>
      <c r="D13" s="7">
        <v>5</v>
      </c>
      <c r="H13" s="2"/>
      <c r="I13" s="2"/>
    </row>
    <row r="14" spans="3:14" x14ac:dyDescent="0.25">
      <c r="C14" s="7" t="s">
        <v>6</v>
      </c>
      <c r="D14" s="7">
        <v>4</v>
      </c>
      <c r="H14" s="2"/>
      <c r="I14" s="2"/>
    </row>
    <row r="16" spans="3:14" x14ac:dyDescent="0.25">
      <c r="C16" s="4" t="s">
        <v>7</v>
      </c>
      <c r="D16" s="4">
        <f>SUMSQ(H11)/(D13*D14)</f>
        <v>25205</v>
      </c>
    </row>
    <row r="17" spans="3:16" x14ac:dyDescent="0.25">
      <c r="C17" s="8"/>
      <c r="H17" s="21"/>
      <c r="I17" s="21"/>
    </row>
    <row r="18" spans="3:16" x14ac:dyDescent="0.25">
      <c r="C18" s="4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15</v>
      </c>
      <c r="M18" s="15" t="s">
        <v>35</v>
      </c>
      <c r="N18" s="18"/>
      <c r="O18" s="18"/>
      <c r="P18" s="16"/>
    </row>
    <row r="19" spans="3:16" x14ac:dyDescent="0.25">
      <c r="C19" s="4" t="s">
        <v>1</v>
      </c>
      <c r="D19" s="4">
        <f>D13-1</f>
        <v>4</v>
      </c>
      <c r="E19" s="9">
        <f>SUMSQ(H6:H10)/D14-D16</f>
        <v>491.5</v>
      </c>
      <c r="F19" s="9">
        <f>E19/D19</f>
        <v>122.875</v>
      </c>
      <c r="G19" s="9">
        <f>F19/F20</f>
        <v>19.299738219895289</v>
      </c>
      <c r="H19" s="10" t="s">
        <v>40</v>
      </c>
      <c r="I19" s="11">
        <f>FINV(0.05,D19,D20)</f>
        <v>3.055568275906595</v>
      </c>
      <c r="J19" s="11">
        <f>FINV(0.01, D19, D20)</f>
        <v>4.8932095893215815</v>
      </c>
      <c r="M19" s="15">
        <v>5.5132476061452804</v>
      </c>
      <c r="N19" s="18"/>
      <c r="O19" s="18"/>
      <c r="P19" s="16"/>
    </row>
    <row r="20" spans="3:16" x14ac:dyDescent="0.25">
      <c r="C20" s="4" t="s">
        <v>17</v>
      </c>
      <c r="D20" s="4">
        <f>D21-D19</f>
        <v>15</v>
      </c>
      <c r="E20" s="9">
        <f>E21-E19</f>
        <v>95.5</v>
      </c>
      <c r="F20" s="9">
        <f>E20/D20</f>
        <v>6.3666666666666663</v>
      </c>
      <c r="G20" s="12"/>
      <c r="H20" s="12"/>
      <c r="I20" s="12"/>
      <c r="J20" s="12"/>
      <c r="M20" s="16"/>
      <c r="N20" s="16"/>
      <c r="O20" s="16"/>
      <c r="P20" s="16"/>
    </row>
    <row r="21" spans="3:16" x14ac:dyDescent="0.25">
      <c r="C21" s="4" t="s">
        <v>18</v>
      </c>
      <c r="D21" s="4">
        <f>((D13*D14)-1)</f>
        <v>19</v>
      </c>
      <c r="E21" s="9">
        <f>SUMSQ(D6:G10)-D16</f>
        <v>587</v>
      </c>
      <c r="F21" s="13"/>
      <c r="G21" s="13"/>
      <c r="H21" s="13"/>
      <c r="I21" s="13"/>
      <c r="J21" s="13"/>
      <c r="M21" s="15" t="s">
        <v>36</v>
      </c>
      <c r="N21" s="15" t="s">
        <v>37</v>
      </c>
      <c r="O21" s="15" t="s">
        <v>38</v>
      </c>
      <c r="P21" s="15" t="s">
        <v>39</v>
      </c>
    </row>
    <row r="22" spans="3:16" x14ac:dyDescent="0.25">
      <c r="M22" s="15" t="s">
        <v>31</v>
      </c>
      <c r="N22" s="14">
        <v>29.75</v>
      </c>
      <c r="O22" s="17">
        <f>N22+M19</f>
        <v>35.263247606145278</v>
      </c>
      <c r="P22" s="15" t="s">
        <v>43</v>
      </c>
    </row>
    <row r="23" spans="3:16" x14ac:dyDescent="0.25">
      <c r="M23" s="15" t="s">
        <v>32</v>
      </c>
      <c r="N23" s="14">
        <v>30</v>
      </c>
      <c r="O23" s="17">
        <f>N23+M19</f>
        <v>35.513247606145278</v>
      </c>
      <c r="P23" s="15" t="s">
        <v>45</v>
      </c>
    </row>
    <row r="24" spans="3:16" x14ac:dyDescent="0.25">
      <c r="M24" s="15" t="s">
        <v>30</v>
      </c>
      <c r="N24" s="14">
        <v>36</v>
      </c>
      <c r="O24" s="17">
        <f>N24+M19</f>
        <v>41.513247606145278</v>
      </c>
      <c r="P24" s="15" t="s">
        <v>46</v>
      </c>
    </row>
    <row r="25" spans="3:16" x14ac:dyDescent="0.25">
      <c r="M25" s="15" t="s">
        <v>34</v>
      </c>
      <c r="N25" s="14">
        <v>40</v>
      </c>
      <c r="O25" s="17">
        <f>N25+M19</f>
        <v>45.513247606145278</v>
      </c>
      <c r="P25" s="15" t="s">
        <v>47</v>
      </c>
    </row>
    <row r="26" spans="3:16" x14ac:dyDescent="0.25">
      <c r="M26" s="15" t="s">
        <v>33</v>
      </c>
      <c r="N26" s="14">
        <v>41.75</v>
      </c>
      <c r="O26" s="17">
        <f>N26+M19</f>
        <v>47.263247606145278</v>
      </c>
      <c r="P26" s="15" t="s">
        <v>48</v>
      </c>
    </row>
  </sheetData>
  <sortState ref="M22:P26">
    <sortCondition ref="N22"/>
  </sortState>
  <mergeCells count="4">
    <mergeCell ref="C4:C5"/>
    <mergeCell ref="H4:H5"/>
    <mergeCell ref="I4:I5"/>
    <mergeCell ref="H17:I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14 HST</vt:lpstr>
      <vt:lpstr>21 HST</vt:lpstr>
      <vt:lpstr>28 HST</vt:lpstr>
      <vt:lpstr>35 HST</vt:lpstr>
      <vt:lpstr>42 HST</vt:lpstr>
      <vt:lpstr>49 HST</vt:lpstr>
      <vt:lpstr>56 HST</vt:lpstr>
      <vt:lpstr>63 HST</vt:lpstr>
      <vt:lpstr>70 HST</vt:lpstr>
      <vt:lpstr>77 HST</vt:lpstr>
      <vt:lpstr>84 HST</vt:lpstr>
      <vt:lpstr>91 HST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zainur ridwan</cp:lastModifiedBy>
  <dcterms:created xsi:type="dcterms:W3CDTF">2022-10-30T17:01:04Z</dcterms:created>
  <dcterms:modified xsi:type="dcterms:W3CDTF">2023-02-01T04:48:08Z</dcterms:modified>
</cp:coreProperties>
</file>