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RDI\akhir target\data pengamatan\TARGET BUAH PENANTIAN\variabel pengamatan\perbandingan\HITUNG\"/>
    </mc:Choice>
  </mc:AlternateContent>
  <bookViews>
    <workbookView xWindow="0" yWindow="0" windowWidth="15345" windowHeight="4635" firstSheet="3" activeTab="11"/>
  </bookViews>
  <sheets>
    <sheet name="14 HST" sheetId="1" r:id="rId1"/>
    <sheet name="21 HST" sheetId="2" r:id="rId2"/>
    <sheet name="28 HST" sheetId="3" r:id="rId3"/>
    <sheet name="35 HST" sheetId="4" r:id="rId4"/>
    <sheet name="42 HST" sheetId="5" r:id="rId5"/>
    <sheet name="49 HST" sheetId="6" r:id="rId6"/>
    <sheet name="56 HST" sheetId="7" r:id="rId7"/>
    <sheet name="63 HST" sheetId="9" r:id="rId8"/>
    <sheet name="70 HST" sheetId="10" r:id="rId9"/>
    <sheet name="77 HST" sheetId="11" r:id="rId10"/>
    <sheet name="84 HST" sheetId="12" r:id="rId11"/>
    <sheet name="91 HST" sheetId="13" r:id="rId12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3" l="1"/>
  <c r="O26" i="3"/>
  <c r="O25" i="3"/>
  <c r="O24" i="3"/>
  <c r="O23" i="3"/>
  <c r="O22" i="3"/>
  <c r="D12" i="1" l="1"/>
  <c r="G12" i="13"/>
  <c r="D12" i="13" l="1"/>
  <c r="J20" i="13"/>
  <c r="I20" i="13"/>
  <c r="H12" i="13"/>
  <c r="F12" i="13"/>
  <c r="E12" i="13"/>
  <c r="G12" i="12"/>
  <c r="F12" i="12"/>
  <c r="E12" i="12"/>
  <c r="D12" i="12"/>
  <c r="G12" i="11"/>
  <c r="F12" i="11"/>
  <c r="E12" i="11"/>
  <c r="D12" i="11"/>
  <c r="G12" i="10"/>
  <c r="F12" i="10"/>
  <c r="E12" i="10"/>
  <c r="D12" i="10"/>
  <c r="G12" i="9"/>
  <c r="F12" i="9"/>
  <c r="E12" i="9"/>
  <c r="D12" i="9"/>
  <c r="G12" i="7"/>
  <c r="F12" i="7"/>
  <c r="E12" i="7"/>
  <c r="D12" i="7"/>
  <c r="G12" i="6"/>
  <c r="F12" i="6"/>
  <c r="E12" i="6"/>
  <c r="D12" i="6"/>
  <c r="G12" i="5"/>
  <c r="F12" i="5"/>
  <c r="E12" i="5"/>
  <c r="D12" i="5"/>
  <c r="G12" i="4"/>
  <c r="F12" i="4"/>
  <c r="E12" i="4"/>
  <c r="D12" i="4"/>
  <c r="H12" i="3"/>
  <c r="G12" i="3"/>
  <c r="F12" i="3"/>
  <c r="E12" i="3"/>
  <c r="D12" i="3"/>
  <c r="G12" i="2"/>
  <c r="F12" i="2"/>
  <c r="E12" i="2"/>
  <c r="D12" i="2"/>
  <c r="G12" i="1"/>
  <c r="F12" i="1"/>
  <c r="E12" i="1"/>
  <c r="G20" i="1"/>
  <c r="I20" i="1"/>
  <c r="O25" i="6" l="1"/>
  <c r="O24" i="6"/>
  <c r="O23" i="6"/>
  <c r="O26" i="5"/>
  <c r="O25" i="5"/>
  <c r="O24" i="5"/>
  <c r="O23" i="5"/>
  <c r="P26" i="4"/>
  <c r="P25" i="4"/>
  <c r="P24" i="4"/>
  <c r="P23" i="4"/>
  <c r="P22" i="4"/>
  <c r="O25" i="2"/>
  <c r="O24" i="2"/>
  <c r="O23" i="2"/>
  <c r="M19" i="12" l="1"/>
  <c r="M19" i="11"/>
  <c r="M19" i="9"/>
  <c r="M19" i="6"/>
  <c r="M19" i="5"/>
  <c r="N19" i="4"/>
  <c r="M19" i="2"/>
  <c r="M19" i="1"/>
  <c r="O23" i="1" l="1"/>
  <c r="O22" i="1"/>
  <c r="O25" i="12"/>
  <c r="O24" i="12"/>
  <c r="O23" i="12"/>
  <c r="O22" i="12"/>
  <c r="O19" i="12"/>
  <c r="O25" i="11"/>
  <c r="O24" i="11"/>
  <c r="O23" i="11"/>
  <c r="O22" i="11"/>
  <c r="O19" i="11"/>
  <c r="O19" i="9"/>
  <c r="O25" i="9"/>
  <c r="O24" i="9"/>
  <c r="O23" i="9"/>
  <c r="O22" i="9"/>
  <c r="O22" i="6"/>
  <c r="O19" i="6"/>
  <c r="O22" i="5" l="1"/>
  <c r="O19" i="5"/>
  <c r="P19" i="4" l="1"/>
  <c r="O22" i="2"/>
  <c r="O19" i="2"/>
  <c r="D22" i="13" l="1"/>
  <c r="D21" i="13" s="1"/>
  <c r="D20" i="13"/>
  <c r="I11" i="13"/>
  <c r="H11" i="13"/>
  <c r="I10" i="13"/>
  <c r="H10" i="13"/>
  <c r="I9" i="13"/>
  <c r="H9" i="13"/>
  <c r="I8" i="13"/>
  <c r="H8" i="13"/>
  <c r="I7" i="13"/>
  <c r="H7" i="13"/>
  <c r="I6" i="13"/>
  <c r="H6" i="13"/>
  <c r="D17" i="13" s="1"/>
  <c r="E22" i="13" l="1"/>
  <c r="E20" i="13"/>
  <c r="F20" i="13" s="1"/>
  <c r="D22" i="12"/>
  <c r="D21" i="12" s="1"/>
  <c r="J20" i="12" s="1"/>
  <c r="D20" i="12"/>
  <c r="I20" i="12" s="1"/>
  <c r="I11" i="12"/>
  <c r="H11" i="12"/>
  <c r="I10" i="12"/>
  <c r="H10" i="12"/>
  <c r="I9" i="12"/>
  <c r="H9" i="12"/>
  <c r="I8" i="12"/>
  <c r="H8" i="12"/>
  <c r="I7" i="12"/>
  <c r="H7" i="12"/>
  <c r="I6" i="12"/>
  <c r="H6" i="12"/>
  <c r="H12" i="12" s="1"/>
  <c r="D17" i="12" s="1"/>
  <c r="D22" i="11"/>
  <c r="D21" i="11" s="1"/>
  <c r="J20" i="11" s="1"/>
  <c r="D20" i="11"/>
  <c r="I20" i="11" s="1"/>
  <c r="I11" i="11"/>
  <c r="H11" i="11"/>
  <c r="I10" i="11"/>
  <c r="H10" i="11"/>
  <c r="I9" i="11"/>
  <c r="H9" i="11"/>
  <c r="I8" i="11"/>
  <c r="H8" i="11"/>
  <c r="I7" i="11"/>
  <c r="H7" i="11"/>
  <c r="I6" i="11"/>
  <c r="H6" i="11"/>
  <c r="H12" i="11" s="1"/>
  <c r="D17" i="11" s="1"/>
  <c r="D22" i="10"/>
  <c r="D21" i="10" s="1"/>
  <c r="J20" i="10" s="1"/>
  <c r="D20" i="10"/>
  <c r="I20" i="10" s="1"/>
  <c r="I11" i="10"/>
  <c r="H11" i="10"/>
  <c r="I10" i="10"/>
  <c r="H10" i="10"/>
  <c r="I9" i="10"/>
  <c r="H9" i="10"/>
  <c r="I8" i="10"/>
  <c r="H8" i="10"/>
  <c r="I7" i="10"/>
  <c r="H7" i="10"/>
  <c r="I6" i="10"/>
  <c r="H6" i="10"/>
  <c r="H12" i="10" s="1"/>
  <c r="D17" i="10" s="1"/>
  <c r="D22" i="9"/>
  <c r="D21" i="9" s="1"/>
  <c r="J20" i="9" s="1"/>
  <c r="D20" i="9"/>
  <c r="I20" i="9" s="1"/>
  <c r="I11" i="9"/>
  <c r="H11" i="9"/>
  <c r="I10" i="9"/>
  <c r="H10" i="9"/>
  <c r="I9" i="9"/>
  <c r="H9" i="9"/>
  <c r="I8" i="9"/>
  <c r="H8" i="9"/>
  <c r="I7" i="9"/>
  <c r="H7" i="9"/>
  <c r="I6" i="9"/>
  <c r="H6" i="9"/>
  <c r="H12" i="9" s="1"/>
  <c r="D17" i="9" s="1"/>
  <c r="D22" i="7"/>
  <c r="D21" i="7" s="1"/>
  <c r="J20" i="7" s="1"/>
  <c r="D20" i="7"/>
  <c r="I20" i="7" s="1"/>
  <c r="I11" i="7"/>
  <c r="H11" i="7"/>
  <c r="I10" i="7"/>
  <c r="H10" i="7"/>
  <c r="I9" i="7"/>
  <c r="H9" i="7"/>
  <c r="I8" i="7"/>
  <c r="H8" i="7"/>
  <c r="I7" i="7"/>
  <c r="H7" i="7"/>
  <c r="I6" i="7"/>
  <c r="H6" i="7"/>
  <c r="D22" i="6"/>
  <c r="D21" i="6" s="1"/>
  <c r="J20" i="6" s="1"/>
  <c r="D20" i="6"/>
  <c r="I20" i="6" s="1"/>
  <c r="I11" i="6"/>
  <c r="H11" i="6"/>
  <c r="I10" i="6"/>
  <c r="H10" i="6"/>
  <c r="I9" i="6"/>
  <c r="H9" i="6"/>
  <c r="I8" i="6"/>
  <c r="H8" i="6"/>
  <c r="I7" i="6"/>
  <c r="H7" i="6"/>
  <c r="I6" i="6"/>
  <c r="H6" i="6"/>
  <c r="H12" i="6" s="1"/>
  <c r="D17" i="6" s="1"/>
  <c r="D22" i="5"/>
  <c r="D21" i="5" s="1"/>
  <c r="J20" i="5" s="1"/>
  <c r="D20" i="5"/>
  <c r="I20" i="5" s="1"/>
  <c r="I11" i="5"/>
  <c r="H11" i="5"/>
  <c r="I10" i="5"/>
  <c r="H10" i="5"/>
  <c r="I9" i="5"/>
  <c r="H9" i="5"/>
  <c r="I8" i="5"/>
  <c r="H8" i="5"/>
  <c r="I7" i="5"/>
  <c r="H7" i="5"/>
  <c r="I6" i="5"/>
  <c r="H6" i="5"/>
  <c r="H12" i="5" s="1"/>
  <c r="D17" i="5" s="1"/>
  <c r="D22" i="4"/>
  <c r="D21" i="4" s="1"/>
  <c r="J20" i="4" s="1"/>
  <c r="D20" i="4"/>
  <c r="I20" i="4" s="1"/>
  <c r="I11" i="4"/>
  <c r="H11" i="4"/>
  <c r="I10" i="4"/>
  <c r="H10" i="4"/>
  <c r="I9" i="4"/>
  <c r="H9" i="4"/>
  <c r="I8" i="4"/>
  <c r="H8" i="4"/>
  <c r="I7" i="4"/>
  <c r="H7" i="4"/>
  <c r="I6" i="4"/>
  <c r="H6" i="4"/>
  <c r="H12" i="4" s="1"/>
  <c r="D17" i="4" s="1"/>
  <c r="D22" i="3"/>
  <c r="D21" i="3" s="1"/>
  <c r="J20" i="3" s="1"/>
  <c r="D20" i="3"/>
  <c r="I20" i="3" s="1"/>
  <c r="I11" i="3"/>
  <c r="H11" i="3"/>
  <c r="I10" i="3"/>
  <c r="H10" i="3"/>
  <c r="I9" i="3"/>
  <c r="H9" i="3"/>
  <c r="I8" i="3"/>
  <c r="H8" i="3"/>
  <c r="I7" i="3"/>
  <c r="H7" i="3"/>
  <c r="I6" i="3"/>
  <c r="H6" i="3"/>
  <c r="D17" i="3" s="1"/>
  <c r="D22" i="2"/>
  <c r="D21" i="2" s="1"/>
  <c r="J20" i="2" s="1"/>
  <c r="D20" i="2"/>
  <c r="I20" i="2" s="1"/>
  <c r="I11" i="2"/>
  <c r="H11" i="2"/>
  <c r="I10" i="2"/>
  <c r="H10" i="2"/>
  <c r="I9" i="2"/>
  <c r="H9" i="2"/>
  <c r="I8" i="2"/>
  <c r="H8" i="2"/>
  <c r="I7" i="2"/>
  <c r="H7" i="2"/>
  <c r="I6" i="2"/>
  <c r="H6" i="2"/>
  <c r="H12" i="2" s="1"/>
  <c r="D17" i="2" s="1"/>
  <c r="D22" i="1"/>
  <c r="D20" i="1"/>
  <c r="I11" i="1"/>
  <c r="H11" i="1"/>
  <c r="I10" i="1"/>
  <c r="H10" i="1"/>
  <c r="I9" i="1"/>
  <c r="H9" i="1"/>
  <c r="I8" i="1"/>
  <c r="H8" i="1"/>
  <c r="I7" i="1"/>
  <c r="H7" i="1"/>
  <c r="I6" i="1"/>
  <c r="H6" i="1"/>
  <c r="H12" i="7" l="1"/>
  <c r="D17" i="7" s="1"/>
  <c r="E20" i="7" s="1"/>
  <c r="F20" i="7" s="1"/>
  <c r="H12" i="1"/>
  <c r="D17" i="1" s="1"/>
  <c r="E22" i="1" s="1"/>
  <c r="D21" i="1"/>
  <c r="J20" i="1" s="1"/>
  <c r="E21" i="13"/>
  <c r="F21" i="13" s="1"/>
  <c r="E22" i="12"/>
  <c r="E20" i="12"/>
  <c r="F20" i="12" s="1"/>
  <c r="E22" i="11"/>
  <c r="E20" i="11"/>
  <c r="F20" i="11" s="1"/>
  <c r="E22" i="10"/>
  <c r="E20" i="10"/>
  <c r="F20" i="10" s="1"/>
  <c r="E22" i="9"/>
  <c r="E20" i="9"/>
  <c r="F20" i="9" s="1"/>
  <c r="E22" i="6"/>
  <c r="E20" i="6"/>
  <c r="F20" i="6" s="1"/>
  <c r="E22" i="5"/>
  <c r="E20" i="5"/>
  <c r="F20" i="5" s="1"/>
  <c r="E22" i="4"/>
  <c r="E20" i="4"/>
  <c r="F20" i="4" s="1"/>
  <c r="E22" i="3"/>
  <c r="E20" i="3"/>
  <c r="F20" i="3" s="1"/>
  <c r="E22" i="2"/>
  <c r="E20" i="2"/>
  <c r="F20" i="2" s="1"/>
  <c r="E20" i="1"/>
  <c r="F20" i="1" s="1"/>
  <c r="E22" i="7" l="1"/>
  <c r="G20" i="13"/>
  <c r="M19" i="13"/>
  <c r="O19" i="13" s="1"/>
  <c r="E21" i="12"/>
  <c r="F21" i="12" s="1"/>
  <c r="G20" i="12" s="1"/>
  <c r="E21" i="11"/>
  <c r="F21" i="11" s="1"/>
  <c r="G20" i="11" s="1"/>
  <c r="E21" i="10"/>
  <c r="F21" i="10" s="1"/>
  <c r="E21" i="9"/>
  <c r="F21" i="9" s="1"/>
  <c r="G20" i="9" s="1"/>
  <c r="E21" i="7"/>
  <c r="F21" i="7" s="1"/>
  <c r="E21" i="6"/>
  <c r="F21" i="6" s="1"/>
  <c r="G20" i="6" s="1"/>
  <c r="E21" i="5"/>
  <c r="F21" i="5" s="1"/>
  <c r="G20" i="5" s="1"/>
  <c r="E21" i="4"/>
  <c r="F21" i="4" s="1"/>
  <c r="G20" i="4" s="1"/>
  <c r="E21" i="3"/>
  <c r="F21" i="3" s="1"/>
  <c r="E21" i="2"/>
  <c r="F21" i="2" s="1"/>
  <c r="G20" i="2" s="1"/>
  <c r="E21" i="1"/>
  <c r="F21" i="1" s="1"/>
  <c r="G20" i="10" l="1"/>
  <c r="M19" i="10"/>
  <c r="O19" i="10" s="1"/>
  <c r="G20" i="7"/>
  <c r="M20" i="7"/>
  <c r="O20" i="7" s="1"/>
  <c r="O25" i="13"/>
  <c r="O23" i="13"/>
  <c r="O24" i="13"/>
  <c r="O22" i="13"/>
  <c r="G20" i="3"/>
  <c r="M19" i="3"/>
  <c r="O19" i="3" s="1"/>
  <c r="O19" i="1"/>
  <c r="O24" i="10" l="1"/>
  <c r="O22" i="10"/>
  <c r="O23" i="10"/>
  <c r="O25" i="10"/>
  <c r="O26" i="10"/>
  <c r="O26" i="7"/>
  <c r="O25" i="7"/>
  <c r="O23" i="7"/>
  <c r="O24" i="7"/>
</calcChain>
</file>

<file path=xl/sharedStrings.xml><?xml version="1.0" encoding="utf-8"?>
<sst xmlns="http://schemas.openxmlformats.org/spreadsheetml/2006/main" count="552" uniqueCount="57">
  <si>
    <t>91 HST</t>
  </si>
  <si>
    <t>Perlakuan</t>
  </si>
  <si>
    <t>Ulangan</t>
  </si>
  <si>
    <t>Jumlah</t>
  </si>
  <si>
    <t>Rata-rata</t>
  </si>
  <si>
    <t>k1</t>
  </si>
  <si>
    <t>k2</t>
  </si>
  <si>
    <t>k3</t>
  </si>
  <si>
    <t>k4</t>
  </si>
  <si>
    <t>k5</t>
  </si>
  <si>
    <t>k6</t>
  </si>
  <si>
    <t>t=treatment(perlakuan)</t>
  </si>
  <si>
    <t>r(ulangan)</t>
  </si>
  <si>
    <t>FK</t>
  </si>
  <si>
    <t>SK</t>
  </si>
  <si>
    <t>db</t>
  </si>
  <si>
    <t>JK</t>
  </si>
  <si>
    <t>KT</t>
  </si>
  <si>
    <t>Fhitung</t>
  </si>
  <si>
    <t>Notasi</t>
  </si>
  <si>
    <t>F0.05</t>
  </si>
  <si>
    <t>F0.01</t>
  </si>
  <si>
    <t>*</t>
  </si>
  <si>
    <t>Error (Galat)</t>
  </si>
  <si>
    <t>Total</t>
  </si>
  <si>
    <t>14 HST</t>
  </si>
  <si>
    <t>21 HST</t>
  </si>
  <si>
    <t>28 HST</t>
  </si>
  <si>
    <t>35 HST</t>
  </si>
  <si>
    <t>42 HST</t>
  </si>
  <si>
    <t>49 HST</t>
  </si>
  <si>
    <t>56 HST</t>
  </si>
  <si>
    <t>70 HST</t>
  </si>
  <si>
    <t>77 HST</t>
  </si>
  <si>
    <t>84 HST</t>
  </si>
  <si>
    <t>63 HST</t>
  </si>
  <si>
    <t>SD</t>
  </si>
  <si>
    <t>BNJ 5%</t>
  </si>
  <si>
    <t>BNJ</t>
  </si>
  <si>
    <t>PERLAKUAN</t>
  </si>
  <si>
    <t>RATA-RATA</t>
  </si>
  <si>
    <t>RATARATA+BNJ</t>
  </si>
  <si>
    <t>SIMBOL</t>
  </si>
  <si>
    <t>K1</t>
  </si>
  <si>
    <t>a</t>
  </si>
  <si>
    <t>K2</t>
  </si>
  <si>
    <t>K3</t>
  </si>
  <si>
    <t>b</t>
  </si>
  <si>
    <t>K4</t>
  </si>
  <si>
    <t>ab</t>
  </si>
  <si>
    <t>K5</t>
  </si>
  <si>
    <t>K6</t>
  </si>
  <si>
    <t>bc</t>
  </si>
  <si>
    <t>d</t>
  </si>
  <si>
    <t>c</t>
  </si>
  <si>
    <t>cd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</si>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</sst>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0" fillId="0" borderId="1" xfId="0" applyBorder="1" applyAlignment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0" fontId="0" fillId="3" borderId="0" xfId="0" applyFill="1"/>
    <xf numFmtId="165" fontId="0" fillId="0" borderId="1" xfId="0" applyNumberFormat="1" applyBorder="1"/>
    <xf numFmtId="165" fontId="0" fillId="4" borderId="1" xfId="0" applyNumberFormat="1" applyFill="1" applyBorder="1"/>
    <xf numFmtId="165" fontId="0" fillId="0" borderId="2" xfId="0" applyNumberFormat="1" applyBorder="1"/>
    <xf numFmtId="165" fontId="0" fillId="5" borderId="0" xfId="0" applyNumberFormat="1" applyFill="1"/>
    <xf numFmtId="0" fontId="0" fillId="5" borderId="0" xfId="0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2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topLeftCell="A5" workbookViewId="0">
      <selection activeCell="O19" sqref="O19"/>
    </sheetView>
  </sheetViews>
  <sheetFormatPr defaultRowHeight="15" x14ac:dyDescent="0.25"/>
  <cols>
    <col min="3" max="10" width="10.28515625" customWidth="1"/>
    <col min="13" max="16" width="14.140625" customWidth="1"/>
  </cols>
  <sheetData>
    <row r="3" spans="3:9" x14ac:dyDescent="0.25">
      <c r="C3" s="1" t="s">
        <v>25</v>
      </c>
      <c r="H3" s="2"/>
      <c r="I3" s="2"/>
    </row>
    <row r="4" spans="3:9" x14ac:dyDescent="0.25">
      <c r="C4" s="20" t="s">
        <v>1</v>
      </c>
      <c r="D4" s="3" t="s">
        <v>2</v>
      </c>
      <c r="E4" s="3"/>
      <c r="F4" s="3"/>
      <c r="G4" s="3"/>
      <c r="H4" s="20" t="s">
        <v>3</v>
      </c>
      <c r="I4" s="21" t="s">
        <v>4</v>
      </c>
    </row>
    <row r="5" spans="3:9" x14ac:dyDescent="0.25">
      <c r="C5" s="20"/>
      <c r="D5" s="4">
        <v>1</v>
      </c>
      <c r="E5" s="4">
        <v>2</v>
      </c>
      <c r="F5" s="4">
        <v>3</v>
      </c>
      <c r="G5" s="4">
        <v>4</v>
      </c>
      <c r="H5" s="20"/>
      <c r="I5" s="21"/>
    </row>
    <row r="6" spans="3:9" x14ac:dyDescent="0.25">
      <c r="C6" s="4" t="s">
        <v>5</v>
      </c>
      <c r="D6" s="5">
        <v>4</v>
      </c>
      <c r="E6" s="5">
        <v>7</v>
      </c>
      <c r="F6" s="5">
        <v>6</v>
      </c>
      <c r="G6" s="5">
        <v>7</v>
      </c>
      <c r="H6" s="6">
        <f t="shared" ref="H6:H11" si="0">SUM(D6:G6)</f>
        <v>24</v>
      </c>
      <c r="I6" s="6">
        <f t="shared" ref="I6:I11" si="1">AVERAGE(D6:G6)</f>
        <v>6</v>
      </c>
    </row>
    <row r="7" spans="3:9" x14ac:dyDescent="0.25">
      <c r="C7" s="4" t="s">
        <v>6</v>
      </c>
      <c r="D7" s="5">
        <v>7</v>
      </c>
      <c r="E7" s="5">
        <v>7</v>
      </c>
      <c r="F7" s="5">
        <v>8</v>
      </c>
      <c r="G7" s="5">
        <v>6</v>
      </c>
      <c r="H7" s="6">
        <f t="shared" si="0"/>
        <v>28</v>
      </c>
      <c r="I7" s="6">
        <f t="shared" si="1"/>
        <v>7</v>
      </c>
    </row>
    <row r="8" spans="3:9" x14ac:dyDescent="0.25">
      <c r="C8" s="4" t="s">
        <v>7</v>
      </c>
      <c r="D8" s="5">
        <v>8</v>
      </c>
      <c r="E8" s="5">
        <v>8</v>
      </c>
      <c r="F8" s="5">
        <v>8</v>
      </c>
      <c r="G8" s="5">
        <v>6</v>
      </c>
      <c r="H8" s="6">
        <f t="shared" si="0"/>
        <v>30</v>
      </c>
      <c r="I8" s="6">
        <f t="shared" si="1"/>
        <v>7.5</v>
      </c>
    </row>
    <row r="9" spans="3:9" x14ac:dyDescent="0.25">
      <c r="C9" s="4" t="s">
        <v>8</v>
      </c>
      <c r="D9" s="5">
        <v>9</v>
      </c>
      <c r="E9" s="5">
        <v>9</v>
      </c>
      <c r="F9" s="5">
        <v>6</v>
      </c>
      <c r="G9" s="5">
        <v>6</v>
      </c>
      <c r="H9" s="6">
        <f t="shared" si="0"/>
        <v>30</v>
      </c>
      <c r="I9" s="6">
        <f t="shared" si="1"/>
        <v>7.5</v>
      </c>
    </row>
    <row r="10" spans="3:9" x14ac:dyDescent="0.25">
      <c r="C10" s="4" t="s">
        <v>9</v>
      </c>
      <c r="D10" s="5">
        <v>9</v>
      </c>
      <c r="E10" s="5">
        <v>9</v>
      </c>
      <c r="F10" s="5">
        <v>9</v>
      </c>
      <c r="G10" s="5">
        <v>9</v>
      </c>
      <c r="H10" s="6">
        <f t="shared" si="0"/>
        <v>36</v>
      </c>
      <c r="I10" s="6">
        <f t="shared" si="1"/>
        <v>9</v>
      </c>
    </row>
    <row r="11" spans="3:9" x14ac:dyDescent="0.25">
      <c r="C11" s="4" t="s">
        <v>10</v>
      </c>
      <c r="D11" s="5">
        <v>9</v>
      </c>
      <c r="E11" s="5">
        <v>9</v>
      </c>
      <c r="F11" s="5">
        <v>8</v>
      </c>
      <c r="G11" s="5">
        <v>8</v>
      </c>
      <c r="H11" s="6">
        <f t="shared" si="0"/>
        <v>34</v>
      </c>
      <c r="I11" s="6">
        <f t="shared" si="1"/>
        <v>8.5</v>
      </c>
    </row>
    <row r="12" spans="3:9" x14ac:dyDescent="0.25">
      <c r="C12" s="4" t="s">
        <v>3</v>
      </c>
      <c r="D12" s="5">
        <f>SUM(D6:D11)</f>
        <v>46</v>
      </c>
      <c r="E12" s="5">
        <f>SUM(E6:E11)</f>
        <v>49</v>
      </c>
      <c r="F12" s="5">
        <f>SUM(F6:F11)</f>
        <v>45</v>
      </c>
      <c r="G12" s="5">
        <f>SUM(G6:G11)</f>
        <v>42</v>
      </c>
      <c r="H12" s="5">
        <f>SUM(H6:H11)</f>
        <v>182</v>
      </c>
      <c r="I12" s="6"/>
    </row>
    <row r="14" spans="3:9" x14ac:dyDescent="0.25">
      <c r="C14" s="7" t="s">
        <v>11</v>
      </c>
      <c r="D14" s="7">
        <v>6</v>
      </c>
      <c r="H14" s="2"/>
      <c r="I14" s="2"/>
    </row>
    <row r="15" spans="3:9" x14ac:dyDescent="0.25">
      <c r="C15" s="7" t="s">
        <v>12</v>
      </c>
      <c r="D15" s="7">
        <v>4</v>
      </c>
      <c r="H15" s="2"/>
      <c r="I15" s="2"/>
    </row>
    <row r="17" spans="3:16" x14ac:dyDescent="0.25">
      <c r="C17" s="4" t="s">
        <v>13</v>
      </c>
      <c r="D17" s="4">
        <f>SUMSQ(H12)/(D14*D15)</f>
        <v>1380.1666666666667</v>
      </c>
    </row>
    <row r="18" spans="3:16" x14ac:dyDescent="0.25">
      <c r="C18" s="8"/>
      <c r="H18" s="22"/>
      <c r="I18" s="22"/>
      <c r="M18" s="15" t="s">
        <v>36</v>
      </c>
      <c r="N18" s="15" t="s">
        <v>37</v>
      </c>
      <c r="O18" s="15" t="s">
        <v>38</v>
      </c>
      <c r="P18" s="16"/>
    </row>
    <row r="19" spans="3:16" x14ac:dyDescent="0.25">
      <c r="C19" s="4" t="s">
        <v>14</v>
      </c>
      <c r="D19" s="4" t="s">
        <v>15</v>
      </c>
      <c r="E19" s="4" t="s">
        <v>16</v>
      </c>
      <c r="F19" s="4" t="s">
        <v>17</v>
      </c>
      <c r="G19" s="4" t="s">
        <v>18</v>
      </c>
      <c r="H19" s="4" t="s">
        <v>19</v>
      </c>
      <c r="I19" s="4" t="s">
        <v>20</v>
      </c>
      <c r="J19" s="4" t="s">
        <v>21</v>
      </c>
      <c r="M19" s="15">
        <f>SQRT(F21/4)</f>
        <v>0.54006172486732174</v>
      </c>
      <c r="N19" s="15">
        <v>4.28</v>
      </c>
      <c r="O19" s="23">
        <f>M19*N19</f>
        <v>2.3114641824321374</v>
      </c>
      <c r="P19" s="16"/>
    </row>
    <row r="20" spans="3:16" x14ac:dyDescent="0.25">
      <c r="C20" s="4" t="s">
        <v>1</v>
      </c>
      <c r="D20" s="4">
        <f>D14-1</f>
        <v>5</v>
      </c>
      <c r="E20" s="9">
        <f>SUMSQ(H6:H11)/D15-D17</f>
        <v>22.833333333333258</v>
      </c>
      <c r="F20" s="9">
        <f>E20/D20</f>
        <v>4.5666666666666513</v>
      </c>
      <c r="G20" s="9">
        <f>F20/F21</f>
        <v>3.9142857142857008</v>
      </c>
      <c r="H20" s="10" t="s">
        <v>22</v>
      </c>
      <c r="I20" s="11">
        <f>FINV(0.05,D20,D21)</f>
        <v>2.77285315299783</v>
      </c>
      <c r="J20" s="11">
        <f>FINV(0.01, D20, D21)</f>
        <v>4.2478821502317352</v>
      </c>
      <c r="M20" s="16"/>
      <c r="N20" s="16"/>
      <c r="O20" s="16"/>
      <c r="P20" s="16"/>
    </row>
    <row r="21" spans="3:16" x14ac:dyDescent="0.25">
      <c r="C21" s="4" t="s">
        <v>23</v>
      </c>
      <c r="D21" s="4">
        <f>D22-D20</f>
        <v>18</v>
      </c>
      <c r="E21" s="9">
        <f>E22-E20</f>
        <v>21</v>
      </c>
      <c r="F21" s="9">
        <f>E21/D21</f>
        <v>1.1666666666666667</v>
      </c>
      <c r="G21" s="12"/>
      <c r="H21" s="12"/>
      <c r="I21" s="12"/>
      <c r="J21" s="12"/>
      <c r="M21" s="15" t="s">
        <v>39</v>
      </c>
      <c r="N21" s="15" t="s">
        <v>40</v>
      </c>
      <c r="O21" s="15" t="s">
        <v>41</v>
      </c>
      <c r="P21" s="15" t="s">
        <v>42</v>
      </c>
    </row>
    <row r="22" spans="3:16" x14ac:dyDescent="0.25">
      <c r="C22" s="4" t="s">
        <v>24</v>
      </c>
      <c r="D22" s="4">
        <f>((D14*D15)-1)</f>
        <v>23</v>
      </c>
      <c r="E22" s="9">
        <f>SUMSQ(D6:G11)-D17</f>
        <v>43.833333333333258</v>
      </c>
      <c r="F22" s="13"/>
      <c r="G22" s="13"/>
      <c r="H22" s="13"/>
      <c r="I22" s="13"/>
      <c r="J22" s="13"/>
      <c r="M22" s="15" t="s">
        <v>5</v>
      </c>
      <c r="N22" s="18">
        <v>6</v>
      </c>
      <c r="O22" s="15">
        <f>N22+O19</f>
        <v>8.3114641824321378</v>
      </c>
      <c r="P22" s="15" t="s">
        <v>44</v>
      </c>
    </row>
    <row r="23" spans="3:16" x14ac:dyDescent="0.25">
      <c r="M23" s="15" t="s">
        <v>6</v>
      </c>
      <c r="N23" s="18">
        <v>7</v>
      </c>
      <c r="O23" s="15">
        <f>N23+O19</f>
        <v>9.3114641824321378</v>
      </c>
      <c r="P23" s="15" t="s">
        <v>49</v>
      </c>
    </row>
    <row r="24" spans="3:16" x14ac:dyDescent="0.25">
      <c r="M24" s="15" t="s">
        <v>7</v>
      </c>
      <c r="N24" s="18">
        <v>7.5</v>
      </c>
      <c r="O24" s="15"/>
      <c r="P24" s="15" t="s">
        <v>49</v>
      </c>
    </row>
    <row r="25" spans="3:16" x14ac:dyDescent="0.25">
      <c r="M25" s="15" t="s">
        <v>8</v>
      </c>
      <c r="N25" s="18">
        <v>7.5</v>
      </c>
      <c r="O25" s="15"/>
      <c r="P25" s="15" t="s">
        <v>49</v>
      </c>
    </row>
    <row r="26" spans="3:16" x14ac:dyDescent="0.25">
      <c r="M26" s="15" t="s">
        <v>10</v>
      </c>
      <c r="N26" s="18">
        <v>8.5</v>
      </c>
      <c r="O26" s="4"/>
      <c r="P26" s="14" t="s">
        <v>47</v>
      </c>
    </row>
    <row r="27" spans="3:16" x14ac:dyDescent="0.25">
      <c r="M27" s="15" t="s">
        <v>9</v>
      </c>
      <c r="N27" s="18">
        <v>9</v>
      </c>
      <c r="O27" s="4"/>
      <c r="P27" s="14" t="s">
        <v>47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topLeftCell="B5" workbookViewId="0">
      <selection activeCell="O19" sqref="O19"/>
    </sheetView>
  </sheetViews>
  <sheetFormatPr defaultRowHeight="15" x14ac:dyDescent="0.25"/>
  <cols>
    <col min="13" max="16" width="14.42578125" customWidth="1"/>
  </cols>
  <sheetData>
    <row r="3" spans="3:9" x14ac:dyDescent="0.25">
      <c r="C3" s="1" t="s">
        <v>33</v>
      </c>
      <c r="H3" s="2"/>
      <c r="I3" s="2"/>
    </row>
    <row r="4" spans="3:9" x14ac:dyDescent="0.25">
      <c r="C4" s="20" t="s">
        <v>1</v>
      </c>
      <c r="D4" s="3" t="s">
        <v>2</v>
      </c>
      <c r="E4" s="3"/>
      <c r="F4" s="3"/>
      <c r="G4" s="3"/>
      <c r="H4" s="20" t="s">
        <v>3</v>
      </c>
      <c r="I4" s="21" t="s">
        <v>4</v>
      </c>
    </row>
    <row r="5" spans="3:9" x14ac:dyDescent="0.25">
      <c r="C5" s="20"/>
      <c r="D5" s="4">
        <v>1</v>
      </c>
      <c r="E5" s="4">
        <v>2</v>
      </c>
      <c r="F5" s="4">
        <v>3</v>
      </c>
      <c r="G5" s="4">
        <v>4</v>
      </c>
      <c r="H5" s="20"/>
      <c r="I5" s="21"/>
    </row>
    <row r="6" spans="3:9" x14ac:dyDescent="0.25">
      <c r="C6" s="4" t="s">
        <v>5</v>
      </c>
      <c r="D6" s="5">
        <v>21</v>
      </c>
      <c r="E6" s="5">
        <v>19</v>
      </c>
      <c r="F6" s="5">
        <v>18</v>
      </c>
      <c r="G6" s="5">
        <v>21</v>
      </c>
      <c r="H6" s="6">
        <f t="shared" ref="H6:H11" si="0">SUM(D6:G6)</f>
        <v>79</v>
      </c>
      <c r="I6" s="6">
        <f t="shared" ref="I6:I11" si="1">AVERAGE(D6:G6)</f>
        <v>19.75</v>
      </c>
    </row>
    <row r="7" spans="3:9" x14ac:dyDescent="0.25">
      <c r="C7" s="4" t="s">
        <v>6</v>
      </c>
      <c r="D7" s="5">
        <v>22</v>
      </c>
      <c r="E7" s="5">
        <v>21</v>
      </c>
      <c r="F7" s="5">
        <v>28</v>
      </c>
      <c r="G7" s="5">
        <v>23</v>
      </c>
      <c r="H7" s="6">
        <f t="shared" si="0"/>
        <v>94</v>
      </c>
      <c r="I7" s="6">
        <f t="shared" si="1"/>
        <v>23.5</v>
      </c>
    </row>
    <row r="8" spans="3:9" x14ac:dyDescent="0.25">
      <c r="C8" s="4" t="s">
        <v>7</v>
      </c>
      <c r="D8" s="5">
        <v>26</v>
      </c>
      <c r="E8" s="5">
        <v>24</v>
      </c>
      <c r="F8" s="5">
        <v>33</v>
      </c>
      <c r="G8" s="5">
        <v>25</v>
      </c>
      <c r="H8" s="6">
        <f t="shared" si="0"/>
        <v>108</v>
      </c>
      <c r="I8" s="6">
        <f t="shared" si="1"/>
        <v>27</v>
      </c>
    </row>
    <row r="9" spans="3:9" x14ac:dyDescent="0.25">
      <c r="C9" s="4" t="s">
        <v>8</v>
      </c>
      <c r="D9" s="5">
        <v>35</v>
      </c>
      <c r="E9" s="5">
        <v>39</v>
      </c>
      <c r="F9" s="5">
        <v>39</v>
      </c>
      <c r="G9" s="5">
        <v>39</v>
      </c>
      <c r="H9" s="6">
        <f t="shared" si="0"/>
        <v>152</v>
      </c>
      <c r="I9" s="6">
        <f t="shared" si="1"/>
        <v>38</v>
      </c>
    </row>
    <row r="10" spans="3:9" x14ac:dyDescent="0.25">
      <c r="C10" s="4" t="s">
        <v>9</v>
      </c>
      <c r="D10" s="5">
        <v>37</v>
      </c>
      <c r="E10" s="5">
        <v>40</v>
      </c>
      <c r="F10" s="5">
        <v>42</v>
      </c>
      <c r="G10" s="5">
        <v>42</v>
      </c>
      <c r="H10" s="6">
        <f t="shared" si="0"/>
        <v>161</v>
      </c>
      <c r="I10" s="6">
        <f t="shared" si="1"/>
        <v>40.25</v>
      </c>
    </row>
    <row r="11" spans="3:9" x14ac:dyDescent="0.25">
      <c r="C11" s="4" t="s">
        <v>10</v>
      </c>
      <c r="D11" s="5">
        <v>40</v>
      </c>
      <c r="E11" s="5">
        <v>41</v>
      </c>
      <c r="F11" s="5">
        <v>46</v>
      </c>
      <c r="G11" s="5">
        <v>46</v>
      </c>
      <c r="H11" s="6">
        <f t="shared" si="0"/>
        <v>173</v>
      </c>
      <c r="I11" s="6">
        <f t="shared" si="1"/>
        <v>43.25</v>
      </c>
    </row>
    <row r="12" spans="3:9" x14ac:dyDescent="0.25">
      <c r="C12" s="4" t="s">
        <v>3</v>
      </c>
      <c r="D12" s="5">
        <f>SUM(D6:D11)</f>
        <v>181</v>
      </c>
      <c r="E12" s="5">
        <f>SUM(E6:E11)</f>
        <v>184</v>
      </c>
      <c r="F12" s="5">
        <f>SUM(F6:F11)</f>
        <v>206</v>
      </c>
      <c r="G12" s="5">
        <f>SUM(G6:G11)</f>
        <v>196</v>
      </c>
      <c r="H12" s="5">
        <f>SUM(H6:H11)</f>
        <v>767</v>
      </c>
      <c r="I12" s="6"/>
    </row>
    <row r="14" spans="3:9" x14ac:dyDescent="0.25">
      <c r="C14" s="7" t="s">
        <v>11</v>
      </c>
      <c r="D14" s="7">
        <v>6</v>
      </c>
      <c r="H14" s="2"/>
      <c r="I14" s="2"/>
    </row>
    <row r="15" spans="3:9" x14ac:dyDescent="0.25">
      <c r="C15" s="7" t="s">
        <v>12</v>
      </c>
      <c r="D15" s="7">
        <v>4</v>
      </c>
      <c r="H15" s="2"/>
      <c r="I15" s="2"/>
    </row>
    <row r="17" spans="3:16" x14ac:dyDescent="0.25">
      <c r="C17" s="4" t="s">
        <v>13</v>
      </c>
      <c r="D17" s="4">
        <f>SUMSQ(H12)/(D14*D15)</f>
        <v>24512.041666666668</v>
      </c>
    </row>
    <row r="18" spans="3:16" x14ac:dyDescent="0.25">
      <c r="C18" s="8"/>
      <c r="H18" s="22"/>
      <c r="I18" s="22"/>
      <c r="M18" s="15" t="s">
        <v>36</v>
      </c>
      <c r="N18" s="15" t="s">
        <v>37</v>
      </c>
      <c r="O18" s="15" t="s">
        <v>38</v>
      </c>
      <c r="P18" s="16"/>
    </row>
    <row r="19" spans="3:16" x14ac:dyDescent="0.25">
      <c r="C19" s="4" t="s">
        <v>14</v>
      </c>
      <c r="D19" s="4" t="s">
        <v>15</v>
      </c>
      <c r="E19" s="4" t="s">
        <v>16</v>
      </c>
      <c r="F19" s="4" t="s">
        <v>17</v>
      </c>
      <c r="G19" s="4" t="s">
        <v>18</v>
      </c>
      <c r="H19" s="4" t="s">
        <v>19</v>
      </c>
      <c r="I19" s="4" t="s">
        <v>20</v>
      </c>
      <c r="J19" s="4" t="s">
        <v>21</v>
      </c>
      <c r="M19" s="15">
        <f>SQRT(F21/4)</f>
        <v>1.420338379088276</v>
      </c>
      <c r="N19" s="15">
        <v>4.28</v>
      </c>
      <c r="O19" s="23">
        <f>M19*N19</f>
        <v>6.0790482624978219</v>
      </c>
      <c r="P19" s="16"/>
    </row>
    <row r="20" spans="3:16" x14ac:dyDescent="0.25">
      <c r="C20" s="4" t="s">
        <v>1</v>
      </c>
      <c r="D20" s="4">
        <f>D14-1</f>
        <v>5</v>
      </c>
      <c r="E20" s="9">
        <f>SUMSQ(H6:H11)/D15-D17</f>
        <v>1911.7083333333321</v>
      </c>
      <c r="F20" s="9">
        <f>E20/D20</f>
        <v>382.34166666666641</v>
      </c>
      <c r="G20" s="9">
        <f>F20/F21</f>
        <v>47.381411359724581</v>
      </c>
      <c r="H20" s="10" t="s">
        <v>56</v>
      </c>
      <c r="I20" s="11">
        <f>FINV(0.05,D20,D21)</f>
        <v>2.77285315299783</v>
      </c>
      <c r="J20" s="11">
        <f>FINV(0.01, D20, D21)</f>
        <v>4.2478821502317352</v>
      </c>
      <c r="M20" s="16"/>
      <c r="N20" s="16"/>
      <c r="O20" s="16"/>
      <c r="P20" s="16"/>
    </row>
    <row r="21" spans="3:16" x14ac:dyDescent="0.25">
      <c r="C21" s="4" t="s">
        <v>23</v>
      </c>
      <c r="D21" s="4">
        <f>D22-D20</f>
        <v>18</v>
      </c>
      <c r="E21" s="9">
        <f>E22-E20</f>
        <v>145.25</v>
      </c>
      <c r="F21" s="9">
        <f>E21/D21</f>
        <v>8.0694444444444446</v>
      </c>
      <c r="G21" s="12"/>
      <c r="H21" s="12"/>
      <c r="I21" s="12"/>
      <c r="J21" s="12"/>
      <c r="M21" s="15" t="s">
        <v>39</v>
      </c>
      <c r="N21" s="15" t="s">
        <v>40</v>
      </c>
      <c r="O21" s="15" t="s">
        <v>41</v>
      </c>
      <c r="P21" s="15" t="s">
        <v>42</v>
      </c>
    </row>
    <row r="22" spans="3:16" x14ac:dyDescent="0.25">
      <c r="C22" s="4" t="s">
        <v>24</v>
      </c>
      <c r="D22" s="4">
        <f>((D14*D15)-1)</f>
        <v>23</v>
      </c>
      <c r="E22" s="9">
        <f>SUMSQ(D6:G11)-D17</f>
        <v>2056.9583333333321</v>
      </c>
      <c r="F22" s="13"/>
      <c r="G22" s="13"/>
      <c r="H22" s="13"/>
      <c r="I22" s="13"/>
      <c r="J22" s="13"/>
      <c r="M22" s="15" t="s">
        <v>43</v>
      </c>
      <c r="N22" s="18">
        <v>19.75</v>
      </c>
      <c r="O22" s="15">
        <f>N22+O19</f>
        <v>25.829048262497821</v>
      </c>
      <c r="P22" s="15" t="s">
        <v>44</v>
      </c>
    </row>
    <row r="23" spans="3:16" x14ac:dyDescent="0.25">
      <c r="M23" s="15" t="s">
        <v>45</v>
      </c>
      <c r="N23" s="18">
        <v>23.5</v>
      </c>
      <c r="O23" s="15">
        <f>N23+O19</f>
        <v>29.579048262497821</v>
      </c>
      <c r="P23" s="15" t="s">
        <v>49</v>
      </c>
    </row>
    <row r="24" spans="3:16" x14ac:dyDescent="0.25">
      <c r="M24" s="15" t="s">
        <v>46</v>
      </c>
      <c r="N24" s="18">
        <v>27</v>
      </c>
      <c r="O24" s="15">
        <f>N24+O19</f>
        <v>33.079048262497821</v>
      </c>
      <c r="P24" s="15" t="s">
        <v>47</v>
      </c>
    </row>
    <row r="25" spans="3:16" x14ac:dyDescent="0.25">
      <c r="M25" s="15" t="s">
        <v>48</v>
      </c>
      <c r="N25" s="18">
        <v>38</v>
      </c>
      <c r="O25" s="15">
        <f>N25+O19</f>
        <v>44.079048262497821</v>
      </c>
      <c r="P25" s="15" t="s">
        <v>54</v>
      </c>
    </row>
    <row r="26" spans="3:16" x14ac:dyDescent="0.25">
      <c r="M26" s="15" t="s">
        <v>50</v>
      </c>
      <c r="N26" s="18">
        <v>40.25</v>
      </c>
      <c r="O26" s="15"/>
      <c r="P26" s="15" t="s">
        <v>54</v>
      </c>
    </row>
    <row r="27" spans="3:16" x14ac:dyDescent="0.25">
      <c r="M27" s="15" t="s">
        <v>51</v>
      </c>
      <c r="N27" s="18">
        <v>43.25</v>
      </c>
      <c r="O27" s="15"/>
      <c r="P27" s="15" t="s">
        <v>54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topLeftCell="A5" workbookViewId="0">
      <selection activeCell="O19" sqref="O19"/>
    </sheetView>
  </sheetViews>
  <sheetFormatPr defaultRowHeight="15" x14ac:dyDescent="0.25"/>
  <cols>
    <col min="13" max="16" width="14.85546875" customWidth="1"/>
  </cols>
  <sheetData>
    <row r="3" spans="3:9" x14ac:dyDescent="0.25">
      <c r="C3" s="1" t="s">
        <v>34</v>
      </c>
      <c r="H3" s="2"/>
      <c r="I3" s="2"/>
    </row>
    <row r="4" spans="3:9" x14ac:dyDescent="0.25">
      <c r="C4" s="20" t="s">
        <v>1</v>
      </c>
      <c r="D4" s="3" t="s">
        <v>2</v>
      </c>
      <c r="E4" s="3"/>
      <c r="F4" s="3"/>
      <c r="G4" s="3"/>
      <c r="H4" s="20" t="s">
        <v>3</v>
      </c>
      <c r="I4" s="21" t="s">
        <v>4</v>
      </c>
    </row>
    <row r="5" spans="3:9" x14ac:dyDescent="0.25">
      <c r="C5" s="20"/>
      <c r="D5" s="4">
        <v>1</v>
      </c>
      <c r="E5" s="4">
        <v>2</v>
      </c>
      <c r="F5" s="4">
        <v>3</v>
      </c>
      <c r="G5" s="4">
        <v>4</v>
      </c>
      <c r="H5" s="20"/>
      <c r="I5" s="21"/>
    </row>
    <row r="6" spans="3:9" x14ac:dyDescent="0.25">
      <c r="C6" s="4" t="s">
        <v>5</v>
      </c>
      <c r="D6" s="5">
        <v>24</v>
      </c>
      <c r="E6" s="5">
        <v>22</v>
      </c>
      <c r="F6" s="5">
        <v>22</v>
      </c>
      <c r="G6" s="5">
        <v>22</v>
      </c>
      <c r="H6" s="6">
        <f t="shared" ref="H6:H11" si="0">SUM(D6:G6)</f>
        <v>90</v>
      </c>
      <c r="I6" s="6">
        <f t="shared" ref="I6:I11" si="1">AVERAGE(D6:G6)</f>
        <v>22.5</v>
      </c>
    </row>
    <row r="7" spans="3:9" x14ac:dyDescent="0.25">
      <c r="C7" s="4" t="s">
        <v>6</v>
      </c>
      <c r="D7" s="5">
        <v>27</v>
      </c>
      <c r="E7" s="5">
        <v>25</v>
      </c>
      <c r="F7" s="5">
        <v>28</v>
      </c>
      <c r="G7" s="5">
        <v>30</v>
      </c>
      <c r="H7" s="6">
        <f t="shared" si="0"/>
        <v>110</v>
      </c>
      <c r="I7" s="6">
        <f t="shared" si="1"/>
        <v>27.5</v>
      </c>
    </row>
    <row r="8" spans="3:9" x14ac:dyDescent="0.25">
      <c r="C8" s="4" t="s">
        <v>7</v>
      </c>
      <c r="D8" s="5">
        <v>30</v>
      </c>
      <c r="E8" s="5">
        <v>26</v>
      </c>
      <c r="F8" s="5">
        <v>39</v>
      </c>
      <c r="G8" s="5">
        <v>30</v>
      </c>
      <c r="H8" s="6">
        <f t="shared" si="0"/>
        <v>125</v>
      </c>
      <c r="I8" s="6">
        <f t="shared" si="1"/>
        <v>31.25</v>
      </c>
    </row>
    <row r="9" spans="3:9" x14ac:dyDescent="0.25">
      <c r="C9" s="4" t="s">
        <v>8</v>
      </c>
      <c r="D9" s="5">
        <v>38</v>
      </c>
      <c r="E9" s="5">
        <v>42</v>
      </c>
      <c r="F9" s="5">
        <v>46</v>
      </c>
      <c r="G9" s="5">
        <v>46</v>
      </c>
      <c r="H9" s="6">
        <f t="shared" si="0"/>
        <v>172</v>
      </c>
      <c r="I9" s="6">
        <f t="shared" si="1"/>
        <v>43</v>
      </c>
    </row>
    <row r="10" spans="3:9" x14ac:dyDescent="0.25">
      <c r="C10" s="4" t="s">
        <v>9</v>
      </c>
      <c r="D10" s="5">
        <v>40</v>
      </c>
      <c r="E10" s="5">
        <v>46</v>
      </c>
      <c r="F10" s="5">
        <v>48</v>
      </c>
      <c r="G10" s="5">
        <v>48</v>
      </c>
      <c r="H10" s="6">
        <f t="shared" si="0"/>
        <v>182</v>
      </c>
      <c r="I10" s="6">
        <f t="shared" si="1"/>
        <v>45.5</v>
      </c>
    </row>
    <row r="11" spans="3:9" x14ac:dyDescent="0.25">
      <c r="C11" s="4" t="s">
        <v>10</v>
      </c>
      <c r="D11" s="5">
        <v>43</v>
      </c>
      <c r="E11" s="5">
        <v>44</v>
      </c>
      <c r="F11" s="5">
        <v>50</v>
      </c>
      <c r="G11" s="5">
        <v>50</v>
      </c>
      <c r="H11" s="6">
        <f t="shared" si="0"/>
        <v>187</v>
      </c>
      <c r="I11" s="6">
        <f t="shared" si="1"/>
        <v>46.75</v>
      </c>
    </row>
    <row r="12" spans="3:9" x14ac:dyDescent="0.25">
      <c r="C12" s="4" t="s">
        <v>3</v>
      </c>
      <c r="D12" s="5">
        <f>SUM(D6:D11)</f>
        <v>202</v>
      </c>
      <c r="E12" s="5">
        <f>SUM(E6:E11)</f>
        <v>205</v>
      </c>
      <c r="F12" s="5">
        <f>SUM(F6:F11)</f>
        <v>233</v>
      </c>
      <c r="G12" s="5">
        <f>SUM(G6:G11)</f>
        <v>226</v>
      </c>
      <c r="H12" s="5">
        <f>SUM(H6:H11)</f>
        <v>866</v>
      </c>
      <c r="I12" s="6"/>
    </row>
    <row r="14" spans="3:9" x14ac:dyDescent="0.25">
      <c r="C14" s="7" t="s">
        <v>11</v>
      </c>
      <c r="D14" s="7">
        <v>6</v>
      </c>
      <c r="H14" s="2"/>
      <c r="I14" s="2"/>
    </row>
    <row r="15" spans="3:9" x14ac:dyDescent="0.25">
      <c r="C15" s="7" t="s">
        <v>12</v>
      </c>
      <c r="D15" s="7">
        <v>4</v>
      </c>
      <c r="H15" s="2"/>
      <c r="I15" s="2"/>
    </row>
    <row r="17" spans="3:16" x14ac:dyDescent="0.25">
      <c r="C17" s="4" t="s">
        <v>13</v>
      </c>
      <c r="D17" s="4">
        <f>SUMSQ(H12)/(D14*D15)</f>
        <v>31248.166666666668</v>
      </c>
    </row>
    <row r="18" spans="3:16" x14ac:dyDescent="0.25">
      <c r="C18" s="8"/>
      <c r="H18" s="22"/>
      <c r="I18" s="22"/>
      <c r="M18" s="15" t="s">
        <v>36</v>
      </c>
      <c r="N18" s="15" t="s">
        <v>37</v>
      </c>
      <c r="O18" s="15" t="s">
        <v>38</v>
      </c>
      <c r="P18" s="16"/>
    </row>
    <row r="19" spans="3:16" x14ac:dyDescent="0.25">
      <c r="C19" s="4" t="s">
        <v>14</v>
      </c>
      <c r="D19" s="4" t="s">
        <v>15</v>
      </c>
      <c r="E19" s="4" t="s">
        <v>16</v>
      </c>
      <c r="F19" s="4" t="s">
        <v>17</v>
      </c>
      <c r="G19" s="4" t="s">
        <v>18</v>
      </c>
      <c r="H19" s="4" t="s">
        <v>19</v>
      </c>
      <c r="I19" s="4" t="s">
        <v>20</v>
      </c>
      <c r="J19" s="4" t="s">
        <v>21</v>
      </c>
      <c r="M19" s="15">
        <f>SQRT(F21/4)</f>
        <v>1.8123802642442954</v>
      </c>
      <c r="N19" s="15">
        <v>4.28</v>
      </c>
      <c r="O19" s="23">
        <f>M19*N19</f>
        <v>7.7569875309655849</v>
      </c>
      <c r="P19" s="16"/>
    </row>
    <row r="20" spans="3:16" x14ac:dyDescent="0.25">
      <c r="C20" s="4" t="s">
        <v>1</v>
      </c>
      <c r="D20" s="4">
        <f>D14-1</f>
        <v>5</v>
      </c>
      <c r="E20" s="9">
        <f>SUMSQ(H6:H11)/D15-D17</f>
        <v>2127.3333333333321</v>
      </c>
      <c r="F20" s="9">
        <f>E20/D20</f>
        <v>425.46666666666641</v>
      </c>
      <c r="G20" s="9">
        <f>F20/F21</f>
        <v>32.382241014799135</v>
      </c>
      <c r="H20" s="10" t="s">
        <v>56</v>
      </c>
      <c r="I20" s="11">
        <f>FINV(0.05,D20,D21)</f>
        <v>2.77285315299783</v>
      </c>
      <c r="J20" s="11">
        <f>FINV(0.01, D20, D21)</f>
        <v>4.2478821502317352</v>
      </c>
      <c r="M20" s="16"/>
      <c r="N20" s="16"/>
      <c r="O20" s="16"/>
      <c r="P20" s="16"/>
    </row>
    <row r="21" spans="3:16" x14ac:dyDescent="0.25">
      <c r="C21" s="4" t="s">
        <v>23</v>
      </c>
      <c r="D21" s="4">
        <f>D22-D20</f>
        <v>18</v>
      </c>
      <c r="E21" s="9">
        <f>E22-E20</f>
        <v>236.5</v>
      </c>
      <c r="F21" s="9">
        <f>E21/D21</f>
        <v>13.138888888888889</v>
      </c>
      <c r="G21" s="12"/>
      <c r="H21" s="12"/>
      <c r="I21" s="12"/>
      <c r="J21" s="12"/>
      <c r="M21" s="15" t="s">
        <v>39</v>
      </c>
      <c r="N21" s="15" t="s">
        <v>40</v>
      </c>
      <c r="O21" s="15" t="s">
        <v>41</v>
      </c>
      <c r="P21" s="15" t="s">
        <v>42</v>
      </c>
    </row>
    <row r="22" spans="3:16" x14ac:dyDescent="0.25">
      <c r="C22" s="4" t="s">
        <v>24</v>
      </c>
      <c r="D22" s="4">
        <f>((D14*D15)-1)</f>
        <v>23</v>
      </c>
      <c r="E22" s="9">
        <f>SUMSQ(D6:G11)-D17</f>
        <v>2363.8333333333321</v>
      </c>
      <c r="F22" s="13"/>
      <c r="G22" s="13"/>
      <c r="H22" s="13"/>
      <c r="I22" s="13"/>
      <c r="J22" s="13"/>
      <c r="M22" s="15" t="s">
        <v>43</v>
      </c>
      <c r="N22" s="18">
        <v>22.5</v>
      </c>
      <c r="O22" s="15">
        <f>N22+O19</f>
        <v>30.256987530965585</v>
      </c>
      <c r="P22" s="15" t="s">
        <v>44</v>
      </c>
    </row>
    <row r="23" spans="3:16" x14ac:dyDescent="0.25">
      <c r="M23" s="15" t="s">
        <v>45</v>
      </c>
      <c r="N23" s="18">
        <v>27.5</v>
      </c>
      <c r="O23" s="15">
        <f>N23+O19</f>
        <v>35.256987530965588</v>
      </c>
      <c r="P23" s="15" t="s">
        <v>49</v>
      </c>
    </row>
    <row r="24" spans="3:16" x14ac:dyDescent="0.25">
      <c r="M24" s="15" t="s">
        <v>46</v>
      </c>
      <c r="N24" s="18">
        <v>31.25</v>
      </c>
      <c r="O24" s="15">
        <f>N24+O19</f>
        <v>39.006987530965588</v>
      </c>
      <c r="P24" s="15" t="s">
        <v>47</v>
      </c>
    </row>
    <row r="25" spans="3:16" x14ac:dyDescent="0.25">
      <c r="M25" s="15" t="s">
        <v>48</v>
      </c>
      <c r="N25" s="18">
        <v>43</v>
      </c>
      <c r="O25" s="15">
        <f>N25+O19</f>
        <v>50.756987530965588</v>
      </c>
      <c r="P25" s="15" t="s">
        <v>54</v>
      </c>
    </row>
    <row r="26" spans="3:16" x14ac:dyDescent="0.25">
      <c r="M26" s="15" t="s">
        <v>50</v>
      </c>
      <c r="N26" s="18">
        <v>45.5</v>
      </c>
      <c r="O26" s="15"/>
      <c r="P26" s="15" t="s">
        <v>54</v>
      </c>
    </row>
    <row r="27" spans="3:16" x14ac:dyDescent="0.25">
      <c r="M27" s="15" t="s">
        <v>51</v>
      </c>
      <c r="N27" s="18">
        <v>46.75</v>
      </c>
      <c r="O27" s="15"/>
      <c r="P27" s="15" t="s">
        <v>54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tabSelected="1" topLeftCell="A6" workbookViewId="0">
      <selection activeCell="O19" sqref="O19"/>
    </sheetView>
  </sheetViews>
  <sheetFormatPr defaultRowHeight="15" x14ac:dyDescent="0.25"/>
  <cols>
    <col min="13" max="16" width="15.140625" customWidth="1"/>
  </cols>
  <sheetData>
    <row r="3" spans="3:9" x14ac:dyDescent="0.25">
      <c r="C3" s="1" t="s">
        <v>0</v>
      </c>
      <c r="H3" s="2"/>
      <c r="I3" s="2"/>
    </row>
    <row r="4" spans="3:9" x14ac:dyDescent="0.25">
      <c r="C4" s="20" t="s">
        <v>1</v>
      </c>
      <c r="D4" s="3" t="s">
        <v>2</v>
      </c>
      <c r="E4" s="3"/>
      <c r="F4" s="3"/>
      <c r="G4" s="3"/>
      <c r="H4" s="20" t="s">
        <v>3</v>
      </c>
      <c r="I4" s="21" t="s">
        <v>4</v>
      </c>
    </row>
    <row r="5" spans="3:9" x14ac:dyDescent="0.25">
      <c r="C5" s="20"/>
      <c r="D5" s="4">
        <v>1</v>
      </c>
      <c r="E5" s="4">
        <v>2</v>
      </c>
      <c r="F5" s="4">
        <v>3</v>
      </c>
      <c r="G5" s="4">
        <v>4</v>
      </c>
      <c r="H5" s="20"/>
      <c r="I5" s="21"/>
    </row>
    <row r="6" spans="3:9" x14ac:dyDescent="0.25">
      <c r="C6" s="4" t="s">
        <v>5</v>
      </c>
      <c r="D6" s="5">
        <v>30</v>
      </c>
      <c r="E6" s="5">
        <v>24</v>
      </c>
      <c r="F6" s="5">
        <v>33</v>
      </c>
      <c r="G6" s="5">
        <v>24</v>
      </c>
      <c r="H6" s="6">
        <f t="shared" ref="H6:H11" si="0">SUM(D6:G6)</f>
        <v>111</v>
      </c>
      <c r="I6" s="6">
        <f t="shared" ref="I6:I11" si="1">AVERAGE(D6:G6)</f>
        <v>27.75</v>
      </c>
    </row>
    <row r="7" spans="3:9" x14ac:dyDescent="0.25">
      <c r="C7" s="4" t="s">
        <v>6</v>
      </c>
      <c r="D7" s="5">
        <v>32</v>
      </c>
      <c r="E7" s="5">
        <v>32</v>
      </c>
      <c r="F7" s="5">
        <v>34</v>
      </c>
      <c r="G7" s="5">
        <v>35</v>
      </c>
      <c r="H7" s="6">
        <f t="shared" si="0"/>
        <v>133</v>
      </c>
      <c r="I7" s="6">
        <f t="shared" si="1"/>
        <v>33.25</v>
      </c>
    </row>
    <row r="8" spans="3:9" x14ac:dyDescent="0.25">
      <c r="C8" s="4" t="s">
        <v>7</v>
      </c>
      <c r="D8" s="5">
        <v>40</v>
      </c>
      <c r="E8" s="5">
        <v>42</v>
      </c>
      <c r="F8" s="5">
        <v>44</v>
      </c>
      <c r="G8" s="5">
        <v>35</v>
      </c>
      <c r="H8" s="6">
        <f t="shared" si="0"/>
        <v>161</v>
      </c>
      <c r="I8" s="6">
        <f t="shared" si="1"/>
        <v>40.25</v>
      </c>
    </row>
    <row r="9" spans="3:9" x14ac:dyDescent="0.25">
      <c r="C9" s="4" t="s">
        <v>8</v>
      </c>
      <c r="D9" s="5">
        <v>45</v>
      </c>
      <c r="E9" s="5">
        <v>45</v>
      </c>
      <c r="F9" s="5">
        <v>45</v>
      </c>
      <c r="G9" s="5">
        <v>45</v>
      </c>
      <c r="H9" s="6">
        <f t="shared" si="0"/>
        <v>180</v>
      </c>
      <c r="I9" s="6">
        <f t="shared" si="1"/>
        <v>45</v>
      </c>
    </row>
    <row r="10" spans="3:9" x14ac:dyDescent="0.25">
      <c r="C10" s="4" t="s">
        <v>9</v>
      </c>
      <c r="D10" s="5">
        <v>43</v>
      </c>
      <c r="E10" s="5">
        <v>50</v>
      </c>
      <c r="F10" s="5">
        <v>52</v>
      </c>
      <c r="G10" s="5">
        <v>52</v>
      </c>
      <c r="H10" s="6">
        <f t="shared" si="0"/>
        <v>197</v>
      </c>
      <c r="I10" s="6">
        <f t="shared" si="1"/>
        <v>49.25</v>
      </c>
    </row>
    <row r="11" spans="3:9" x14ac:dyDescent="0.25">
      <c r="C11" s="4" t="s">
        <v>10</v>
      </c>
      <c r="D11" s="5">
        <v>46</v>
      </c>
      <c r="E11" s="5">
        <v>47</v>
      </c>
      <c r="F11" s="5">
        <v>54</v>
      </c>
      <c r="G11" s="5">
        <v>54</v>
      </c>
      <c r="H11" s="6">
        <f t="shared" si="0"/>
        <v>201</v>
      </c>
      <c r="I11" s="6">
        <f t="shared" si="1"/>
        <v>50.25</v>
      </c>
    </row>
    <row r="12" spans="3:9" x14ac:dyDescent="0.25">
      <c r="C12" s="4" t="s">
        <v>3</v>
      </c>
      <c r="D12" s="5">
        <f>SUM(D6:D11)</f>
        <v>236</v>
      </c>
      <c r="E12" s="5">
        <f>SUM(E6:E11)</f>
        <v>240</v>
      </c>
      <c r="F12" s="5">
        <f>SUM(F6:F11)</f>
        <v>262</v>
      </c>
      <c r="G12" s="5">
        <f>SUM(G6:G11)</f>
        <v>245</v>
      </c>
      <c r="H12" s="5">
        <f>SUM(H6:H11)</f>
        <v>983</v>
      </c>
      <c r="I12" s="6"/>
    </row>
    <row r="14" spans="3:9" x14ac:dyDescent="0.25">
      <c r="C14" s="7" t="s">
        <v>11</v>
      </c>
      <c r="D14" s="7">
        <v>6</v>
      </c>
      <c r="H14" s="2"/>
      <c r="I14" s="2"/>
    </row>
    <row r="15" spans="3:9" x14ac:dyDescent="0.25">
      <c r="C15" s="7" t="s">
        <v>12</v>
      </c>
      <c r="D15" s="7">
        <v>4</v>
      </c>
      <c r="H15" s="2"/>
      <c r="I15" s="2"/>
    </row>
    <row r="17" spans="3:16" x14ac:dyDescent="0.25">
      <c r="C17" s="4" t="s">
        <v>13</v>
      </c>
      <c r="D17" s="4">
        <f>SUMSQ(H12)/(D14*D15)</f>
        <v>40262.041666666664</v>
      </c>
    </row>
    <row r="18" spans="3:16" x14ac:dyDescent="0.25">
      <c r="C18" s="8"/>
      <c r="H18" s="22"/>
      <c r="I18" s="22"/>
      <c r="M18" s="15" t="s">
        <v>36</v>
      </c>
      <c r="N18" s="15" t="s">
        <v>37</v>
      </c>
      <c r="O18" s="15" t="s">
        <v>38</v>
      </c>
      <c r="P18" s="16"/>
    </row>
    <row r="19" spans="3:16" x14ac:dyDescent="0.25">
      <c r="C19" s="4" t="s">
        <v>14</v>
      </c>
      <c r="D19" s="4" t="s">
        <v>15</v>
      </c>
      <c r="E19" s="4" t="s">
        <v>16</v>
      </c>
      <c r="F19" s="4" t="s">
        <v>17</v>
      </c>
      <c r="G19" s="4" t="s">
        <v>18</v>
      </c>
      <c r="H19" s="4" t="s">
        <v>19</v>
      </c>
      <c r="I19" s="4" t="s">
        <v>20</v>
      </c>
      <c r="J19" s="4" t="s">
        <v>21</v>
      </c>
      <c r="M19" s="15">
        <f>SQRT(F21/4)</f>
        <v>1.7628496501088482</v>
      </c>
      <c r="N19" s="15">
        <v>4.28</v>
      </c>
      <c r="O19" s="23">
        <f>M19*N19</f>
        <v>7.5449965024658709</v>
      </c>
      <c r="P19" s="16"/>
    </row>
    <row r="20" spans="3:16" x14ac:dyDescent="0.25">
      <c r="C20" s="4" t="s">
        <v>1</v>
      </c>
      <c r="D20" s="4">
        <f>D14-1</f>
        <v>5</v>
      </c>
      <c r="E20" s="9">
        <f>SUMSQ(H6:H11)/D15-D17</f>
        <v>1623.2083333333358</v>
      </c>
      <c r="F20" s="9">
        <f>E20/D20</f>
        <v>324.64166666666716</v>
      </c>
      <c r="G20" s="9">
        <f>F20/F21</f>
        <v>26.116424581005628</v>
      </c>
      <c r="H20" s="10" t="s">
        <v>56</v>
      </c>
      <c r="I20" s="11">
        <f>FINV(0.05,D20,D21)</f>
        <v>2.77285315299783</v>
      </c>
      <c r="J20" s="11">
        <f>FINV(0.01, D20, D21)</f>
        <v>4.2478821502317352</v>
      </c>
      <c r="M20" s="16"/>
      <c r="N20" s="16"/>
      <c r="O20" s="16"/>
      <c r="P20" s="16"/>
    </row>
    <row r="21" spans="3:16" x14ac:dyDescent="0.25">
      <c r="C21" s="4" t="s">
        <v>23</v>
      </c>
      <c r="D21" s="4">
        <f>D22-D20</f>
        <v>18</v>
      </c>
      <c r="E21" s="9">
        <f>E22-E20</f>
        <v>223.75</v>
      </c>
      <c r="F21" s="9">
        <f>E21/D21</f>
        <v>12.430555555555555</v>
      </c>
      <c r="G21" s="12"/>
      <c r="H21" s="12"/>
      <c r="I21" s="12"/>
      <c r="J21" s="12"/>
      <c r="M21" s="15" t="s">
        <v>39</v>
      </c>
      <c r="N21" s="15" t="s">
        <v>40</v>
      </c>
      <c r="O21" s="15" t="s">
        <v>41</v>
      </c>
      <c r="P21" s="15" t="s">
        <v>42</v>
      </c>
    </row>
    <row r="22" spans="3:16" x14ac:dyDescent="0.25">
      <c r="C22" s="4" t="s">
        <v>24</v>
      </c>
      <c r="D22" s="4">
        <f>((D14*D15)-1)</f>
        <v>23</v>
      </c>
      <c r="E22" s="9">
        <f>SUMSQ(D6:G11)-D17</f>
        <v>1846.9583333333358</v>
      </c>
      <c r="F22" s="13"/>
      <c r="G22" s="13"/>
      <c r="H22" s="13"/>
      <c r="I22" s="13"/>
      <c r="J22" s="13"/>
      <c r="M22" s="15" t="s">
        <v>43</v>
      </c>
      <c r="N22" s="18">
        <v>27.75</v>
      </c>
      <c r="O22" s="15">
        <f>N22+O19</f>
        <v>35.294996502465871</v>
      </c>
      <c r="P22" s="15" t="s">
        <v>44</v>
      </c>
    </row>
    <row r="23" spans="3:16" x14ac:dyDescent="0.25">
      <c r="M23" s="15" t="s">
        <v>45</v>
      </c>
      <c r="N23" s="18">
        <v>33.25</v>
      </c>
      <c r="O23" s="15">
        <f>N23+O19</f>
        <v>40.794996502465871</v>
      </c>
      <c r="P23" s="15" t="s">
        <v>49</v>
      </c>
    </row>
    <row r="24" spans="3:16" x14ac:dyDescent="0.25">
      <c r="M24" s="15" t="s">
        <v>46</v>
      </c>
      <c r="N24" s="18">
        <v>40.25</v>
      </c>
      <c r="O24" s="15">
        <f>N24+O19</f>
        <v>47.794996502465871</v>
      </c>
      <c r="P24" s="15" t="s">
        <v>52</v>
      </c>
    </row>
    <row r="25" spans="3:16" x14ac:dyDescent="0.25">
      <c r="M25" s="15" t="s">
        <v>48</v>
      </c>
      <c r="N25" s="18">
        <v>45</v>
      </c>
      <c r="O25" s="15">
        <f>N25+O19</f>
        <v>52.544996502465871</v>
      </c>
      <c r="P25" s="15" t="s">
        <v>55</v>
      </c>
    </row>
    <row r="26" spans="3:16" x14ac:dyDescent="0.25">
      <c r="M26" s="15" t="s">
        <v>50</v>
      </c>
      <c r="N26" s="18">
        <v>49.25</v>
      </c>
      <c r="O26" s="15"/>
      <c r="P26" s="15" t="s">
        <v>53</v>
      </c>
    </row>
    <row r="27" spans="3:16" x14ac:dyDescent="0.25">
      <c r="M27" s="15" t="s">
        <v>51</v>
      </c>
      <c r="N27" s="18">
        <v>50.25</v>
      </c>
      <c r="O27" s="15"/>
      <c r="P27" s="15" t="s">
        <v>53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8"/>
  <sheetViews>
    <sheetView topLeftCell="A5" workbookViewId="0">
      <selection activeCell="O19" sqref="O19"/>
    </sheetView>
  </sheetViews>
  <sheetFormatPr defaultRowHeight="15" x14ac:dyDescent="0.25"/>
  <cols>
    <col min="13" max="16" width="14.85546875" customWidth="1"/>
  </cols>
  <sheetData>
    <row r="3" spans="3:9" x14ac:dyDescent="0.25">
      <c r="C3" s="1" t="s">
        <v>26</v>
      </c>
      <c r="H3" s="2"/>
      <c r="I3" s="2"/>
    </row>
    <row r="4" spans="3:9" x14ac:dyDescent="0.25">
      <c r="C4" s="20" t="s">
        <v>1</v>
      </c>
      <c r="D4" s="3" t="s">
        <v>2</v>
      </c>
      <c r="E4" s="3"/>
      <c r="F4" s="3"/>
      <c r="G4" s="3"/>
      <c r="H4" s="20" t="s">
        <v>3</v>
      </c>
      <c r="I4" s="21" t="s">
        <v>4</v>
      </c>
    </row>
    <row r="5" spans="3:9" x14ac:dyDescent="0.25">
      <c r="C5" s="20"/>
      <c r="D5" s="4">
        <v>1</v>
      </c>
      <c r="E5" s="4">
        <v>2</v>
      </c>
      <c r="F5" s="4">
        <v>3</v>
      </c>
      <c r="G5" s="4">
        <v>4</v>
      </c>
      <c r="H5" s="20"/>
      <c r="I5" s="21"/>
    </row>
    <row r="6" spans="3:9" x14ac:dyDescent="0.25">
      <c r="C6" s="4" t="s">
        <v>5</v>
      </c>
      <c r="D6" s="5">
        <v>9</v>
      </c>
      <c r="E6" s="5">
        <v>9</v>
      </c>
      <c r="F6" s="5">
        <v>8</v>
      </c>
      <c r="G6" s="5">
        <v>7</v>
      </c>
      <c r="H6" s="6">
        <f t="shared" ref="H6:H11" si="0">SUM(D6:G6)</f>
        <v>33</v>
      </c>
      <c r="I6" s="6">
        <f t="shared" ref="I6:I11" si="1">AVERAGE(D6:G6)</f>
        <v>8.25</v>
      </c>
    </row>
    <row r="7" spans="3:9" x14ac:dyDescent="0.25">
      <c r="C7" s="4" t="s">
        <v>6</v>
      </c>
      <c r="D7" s="5">
        <v>10</v>
      </c>
      <c r="E7" s="5">
        <v>10</v>
      </c>
      <c r="F7" s="5">
        <v>9</v>
      </c>
      <c r="G7" s="5">
        <v>9</v>
      </c>
      <c r="H7" s="6">
        <f t="shared" si="0"/>
        <v>38</v>
      </c>
      <c r="I7" s="6">
        <f t="shared" si="1"/>
        <v>9.5</v>
      </c>
    </row>
    <row r="8" spans="3:9" x14ac:dyDescent="0.25">
      <c r="C8" s="4" t="s">
        <v>7</v>
      </c>
      <c r="D8" s="5">
        <v>11</v>
      </c>
      <c r="E8" s="5">
        <v>11</v>
      </c>
      <c r="F8" s="5">
        <v>12</v>
      </c>
      <c r="G8" s="5">
        <v>9</v>
      </c>
      <c r="H8" s="6">
        <f t="shared" si="0"/>
        <v>43</v>
      </c>
      <c r="I8" s="6">
        <f t="shared" si="1"/>
        <v>10.75</v>
      </c>
    </row>
    <row r="9" spans="3:9" x14ac:dyDescent="0.25">
      <c r="C9" s="4" t="s">
        <v>8</v>
      </c>
      <c r="D9" s="5">
        <v>12</v>
      </c>
      <c r="E9" s="5">
        <v>11</v>
      </c>
      <c r="F9" s="5">
        <v>11</v>
      </c>
      <c r="G9" s="5">
        <v>11</v>
      </c>
      <c r="H9" s="6">
        <f t="shared" si="0"/>
        <v>45</v>
      </c>
      <c r="I9" s="6">
        <f t="shared" si="1"/>
        <v>11.25</v>
      </c>
    </row>
    <row r="10" spans="3:9" x14ac:dyDescent="0.25">
      <c r="C10" s="4" t="s">
        <v>9</v>
      </c>
      <c r="D10" s="5">
        <v>14</v>
      </c>
      <c r="E10" s="5">
        <v>13</v>
      </c>
      <c r="F10" s="5">
        <v>10</v>
      </c>
      <c r="G10" s="5">
        <v>10</v>
      </c>
      <c r="H10" s="6">
        <f t="shared" si="0"/>
        <v>47</v>
      </c>
      <c r="I10" s="6">
        <f t="shared" si="1"/>
        <v>11.75</v>
      </c>
    </row>
    <row r="11" spans="3:9" x14ac:dyDescent="0.25">
      <c r="C11" s="4" t="s">
        <v>10</v>
      </c>
      <c r="D11" s="5">
        <v>13</v>
      </c>
      <c r="E11" s="5">
        <v>14</v>
      </c>
      <c r="F11" s="5">
        <v>13</v>
      </c>
      <c r="G11" s="5">
        <v>13</v>
      </c>
      <c r="H11" s="6">
        <f t="shared" si="0"/>
        <v>53</v>
      </c>
      <c r="I11" s="6">
        <f t="shared" si="1"/>
        <v>13.25</v>
      </c>
    </row>
    <row r="12" spans="3:9" x14ac:dyDescent="0.25">
      <c r="C12" s="4" t="s">
        <v>3</v>
      </c>
      <c r="D12" s="5">
        <f>SUM(D6:D11)</f>
        <v>69</v>
      </c>
      <c r="E12" s="5">
        <f>SUM(E6:E11)</f>
        <v>68</v>
      </c>
      <c r="F12" s="5">
        <f>SUM(F6:F11)</f>
        <v>63</v>
      </c>
      <c r="G12" s="5">
        <f>SUM(G6:G11)</f>
        <v>59</v>
      </c>
      <c r="H12" s="5">
        <f>SUM(H6:H11)</f>
        <v>259</v>
      </c>
      <c r="I12" s="6"/>
    </row>
    <row r="14" spans="3:9" x14ac:dyDescent="0.25">
      <c r="C14" s="7" t="s">
        <v>11</v>
      </c>
      <c r="D14" s="7">
        <v>6</v>
      </c>
      <c r="H14" s="2"/>
      <c r="I14" s="2"/>
    </row>
    <row r="15" spans="3:9" x14ac:dyDescent="0.25">
      <c r="C15" s="7" t="s">
        <v>12</v>
      </c>
      <c r="D15" s="7">
        <v>4</v>
      </c>
      <c r="H15" s="2"/>
      <c r="I15" s="2"/>
    </row>
    <row r="17" spans="3:16" x14ac:dyDescent="0.25">
      <c r="C17" s="4" t="s">
        <v>13</v>
      </c>
      <c r="D17" s="4">
        <f>SUMSQ(H12)/(D14*D15)</f>
        <v>2795.0416666666665</v>
      </c>
    </row>
    <row r="18" spans="3:16" x14ac:dyDescent="0.25">
      <c r="C18" s="8"/>
      <c r="H18" s="22"/>
      <c r="I18" s="22"/>
      <c r="M18" s="15" t="s">
        <v>36</v>
      </c>
      <c r="N18" s="15" t="s">
        <v>37</v>
      </c>
      <c r="O18" s="15" t="s">
        <v>38</v>
      </c>
      <c r="P18" s="16"/>
    </row>
    <row r="19" spans="3:16" x14ac:dyDescent="0.25">
      <c r="C19" s="4" t="s">
        <v>14</v>
      </c>
      <c r="D19" s="4" t="s">
        <v>15</v>
      </c>
      <c r="E19" s="4" t="s">
        <v>16</v>
      </c>
      <c r="F19" s="4" t="s">
        <v>17</v>
      </c>
      <c r="G19" s="4" t="s">
        <v>18</v>
      </c>
      <c r="H19" s="4" t="s">
        <v>19</v>
      </c>
      <c r="I19" s="4" t="s">
        <v>20</v>
      </c>
      <c r="J19" s="4" t="s">
        <v>21</v>
      </c>
      <c r="M19" s="15">
        <f>SQRT(F21/4)</f>
        <v>0.56211406513466833</v>
      </c>
      <c r="N19" s="15">
        <v>4.28</v>
      </c>
      <c r="O19" s="23">
        <f>M19*N19</f>
        <v>2.4058481987763805</v>
      </c>
      <c r="P19" s="16"/>
    </row>
    <row r="20" spans="3:16" x14ac:dyDescent="0.25">
      <c r="C20" s="4" t="s">
        <v>1</v>
      </c>
      <c r="D20" s="4">
        <f>D14-1</f>
        <v>5</v>
      </c>
      <c r="E20" s="9">
        <f>SUMSQ(H6:H11)/D15-D17</f>
        <v>61.208333333333485</v>
      </c>
      <c r="F20" s="9">
        <f>E20/D20</f>
        <v>12.241666666666697</v>
      </c>
      <c r="G20" s="9">
        <f>F20/F21</f>
        <v>9.6857142857143099</v>
      </c>
      <c r="H20" s="10" t="s">
        <v>56</v>
      </c>
      <c r="I20" s="11">
        <f>FINV(0.05,D20,D21)</f>
        <v>2.77285315299783</v>
      </c>
      <c r="J20" s="11">
        <f>FINV(0.01, D20, D21)</f>
        <v>4.2478821502317352</v>
      </c>
      <c r="M20" s="16"/>
      <c r="N20" s="16"/>
      <c r="O20" s="16"/>
      <c r="P20" s="16"/>
    </row>
    <row r="21" spans="3:16" x14ac:dyDescent="0.25">
      <c r="C21" s="4" t="s">
        <v>23</v>
      </c>
      <c r="D21" s="4">
        <f>D22-D20</f>
        <v>18</v>
      </c>
      <c r="E21" s="9">
        <f>E22-E20</f>
        <v>22.75</v>
      </c>
      <c r="F21" s="9">
        <f>E21/D21</f>
        <v>1.2638888888888888</v>
      </c>
      <c r="G21" s="12"/>
      <c r="H21" s="12"/>
      <c r="I21" s="12"/>
      <c r="J21" s="12"/>
      <c r="M21" s="15" t="s">
        <v>39</v>
      </c>
      <c r="N21" s="15" t="s">
        <v>40</v>
      </c>
      <c r="O21" s="15" t="s">
        <v>41</v>
      </c>
      <c r="P21" s="15" t="s">
        <v>42</v>
      </c>
    </row>
    <row r="22" spans="3:16" x14ac:dyDescent="0.25">
      <c r="C22" s="4" t="s">
        <v>24</v>
      </c>
      <c r="D22" s="4">
        <f>((D14*D15)-1)</f>
        <v>23</v>
      </c>
      <c r="E22" s="9">
        <f>SUMSQ(D6:G11)-D17</f>
        <v>83.958333333333485</v>
      </c>
      <c r="F22" s="13"/>
      <c r="G22" s="13"/>
      <c r="H22" s="13"/>
      <c r="I22" s="13"/>
      <c r="J22" s="13"/>
      <c r="M22" s="15" t="s">
        <v>43</v>
      </c>
      <c r="N22" s="18">
        <v>8.25</v>
      </c>
      <c r="O22" s="15">
        <f>N22+O19</f>
        <v>10.655848198776381</v>
      </c>
      <c r="P22" s="15" t="s">
        <v>44</v>
      </c>
    </row>
    <row r="23" spans="3:16" x14ac:dyDescent="0.25">
      <c r="M23" s="15" t="s">
        <v>45</v>
      </c>
      <c r="N23" s="18">
        <v>9.5</v>
      </c>
      <c r="O23" s="15">
        <f>N23+O19</f>
        <v>11.905848198776381</v>
      </c>
      <c r="P23" s="15" t="s">
        <v>49</v>
      </c>
    </row>
    <row r="24" spans="3:16" x14ac:dyDescent="0.25">
      <c r="M24" s="15" t="s">
        <v>46</v>
      </c>
      <c r="N24" s="18">
        <v>10.75</v>
      </c>
      <c r="O24" s="15">
        <f>N24+O19</f>
        <v>13.155848198776381</v>
      </c>
      <c r="P24" s="15" t="s">
        <v>49</v>
      </c>
    </row>
    <row r="25" spans="3:16" x14ac:dyDescent="0.25">
      <c r="M25" s="15" t="s">
        <v>48</v>
      </c>
      <c r="N25" s="18">
        <v>11.25</v>
      </c>
      <c r="O25" s="15">
        <f>N25+O19</f>
        <v>13.655848198776381</v>
      </c>
      <c r="P25" s="15" t="s">
        <v>52</v>
      </c>
    </row>
    <row r="26" spans="3:16" x14ac:dyDescent="0.25">
      <c r="M26" s="15" t="s">
        <v>50</v>
      </c>
      <c r="N26" s="18">
        <v>11.75</v>
      </c>
      <c r="O26" s="15"/>
      <c r="P26" s="15" t="s">
        <v>52</v>
      </c>
    </row>
    <row r="27" spans="3:16" x14ac:dyDescent="0.25">
      <c r="M27" s="15" t="s">
        <v>51</v>
      </c>
      <c r="N27" s="18">
        <v>13.25</v>
      </c>
      <c r="O27" s="15"/>
      <c r="P27" s="15" t="s">
        <v>54</v>
      </c>
    </row>
    <row r="28" spans="3:16" x14ac:dyDescent="0.25">
      <c r="N28" s="17"/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topLeftCell="A6" workbookViewId="0">
      <selection activeCell="O19" sqref="O19"/>
    </sheetView>
  </sheetViews>
  <sheetFormatPr defaultRowHeight="15" x14ac:dyDescent="0.25"/>
  <cols>
    <col min="13" max="16" width="15" customWidth="1"/>
  </cols>
  <sheetData>
    <row r="3" spans="3:9" x14ac:dyDescent="0.25">
      <c r="C3" s="1" t="s">
        <v>27</v>
      </c>
      <c r="H3" s="2"/>
      <c r="I3" s="2"/>
    </row>
    <row r="4" spans="3:9" x14ac:dyDescent="0.25">
      <c r="C4" s="20" t="s">
        <v>1</v>
      </c>
      <c r="D4" s="3" t="s">
        <v>2</v>
      </c>
      <c r="E4" s="3"/>
      <c r="F4" s="3"/>
      <c r="G4" s="3"/>
      <c r="H4" s="20" t="s">
        <v>3</v>
      </c>
      <c r="I4" s="21" t="s">
        <v>4</v>
      </c>
    </row>
    <row r="5" spans="3:9" x14ac:dyDescent="0.25">
      <c r="C5" s="20"/>
      <c r="D5" s="4">
        <v>1</v>
      </c>
      <c r="E5" s="4">
        <v>2</v>
      </c>
      <c r="F5" s="4">
        <v>3</v>
      </c>
      <c r="G5" s="4">
        <v>4</v>
      </c>
      <c r="H5" s="20"/>
      <c r="I5" s="21"/>
    </row>
    <row r="6" spans="3:9" x14ac:dyDescent="0.25">
      <c r="C6" s="4" t="s">
        <v>5</v>
      </c>
      <c r="D6" s="5">
        <v>10</v>
      </c>
      <c r="E6" s="5">
        <v>10</v>
      </c>
      <c r="F6" s="5">
        <v>10</v>
      </c>
      <c r="G6" s="5">
        <v>13</v>
      </c>
      <c r="H6" s="6">
        <f t="shared" ref="H6:H11" si="0">SUM(D6:G6)</f>
        <v>43</v>
      </c>
      <c r="I6" s="6">
        <f t="shared" ref="I6:I11" si="1">AVERAGE(D6:G6)</f>
        <v>10.75</v>
      </c>
    </row>
    <row r="7" spans="3:9" x14ac:dyDescent="0.25">
      <c r="C7" s="4" t="s">
        <v>6</v>
      </c>
      <c r="D7" s="5">
        <v>11</v>
      </c>
      <c r="E7" s="5">
        <v>14</v>
      </c>
      <c r="F7" s="5">
        <v>11</v>
      </c>
      <c r="G7" s="5">
        <v>13</v>
      </c>
      <c r="H7" s="6">
        <f t="shared" si="0"/>
        <v>49</v>
      </c>
      <c r="I7" s="6">
        <f t="shared" si="1"/>
        <v>12.25</v>
      </c>
    </row>
    <row r="8" spans="3:9" x14ac:dyDescent="0.25">
      <c r="C8" s="4" t="s">
        <v>7</v>
      </c>
      <c r="D8" s="5">
        <v>14</v>
      </c>
      <c r="E8" s="5">
        <v>14</v>
      </c>
      <c r="F8" s="5">
        <v>13</v>
      </c>
      <c r="G8" s="5">
        <v>13</v>
      </c>
      <c r="H8" s="6">
        <f t="shared" si="0"/>
        <v>54</v>
      </c>
      <c r="I8" s="6">
        <f t="shared" si="1"/>
        <v>13.5</v>
      </c>
    </row>
    <row r="9" spans="3:9" x14ac:dyDescent="0.25">
      <c r="C9" s="4" t="s">
        <v>8</v>
      </c>
      <c r="D9" s="5">
        <v>14</v>
      </c>
      <c r="E9" s="5">
        <v>15</v>
      </c>
      <c r="F9" s="5">
        <v>14</v>
      </c>
      <c r="G9" s="5">
        <v>14</v>
      </c>
      <c r="H9" s="6">
        <f t="shared" si="0"/>
        <v>57</v>
      </c>
      <c r="I9" s="6">
        <f t="shared" si="1"/>
        <v>14.25</v>
      </c>
    </row>
    <row r="10" spans="3:9" x14ac:dyDescent="0.25">
      <c r="C10" s="4" t="s">
        <v>9</v>
      </c>
      <c r="D10" s="5">
        <v>16</v>
      </c>
      <c r="E10" s="5">
        <v>17</v>
      </c>
      <c r="F10" s="5">
        <v>15</v>
      </c>
      <c r="G10" s="5">
        <v>15</v>
      </c>
      <c r="H10" s="6">
        <f t="shared" si="0"/>
        <v>63</v>
      </c>
      <c r="I10" s="6">
        <f t="shared" si="1"/>
        <v>15.75</v>
      </c>
    </row>
    <row r="11" spans="3:9" x14ac:dyDescent="0.25">
      <c r="C11" s="4" t="s">
        <v>10</v>
      </c>
      <c r="D11" s="5">
        <v>18</v>
      </c>
      <c r="E11" s="5">
        <v>19</v>
      </c>
      <c r="F11" s="5">
        <v>18</v>
      </c>
      <c r="G11" s="5">
        <v>18</v>
      </c>
      <c r="H11" s="6">
        <f t="shared" si="0"/>
        <v>73</v>
      </c>
      <c r="I11" s="6">
        <f t="shared" si="1"/>
        <v>18.25</v>
      </c>
    </row>
    <row r="12" spans="3:9" x14ac:dyDescent="0.25">
      <c r="C12" s="4" t="s">
        <v>3</v>
      </c>
      <c r="D12" s="5">
        <f>SUM(D6:D11)</f>
        <v>83</v>
      </c>
      <c r="E12" s="5">
        <f>SUM(E6:E11)</f>
        <v>89</v>
      </c>
      <c r="F12" s="5">
        <f>SUM(F6:F11)</f>
        <v>81</v>
      </c>
      <c r="G12" s="5">
        <f>SUM(G6:G11)</f>
        <v>86</v>
      </c>
      <c r="H12" s="5">
        <f>SUM(H6:H11)</f>
        <v>339</v>
      </c>
      <c r="I12" s="6"/>
    </row>
    <row r="14" spans="3:9" x14ac:dyDescent="0.25">
      <c r="C14" s="7" t="s">
        <v>11</v>
      </c>
      <c r="D14" s="7">
        <v>6</v>
      </c>
      <c r="H14" s="2"/>
      <c r="I14" s="2"/>
    </row>
    <row r="15" spans="3:9" x14ac:dyDescent="0.25">
      <c r="C15" s="7" t="s">
        <v>12</v>
      </c>
      <c r="D15" s="7">
        <v>4</v>
      </c>
      <c r="H15" s="2"/>
      <c r="I15" s="2"/>
    </row>
    <row r="17" spans="3:16" x14ac:dyDescent="0.25">
      <c r="C17" s="4" t="s">
        <v>13</v>
      </c>
      <c r="D17" s="4">
        <f>SUMSQ(H12)/(D14*D15)</f>
        <v>4788.375</v>
      </c>
    </row>
    <row r="18" spans="3:16" x14ac:dyDescent="0.25">
      <c r="C18" s="8"/>
      <c r="H18" s="22"/>
      <c r="I18" s="22"/>
      <c r="M18" s="15" t="s">
        <v>36</v>
      </c>
      <c r="N18" s="15" t="s">
        <v>37</v>
      </c>
      <c r="O18" s="15" t="s">
        <v>38</v>
      </c>
      <c r="P18" s="16"/>
    </row>
    <row r="19" spans="3:16" x14ac:dyDescent="0.25">
      <c r="C19" s="4" t="s">
        <v>14</v>
      </c>
      <c r="D19" s="4" t="s">
        <v>15</v>
      </c>
      <c r="E19" s="4" t="s">
        <v>16</v>
      </c>
      <c r="F19" s="4" t="s">
        <v>17</v>
      </c>
      <c r="G19" s="4" t="s">
        <v>18</v>
      </c>
      <c r="H19" s="4" t="s">
        <v>19</v>
      </c>
      <c r="I19" s="4" t="s">
        <v>20</v>
      </c>
      <c r="J19" s="4" t="s">
        <v>21</v>
      </c>
      <c r="M19" s="15">
        <f>SQRT(F21/4)</f>
        <v>0.5103103630798288</v>
      </c>
      <c r="N19" s="15">
        <v>4.28</v>
      </c>
      <c r="O19" s="23">
        <f>M19*N19</f>
        <v>2.1841283539816674</v>
      </c>
      <c r="P19" s="16"/>
    </row>
    <row r="20" spans="3:16" x14ac:dyDescent="0.25">
      <c r="C20" s="4" t="s">
        <v>1</v>
      </c>
      <c r="D20" s="4">
        <f>D14-1</f>
        <v>5</v>
      </c>
      <c r="E20" s="9">
        <f>SUMSQ(H6:H11)/D15-D17</f>
        <v>139.875</v>
      </c>
      <c r="F20" s="9">
        <f>E20/D20</f>
        <v>27.975000000000001</v>
      </c>
      <c r="G20" s="9">
        <f>F20/F21</f>
        <v>26.855999999999998</v>
      </c>
      <c r="H20" s="10" t="s">
        <v>56</v>
      </c>
      <c r="I20" s="11">
        <f>FINV(0.05,D20,D21)</f>
        <v>2.77285315299783</v>
      </c>
      <c r="J20" s="11">
        <f>FINV(0.01, D20, D21)</f>
        <v>4.2478821502317352</v>
      </c>
      <c r="M20" s="16"/>
      <c r="N20" s="16"/>
      <c r="O20" s="16"/>
      <c r="P20" s="16"/>
    </row>
    <row r="21" spans="3:16" x14ac:dyDescent="0.25">
      <c r="C21" s="4" t="s">
        <v>23</v>
      </c>
      <c r="D21" s="4">
        <f>D22-D20</f>
        <v>18</v>
      </c>
      <c r="E21" s="9">
        <f>E22-E20</f>
        <v>18.75</v>
      </c>
      <c r="F21" s="9">
        <f>E21/D21</f>
        <v>1.0416666666666667</v>
      </c>
      <c r="G21" s="12"/>
      <c r="H21" s="12"/>
      <c r="I21" s="12"/>
      <c r="J21" s="12"/>
      <c r="M21" s="15" t="s">
        <v>39</v>
      </c>
      <c r="N21" s="15" t="s">
        <v>40</v>
      </c>
      <c r="O21" s="15" t="s">
        <v>41</v>
      </c>
      <c r="P21" s="15" t="s">
        <v>42</v>
      </c>
    </row>
    <row r="22" spans="3:16" x14ac:dyDescent="0.25">
      <c r="C22" s="4" t="s">
        <v>24</v>
      </c>
      <c r="D22" s="4">
        <f>((D14*D15)-1)</f>
        <v>23</v>
      </c>
      <c r="E22" s="9">
        <f>SUMSQ(D6:G11)-D17</f>
        <v>158.625</v>
      </c>
      <c r="F22" s="13"/>
      <c r="G22" s="13"/>
      <c r="H22" s="13"/>
      <c r="I22" s="13"/>
      <c r="J22" s="13"/>
      <c r="M22" s="15" t="s">
        <v>43</v>
      </c>
      <c r="N22" s="15">
        <v>10.75</v>
      </c>
      <c r="O22" s="15">
        <f>N22+O19</f>
        <v>12.934128353981666</v>
      </c>
      <c r="P22" s="15" t="s">
        <v>44</v>
      </c>
    </row>
    <row r="23" spans="3:16" x14ac:dyDescent="0.25">
      <c r="M23" s="15" t="s">
        <v>45</v>
      </c>
      <c r="N23" s="15">
        <v>12.25</v>
      </c>
      <c r="O23" s="15">
        <f>N23+O19</f>
        <v>14.434128353981666</v>
      </c>
      <c r="P23" s="15" t="s">
        <v>49</v>
      </c>
    </row>
    <row r="24" spans="3:16" x14ac:dyDescent="0.25">
      <c r="M24" s="15" t="s">
        <v>46</v>
      </c>
      <c r="N24" s="15">
        <v>13.5</v>
      </c>
      <c r="O24" s="15">
        <f>N24+O19</f>
        <v>15.684128353981666</v>
      </c>
      <c r="P24" s="15" t="s">
        <v>47</v>
      </c>
    </row>
    <row r="25" spans="3:16" x14ac:dyDescent="0.25">
      <c r="M25" s="15" t="s">
        <v>48</v>
      </c>
      <c r="N25" s="15">
        <v>14.25</v>
      </c>
      <c r="O25" s="15">
        <f>N25+O19</f>
        <v>16.434128353981666</v>
      </c>
      <c r="P25" s="15" t="s">
        <v>52</v>
      </c>
    </row>
    <row r="26" spans="3:16" x14ac:dyDescent="0.25">
      <c r="M26" s="15" t="s">
        <v>50</v>
      </c>
      <c r="N26" s="15">
        <v>15.75</v>
      </c>
      <c r="O26" s="15">
        <f>N26+O19</f>
        <v>17.934128353981666</v>
      </c>
      <c r="P26" s="15" t="s">
        <v>54</v>
      </c>
    </row>
    <row r="27" spans="3:16" x14ac:dyDescent="0.25">
      <c r="M27" s="15" t="s">
        <v>51</v>
      </c>
      <c r="N27" s="15">
        <v>18.25</v>
      </c>
      <c r="O27" s="15">
        <f>N27+O19</f>
        <v>20.434128353981666</v>
      </c>
      <c r="P27" s="15" t="s">
        <v>53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Q27"/>
  <sheetViews>
    <sheetView topLeftCell="B5" workbookViewId="0">
      <selection activeCell="P19" sqref="P19"/>
    </sheetView>
  </sheetViews>
  <sheetFormatPr defaultRowHeight="15" x14ac:dyDescent="0.25"/>
  <cols>
    <col min="14" max="17" width="19.140625" customWidth="1"/>
  </cols>
  <sheetData>
    <row r="3" spans="3:9" x14ac:dyDescent="0.25">
      <c r="C3" s="1" t="s">
        <v>28</v>
      </c>
      <c r="H3" s="2"/>
      <c r="I3" s="2"/>
    </row>
    <row r="4" spans="3:9" x14ac:dyDescent="0.25">
      <c r="C4" s="20" t="s">
        <v>1</v>
      </c>
      <c r="D4" s="3" t="s">
        <v>2</v>
      </c>
      <c r="E4" s="3"/>
      <c r="F4" s="3"/>
      <c r="G4" s="3"/>
      <c r="H4" s="20" t="s">
        <v>3</v>
      </c>
      <c r="I4" s="21" t="s">
        <v>4</v>
      </c>
    </row>
    <row r="5" spans="3:9" x14ac:dyDescent="0.25">
      <c r="C5" s="20"/>
      <c r="D5" s="4">
        <v>1</v>
      </c>
      <c r="E5" s="4">
        <v>2</v>
      </c>
      <c r="F5" s="4">
        <v>3</v>
      </c>
      <c r="G5" s="4">
        <v>4</v>
      </c>
      <c r="H5" s="20"/>
      <c r="I5" s="21"/>
    </row>
    <row r="6" spans="3:9" x14ac:dyDescent="0.25">
      <c r="C6" s="4" t="s">
        <v>5</v>
      </c>
      <c r="D6" s="5">
        <v>13</v>
      </c>
      <c r="E6" s="5">
        <v>11</v>
      </c>
      <c r="F6" s="5">
        <v>11</v>
      </c>
      <c r="G6" s="5">
        <v>15</v>
      </c>
      <c r="H6" s="6">
        <f t="shared" ref="H6:H11" si="0">SUM(D6:G6)</f>
        <v>50</v>
      </c>
      <c r="I6" s="6">
        <f t="shared" ref="I6:I11" si="1">AVERAGE(D6:G6)</f>
        <v>12.5</v>
      </c>
    </row>
    <row r="7" spans="3:9" x14ac:dyDescent="0.25">
      <c r="C7" s="4" t="s">
        <v>6</v>
      </c>
      <c r="D7" s="5">
        <v>14</v>
      </c>
      <c r="E7" s="5">
        <v>15</v>
      </c>
      <c r="F7" s="5">
        <v>15</v>
      </c>
      <c r="G7" s="5">
        <v>16</v>
      </c>
      <c r="H7" s="6">
        <f t="shared" si="0"/>
        <v>60</v>
      </c>
      <c r="I7" s="6">
        <f t="shared" si="1"/>
        <v>15</v>
      </c>
    </row>
    <row r="8" spans="3:9" x14ac:dyDescent="0.25">
      <c r="C8" s="4" t="s">
        <v>7</v>
      </c>
      <c r="D8" s="5">
        <v>15</v>
      </c>
      <c r="E8" s="5">
        <v>17</v>
      </c>
      <c r="F8" s="5">
        <v>15</v>
      </c>
      <c r="G8" s="5">
        <v>17</v>
      </c>
      <c r="H8" s="6">
        <f t="shared" si="0"/>
        <v>64</v>
      </c>
      <c r="I8" s="6">
        <f t="shared" si="1"/>
        <v>16</v>
      </c>
    </row>
    <row r="9" spans="3:9" x14ac:dyDescent="0.25">
      <c r="C9" s="4" t="s">
        <v>8</v>
      </c>
      <c r="D9" s="5">
        <v>17</v>
      </c>
      <c r="E9" s="5">
        <v>21</v>
      </c>
      <c r="F9" s="5">
        <v>21</v>
      </c>
      <c r="G9" s="5">
        <v>21</v>
      </c>
      <c r="H9" s="6">
        <f t="shared" si="0"/>
        <v>80</v>
      </c>
      <c r="I9" s="6">
        <f t="shared" si="1"/>
        <v>20</v>
      </c>
    </row>
    <row r="10" spans="3:9" x14ac:dyDescent="0.25">
      <c r="C10" s="4" t="s">
        <v>9</v>
      </c>
      <c r="D10" s="5">
        <v>18</v>
      </c>
      <c r="E10" s="5">
        <v>19</v>
      </c>
      <c r="F10" s="5">
        <v>24</v>
      </c>
      <c r="G10" s="5">
        <v>24</v>
      </c>
      <c r="H10" s="6">
        <f t="shared" si="0"/>
        <v>85</v>
      </c>
      <c r="I10" s="6">
        <f t="shared" si="1"/>
        <v>21.25</v>
      </c>
    </row>
    <row r="11" spans="3:9" x14ac:dyDescent="0.25">
      <c r="C11" s="4" t="s">
        <v>10</v>
      </c>
      <c r="D11" s="5">
        <v>22</v>
      </c>
      <c r="E11" s="5">
        <v>23</v>
      </c>
      <c r="F11" s="5">
        <v>28</v>
      </c>
      <c r="G11" s="5">
        <v>28</v>
      </c>
      <c r="H11" s="6">
        <f t="shared" si="0"/>
        <v>101</v>
      </c>
      <c r="I11" s="6">
        <f t="shared" si="1"/>
        <v>25.25</v>
      </c>
    </row>
    <row r="12" spans="3:9" x14ac:dyDescent="0.25">
      <c r="C12" s="4" t="s">
        <v>3</v>
      </c>
      <c r="D12" s="5">
        <f>SUM(D6:D11)</f>
        <v>99</v>
      </c>
      <c r="E12" s="5">
        <f>SUM(E6:E11)</f>
        <v>106</v>
      </c>
      <c r="F12" s="5">
        <f>SUM(F6:F11)</f>
        <v>114</v>
      </c>
      <c r="G12" s="5">
        <f>SUM(G6:G11)</f>
        <v>121</v>
      </c>
      <c r="H12" s="5">
        <f>SUM(H6:H11)</f>
        <v>440</v>
      </c>
      <c r="I12" s="6"/>
    </row>
    <row r="14" spans="3:9" x14ac:dyDescent="0.25">
      <c r="C14" s="7" t="s">
        <v>11</v>
      </c>
      <c r="D14" s="7">
        <v>6</v>
      </c>
      <c r="H14" s="2"/>
      <c r="I14" s="2"/>
    </row>
    <row r="15" spans="3:9" x14ac:dyDescent="0.25">
      <c r="C15" s="7" t="s">
        <v>12</v>
      </c>
      <c r="D15" s="7">
        <v>4</v>
      </c>
      <c r="H15" s="2"/>
      <c r="I15" s="2"/>
    </row>
    <row r="17" spans="3:17" x14ac:dyDescent="0.25">
      <c r="C17" s="4" t="s">
        <v>13</v>
      </c>
      <c r="D17" s="4">
        <f>SUMSQ(H12)/(D14*D15)</f>
        <v>8066.666666666667</v>
      </c>
    </row>
    <row r="18" spans="3:17" x14ac:dyDescent="0.25">
      <c r="C18" s="8"/>
      <c r="H18" s="22"/>
      <c r="I18" s="22"/>
      <c r="N18" s="15" t="s">
        <v>36</v>
      </c>
      <c r="O18" s="15" t="s">
        <v>37</v>
      </c>
      <c r="P18" s="15" t="s">
        <v>38</v>
      </c>
      <c r="Q18" s="16"/>
    </row>
    <row r="19" spans="3:17" x14ac:dyDescent="0.25">
      <c r="C19" s="4" t="s">
        <v>14</v>
      </c>
      <c r="D19" s="4" t="s">
        <v>15</v>
      </c>
      <c r="E19" s="4" t="s">
        <v>16</v>
      </c>
      <c r="F19" s="4" t="s">
        <v>17</v>
      </c>
      <c r="G19" s="4" t="s">
        <v>18</v>
      </c>
      <c r="H19" s="4" t="s">
        <v>19</v>
      </c>
      <c r="I19" s="4" t="s">
        <v>20</v>
      </c>
      <c r="J19" s="4" t="s">
        <v>21</v>
      </c>
      <c r="N19" s="15">
        <f>SQRT(F21/4)</f>
        <v>1.1211353372561426</v>
      </c>
      <c r="O19" s="15">
        <v>4.28</v>
      </c>
      <c r="P19" s="23">
        <f>N19*O19</f>
        <v>4.79845924345629</v>
      </c>
      <c r="Q19" s="16"/>
    </row>
    <row r="20" spans="3:17" x14ac:dyDescent="0.25">
      <c r="C20" s="4" t="s">
        <v>1</v>
      </c>
      <c r="D20" s="4">
        <f>D14-1</f>
        <v>5</v>
      </c>
      <c r="E20" s="9">
        <f>SUMSQ(H6:H11)/D15-D17</f>
        <v>438.83333333333303</v>
      </c>
      <c r="F20" s="9">
        <f>E20/D20</f>
        <v>87.766666666666609</v>
      </c>
      <c r="G20" s="9">
        <f>F20/F21</f>
        <v>17.456353591160209</v>
      </c>
      <c r="H20" s="10" t="s">
        <v>56</v>
      </c>
      <c r="I20" s="11">
        <f>FINV(0.05,D20,D21)</f>
        <v>2.77285315299783</v>
      </c>
      <c r="J20" s="11">
        <f>FINV(0.01, D20, D21)</f>
        <v>4.2478821502317352</v>
      </c>
      <c r="N20" s="16"/>
      <c r="O20" s="16"/>
      <c r="P20" s="16"/>
      <c r="Q20" s="16"/>
    </row>
    <row r="21" spans="3:17" x14ac:dyDescent="0.25">
      <c r="C21" s="4" t="s">
        <v>23</v>
      </c>
      <c r="D21" s="4">
        <f>D22-D20</f>
        <v>18</v>
      </c>
      <c r="E21" s="9">
        <f>E22-E20</f>
        <v>90.5</v>
      </c>
      <c r="F21" s="9">
        <f>E21/D21</f>
        <v>5.0277777777777777</v>
      </c>
      <c r="G21" s="12"/>
      <c r="H21" s="12"/>
      <c r="I21" s="12"/>
      <c r="J21" s="12"/>
      <c r="N21" s="15" t="s">
        <v>39</v>
      </c>
      <c r="O21" s="15" t="s">
        <v>40</v>
      </c>
      <c r="P21" s="15" t="s">
        <v>41</v>
      </c>
      <c r="Q21" s="15" t="s">
        <v>42</v>
      </c>
    </row>
    <row r="22" spans="3:17" x14ac:dyDescent="0.25">
      <c r="C22" s="4" t="s">
        <v>24</v>
      </c>
      <c r="D22" s="4">
        <f>((D14*D15)-1)</f>
        <v>23</v>
      </c>
      <c r="E22" s="9">
        <f>SUMSQ(D6:G11)-D17</f>
        <v>529.33333333333303</v>
      </c>
      <c r="F22" s="13"/>
      <c r="G22" s="13"/>
      <c r="H22" s="13"/>
      <c r="I22" s="13"/>
      <c r="J22" s="13"/>
      <c r="N22" s="15" t="s">
        <v>43</v>
      </c>
      <c r="O22" s="18">
        <v>12.5</v>
      </c>
      <c r="P22" s="15">
        <f>O22+P19</f>
        <v>17.298459243456289</v>
      </c>
      <c r="Q22" s="15" t="s">
        <v>44</v>
      </c>
    </row>
    <row r="23" spans="3:17" x14ac:dyDescent="0.25">
      <c r="N23" s="15" t="s">
        <v>45</v>
      </c>
      <c r="O23" s="18">
        <v>15</v>
      </c>
      <c r="P23" s="15">
        <f>O23+P19</f>
        <v>19.798459243456289</v>
      </c>
      <c r="Q23" s="15" t="s">
        <v>44</v>
      </c>
    </row>
    <row r="24" spans="3:17" x14ac:dyDescent="0.25">
      <c r="N24" s="15" t="s">
        <v>46</v>
      </c>
      <c r="O24" s="18">
        <v>16</v>
      </c>
      <c r="P24" s="15">
        <f>O24+P19</f>
        <v>20.798459243456289</v>
      </c>
      <c r="Q24" s="15" t="s">
        <v>49</v>
      </c>
    </row>
    <row r="25" spans="3:17" x14ac:dyDescent="0.25">
      <c r="N25" s="15" t="s">
        <v>48</v>
      </c>
      <c r="O25" s="18">
        <v>20</v>
      </c>
      <c r="P25" s="15">
        <f>O25+P19</f>
        <v>24.798459243456289</v>
      </c>
      <c r="Q25" s="15" t="s">
        <v>52</v>
      </c>
    </row>
    <row r="26" spans="3:17" x14ac:dyDescent="0.25">
      <c r="N26" s="15" t="s">
        <v>50</v>
      </c>
      <c r="O26" s="18">
        <v>21.25</v>
      </c>
      <c r="P26" s="15">
        <f>O26+P19</f>
        <v>26.048459243456289</v>
      </c>
      <c r="Q26" s="15" t="s">
        <v>55</v>
      </c>
    </row>
    <row r="27" spans="3:17" x14ac:dyDescent="0.25">
      <c r="N27" s="15" t="s">
        <v>51</v>
      </c>
      <c r="O27" s="18">
        <v>25.25</v>
      </c>
      <c r="P27" s="15"/>
      <c r="Q27" s="15" t="s">
        <v>53</v>
      </c>
    </row>
  </sheetData>
  <sortState ref="N22:Q27">
    <sortCondition ref="O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topLeftCell="A5" workbookViewId="0">
      <selection activeCell="O19" sqref="O19"/>
    </sheetView>
  </sheetViews>
  <sheetFormatPr defaultRowHeight="15" x14ac:dyDescent="0.25"/>
  <cols>
    <col min="13" max="16" width="14.42578125" customWidth="1"/>
  </cols>
  <sheetData>
    <row r="3" spans="3:9" x14ac:dyDescent="0.25">
      <c r="C3" s="1" t="s">
        <v>29</v>
      </c>
      <c r="H3" s="2"/>
      <c r="I3" s="2"/>
    </row>
    <row r="4" spans="3:9" x14ac:dyDescent="0.25">
      <c r="C4" s="20" t="s">
        <v>1</v>
      </c>
      <c r="D4" s="3" t="s">
        <v>2</v>
      </c>
      <c r="E4" s="3"/>
      <c r="F4" s="3"/>
      <c r="G4" s="3"/>
      <c r="H4" s="20" t="s">
        <v>3</v>
      </c>
      <c r="I4" s="21" t="s">
        <v>4</v>
      </c>
    </row>
    <row r="5" spans="3:9" x14ac:dyDescent="0.25">
      <c r="C5" s="20"/>
      <c r="D5" s="4">
        <v>1</v>
      </c>
      <c r="E5" s="4">
        <v>2</v>
      </c>
      <c r="F5" s="4">
        <v>3</v>
      </c>
      <c r="G5" s="4">
        <v>4</v>
      </c>
      <c r="H5" s="20"/>
      <c r="I5" s="21"/>
    </row>
    <row r="6" spans="3:9" x14ac:dyDescent="0.25">
      <c r="C6" s="4" t="s">
        <v>5</v>
      </c>
      <c r="D6" s="5">
        <v>14</v>
      </c>
      <c r="E6" s="5">
        <v>12</v>
      </c>
      <c r="F6" s="5">
        <v>12</v>
      </c>
      <c r="G6" s="5">
        <v>16</v>
      </c>
      <c r="H6" s="6">
        <f t="shared" ref="H6:H11" si="0">SUM(D6:G6)</f>
        <v>54</v>
      </c>
      <c r="I6" s="6">
        <f t="shared" ref="I6:I11" si="1">AVERAGE(D6:G6)</f>
        <v>13.5</v>
      </c>
    </row>
    <row r="7" spans="3:9" x14ac:dyDescent="0.25">
      <c r="C7" s="4" t="s">
        <v>6</v>
      </c>
      <c r="D7" s="5">
        <v>16</v>
      </c>
      <c r="E7" s="5">
        <v>16</v>
      </c>
      <c r="F7" s="5">
        <v>15</v>
      </c>
      <c r="G7" s="5">
        <v>17</v>
      </c>
      <c r="H7" s="6">
        <f t="shared" si="0"/>
        <v>64</v>
      </c>
      <c r="I7" s="6">
        <f t="shared" si="1"/>
        <v>16</v>
      </c>
    </row>
    <row r="8" spans="3:9" x14ac:dyDescent="0.25">
      <c r="C8" s="4" t="s">
        <v>7</v>
      </c>
      <c r="D8" s="5">
        <v>17</v>
      </c>
      <c r="E8" s="5">
        <v>17</v>
      </c>
      <c r="F8" s="5">
        <v>19</v>
      </c>
      <c r="G8" s="5">
        <v>19</v>
      </c>
      <c r="H8" s="6">
        <f t="shared" si="0"/>
        <v>72</v>
      </c>
      <c r="I8" s="6">
        <f t="shared" si="1"/>
        <v>18</v>
      </c>
    </row>
    <row r="9" spans="3:9" x14ac:dyDescent="0.25">
      <c r="C9" s="4" t="s">
        <v>8</v>
      </c>
      <c r="D9" s="5">
        <v>20</v>
      </c>
      <c r="E9" s="5">
        <v>24</v>
      </c>
      <c r="F9" s="5">
        <v>24</v>
      </c>
      <c r="G9" s="5">
        <v>24</v>
      </c>
      <c r="H9" s="6">
        <f t="shared" si="0"/>
        <v>92</v>
      </c>
      <c r="I9" s="6">
        <f t="shared" si="1"/>
        <v>23</v>
      </c>
    </row>
    <row r="10" spans="3:9" x14ac:dyDescent="0.25">
      <c r="C10" s="4" t="s">
        <v>9</v>
      </c>
      <c r="D10" s="5">
        <v>21</v>
      </c>
      <c r="E10" s="5">
        <v>25</v>
      </c>
      <c r="F10" s="5">
        <v>28</v>
      </c>
      <c r="G10" s="5">
        <v>28</v>
      </c>
      <c r="H10" s="6">
        <f t="shared" si="0"/>
        <v>102</v>
      </c>
      <c r="I10" s="6">
        <f t="shared" si="1"/>
        <v>25.5</v>
      </c>
    </row>
    <row r="11" spans="3:9" x14ac:dyDescent="0.25">
      <c r="C11" s="4" t="s">
        <v>10</v>
      </c>
      <c r="D11" s="5">
        <v>25</v>
      </c>
      <c r="E11" s="5">
        <v>26</v>
      </c>
      <c r="F11" s="5">
        <v>31</v>
      </c>
      <c r="G11" s="5">
        <v>31</v>
      </c>
      <c r="H11" s="6">
        <f t="shared" si="0"/>
        <v>113</v>
      </c>
      <c r="I11" s="6">
        <f t="shared" si="1"/>
        <v>28.25</v>
      </c>
    </row>
    <row r="12" spans="3:9" x14ac:dyDescent="0.25">
      <c r="C12" s="4" t="s">
        <v>3</v>
      </c>
      <c r="D12" s="5">
        <f>SUM(D6:D11)</f>
        <v>113</v>
      </c>
      <c r="E12" s="5">
        <f>SUM(E6:E11)</f>
        <v>120</v>
      </c>
      <c r="F12" s="5">
        <f>SUM(F6:F11)</f>
        <v>129</v>
      </c>
      <c r="G12" s="5">
        <f>SUM(G6:G11)</f>
        <v>135</v>
      </c>
      <c r="H12" s="5">
        <f>SUM(H6:H11)</f>
        <v>497</v>
      </c>
      <c r="I12" s="6"/>
    </row>
    <row r="14" spans="3:9" x14ac:dyDescent="0.25">
      <c r="C14" s="7" t="s">
        <v>11</v>
      </c>
      <c r="D14" s="7">
        <v>6</v>
      </c>
      <c r="H14" s="2"/>
      <c r="I14" s="2"/>
    </row>
    <row r="15" spans="3:9" x14ac:dyDescent="0.25">
      <c r="C15" s="7" t="s">
        <v>12</v>
      </c>
      <c r="D15" s="7">
        <v>4</v>
      </c>
      <c r="H15" s="2"/>
      <c r="I15" s="2"/>
    </row>
    <row r="17" spans="3:16" x14ac:dyDescent="0.25">
      <c r="C17" s="4" t="s">
        <v>13</v>
      </c>
      <c r="D17" s="4">
        <f>SUMSQ(H12)/(D14*D15)</f>
        <v>10292.041666666666</v>
      </c>
    </row>
    <row r="18" spans="3:16" x14ac:dyDescent="0.25">
      <c r="C18" s="8"/>
      <c r="H18" s="22"/>
      <c r="I18" s="22"/>
      <c r="M18" s="15" t="s">
        <v>36</v>
      </c>
      <c r="N18" s="15" t="s">
        <v>37</v>
      </c>
      <c r="O18" s="15" t="s">
        <v>38</v>
      </c>
      <c r="P18" s="16"/>
    </row>
    <row r="19" spans="3:16" x14ac:dyDescent="0.25">
      <c r="C19" s="4" t="s">
        <v>14</v>
      </c>
      <c r="D19" s="4" t="s">
        <v>15</v>
      </c>
      <c r="E19" s="4" t="s">
        <v>16</v>
      </c>
      <c r="F19" s="4" t="s">
        <v>17</v>
      </c>
      <c r="G19" s="4" t="s">
        <v>18</v>
      </c>
      <c r="H19" s="4" t="s">
        <v>19</v>
      </c>
      <c r="I19" s="4" t="s">
        <v>20</v>
      </c>
      <c r="J19" s="4" t="s">
        <v>21</v>
      </c>
      <c r="M19" s="15">
        <f>SQRT(F21/4)</f>
        <v>1.1349865393230196</v>
      </c>
      <c r="N19" s="15">
        <v>4.28</v>
      </c>
      <c r="O19" s="23">
        <f>M19*N19</f>
        <v>4.8577423883025244</v>
      </c>
      <c r="P19" s="16"/>
    </row>
    <row r="20" spans="3:16" x14ac:dyDescent="0.25">
      <c r="C20" s="4" t="s">
        <v>1</v>
      </c>
      <c r="D20" s="4">
        <f>D14-1</f>
        <v>5</v>
      </c>
      <c r="E20" s="9">
        <f>SUMSQ(H6:H11)/D15-D17</f>
        <v>666.20833333333394</v>
      </c>
      <c r="F20" s="9">
        <f>E20/D20</f>
        <v>133.24166666666679</v>
      </c>
      <c r="G20" s="9">
        <f>F20/F21</f>
        <v>25.858221024258786</v>
      </c>
      <c r="H20" s="10" t="s">
        <v>56</v>
      </c>
      <c r="I20" s="11">
        <f>FINV(0.05,D20,D21)</f>
        <v>2.77285315299783</v>
      </c>
      <c r="J20" s="11">
        <f>FINV(0.01, D20, D21)</f>
        <v>4.2478821502317352</v>
      </c>
      <c r="M20" s="16"/>
      <c r="N20" s="16"/>
      <c r="O20" s="16"/>
      <c r="P20" s="16"/>
    </row>
    <row r="21" spans="3:16" x14ac:dyDescent="0.25">
      <c r="C21" s="4" t="s">
        <v>23</v>
      </c>
      <c r="D21" s="4">
        <f>D22-D20</f>
        <v>18</v>
      </c>
      <c r="E21" s="9">
        <f>E22-E20</f>
        <v>92.75</v>
      </c>
      <c r="F21" s="9">
        <f>E21/D21</f>
        <v>5.1527777777777777</v>
      </c>
      <c r="G21" s="12"/>
      <c r="H21" s="12"/>
      <c r="I21" s="12"/>
      <c r="J21" s="12"/>
      <c r="M21" s="15" t="s">
        <v>39</v>
      </c>
      <c r="N21" s="15" t="s">
        <v>40</v>
      </c>
      <c r="O21" s="15" t="s">
        <v>41</v>
      </c>
      <c r="P21" s="15" t="s">
        <v>42</v>
      </c>
    </row>
    <row r="22" spans="3:16" x14ac:dyDescent="0.25">
      <c r="C22" s="4" t="s">
        <v>24</v>
      </c>
      <c r="D22" s="4">
        <f>((D14*D15)-1)</f>
        <v>23</v>
      </c>
      <c r="E22" s="9">
        <f>SUMSQ(D6:G11)-D17</f>
        <v>758.95833333333394</v>
      </c>
      <c r="F22" s="13"/>
      <c r="G22" s="13"/>
      <c r="H22" s="13"/>
      <c r="I22" s="13"/>
      <c r="J22" s="13"/>
      <c r="M22" s="15" t="s">
        <v>43</v>
      </c>
      <c r="N22" s="18">
        <v>13.5</v>
      </c>
      <c r="O22" s="15">
        <f>N22+O19</f>
        <v>18.357742388302526</v>
      </c>
      <c r="P22" s="15" t="s">
        <v>44</v>
      </c>
    </row>
    <row r="23" spans="3:16" x14ac:dyDescent="0.25">
      <c r="M23" s="15" t="s">
        <v>45</v>
      </c>
      <c r="N23" s="18">
        <v>16</v>
      </c>
      <c r="O23" s="15">
        <f>N23+O19</f>
        <v>20.857742388302526</v>
      </c>
      <c r="P23" s="15" t="s">
        <v>44</v>
      </c>
    </row>
    <row r="24" spans="3:16" x14ac:dyDescent="0.25">
      <c r="M24" s="15" t="s">
        <v>46</v>
      </c>
      <c r="N24" s="18">
        <v>18</v>
      </c>
      <c r="O24" s="15">
        <f>N24+O19</f>
        <v>22.857742388302526</v>
      </c>
      <c r="P24" s="15" t="s">
        <v>44</v>
      </c>
    </row>
    <row r="25" spans="3:16" x14ac:dyDescent="0.25">
      <c r="M25" s="15" t="s">
        <v>48</v>
      </c>
      <c r="N25" s="18">
        <v>23</v>
      </c>
      <c r="O25" s="15">
        <f>N25+O19</f>
        <v>27.857742388302526</v>
      </c>
      <c r="P25" s="15" t="s">
        <v>47</v>
      </c>
    </row>
    <row r="26" spans="3:16" x14ac:dyDescent="0.25">
      <c r="M26" s="15" t="s">
        <v>50</v>
      </c>
      <c r="N26" s="18">
        <v>25.5</v>
      </c>
      <c r="O26" s="15">
        <f>N26+O19</f>
        <v>30.357742388302526</v>
      </c>
      <c r="P26" s="15" t="s">
        <v>52</v>
      </c>
    </row>
    <row r="27" spans="3:16" x14ac:dyDescent="0.25">
      <c r="M27" s="15" t="s">
        <v>51</v>
      </c>
      <c r="N27" s="18">
        <v>28.25</v>
      </c>
      <c r="O27" s="15"/>
      <c r="P27" s="15" t="s">
        <v>54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topLeftCell="A5" workbookViewId="0">
      <selection activeCell="O19" sqref="O19"/>
    </sheetView>
  </sheetViews>
  <sheetFormatPr defaultRowHeight="15" x14ac:dyDescent="0.25"/>
  <cols>
    <col min="13" max="16" width="17" customWidth="1"/>
  </cols>
  <sheetData>
    <row r="3" spans="3:9" x14ac:dyDescent="0.25">
      <c r="C3" s="1" t="s">
        <v>30</v>
      </c>
      <c r="H3" s="2"/>
      <c r="I3" s="2"/>
    </row>
    <row r="4" spans="3:9" x14ac:dyDescent="0.25">
      <c r="C4" s="20" t="s">
        <v>1</v>
      </c>
      <c r="D4" s="3" t="s">
        <v>2</v>
      </c>
      <c r="E4" s="3"/>
      <c r="F4" s="3"/>
      <c r="G4" s="3"/>
      <c r="H4" s="20" t="s">
        <v>3</v>
      </c>
      <c r="I4" s="21" t="s">
        <v>4</v>
      </c>
    </row>
    <row r="5" spans="3:9" x14ac:dyDescent="0.25">
      <c r="C5" s="20"/>
      <c r="D5" s="4">
        <v>1</v>
      </c>
      <c r="E5" s="4">
        <v>2</v>
      </c>
      <c r="F5" s="4">
        <v>3</v>
      </c>
      <c r="G5" s="4">
        <v>4</v>
      </c>
      <c r="H5" s="20"/>
      <c r="I5" s="21"/>
    </row>
    <row r="6" spans="3:9" x14ac:dyDescent="0.25">
      <c r="C6" s="4" t="s">
        <v>5</v>
      </c>
      <c r="D6" s="5">
        <v>15</v>
      </c>
      <c r="E6" s="5">
        <v>13</v>
      </c>
      <c r="F6" s="5">
        <v>13</v>
      </c>
      <c r="G6" s="5">
        <v>16</v>
      </c>
      <c r="H6" s="6">
        <f t="shared" ref="H6:H11" si="0">SUM(D6:G6)</f>
        <v>57</v>
      </c>
      <c r="I6" s="6">
        <f t="shared" ref="I6:I11" si="1">AVERAGE(D6:G6)</f>
        <v>14.25</v>
      </c>
    </row>
    <row r="7" spans="3:9" x14ac:dyDescent="0.25">
      <c r="C7" s="4" t="s">
        <v>6</v>
      </c>
      <c r="D7" s="5">
        <v>16</v>
      </c>
      <c r="E7" s="5">
        <v>17</v>
      </c>
      <c r="F7" s="5">
        <v>17</v>
      </c>
      <c r="G7" s="5">
        <v>18</v>
      </c>
      <c r="H7" s="6">
        <f t="shared" si="0"/>
        <v>68</v>
      </c>
      <c r="I7" s="6">
        <f t="shared" si="1"/>
        <v>17</v>
      </c>
    </row>
    <row r="8" spans="3:9" x14ac:dyDescent="0.25">
      <c r="C8" s="4" t="s">
        <v>7</v>
      </c>
      <c r="D8" s="5">
        <v>19</v>
      </c>
      <c r="E8" s="5">
        <v>19</v>
      </c>
      <c r="F8" s="5">
        <v>18</v>
      </c>
      <c r="G8" s="5">
        <v>19</v>
      </c>
      <c r="H8" s="6">
        <f t="shared" si="0"/>
        <v>75</v>
      </c>
      <c r="I8" s="6">
        <f t="shared" si="1"/>
        <v>18.75</v>
      </c>
    </row>
    <row r="9" spans="3:9" x14ac:dyDescent="0.25">
      <c r="C9" s="4" t="s">
        <v>8</v>
      </c>
      <c r="D9" s="5">
        <v>23</v>
      </c>
      <c r="E9" s="5">
        <v>27</v>
      </c>
      <c r="F9" s="5">
        <v>27</v>
      </c>
      <c r="G9" s="5">
        <v>27</v>
      </c>
      <c r="H9" s="6">
        <f t="shared" si="0"/>
        <v>104</v>
      </c>
      <c r="I9" s="6">
        <f t="shared" si="1"/>
        <v>26</v>
      </c>
    </row>
    <row r="10" spans="3:9" x14ac:dyDescent="0.25">
      <c r="C10" s="4" t="s">
        <v>9</v>
      </c>
      <c r="D10" s="5">
        <v>24</v>
      </c>
      <c r="E10" s="5">
        <v>28</v>
      </c>
      <c r="F10" s="5">
        <v>33</v>
      </c>
      <c r="G10" s="5">
        <v>33</v>
      </c>
      <c r="H10" s="6">
        <f t="shared" si="0"/>
        <v>118</v>
      </c>
      <c r="I10" s="6">
        <f t="shared" si="1"/>
        <v>29.5</v>
      </c>
    </row>
    <row r="11" spans="3:9" x14ac:dyDescent="0.25">
      <c r="C11" s="4" t="s">
        <v>10</v>
      </c>
      <c r="D11" s="5">
        <v>28</v>
      </c>
      <c r="E11" s="5">
        <v>29</v>
      </c>
      <c r="F11" s="5">
        <v>34</v>
      </c>
      <c r="G11" s="5">
        <v>34</v>
      </c>
      <c r="H11" s="6">
        <f t="shared" si="0"/>
        <v>125</v>
      </c>
      <c r="I11" s="6">
        <f t="shared" si="1"/>
        <v>31.25</v>
      </c>
    </row>
    <row r="12" spans="3:9" x14ac:dyDescent="0.25">
      <c r="C12" s="4" t="s">
        <v>3</v>
      </c>
      <c r="D12" s="5">
        <f>SUM(D6:D11)</f>
        <v>125</v>
      </c>
      <c r="E12" s="5">
        <f>SUM(E6:E11)</f>
        <v>133</v>
      </c>
      <c r="F12" s="5">
        <f>SUM(F6:F11)</f>
        <v>142</v>
      </c>
      <c r="G12" s="5">
        <f>SUM(G6:G11)</f>
        <v>147</v>
      </c>
      <c r="H12" s="5">
        <f>SUM(H6:H11)</f>
        <v>547</v>
      </c>
      <c r="I12" s="6"/>
    </row>
    <row r="14" spans="3:9" x14ac:dyDescent="0.25">
      <c r="C14" s="7" t="s">
        <v>11</v>
      </c>
      <c r="D14" s="7">
        <v>6</v>
      </c>
      <c r="H14" s="2"/>
      <c r="I14" s="2"/>
    </row>
    <row r="15" spans="3:9" x14ac:dyDescent="0.25">
      <c r="C15" s="7" t="s">
        <v>12</v>
      </c>
      <c r="D15" s="7">
        <v>4</v>
      </c>
      <c r="H15" s="2"/>
      <c r="I15" s="2"/>
    </row>
    <row r="17" spans="3:16" x14ac:dyDescent="0.25">
      <c r="C17" s="4" t="s">
        <v>13</v>
      </c>
      <c r="D17" s="4">
        <f>SUMSQ(H12)/(D14*D15)</f>
        <v>12467.041666666666</v>
      </c>
    </row>
    <row r="18" spans="3:16" x14ac:dyDescent="0.25">
      <c r="C18" s="8"/>
      <c r="H18" s="22"/>
      <c r="I18" s="22"/>
      <c r="M18" s="15" t="s">
        <v>36</v>
      </c>
      <c r="N18" s="15" t="s">
        <v>37</v>
      </c>
      <c r="O18" s="15" t="s">
        <v>38</v>
      </c>
      <c r="P18" s="16"/>
    </row>
    <row r="19" spans="3:16" x14ac:dyDescent="0.25">
      <c r="C19" s="4" t="s">
        <v>14</v>
      </c>
      <c r="D19" s="4" t="s">
        <v>15</v>
      </c>
      <c r="E19" s="4" t="s">
        <v>16</v>
      </c>
      <c r="F19" s="4" t="s">
        <v>17</v>
      </c>
      <c r="G19" s="4" t="s">
        <v>18</v>
      </c>
      <c r="H19" s="4" t="s">
        <v>19</v>
      </c>
      <c r="I19" s="4" t="s">
        <v>20</v>
      </c>
      <c r="J19" s="4" t="s">
        <v>21</v>
      </c>
      <c r="M19" s="15">
        <f>SQRT(F21/4)</f>
        <v>1.2318121249245402</v>
      </c>
      <c r="N19" s="15">
        <v>4.28</v>
      </c>
      <c r="O19" s="23">
        <f>M19*N19</f>
        <v>5.2721558946770326</v>
      </c>
      <c r="P19" s="16"/>
    </row>
    <row r="20" spans="3:16" x14ac:dyDescent="0.25">
      <c r="C20" s="4" t="s">
        <v>1</v>
      </c>
      <c r="D20" s="4">
        <f>D14-1</f>
        <v>5</v>
      </c>
      <c r="E20" s="9">
        <f>SUMSQ(H6:H11)/D15-D17</f>
        <v>998.70833333333394</v>
      </c>
      <c r="F20" s="9">
        <f>E20/D20</f>
        <v>199.74166666666679</v>
      </c>
      <c r="G20" s="9">
        <f>F20/F21</f>
        <v>32.909382151029767</v>
      </c>
      <c r="H20" s="10" t="s">
        <v>56</v>
      </c>
      <c r="I20" s="11">
        <f>FINV(0.05,D20,D21)</f>
        <v>2.77285315299783</v>
      </c>
      <c r="J20" s="11">
        <f>FINV(0.01, D20, D21)</f>
        <v>4.2478821502317352</v>
      </c>
      <c r="M20" s="16"/>
      <c r="N20" s="16"/>
      <c r="O20" s="16"/>
      <c r="P20" s="16"/>
    </row>
    <row r="21" spans="3:16" x14ac:dyDescent="0.25">
      <c r="C21" s="4" t="s">
        <v>23</v>
      </c>
      <c r="D21" s="4">
        <f>D22-D20</f>
        <v>18</v>
      </c>
      <c r="E21" s="9">
        <f>E22-E20</f>
        <v>109.25</v>
      </c>
      <c r="F21" s="9">
        <f>E21/D21</f>
        <v>6.0694444444444446</v>
      </c>
      <c r="G21" s="12"/>
      <c r="H21" s="12"/>
      <c r="I21" s="12"/>
      <c r="J21" s="12"/>
      <c r="M21" s="15" t="s">
        <v>39</v>
      </c>
      <c r="N21" s="15" t="s">
        <v>40</v>
      </c>
      <c r="O21" s="15" t="s">
        <v>41</v>
      </c>
      <c r="P21" s="15" t="s">
        <v>42</v>
      </c>
    </row>
    <row r="22" spans="3:16" x14ac:dyDescent="0.25">
      <c r="C22" s="4" t="s">
        <v>24</v>
      </c>
      <c r="D22" s="4">
        <f>((D14*D15)-1)</f>
        <v>23</v>
      </c>
      <c r="E22" s="9">
        <f>SUMSQ(D6:G11)-D17</f>
        <v>1107.9583333333339</v>
      </c>
      <c r="F22" s="13"/>
      <c r="G22" s="13"/>
      <c r="H22" s="13"/>
      <c r="I22" s="13"/>
      <c r="J22" s="13"/>
      <c r="M22" s="15" t="s">
        <v>43</v>
      </c>
      <c r="N22" s="18">
        <v>14.25</v>
      </c>
      <c r="O22" s="15">
        <f>N22+O19</f>
        <v>19.522155894677034</v>
      </c>
      <c r="P22" s="15" t="s">
        <v>44</v>
      </c>
    </row>
    <row r="23" spans="3:16" x14ac:dyDescent="0.25">
      <c r="M23" s="15" t="s">
        <v>45</v>
      </c>
      <c r="N23" s="18">
        <v>17</v>
      </c>
      <c r="O23" s="15">
        <f>N23+O19</f>
        <v>22.272155894677034</v>
      </c>
      <c r="P23" s="15" t="s">
        <v>44</v>
      </c>
    </row>
    <row r="24" spans="3:16" x14ac:dyDescent="0.25">
      <c r="M24" s="15" t="s">
        <v>46</v>
      </c>
      <c r="N24" s="18">
        <v>18.75</v>
      </c>
      <c r="O24" s="15">
        <f>N24+O19</f>
        <v>24.022155894677034</v>
      </c>
      <c r="P24" s="15" t="s">
        <v>44</v>
      </c>
    </row>
    <row r="25" spans="3:16" x14ac:dyDescent="0.25">
      <c r="M25" s="15" t="s">
        <v>48</v>
      </c>
      <c r="N25" s="18">
        <v>26</v>
      </c>
      <c r="O25" s="15">
        <f>N25+O19</f>
        <v>31.272155894677034</v>
      </c>
      <c r="P25" s="15" t="s">
        <v>47</v>
      </c>
    </row>
    <row r="26" spans="3:16" x14ac:dyDescent="0.25">
      <c r="M26" s="15" t="s">
        <v>50</v>
      </c>
      <c r="N26" s="18">
        <v>29.5</v>
      </c>
      <c r="O26" s="15"/>
      <c r="P26" s="15" t="s">
        <v>47</v>
      </c>
    </row>
    <row r="27" spans="3:16" x14ac:dyDescent="0.25">
      <c r="M27" s="15" t="s">
        <v>51</v>
      </c>
      <c r="N27" s="18">
        <v>31.25</v>
      </c>
      <c r="O27" s="15"/>
      <c r="P27" s="15" t="s">
        <v>47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8"/>
  <sheetViews>
    <sheetView topLeftCell="A6" workbookViewId="0">
      <selection activeCell="O20" sqref="O20"/>
    </sheetView>
  </sheetViews>
  <sheetFormatPr defaultRowHeight="15" x14ac:dyDescent="0.25"/>
  <cols>
    <col min="13" max="16" width="16.42578125" customWidth="1"/>
  </cols>
  <sheetData>
    <row r="3" spans="3:9" x14ac:dyDescent="0.25">
      <c r="C3" s="1" t="s">
        <v>31</v>
      </c>
      <c r="H3" s="2"/>
      <c r="I3" s="2"/>
    </row>
    <row r="4" spans="3:9" x14ac:dyDescent="0.25">
      <c r="C4" s="20" t="s">
        <v>1</v>
      </c>
      <c r="D4" s="3" t="s">
        <v>2</v>
      </c>
      <c r="E4" s="3"/>
      <c r="F4" s="3"/>
      <c r="G4" s="3"/>
      <c r="H4" s="20" t="s">
        <v>3</v>
      </c>
      <c r="I4" s="21" t="s">
        <v>4</v>
      </c>
    </row>
    <row r="5" spans="3:9" x14ac:dyDescent="0.25">
      <c r="C5" s="20"/>
      <c r="D5" s="4">
        <v>1</v>
      </c>
      <c r="E5" s="4">
        <v>2</v>
      </c>
      <c r="F5" s="4">
        <v>3</v>
      </c>
      <c r="G5" s="4">
        <v>4</v>
      </c>
      <c r="H5" s="20"/>
      <c r="I5" s="21"/>
    </row>
    <row r="6" spans="3:9" x14ac:dyDescent="0.25">
      <c r="C6" s="4" t="s">
        <v>5</v>
      </c>
      <c r="D6" s="5">
        <v>17</v>
      </c>
      <c r="E6" s="5">
        <v>15</v>
      </c>
      <c r="F6" s="5">
        <v>17</v>
      </c>
      <c r="G6" s="5">
        <v>18</v>
      </c>
      <c r="H6" s="6">
        <f t="shared" ref="H6:H11" si="0">SUM(D6:G6)</f>
        <v>67</v>
      </c>
      <c r="I6" s="6">
        <f t="shared" ref="I6:I11" si="1">AVERAGE(D6:G6)</f>
        <v>16.75</v>
      </c>
    </row>
    <row r="7" spans="3:9" x14ac:dyDescent="0.25">
      <c r="C7" s="4" t="s">
        <v>6</v>
      </c>
      <c r="D7" s="5">
        <v>19</v>
      </c>
      <c r="E7" s="5">
        <v>18</v>
      </c>
      <c r="F7" s="5">
        <v>18</v>
      </c>
      <c r="G7" s="5">
        <v>19</v>
      </c>
      <c r="H7" s="6">
        <f t="shared" si="0"/>
        <v>74</v>
      </c>
      <c r="I7" s="6">
        <f t="shared" si="1"/>
        <v>18.5</v>
      </c>
    </row>
    <row r="8" spans="3:9" x14ac:dyDescent="0.25">
      <c r="C8" s="4" t="s">
        <v>7</v>
      </c>
      <c r="D8" s="5">
        <v>24</v>
      </c>
      <c r="E8" s="5">
        <v>22</v>
      </c>
      <c r="F8" s="5">
        <v>20</v>
      </c>
      <c r="G8" s="5">
        <v>21</v>
      </c>
      <c r="H8" s="6">
        <f t="shared" si="0"/>
        <v>87</v>
      </c>
      <c r="I8" s="6">
        <f t="shared" si="1"/>
        <v>21.75</v>
      </c>
    </row>
    <row r="9" spans="3:9" x14ac:dyDescent="0.25">
      <c r="C9" s="4" t="s">
        <v>8</v>
      </c>
      <c r="D9" s="5">
        <v>26</v>
      </c>
      <c r="E9" s="5">
        <v>30</v>
      </c>
      <c r="F9" s="5">
        <v>34</v>
      </c>
      <c r="G9" s="5">
        <v>34</v>
      </c>
      <c r="H9" s="6">
        <f t="shared" si="0"/>
        <v>124</v>
      </c>
      <c r="I9" s="6">
        <f t="shared" si="1"/>
        <v>31</v>
      </c>
    </row>
    <row r="10" spans="3:9" x14ac:dyDescent="0.25">
      <c r="C10" s="4" t="s">
        <v>9</v>
      </c>
      <c r="D10" s="5">
        <v>28</v>
      </c>
      <c r="E10" s="5">
        <v>31</v>
      </c>
      <c r="F10" s="5">
        <v>33</v>
      </c>
      <c r="G10" s="5">
        <v>33</v>
      </c>
      <c r="H10" s="6">
        <f t="shared" si="0"/>
        <v>125</v>
      </c>
      <c r="I10" s="6">
        <f t="shared" si="1"/>
        <v>31.25</v>
      </c>
    </row>
    <row r="11" spans="3:9" x14ac:dyDescent="0.25">
      <c r="C11" s="4" t="s">
        <v>10</v>
      </c>
      <c r="D11" s="5">
        <v>31</v>
      </c>
      <c r="E11" s="5">
        <v>32</v>
      </c>
      <c r="F11" s="5">
        <v>37</v>
      </c>
      <c r="G11" s="5">
        <v>37</v>
      </c>
      <c r="H11" s="6">
        <f t="shared" si="0"/>
        <v>137</v>
      </c>
      <c r="I11" s="6">
        <f t="shared" si="1"/>
        <v>34.25</v>
      </c>
    </row>
    <row r="12" spans="3:9" x14ac:dyDescent="0.25">
      <c r="C12" s="4" t="s">
        <v>3</v>
      </c>
      <c r="D12" s="5">
        <f>SUM(D6:D11)</f>
        <v>145</v>
      </c>
      <c r="E12" s="5">
        <f>SUM(E6:E11)</f>
        <v>148</v>
      </c>
      <c r="F12" s="5">
        <f>SUM(F6:F11)</f>
        <v>159</v>
      </c>
      <c r="G12" s="5">
        <f>SUM(G6:G11)</f>
        <v>162</v>
      </c>
      <c r="H12" s="5">
        <f>SUM(H6:H11)</f>
        <v>614</v>
      </c>
      <c r="I12" s="6"/>
    </row>
    <row r="14" spans="3:9" x14ac:dyDescent="0.25">
      <c r="C14" s="7" t="s">
        <v>11</v>
      </c>
      <c r="D14" s="7">
        <v>6</v>
      </c>
      <c r="H14" s="2"/>
      <c r="I14" s="2"/>
    </row>
    <row r="15" spans="3:9" x14ac:dyDescent="0.25">
      <c r="C15" s="7" t="s">
        <v>12</v>
      </c>
      <c r="D15" s="7">
        <v>4</v>
      </c>
      <c r="H15" s="2"/>
      <c r="I15" s="2"/>
    </row>
    <row r="17" spans="3:16" x14ac:dyDescent="0.25">
      <c r="C17" s="4" t="s">
        <v>13</v>
      </c>
      <c r="D17" s="4">
        <f>SUMSQ(H12)/(D14*D15)</f>
        <v>15708.166666666666</v>
      </c>
    </row>
    <row r="18" spans="3:16" x14ac:dyDescent="0.25">
      <c r="C18" s="8"/>
      <c r="H18" s="22"/>
      <c r="I18" s="22"/>
    </row>
    <row r="19" spans="3:16" x14ac:dyDescent="0.25">
      <c r="C19" s="4" t="s">
        <v>14</v>
      </c>
      <c r="D19" s="4" t="s">
        <v>15</v>
      </c>
      <c r="E19" s="4" t="s">
        <v>16</v>
      </c>
      <c r="F19" s="4" t="s">
        <v>17</v>
      </c>
      <c r="G19" s="4" t="s">
        <v>18</v>
      </c>
      <c r="H19" s="4" t="s">
        <v>19</v>
      </c>
      <c r="I19" s="4" t="s">
        <v>20</v>
      </c>
      <c r="J19" s="4" t="s">
        <v>21</v>
      </c>
      <c r="M19" s="15" t="s">
        <v>36</v>
      </c>
      <c r="N19" s="15" t="s">
        <v>37</v>
      </c>
      <c r="O19" s="15" t="s">
        <v>38</v>
      </c>
      <c r="P19" s="16"/>
    </row>
    <row r="20" spans="3:16" x14ac:dyDescent="0.25">
      <c r="C20" s="4" t="s">
        <v>1</v>
      </c>
      <c r="D20" s="4">
        <f>D14-1</f>
        <v>5</v>
      </c>
      <c r="E20" s="9">
        <f>SUMSQ(H6:H11)/D15-D17</f>
        <v>1117.8333333333339</v>
      </c>
      <c r="F20" s="9">
        <f>E20/D20</f>
        <v>223.56666666666678</v>
      </c>
      <c r="G20" s="9">
        <f>F20/F21</f>
        <v>37.964150943396241</v>
      </c>
      <c r="H20" s="10" t="s">
        <v>56</v>
      </c>
      <c r="I20" s="11">
        <f>FINV(0.05,D20,D21)</f>
        <v>2.77285315299783</v>
      </c>
      <c r="J20" s="11">
        <f>FINV(0.01, D20, D21)</f>
        <v>4.2478821502317352</v>
      </c>
      <c r="M20" s="15">
        <f>SQRT(F21/4)</f>
        <v>1.2133516482134197</v>
      </c>
      <c r="N20" s="15">
        <v>4.28</v>
      </c>
      <c r="O20" s="23">
        <f>M20*N20</f>
        <v>5.1931450543534368</v>
      </c>
      <c r="P20" s="16"/>
    </row>
    <row r="21" spans="3:16" x14ac:dyDescent="0.25">
      <c r="C21" s="4" t="s">
        <v>23</v>
      </c>
      <c r="D21" s="4">
        <f>D22-D20</f>
        <v>18</v>
      </c>
      <c r="E21" s="9">
        <f>E22-E20</f>
        <v>106</v>
      </c>
      <c r="F21" s="9">
        <f>E21/D21</f>
        <v>5.8888888888888893</v>
      </c>
      <c r="G21" s="12"/>
      <c r="H21" s="12"/>
      <c r="I21" s="12"/>
      <c r="J21" s="12"/>
      <c r="M21" s="16"/>
      <c r="N21" s="16"/>
      <c r="O21" s="16"/>
      <c r="P21" s="16"/>
    </row>
    <row r="22" spans="3:16" x14ac:dyDescent="0.25">
      <c r="C22" s="4" t="s">
        <v>24</v>
      </c>
      <c r="D22" s="4">
        <f>((D14*D15)-1)</f>
        <v>23</v>
      </c>
      <c r="E22" s="9">
        <f>SUMSQ(D6:G11)-D17</f>
        <v>1223.8333333333339</v>
      </c>
      <c r="F22" s="13"/>
      <c r="G22" s="13"/>
      <c r="H22" s="13"/>
      <c r="I22" s="13"/>
      <c r="J22" s="13"/>
      <c r="M22" s="15" t="s">
        <v>39</v>
      </c>
      <c r="N22" s="15" t="s">
        <v>40</v>
      </c>
      <c r="O22" s="15" t="s">
        <v>41</v>
      </c>
      <c r="P22" s="15" t="s">
        <v>42</v>
      </c>
    </row>
    <row r="23" spans="3:16" x14ac:dyDescent="0.25">
      <c r="M23" s="15" t="s">
        <v>43</v>
      </c>
      <c r="N23" s="18">
        <v>16.75</v>
      </c>
      <c r="O23" s="15">
        <f>N23+O20</f>
        <v>21.943145054353437</v>
      </c>
      <c r="P23" s="15" t="s">
        <v>44</v>
      </c>
    </row>
    <row r="24" spans="3:16" x14ac:dyDescent="0.25">
      <c r="M24" s="15" t="s">
        <v>45</v>
      </c>
      <c r="N24" s="18">
        <v>18.5</v>
      </c>
      <c r="O24" s="15">
        <f>N24+O20</f>
        <v>23.693145054353437</v>
      </c>
      <c r="P24" s="15" t="s">
        <v>44</v>
      </c>
    </row>
    <row r="25" spans="3:16" x14ac:dyDescent="0.25">
      <c r="M25" s="15" t="s">
        <v>46</v>
      </c>
      <c r="N25" s="18">
        <v>21.75</v>
      </c>
      <c r="O25" s="15">
        <f>N25+O20</f>
        <v>26.943145054353437</v>
      </c>
      <c r="P25" s="15" t="s">
        <v>44</v>
      </c>
    </row>
    <row r="26" spans="3:16" x14ac:dyDescent="0.25">
      <c r="M26" s="15" t="s">
        <v>48</v>
      </c>
      <c r="N26" s="18">
        <v>31</v>
      </c>
      <c r="O26" s="15">
        <f>N26+O20</f>
        <v>36.193145054353437</v>
      </c>
      <c r="P26" s="15" t="s">
        <v>47</v>
      </c>
    </row>
    <row r="27" spans="3:16" x14ac:dyDescent="0.25">
      <c r="M27" s="15" t="s">
        <v>50</v>
      </c>
      <c r="N27" s="18">
        <v>31.25</v>
      </c>
      <c r="O27" s="15"/>
      <c r="P27" s="15" t="s">
        <v>47</v>
      </c>
    </row>
    <row r="28" spans="3:16" x14ac:dyDescent="0.25">
      <c r="M28" s="15" t="s">
        <v>51</v>
      </c>
      <c r="N28" s="18">
        <v>34.25</v>
      </c>
      <c r="O28" s="15"/>
      <c r="P28" s="15" t="s">
        <v>47</v>
      </c>
    </row>
  </sheetData>
  <sortState ref="M23:P28">
    <sortCondition ref="N23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topLeftCell="A5" workbookViewId="0">
      <selection activeCell="O19" sqref="O19"/>
    </sheetView>
  </sheetViews>
  <sheetFormatPr defaultRowHeight="15" x14ac:dyDescent="0.25"/>
  <cols>
    <col min="13" max="16" width="15.85546875" customWidth="1"/>
  </cols>
  <sheetData>
    <row r="3" spans="3:9" x14ac:dyDescent="0.25">
      <c r="C3" s="1" t="s">
        <v>35</v>
      </c>
      <c r="H3" s="2"/>
      <c r="I3" s="2"/>
    </row>
    <row r="4" spans="3:9" x14ac:dyDescent="0.25">
      <c r="C4" s="20" t="s">
        <v>1</v>
      </c>
      <c r="D4" s="3" t="s">
        <v>2</v>
      </c>
      <c r="E4" s="3"/>
      <c r="F4" s="3"/>
      <c r="G4" s="3"/>
      <c r="H4" s="20" t="s">
        <v>3</v>
      </c>
      <c r="I4" s="21" t="s">
        <v>4</v>
      </c>
    </row>
    <row r="5" spans="3:9" x14ac:dyDescent="0.25">
      <c r="C5" s="20"/>
      <c r="D5" s="4">
        <v>1</v>
      </c>
      <c r="E5" s="4">
        <v>2</v>
      </c>
      <c r="F5" s="4">
        <v>3</v>
      </c>
      <c r="G5" s="4">
        <v>4</v>
      </c>
      <c r="H5" s="20"/>
      <c r="I5" s="21"/>
    </row>
    <row r="6" spans="3:9" x14ac:dyDescent="0.25">
      <c r="C6" s="4" t="s">
        <v>5</v>
      </c>
      <c r="D6" s="5">
        <v>18</v>
      </c>
      <c r="E6" s="5">
        <v>16</v>
      </c>
      <c r="F6" s="5">
        <v>23</v>
      </c>
      <c r="G6" s="5">
        <v>20</v>
      </c>
      <c r="H6" s="6">
        <f t="shared" ref="H6:H11" si="0">SUM(D6:G6)</f>
        <v>77</v>
      </c>
      <c r="I6" s="6">
        <f t="shared" ref="I6:I11" si="1">AVERAGE(D6:G6)</f>
        <v>19.25</v>
      </c>
    </row>
    <row r="7" spans="3:9" x14ac:dyDescent="0.25">
      <c r="C7" s="4" t="s">
        <v>6</v>
      </c>
      <c r="D7" s="5">
        <v>21</v>
      </c>
      <c r="E7" s="5">
        <v>22</v>
      </c>
      <c r="F7" s="5">
        <v>25</v>
      </c>
      <c r="G7" s="5">
        <v>21</v>
      </c>
      <c r="H7" s="6">
        <f t="shared" si="0"/>
        <v>89</v>
      </c>
      <c r="I7" s="6">
        <f t="shared" si="1"/>
        <v>22.25</v>
      </c>
    </row>
    <row r="8" spans="3:9" x14ac:dyDescent="0.25">
      <c r="C8" s="4" t="s">
        <v>7</v>
      </c>
      <c r="D8" s="5">
        <v>25</v>
      </c>
      <c r="E8" s="5">
        <v>24</v>
      </c>
      <c r="F8" s="5">
        <v>24</v>
      </c>
      <c r="G8" s="5">
        <v>22</v>
      </c>
      <c r="H8" s="6">
        <f t="shared" si="0"/>
        <v>95</v>
      </c>
      <c r="I8" s="6">
        <f t="shared" si="1"/>
        <v>23.75</v>
      </c>
    </row>
    <row r="9" spans="3:9" x14ac:dyDescent="0.25">
      <c r="C9" s="4" t="s">
        <v>8</v>
      </c>
      <c r="D9" s="5">
        <v>29</v>
      </c>
      <c r="E9" s="5">
        <v>37</v>
      </c>
      <c r="F9" s="5">
        <v>37</v>
      </c>
      <c r="G9" s="5">
        <v>37</v>
      </c>
      <c r="H9" s="6">
        <f t="shared" si="0"/>
        <v>140</v>
      </c>
      <c r="I9" s="6">
        <f t="shared" si="1"/>
        <v>35</v>
      </c>
    </row>
    <row r="10" spans="3:9" x14ac:dyDescent="0.25">
      <c r="C10" s="4" t="s">
        <v>9</v>
      </c>
      <c r="D10" s="5">
        <v>30</v>
      </c>
      <c r="E10" s="5">
        <v>38</v>
      </c>
      <c r="F10" s="5">
        <v>39</v>
      </c>
      <c r="G10" s="5">
        <v>39</v>
      </c>
      <c r="H10" s="6">
        <f t="shared" si="0"/>
        <v>146</v>
      </c>
      <c r="I10" s="6">
        <f t="shared" si="1"/>
        <v>36.5</v>
      </c>
    </row>
    <row r="11" spans="3:9" x14ac:dyDescent="0.25">
      <c r="C11" s="4" t="s">
        <v>10</v>
      </c>
      <c r="D11" s="5">
        <v>34</v>
      </c>
      <c r="E11" s="5">
        <v>35</v>
      </c>
      <c r="F11" s="5">
        <v>40</v>
      </c>
      <c r="G11" s="5">
        <v>40</v>
      </c>
      <c r="H11" s="6">
        <f t="shared" si="0"/>
        <v>149</v>
      </c>
      <c r="I11" s="6">
        <f t="shared" si="1"/>
        <v>37.25</v>
      </c>
    </row>
    <row r="12" spans="3:9" x14ac:dyDescent="0.25">
      <c r="C12" s="4" t="s">
        <v>3</v>
      </c>
      <c r="D12" s="5">
        <f>SUM(D6:D11)</f>
        <v>157</v>
      </c>
      <c r="E12" s="5">
        <f>SUM(E6:E11)</f>
        <v>172</v>
      </c>
      <c r="F12" s="5">
        <f>SUM(F6:F11)</f>
        <v>188</v>
      </c>
      <c r="G12" s="5">
        <f>SUM(G6:G11)</f>
        <v>179</v>
      </c>
      <c r="H12" s="5">
        <f>SUM(H6:H11)</f>
        <v>696</v>
      </c>
      <c r="I12" s="6"/>
    </row>
    <row r="14" spans="3:9" x14ac:dyDescent="0.25">
      <c r="C14" s="7" t="s">
        <v>11</v>
      </c>
      <c r="D14" s="7">
        <v>6</v>
      </c>
      <c r="H14" s="2"/>
      <c r="I14" s="2"/>
    </row>
    <row r="15" spans="3:9" x14ac:dyDescent="0.25">
      <c r="C15" s="7" t="s">
        <v>12</v>
      </c>
      <c r="D15" s="7">
        <v>4</v>
      </c>
      <c r="H15" s="2"/>
      <c r="I15" s="2"/>
    </row>
    <row r="17" spans="3:16" x14ac:dyDescent="0.25">
      <c r="C17" s="4" t="s">
        <v>13</v>
      </c>
      <c r="D17" s="4">
        <f>SUMSQ(H12)/(D14*D15)</f>
        <v>20184</v>
      </c>
    </row>
    <row r="18" spans="3:16" x14ac:dyDescent="0.25">
      <c r="C18" s="8"/>
      <c r="H18" s="22"/>
      <c r="I18" s="22"/>
      <c r="M18" s="15" t="s">
        <v>36</v>
      </c>
      <c r="N18" s="15" t="s">
        <v>37</v>
      </c>
      <c r="O18" s="15" t="s">
        <v>38</v>
      </c>
      <c r="P18" s="16"/>
    </row>
    <row r="19" spans="3:16" x14ac:dyDescent="0.25">
      <c r="C19" s="4" t="s">
        <v>14</v>
      </c>
      <c r="D19" s="4" t="s">
        <v>15</v>
      </c>
      <c r="E19" s="4" t="s">
        <v>16</v>
      </c>
      <c r="F19" s="4" t="s">
        <v>17</v>
      </c>
      <c r="G19" s="4" t="s">
        <v>18</v>
      </c>
      <c r="H19" s="4" t="s">
        <v>19</v>
      </c>
      <c r="I19" s="4" t="s">
        <v>20</v>
      </c>
      <c r="J19" s="4" t="s">
        <v>21</v>
      </c>
      <c r="M19" s="15">
        <f>SQRT(F21/4)</f>
        <v>1.5723301886761007</v>
      </c>
      <c r="N19" s="15">
        <v>4.28</v>
      </c>
      <c r="O19" s="23">
        <f>M19*N19</f>
        <v>6.7295732075337114</v>
      </c>
      <c r="P19" s="16"/>
    </row>
    <row r="20" spans="3:16" x14ac:dyDescent="0.25">
      <c r="C20" s="4" t="s">
        <v>1</v>
      </c>
      <c r="D20" s="4">
        <f>D14-1</f>
        <v>5</v>
      </c>
      <c r="E20" s="9">
        <f>SUMSQ(H6:H11)/D15-D17</f>
        <v>1314</v>
      </c>
      <c r="F20" s="9">
        <f>E20/D20</f>
        <v>262.8</v>
      </c>
      <c r="G20" s="9">
        <f>F20/F21</f>
        <v>26.575280898876404</v>
      </c>
      <c r="H20" s="10" t="s">
        <v>56</v>
      </c>
      <c r="I20" s="11">
        <f>FINV(0.05,D20,D21)</f>
        <v>2.77285315299783</v>
      </c>
      <c r="J20" s="11">
        <f>FINV(0.01, D20, D21)</f>
        <v>4.2478821502317352</v>
      </c>
      <c r="M20" s="16"/>
      <c r="N20" s="16"/>
      <c r="O20" s="16"/>
      <c r="P20" s="16"/>
    </row>
    <row r="21" spans="3:16" x14ac:dyDescent="0.25">
      <c r="C21" s="4" t="s">
        <v>23</v>
      </c>
      <c r="D21" s="4">
        <f>D22-D20</f>
        <v>18</v>
      </c>
      <c r="E21" s="9">
        <f>E22-E20</f>
        <v>178</v>
      </c>
      <c r="F21" s="9">
        <f>E21/D21</f>
        <v>9.8888888888888893</v>
      </c>
      <c r="G21" s="12"/>
      <c r="H21" s="12"/>
      <c r="I21" s="12"/>
      <c r="J21" s="12"/>
      <c r="M21" s="15" t="s">
        <v>39</v>
      </c>
      <c r="N21" s="15" t="s">
        <v>40</v>
      </c>
      <c r="O21" s="15" t="s">
        <v>41</v>
      </c>
      <c r="P21" s="15" t="s">
        <v>42</v>
      </c>
    </row>
    <row r="22" spans="3:16" x14ac:dyDescent="0.25">
      <c r="C22" s="4" t="s">
        <v>24</v>
      </c>
      <c r="D22" s="4">
        <f>((D14*D15)-1)</f>
        <v>23</v>
      </c>
      <c r="E22" s="9">
        <f>SUMSQ(D6:G11)-D17</f>
        <v>1492</v>
      </c>
      <c r="F22" s="13"/>
      <c r="G22" s="13"/>
      <c r="H22" s="13"/>
      <c r="I22" s="13"/>
      <c r="J22" s="13"/>
      <c r="M22" s="15" t="s">
        <v>43</v>
      </c>
      <c r="N22" s="18">
        <v>19.25</v>
      </c>
      <c r="O22" s="15">
        <f>N22+O19</f>
        <v>25.979573207533711</v>
      </c>
      <c r="P22" s="15" t="s">
        <v>44</v>
      </c>
    </row>
    <row r="23" spans="3:16" x14ac:dyDescent="0.25">
      <c r="M23" s="15" t="s">
        <v>45</v>
      </c>
      <c r="N23" s="18">
        <v>22.25</v>
      </c>
      <c r="O23" s="15">
        <f>N23+O19</f>
        <v>28.979573207533711</v>
      </c>
      <c r="P23" s="15" t="s">
        <v>44</v>
      </c>
    </row>
    <row r="24" spans="3:16" x14ac:dyDescent="0.25">
      <c r="M24" s="15" t="s">
        <v>46</v>
      </c>
      <c r="N24" s="18">
        <v>23.75</v>
      </c>
      <c r="O24" s="15">
        <f>N24+O19</f>
        <v>30.479573207533711</v>
      </c>
      <c r="P24" s="15" t="s">
        <v>44</v>
      </c>
    </row>
    <row r="25" spans="3:16" x14ac:dyDescent="0.25">
      <c r="M25" s="15" t="s">
        <v>48</v>
      </c>
      <c r="N25" s="18">
        <v>35</v>
      </c>
      <c r="O25" s="15">
        <f>N25+O19</f>
        <v>41.729573207533711</v>
      </c>
      <c r="P25" s="15" t="s">
        <v>47</v>
      </c>
    </row>
    <row r="26" spans="3:16" x14ac:dyDescent="0.25">
      <c r="M26" s="15" t="s">
        <v>50</v>
      </c>
      <c r="N26" s="18">
        <v>36.5</v>
      </c>
      <c r="O26" s="15"/>
      <c r="P26" s="15" t="s">
        <v>47</v>
      </c>
    </row>
    <row r="27" spans="3:16" x14ac:dyDescent="0.25">
      <c r="M27" s="15" t="s">
        <v>51</v>
      </c>
      <c r="N27" s="18">
        <v>37.25</v>
      </c>
      <c r="O27" s="15"/>
      <c r="P27" s="15" t="s">
        <v>47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7"/>
  <sheetViews>
    <sheetView topLeftCell="A5" workbookViewId="0">
      <selection activeCell="O19" sqref="O19"/>
    </sheetView>
  </sheetViews>
  <sheetFormatPr defaultRowHeight="15" x14ac:dyDescent="0.25"/>
  <cols>
    <col min="13" max="16" width="15.7109375" customWidth="1"/>
  </cols>
  <sheetData>
    <row r="3" spans="3:9" x14ac:dyDescent="0.25">
      <c r="C3" s="1" t="s">
        <v>32</v>
      </c>
      <c r="H3" s="2"/>
      <c r="I3" s="2"/>
    </row>
    <row r="4" spans="3:9" x14ac:dyDescent="0.25">
      <c r="C4" s="20" t="s">
        <v>1</v>
      </c>
      <c r="D4" s="3" t="s">
        <v>2</v>
      </c>
      <c r="E4" s="3"/>
      <c r="F4" s="3"/>
      <c r="G4" s="3"/>
      <c r="H4" s="20" t="s">
        <v>3</v>
      </c>
      <c r="I4" s="21" t="s">
        <v>4</v>
      </c>
    </row>
    <row r="5" spans="3:9" x14ac:dyDescent="0.25">
      <c r="C5" s="20"/>
      <c r="D5" s="4">
        <v>1</v>
      </c>
      <c r="E5" s="4">
        <v>2</v>
      </c>
      <c r="F5" s="4">
        <v>3</v>
      </c>
      <c r="G5" s="4">
        <v>4</v>
      </c>
      <c r="H5" s="20"/>
      <c r="I5" s="21"/>
    </row>
    <row r="6" spans="3:9" x14ac:dyDescent="0.25">
      <c r="C6" s="4" t="s">
        <v>5</v>
      </c>
      <c r="D6" s="5">
        <v>20</v>
      </c>
      <c r="E6" s="5">
        <v>21</v>
      </c>
      <c r="F6" s="5">
        <v>17</v>
      </c>
      <c r="G6" s="5">
        <v>20</v>
      </c>
      <c r="H6" s="6">
        <f t="shared" ref="H6:H11" si="0">SUM(D6:G6)</f>
        <v>78</v>
      </c>
      <c r="I6" s="6">
        <f t="shared" ref="I6:I11" si="1">AVERAGE(D6:G6)</f>
        <v>19.5</v>
      </c>
    </row>
    <row r="7" spans="3:9" x14ac:dyDescent="0.25">
      <c r="C7" s="4" t="s">
        <v>6</v>
      </c>
      <c r="D7" s="5">
        <v>22</v>
      </c>
      <c r="E7" s="5">
        <v>23</v>
      </c>
      <c r="F7" s="5">
        <v>24</v>
      </c>
      <c r="G7" s="5">
        <v>22</v>
      </c>
      <c r="H7" s="6">
        <f t="shared" si="0"/>
        <v>91</v>
      </c>
      <c r="I7" s="6">
        <f t="shared" si="1"/>
        <v>22.75</v>
      </c>
    </row>
    <row r="8" spans="3:9" x14ac:dyDescent="0.25">
      <c r="C8" s="4" t="s">
        <v>7</v>
      </c>
      <c r="D8" s="5">
        <v>25</v>
      </c>
      <c r="E8" s="5">
        <v>25</v>
      </c>
      <c r="F8" s="5">
        <v>25</v>
      </c>
      <c r="G8" s="5">
        <v>22</v>
      </c>
      <c r="H8" s="6">
        <f t="shared" si="0"/>
        <v>97</v>
      </c>
      <c r="I8" s="6">
        <f t="shared" si="1"/>
        <v>24.25</v>
      </c>
    </row>
    <row r="9" spans="3:9" x14ac:dyDescent="0.25">
      <c r="C9" s="4" t="s">
        <v>8</v>
      </c>
      <c r="D9" s="5">
        <v>34</v>
      </c>
      <c r="E9" s="5">
        <v>36</v>
      </c>
      <c r="F9" s="5">
        <v>36</v>
      </c>
      <c r="G9" s="5">
        <v>36</v>
      </c>
      <c r="H9" s="6">
        <f t="shared" si="0"/>
        <v>142</v>
      </c>
      <c r="I9" s="6">
        <f t="shared" si="1"/>
        <v>35.5</v>
      </c>
    </row>
    <row r="10" spans="3:9" x14ac:dyDescent="0.25">
      <c r="C10" s="4" t="s">
        <v>9</v>
      </c>
      <c r="D10" s="5">
        <v>34</v>
      </c>
      <c r="E10" s="5">
        <v>37</v>
      </c>
      <c r="F10" s="5">
        <v>39</v>
      </c>
      <c r="G10" s="5">
        <v>39</v>
      </c>
      <c r="H10" s="6">
        <f t="shared" si="0"/>
        <v>149</v>
      </c>
      <c r="I10" s="6">
        <f t="shared" si="1"/>
        <v>37.25</v>
      </c>
    </row>
    <row r="11" spans="3:9" x14ac:dyDescent="0.25">
      <c r="C11" s="4" t="s">
        <v>10</v>
      </c>
      <c r="D11" s="5">
        <v>37</v>
      </c>
      <c r="E11" s="5">
        <v>38</v>
      </c>
      <c r="F11" s="5">
        <v>43</v>
      </c>
      <c r="G11" s="5">
        <v>43</v>
      </c>
      <c r="H11" s="6">
        <f t="shared" si="0"/>
        <v>161</v>
      </c>
      <c r="I11" s="6">
        <f t="shared" si="1"/>
        <v>40.25</v>
      </c>
    </row>
    <row r="12" spans="3:9" x14ac:dyDescent="0.25">
      <c r="C12" s="4" t="s">
        <v>3</v>
      </c>
      <c r="D12" s="5">
        <f>SUM(D6:D11)</f>
        <v>172</v>
      </c>
      <c r="E12" s="5">
        <f>SUM(E6:E11)</f>
        <v>180</v>
      </c>
      <c r="F12" s="5">
        <f>SUM(F6:F11)</f>
        <v>184</v>
      </c>
      <c r="G12" s="5">
        <f>SUM(G6:G11)</f>
        <v>182</v>
      </c>
      <c r="H12" s="5">
        <f>SUM(H6:H11)</f>
        <v>718</v>
      </c>
      <c r="I12" s="6"/>
    </row>
    <row r="14" spans="3:9" x14ac:dyDescent="0.25">
      <c r="C14" s="7" t="s">
        <v>11</v>
      </c>
      <c r="D14" s="7">
        <v>6</v>
      </c>
      <c r="H14" s="2"/>
      <c r="I14" s="2"/>
    </row>
    <row r="15" spans="3:9" x14ac:dyDescent="0.25">
      <c r="C15" s="7" t="s">
        <v>12</v>
      </c>
      <c r="D15" s="7">
        <v>4</v>
      </c>
      <c r="H15" s="2"/>
      <c r="I15" s="2"/>
    </row>
    <row r="17" spans="3:16" x14ac:dyDescent="0.25">
      <c r="C17" s="4" t="s">
        <v>13</v>
      </c>
      <c r="D17" s="4">
        <f>SUMSQ(H12)/(D14*D15)</f>
        <v>21480.166666666668</v>
      </c>
    </row>
    <row r="18" spans="3:16" x14ac:dyDescent="0.25">
      <c r="C18" s="8"/>
      <c r="H18" s="22"/>
      <c r="I18" s="22"/>
      <c r="M18" s="15" t="s">
        <v>36</v>
      </c>
      <c r="N18" s="15" t="s">
        <v>37</v>
      </c>
      <c r="O18" s="15" t="s">
        <v>38</v>
      </c>
      <c r="P18" s="16"/>
    </row>
    <row r="19" spans="3:16" x14ac:dyDescent="0.25">
      <c r="C19" s="4" t="s">
        <v>14</v>
      </c>
      <c r="D19" s="4" t="s">
        <v>15</v>
      </c>
      <c r="E19" s="4" t="s">
        <v>16</v>
      </c>
      <c r="F19" s="4" t="s">
        <v>17</v>
      </c>
      <c r="G19" s="4" t="s">
        <v>18</v>
      </c>
      <c r="H19" s="4" t="s">
        <v>19</v>
      </c>
      <c r="I19" s="4" t="s">
        <v>20</v>
      </c>
      <c r="J19" s="4" t="s">
        <v>21</v>
      </c>
      <c r="M19" s="15">
        <f>SQRT(F21/4)</f>
        <v>0.97894501037256088</v>
      </c>
      <c r="N19" s="15">
        <v>4.28</v>
      </c>
      <c r="O19" s="23">
        <f>M19*N19</f>
        <v>4.189884644394561</v>
      </c>
      <c r="P19" s="16"/>
    </row>
    <row r="20" spans="3:16" x14ac:dyDescent="0.25">
      <c r="C20" s="4" t="s">
        <v>1</v>
      </c>
      <c r="D20" s="4">
        <f>D14-1</f>
        <v>5</v>
      </c>
      <c r="E20" s="9">
        <f>SUMSQ(H6:H11)/D15-D17</f>
        <v>1534.8333333333321</v>
      </c>
      <c r="F20" s="9">
        <f>E20/D20</f>
        <v>306.96666666666641</v>
      </c>
      <c r="G20" s="9">
        <f>F20/F21</f>
        <v>80.078260869565142</v>
      </c>
      <c r="H20" s="10" t="s">
        <v>56</v>
      </c>
      <c r="I20" s="11">
        <f>FINV(0.05,D20,D21)</f>
        <v>2.77285315299783</v>
      </c>
      <c r="J20" s="11">
        <f>FINV(0.01, D20, D21)</f>
        <v>4.2478821502317352</v>
      </c>
      <c r="M20" s="16"/>
      <c r="N20" s="16"/>
      <c r="O20" s="16"/>
      <c r="P20" s="16"/>
    </row>
    <row r="21" spans="3:16" x14ac:dyDescent="0.25">
      <c r="C21" s="4" t="s">
        <v>23</v>
      </c>
      <c r="D21" s="4">
        <f>D22-D20</f>
        <v>18</v>
      </c>
      <c r="E21" s="9">
        <f>E22-E20</f>
        <v>69</v>
      </c>
      <c r="F21" s="9">
        <f>E21/D21</f>
        <v>3.8333333333333335</v>
      </c>
      <c r="G21" s="12"/>
      <c r="H21" s="12"/>
      <c r="I21" s="12"/>
      <c r="J21" s="12"/>
      <c r="M21" s="15" t="s">
        <v>39</v>
      </c>
      <c r="N21" s="15" t="s">
        <v>40</v>
      </c>
      <c r="O21" s="15" t="s">
        <v>41</v>
      </c>
      <c r="P21" s="15" t="s">
        <v>42</v>
      </c>
    </row>
    <row r="22" spans="3:16" x14ac:dyDescent="0.25">
      <c r="C22" s="4" t="s">
        <v>24</v>
      </c>
      <c r="D22" s="4">
        <f>((D14*D15)-1)</f>
        <v>23</v>
      </c>
      <c r="E22" s="9">
        <f>SUMSQ(D6:G11)-D17</f>
        <v>1603.8333333333321</v>
      </c>
      <c r="F22" s="13"/>
      <c r="G22" s="13"/>
      <c r="H22" s="13"/>
      <c r="I22" s="13"/>
      <c r="J22" s="13"/>
      <c r="M22" s="15" t="s">
        <v>43</v>
      </c>
      <c r="N22" s="18">
        <v>19.5</v>
      </c>
      <c r="O22" s="19">
        <f>N22+O19</f>
        <v>23.68988464439456</v>
      </c>
      <c r="P22" s="15" t="s">
        <v>44</v>
      </c>
    </row>
    <row r="23" spans="3:16" x14ac:dyDescent="0.25">
      <c r="M23" s="15" t="s">
        <v>45</v>
      </c>
      <c r="N23" s="18">
        <v>22.75</v>
      </c>
      <c r="O23" s="19">
        <f>N23+O19</f>
        <v>26.93988464439456</v>
      </c>
      <c r="P23" s="15" t="s">
        <v>49</v>
      </c>
    </row>
    <row r="24" spans="3:16" x14ac:dyDescent="0.25">
      <c r="M24" s="15" t="s">
        <v>46</v>
      </c>
      <c r="N24" s="18">
        <v>24.25</v>
      </c>
      <c r="O24" s="19">
        <f>N24+O19</f>
        <v>28.43988464439456</v>
      </c>
      <c r="P24" s="15" t="s">
        <v>47</v>
      </c>
    </row>
    <row r="25" spans="3:16" x14ac:dyDescent="0.25">
      <c r="M25" s="15" t="s">
        <v>48</v>
      </c>
      <c r="N25" s="18">
        <v>35.5</v>
      </c>
      <c r="O25" s="15">
        <f>N25+O19</f>
        <v>39.68988464439456</v>
      </c>
      <c r="P25" s="15" t="s">
        <v>54</v>
      </c>
    </row>
    <row r="26" spans="3:16" x14ac:dyDescent="0.25">
      <c r="M26" s="15" t="s">
        <v>50</v>
      </c>
      <c r="N26" s="18">
        <v>37.25</v>
      </c>
      <c r="O26" s="15">
        <f>N26+O19</f>
        <v>41.43988464439456</v>
      </c>
      <c r="P26" s="15" t="s">
        <v>55</v>
      </c>
    </row>
    <row r="27" spans="3:16" x14ac:dyDescent="0.25">
      <c r="M27" s="15" t="s">
        <v>51</v>
      </c>
      <c r="N27" s="18">
        <v>40.25</v>
      </c>
      <c r="O27" s="15"/>
      <c r="P27" s="15" t="s">
        <v>53</v>
      </c>
    </row>
  </sheetData>
  <sortState ref="M22:P27">
    <sortCondition ref="N22"/>
  </sortState>
  <mergeCells count="4">
    <mergeCell ref="C4:C5"/>
    <mergeCell ref="H4:H5"/>
    <mergeCell ref="I4:I5"/>
    <mergeCell ref="H18:I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14 HST</vt:lpstr>
      <vt:lpstr>21 HST</vt:lpstr>
      <vt:lpstr>28 HST</vt:lpstr>
      <vt:lpstr>35 HST</vt:lpstr>
      <vt:lpstr>42 HST</vt:lpstr>
      <vt:lpstr>49 HST</vt:lpstr>
      <vt:lpstr>56 HST</vt:lpstr>
      <vt:lpstr>63 HST</vt:lpstr>
      <vt:lpstr>70 HST</vt:lpstr>
      <vt:lpstr>77 HST</vt:lpstr>
      <vt:lpstr>84 HST</vt:lpstr>
      <vt:lpstr>91 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2022-10-30T17:01:04Z</dcterms:created>
  <dcterms:modified xsi:type="dcterms:W3CDTF">2022-12-22T18:54:55Z</dcterms:modified>
</cp:coreProperties>
</file>