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E:\FD\"/>
    </mc:Choice>
  </mc:AlternateContent>
  <xr:revisionPtr revIDLastSave="0" documentId="13_ncr:1_{FB4BFF07-7443-4D5F-B02F-4122118EFC20}" xr6:coauthVersionLast="47" xr6:coauthVersionMax="47" xr10:uidLastSave="{00000000-0000-0000-0000-000000000000}"/>
  <bookViews>
    <workbookView xWindow="-120" yWindow="-120" windowWidth="29040" windowHeight="15720" activeTab="1" xr2:uid="{894B9444-DD0A-4501-82EB-49F3F2D86E73}"/>
  </bookViews>
  <sheets>
    <sheet name="UNP " sheetId="1" r:id="rId1"/>
    <sheet name="Strip" sheetId="3" r:id="rId2"/>
    <sheet name="Siku" sheetId="2" r:id="rId3"/>
    <sheet name="Pipa" sheetId="4" r:id="rId4"/>
    <sheet name="Layout" sheetId="6" r:id="rId5"/>
  </sheets>
  <definedNames>
    <definedName name="_xlnm._FilterDatabase" localSheetId="3" hidden="1">Pipa!$A$4:$S$13</definedName>
    <definedName name="_xlnm._FilterDatabase" localSheetId="2" hidden="1">Siku!$A$3:$S$63</definedName>
    <definedName name="_xlnm._FilterDatabase" localSheetId="1" hidden="1">Strip!$A$3:$S$159</definedName>
    <definedName name="_xlnm._FilterDatabase" localSheetId="0" hidden="1">'UNP '!$A$3:$S$58</definedName>
    <definedName name="_xlnm.Print_Area" localSheetId="3">Pipa!$A$2:$J$74</definedName>
    <definedName name="_xlnm.Print_Area" localSheetId="2">Siku!$A$3:$S$66</definedName>
    <definedName name="_xlnm.Print_Area" localSheetId="1">Strip!$A$3:$J$159</definedName>
    <definedName name="_xlnm.Print_Area" localSheetId="0">'UNP '!$A$3:$P$52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6" i="2" l="1"/>
  <c r="J66" i="2"/>
  <c r="M66" i="2"/>
  <c r="N66" i="2"/>
  <c r="L11" i="6"/>
  <c r="R8" i="6"/>
  <c r="N5" i="6"/>
  <c r="K142" i="3"/>
  <c r="L142" i="3"/>
  <c r="M142" i="3" s="1"/>
  <c r="N142" i="3"/>
  <c r="G142" i="3"/>
  <c r="H142" i="3"/>
  <c r="I142" i="3"/>
  <c r="F9" i="3"/>
  <c r="J9" i="3"/>
  <c r="G7" i="3"/>
  <c r="H7" i="3" s="1"/>
  <c r="I7" i="3" s="1"/>
  <c r="K7" i="3"/>
  <c r="L7" i="3"/>
  <c r="M7" i="3"/>
  <c r="N7" i="3"/>
  <c r="K6" i="3"/>
  <c r="L6" i="3" s="1"/>
  <c r="M6" i="3" s="1"/>
  <c r="N6" i="3"/>
  <c r="K8" i="3"/>
  <c r="L8" i="3" s="1"/>
  <c r="M8" i="3" s="1"/>
  <c r="N8" i="3"/>
  <c r="G6" i="3"/>
  <c r="H6" i="3" s="1"/>
  <c r="I6" i="3" s="1"/>
  <c r="K52" i="2"/>
  <c r="L52" i="2" s="1"/>
  <c r="M52" i="2" s="1"/>
  <c r="N52" i="2"/>
  <c r="K53" i="2"/>
  <c r="L53" i="2"/>
  <c r="M53" i="2"/>
  <c r="N53" i="2"/>
  <c r="K54" i="2"/>
  <c r="L54" i="2"/>
  <c r="M54" i="2"/>
  <c r="N54" i="2"/>
  <c r="K65" i="2"/>
  <c r="L65" i="2"/>
  <c r="M65" i="2"/>
  <c r="N65" i="2"/>
  <c r="K64" i="2"/>
  <c r="L64" i="2" s="1"/>
  <c r="M64" i="2" s="1"/>
  <c r="N64" i="2"/>
  <c r="K62" i="2"/>
  <c r="L62" i="2"/>
  <c r="M62" i="2" s="1"/>
  <c r="N62" i="2"/>
  <c r="K61" i="2"/>
  <c r="L61" i="2"/>
  <c r="M61" i="2"/>
  <c r="N61" i="2"/>
  <c r="K60" i="2"/>
  <c r="L60" i="2" s="1"/>
  <c r="M60" i="2" s="1"/>
  <c r="N60" i="2"/>
  <c r="I52" i="2"/>
  <c r="I53" i="2"/>
  <c r="I54" i="2"/>
  <c r="H52" i="2"/>
  <c r="H53" i="2"/>
  <c r="H54" i="2"/>
  <c r="G52" i="2"/>
  <c r="G53" i="2"/>
  <c r="G54" i="2"/>
  <c r="G65" i="2"/>
  <c r="H65" i="2"/>
  <c r="I65" i="2" s="1"/>
  <c r="I66" i="2" s="1"/>
  <c r="G62" i="2"/>
  <c r="H62" i="2"/>
  <c r="I62" i="2"/>
  <c r="G61" i="2"/>
  <c r="H61" i="2"/>
  <c r="I61" i="2"/>
  <c r="G60" i="2"/>
  <c r="H60" i="2"/>
  <c r="I60" i="2"/>
  <c r="G64" i="2"/>
  <c r="H64" i="2" s="1"/>
  <c r="I64" i="2" s="1"/>
  <c r="J49" i="2"/>
  <c r="F49" i="2"/>
  <c r="N39" i="2"/>
  <c r="N40" i="2"/>
  <c r="N41" i="2"/>
  <c r="K39" i="2"/>
  <c r="L39" i="2" s="1"/>
  <c r="M39" i="2" s="1"/>
  <c r="K40" i="2"/>
  <c r="L40" i="2" s="1"/>
  <c r="M40" i="2" s="1"/>
  <c r="K41" i="2"/>
  <c r="L41" i="2" s="1"/>
  <c r="M41" i="2" s="1"/>
  <c r="G39" i="2"/>
  <c r="H39" i="2" s="1"/>
  <c r="I39" i="2" s="1"/>
  <c r="G40" i="2"/>
  <c r="H40" i="2" s="1"/>
  <c r="I40" i="2" s="1"/>
  <c r="G41" i="2"/>
  <c r="H41" i="2" s="1"/>
  <c r="I41" i="2" s="1"/>
  <c r="N24" i="2"/>
  <c r="N25" i="2"/>
  <c r="N26" i="2"/>
  <c r="N27" i="2"/>
  <c r="N28" i="2"/>
  <c r="K24" i="2"/>
  <c r="L24" i="2" s="1"/>
  <c r="M24" i="2" s="1"/>
  <c r="K25" i="2"/>
  <c r="L25" i="2" s="1"/>
  <c r="M25" i="2" s="1"/>
  <c r="K26" i="2"/>
  <c r="L26" i="2" s="1"/>
  <c r="M26" i="2" s="1"/>
  <c r="K27" i="2"/>
  <c r="L27" i="2" s="1"/>
  <c r="M27" i="2" s="1"/>
  <c r="K28" i="2"/>
  <c r="L28" i="2" s="1"/>
  <c r="M28" i="2" s="1"/>
  <c r="J36" i="2"/>
  <c r="G24" i="2"/>
  <c r="H24" i="2" s="1"/>
  <c r="I24" i="2" s="1"/>
  <c r="G25" i="2"/>
  <c r="H25" i="2" s="1"/>
  <c r="I25" i="2" s="1"/>
  <c r="G26" i="2"/>
  <c r="H26" i="2" s="1"/>
  <c r="I26" i="2" s="1"/>
  <c r="G27" i="2"/>
  <c r="H27" i="2" s="1"/>
  <c r="I27" i="2" s="1"/>
  <c r="G28" i="2"/>
  <c r="H28" i="2" s="1"/>
  <c r="I28" i="2" s="1"/>
  <c r="F36" i="2"/>
  <c r="J21" i="2"/>
  <c r="K13" i="2"/>
  <c r="L13" i="2" s="1"/>
  <c r="M13" i="2" s="1"/>
  <c r="N13" i="2"/>
  <c r="K14" i="2"/>
  <c r="L14" i="2" s="1"/>
  <c r="M14" i="2" s="1"/>
  <c r="N14" i="2"/>
  <c r="K15" i="2"/>
  <c r="L15" i="2" s="1"/>
  <c r="M15" i="2" s="1"/>
  <c r="N15" i="2"/>
  <c r="K16" i="2"/>
  <c r="L16" i="2" s="1"/>
  <c r="M16" i="2" s="1"/>
  <c r="N16" i="2"/>
  <c r="K17" i="2"/>
  <c r="L17" i="2" s="1"/>
  <c r="M17" i="2" s="1"/>
  <c r="N17" i="2"/>
  <c r="K18" i="2"/>
  <c r="L18" i="2" s="1"/>
  <c r="M18" i="2" s="1"/>
  <c r="N18" i="2"/>
  <c r="G13" i="2"/>
  <c r="H13" i="2" s="1"/>
  <c r="I13" i="2" s="1"/>
  <c r="G14" i="2"/>
  <c r="H14" i="2" s="1"/>
  <c r="I14" i="2" s="1"/>
  <c r="G15" i="2"/>
  <c r="H15" i="2" s="1"/>
  <c r="I15" i="2" s="1"/>
  <c r="G16" i="2"/>
  <c r="H16" i="2" s="1"/>
  <c r="I16" i="2" s="1"/>
  <c r="G17" i="2"/>
  <c r="H17" i="2" s="1"/>
  <c r="I17" i="2" s="1"/>
  <c r="G18" i="2"/>
  <c r="H18" i="2" s="1"/>
  <c r="I18" i="2" s="1"/>
  <c r="F21" i="2"/>
  <c r="N7" i="2"/>
  <c r="N8" i="2"/>
  <c r="N9" i="2"/>
  <c r="N4" i="2"/>
  <c r="N5" i="2"/>
  <c r="K4" i="2"/>
  <c r="L4" i="2" s="1"/>
  <c r="M4" i="2" s="1"/>
  <c r="K5" i="2"/>
  <c r="L5" i="2" s="1"/>
  <c r="M5" i="2" s="1"/>
  <c r="J10" i="2"/>
  <c r="G4" i="2"/>
  <c r="H4" i="2" s="1"/>
  <c r="I4" i="2" s="1"/>
  <c r="G5" i="2"/>
  <c r="H5" i="2" s="1"/>
  <c r="I5" i="2" s="1"/>
  <c r="F10" i="2"/>
  <c r="N33" i="1"/>
  <c r="N34" i="1"/>
  <c r="L34" i="1"/>
  <c r="M34" i="1" s="1"/>
  <c r="K33" i="1"/>
  <c r="L33" i="1" s="1"/>
  <c r="M33" i="1" s="1"/>
  <c r="K34" i="1"/>
  <c r="J52" i="1"/>
  <c r="K50" i="1"/>
  <c r="L50" i="1"/>
  <c r="M50" i="1"/>
  <c r="N50" i="1"/>
  <c r="K49" i="1"/>
  <c r="L49" i="1"/>
  <c r="M49" i="1"/>
  <c r="N49" i="1"/>
  <c r="K44" i="1"/>
  <c r="L44" i="1" s="1"/>
  <c r="M44" i="1" s="1"/>
  <c r="N44" i="1"/>
  <c r="K42" i="1"/>
  <c r="L42" i="1"/>
  <c r="M42" i="1"/>
  <c r="N42" i="1"/>
  <c r="K40" i="1"/>
  <c r="L40" i="1" s="1"/>
  <c r="M40" i="1" s="1"/>
  <c r="N40" i="1"/>
  <c r="H44" i="1"/>
  <c r="I44" i="1" s="1"/>
  <c r="H45" i="1"/>
  <c r="I45" i="1" s="1"/>
  <c r="H46" i="1"/>
  <c r="I46" i="1" s="1"/>
  <c r="H47" i="1"/>
  <c r="I47" i="1" s="1"/>
  <c r="F52" i="1"/>
  <c r="G36" i="1"/>
  <c r="G37" i="1"/>
  <c r="G38" i="1"/>
  <c r="G39" i="1"/>
  <c r="G40" i="1"/>
  <c r="H40" i="1" s="1"/>
  <c r="I40" i="1" s="1"/>
  <c r="G41" i="1"/>
  <c r="H41" i="1" s="1"/>
  <c r="I41" i="1" s="1"/>
  <c r="G42" i="1"/>
  <c r="H42" i="1" s="1"/>
  <c r="I42" i="1" s="1"/>
  <c r="G43" i="1"/>
  <c r="H43" i="1" s="1"/>
  <c r="I43" i="1" s="1"/>
  <c r="G44" i="1"/>
  <c r="G45" i="1"/>
  <c r="G46" i="1"/>
  <c r="G47" i="1"/>
  <c r="G48" i="1"/>
  <c r="H48" i="1" s="1"/>
  <c r="I48" i="1" s="1"/>
  <c r="G49" i="1"/>
  <c r="H49" i="1" s="1"/>
  <c r="I49" i="1" s="1"/>
  <c r="G50" i="1"/>
  <c r="H50" i="1" s="1"/>
  <c r="I50" i="1" s="1"/>
  <c r="G33" i="1"/>
  <c r="H33" i="1" s="1"/>
  <c r="I33" i="1" s="1"/>
  <c r="G34" i="1"/>
  <c r="H34" i="1" s="1"/>
  <c r="I34" i="1" s="1"/>
  <c r="K22" i="1"/>
  <c r="L22" i="1" s="1"/>
  <c r="M22" i="1" s="1"/>
  <c r="N22" i="1"/>
  <c r="K19" i="1"/>
  <c r="L19" i="1" s="1"/>
  <c r="M19" i="1" s="1"/>
  <c r="N19" i="1"/>
  <c r="K16" i="1"/>
  <c r="L16" i="1" s="1"/>
  <c r="M16" i="1" s="1"/>
  <c r="N16" i="1"/>
  <c r="K14" i="1"/>
  <c r="L14" i="1" s="1"/>
  <c r="M14" i="1" s="1"/>
  <c r="N14" i="1"/>
  <c r="K12" i="1"/>
  <c r="L12" i="1" s="1"/>
  <c r="M12" i="1" s="1"/>
  <c r="N12" i="1"/>
  <c r="G22" i="1"/>
  <c r="H22" i="1" s="1"/>
  <c r="I22" i="1" s="1"/>
  <c r="G19" i="1"/>
  <c r="H19" i="1" s="1"/>
  <c r="I19" i="1" s="1"/>
  <c r="G16" i="1"/>
  <c r="H16" i="1" s="1"/>
  <c r="I16" i="1" s="1"/>
  <c r="G14" i="1"/>
  <c r="H14" i="1" s="1"/>
  <c r="I14" i="1" s="1"/>
  <c r="G12" i="1"/>
  <c r="H12" i="1" s="1"/>
  <c r="I12" i="1" s="1"/>
  <c r="N158" i="3" l="1"/>
  <c r="N157" i="3"/>
  <c r="N156" i="3"/>
  <c r="N155" i="3"/>
  <c r="N154" i="3"/>
  <c r="N153" i="3"/>
  <c r="N152" i="3"/>
  <c r="N151" i="3"/>
  <c r="N150" i="3"/>
  <c r="N149" i="3"/>
  <c r="N145" i="3"/>
  <c r="N144" i="3"/>
  <c r="N143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2" i="3"/>
  <c r="N121" i="3"/>
  <c r="N120" i="3"/>
  <c r="N119" i="3"/>
  <c r="N115" i="3"/>
  <c r="N114" i="3"/>
  <c r="N113" i="3"/>
  <c r="N112" i="3"/>
  <c r="N108" i="3"/>
  <c r="N107" i="3"/>
  <c r="N106" i="3"/>
  <c r="N105" i="3"/>
  <c r="N104" i="3"/>
  <c r="N103" i="3"/>
  <c r="N102" i="3"/>
  <c r="N101" i="3"/>
  <c r="N100" i="3"/>
  <c r="N96" i="3"/>
  <c r="N95" i="3"/>
  <c r="N94" i="3"/>
  <c r="N93" i="3"/>
  <c r="N92" i="3"/>
  <c r="N91" i="3"/>
  <c r="N90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5" i="3"/>
  <c r="N64" i="3"/>
  <c r="N63" i="3"/>
  <c r="N62" i="3"/>
  <c r="N61" i="3"/>
  <c r="N60" i="3"/>
  <c r="N59" i="3"/>
  <c r="N58" i="3"/>
  <c r="N57" i="3"/>
  <c r="N56" i="3"/>
  <c r="N52" i="3"/>
  <c r="N51" i="3"/>
  <c r="N50" i="3"/>
  <c r="N49" i="3"/>
  <c r="N48" i="3"/>
  <c r="N47" i="3"/>
  <c r="N46" i="3"/>
  <c r="N42" i="3"/>
  <c r="N41" i="3"/>
  <c r="N40" i="3"/>
  <c r="N39" i="3"/>
  <c r="N32" i="3"/>
  <c r="N35" i="3"/>
  <c r="N34" i="3"/>
  <c r="N33" i="3"/>
  <c r="N28" i="3"/>
  <c r="N27" i="3"/>
  <c r="N26" i="3"/>
  <c r="N25" i="3"/>
  <c r="N24" i="3"/>
  <c r="N23" i="3"/>
  <c r="N22" i="3"/>
  <c r="N21" i="3"/>
  <c r="N20" i="3"/>
  <c r="N16" i="3"/>
  <c r="N15" i="3"/>
  <c r="N14" i="3"/>
  <c r="N13" i="3"/>
  <c r="N12" i="3"/>
  <c r="N4" i="3"/>
  <c r="N5" i="3"/>
  <c r="N51" i="1"/>
  <c r="N48" i="1"/>
  <c r="N47" i="1"/>
  <c r="N46" i="1"/>
  <c r="N45" i="1"/>
  <c r="N43" i="1"/>
  <c r="N41" i="1"/>
  <c r="N39" i="1"/>
  <c r="N38" i="1"/>
  <c r="N37" i="1"/>
  <c r="N36" i="1"/>
  <c r="N35" i="1"/>
  <c r="N5" i="1"/>
  <c r="N6" i="1"/>
  <c r="N7" i="1"/>
  <c r="N8" i="1"/>
  <c r="N9" i="1"/>
  <c r="N10" i="1"/>
  <c r="N11" i="1"/>
  <c r="N13" i="1"/>
  <c r="N15" i="1"/>
  <c r="N17" i="1"/>
  <c r="N18" i="1"/>
  <c r="N20" i="1"/>
  <c r="N21" i="1"/>
  <c r="N23" i="1"/>
  <c r="N24" i="1"/>
  <c r="N25" i="1"/>
  <c r="N26" i="1"/>
  <c r="N27" i="1"/>
  <c r="N28" i="1"/>
  <c r="N29" i="1"/>
  <c r="N4" i="1"/>
  <c r="N63" i="2"/>
  <c r="N59" i="2"/>
  <c r="N58" i="2"/>
  <c r="N57" i="2"/>
  <c r="N56" i="2"/>
  <c r="N55" i="2"/>
  <c r="N48" i="2"/>
  <c r="N47" i="2"/>
  <c r="N46" i="2"/>
  <c r="N45" i="2"/>
  <c r="N44" i="2"/>
  <c r="N43" i="2"/>
  <c r="N42" i="2"/>
  <c r="N35" i="2"/>
  <c r="N34" i="2"/>
  <c r="N33" i="2"/>
  <c r="N32" i="2"/>
  <c r="N31" i="2"/>
  <c r="N30" i="2"/>
  <c r="N29" i="2"/>
  <c r="N20" i="2"/>
  <c r="N19" i="2"/>
  <c r="N6" i="2"/>
  <c r="N10" i="2" s="1"/>
  <c r="N57" i="4"/>
  <c r="N66" i="4"/>
  <c r="N73" i="4"/>
  <c r="N72" i="4"/>
  <c r="N71" i="4"/>
  <c r="N70" i="4"/>
  <c r="N69" i="4"/>
  <c r="N65" i="4"/>
  <c r="N64" i="4"/>
  <c r="N63" i="4"/>
  <c r="N62" i="4"/>
  <c r="N61" i="4"/>
  <c r="N60" i="4"/>
  <c r="N56" i="4"/>
  <c r="N55" i="4"/>
  <c r="N54" i="4"/>
  <c r="N53" i="4"/>
  <c r="N52" i="4"/>
  <c r="N51" i="4"/>
  <c r="N50" i="4"/>
  <c r="N49" i="4"/>
  <c r="N48" i="4"/>
  <c r="N47" i="4"/>
  <c r="N46" i="4"/>
  <c r="N45" i="4"/>
  <c r="N42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27" i="4"/>
  <c r="N24" i="4"/>
  <c r="N18" i="4"/>
  <c r="N19" i="4"/>
  <c r="N20" i="4"/>
  <c r="N21" i="4"/>
  <c r="N22" i="4"/>
  <c r="N23" i="4"/>
  <c r="N17" i="4"/>
  <c r="N14" i="4"/>
  <c r="N6" i="4"/>
  <c r="N7" i="4"/>
  <c r="N8" i="4"/>
  <c r="N9" i="4"/>
  <c r="N10" i="4"/>
  <c r="N11" i="4"/>
  <c r="N12" i="4"/>
  <c r="N13" i="4"/>
  <c r="N5" i="4"/>
  <c r="L69" i="4"/>
  <c r="M69" i="4" s="1"/>
  <c r="F57" i="4"/>
  <c r="J57" i="4"/>
  <c r="F30" i="1"/>
  <c r="J30" i="1"/>
  <c r="K51" i="1"/>
  <c r="L51" i="1" s="1"/>
  <c r="M51" i="1" s="1"/>
  <c r="K48" i="1"/>
  <c r="L48" i="1" s="1"/>
  <c r="M48" i="1" s="1"/>
  <c r="K47" i="1"/>
  <c r="L47" i="1" s="1"/>
  <c r="M47" i="1" s="1"/>
  <c r="K46" i="1"/>
  <c r="L46" i="1" s="1"/>
  <c r="M46" i="1" s="1"/>
  <c r="K45" i="1"/>
  <c r="L45" i="1" s="1"/>
  <c r="M45" i="1" s="1"/>
  <c r="K43" i="1"/>
  <c r="L43" i="1" s="1"/>
  <c r="M43" i="1" s="1"/>
  <c r="K41" i="1"/>
  <c r="L41" i="1" s="1"/>
  <c r="M41" i="1" s="1"/>
  <c r="K39" i="1"/>
  <c r="L39" i="1" s="1"/>
  <c r="M39" i="1" s="1"/>
  <c r="K38" i="1"/>
  <c r="L38" i="1" s="1"/>
  <c r="M38" i="1" s="1"/>
  <c r="K37" i="1"/>
  <c r="L37" i="1" s="1"/>
  <c r="M37" i="1" s="1"/>
  <c r="K36" i="1"/>
  <c r="L36" i="1" s="1"/>
  <c r="M36" i="1" s="1"/>
  <c r="K35" i="1"/>
  <c r="L35" i="1" s="1"/>
  <c r="M35" i="1" s="1"/>
  <c r="K5" i="1"/>
  <c r="L5" i="1" s="1"/>
  <c r="M5" i="1" s="1"/>
  <c r="K6" i="1"/>
  <c r="L6" i="1" s="1"/>
  <c r="M6" i="1" s="1"/>
  <c r="K7" i="1"/>
  <c r="L7" i="1" s="1"/>
  <c r="M7" i="1" s="1"/>
  <c r="K8" i="1"/>
  <c r="L8" i="1" s="1"/>
  <c r="M8" i="1" s="1"/>
  <c r="K9" i="1"/>
  <c r="L9" i="1" s="1"/>
  <c r="M9" i="1" s="1"/>
  <c r="K10" i="1"/>
  <c r="L10" i="1" s="1"/>
  <c r="M10" i="1" s="1"/>
  <c r="K11" i="1"/>
  <c r="L11" i="1" s="1"/>
  <c r="M11" i="1" s="1"/>
  <c r="K13" i="1"/>
  <c r="L13" i="1" s="1"/>
  <c r="M13" i="1" s="1"/>
  <c r="K15" i="1"/>
  <c r="L15" i="1" s="1"/>
  <c r="M15" i="1" s="1"/>
  <c r="K17" i="1"/>
  <c r="L17" i="1" s="1"/>
  <c r="M17" i="1" s="1"/>
  <c r="K18" i="1"/>
  <c r="L18" i="1" s="1"/>
  <c r="M18" i="1" s="1"/>
  <c r="K20" i="1"/>
  <c r="L20" i="1" s="1"/>
  <c r="M20" i="1" s="1"/>
  <c r="K21" i="1"/>
  <c r="L21" i="1" s="1"/>
  <c r="M21" i="1" s="1"/>
  <c r="K23" i="1"/>
  <c r="L23" i="1" s="1"/>
  <c r="M23" i="1" s="1"/>
  <c r="K24" i="1"/>
  <c r="L24" i="1" s="1"/>
  <c r="M24" i="1" s="1"/>
  <c r="K25" i="1"/>
  <c r="L25" i="1" s="1"/>
  <c r="M25" i="1" s="1"/>
  <c r="K26" i="1"/>
  <c r="L26" i="1" s="1"/>
  <c r="M26" i="1" s="1"/>
  <c r="K27" i="1"/>
  <c r="L27" i="1" s="1"/>
  <c r="M27" i="1" s="1"/>
  <c r="K28" i="1"/>
  <c r="L28" i="1" s="1"/>
  <c r="M28" i="1" s="1"/>
  <c r="K29" i="1"/>
  <c r="L29" i="1" s="1"/>
  <c r="M29" i="1" s="1"/>
  <c r="K4" i="1"/>
  <c r="L4" i="1" s="1"/>
  <c r="M4" i="1" s="1"/>
  <c r="G51" i="1"/>
  <c r="H51" i="1" s="1"/>
  <c r="I51" i="1" s="1"/>
  <c r="H39" i="1"/>
  <c r="I39" i="1" s="1"/>
  <c r="H38" i="1"/>
  <c r="I38" i="1" s="1"/>
  <c r="H37" i="1"/>
  <c r="I37" i="1" s="1"/>
  <c r="H36" i="1"/>
  <c r="I36" i="1" s="1"/>
  <c r="G35" i="1"/>
  <c r="H35" i="1" s="1"/>
  <c r="I35" i="1" s="1"/>
  <c r="G5" i="1"/>
  <c r="H5" i="1" s="1"/>
  <c r="I5" i="1" s="1"/>
  <c r="G6" i="1"/>
  <c r="H6" i="1" s="1"/>
  <c r="I6" i="1" s="1"/>
  <c r="G7" i="1"/>
  <c r="H7" i="1" s="1"/>
  <c r="I7" i="1" s="1"/>
  <c r="G8" i="1"/>
  <c r="H8" i="1" s="1"/>
  <c r="I8" i="1" s="1"/>
  <c r="G9" i="1"/>
  <c r="H9" i="1" s="1"/>
  <c r="I9" i="1" s="1"/>
  <c r="G10" i="1"/>
  <c r="H10" i="1" s="1"/>
  <c r="I10" i="1" s="1"/>
  <c r="G11" i="1"/>
  <c r="H11" i="1" s="1"/>
  <c r="I11" i="1" s="1"/>
  <c r="G13" i="1"/>
  <c r="H13" i="1" s="1"/>
  <c r="I13" i="1" s="1"/>
  <c r="G15" i="1"/>
  <c r="H15" i="1" s="1"/>
  <c r="I15" i="1" s="1"/>
  <c r="G17" i="1"/>
  <c r="H17" i="1" s="1"/>
  <c r="I17" i="1" s="1"/>
  <c r="G18" i="1"/>
  <c r="H18" i="1" s="1"/>
  <c r="I18" i="1" s="1"/>
  <c r="G20" i="1"/>
  <c r="H20" i="1" s="1"/>
  <c r="I20" i="1" s="1"/>
  <c r="G21" i="1"/>
  <c r="H21" i="1" s="1"/>
  <c r="I21" i="1" s="1"/>
  <c r="G23" i="1"/>
  <c r="H23" i="1" s="1"/>
  <c r="I23" i="1" s="1"/>
  <c r="G24" i="1"/>
  <c r="H24" i="1" s="1"/>
  <c r="I24" i="1" s="1"/>
  <c r="G25" i="1"/>
  <c r="H25" i="1" s="1"/>
  <c r="I25" i="1" s="1"/>
  <c r="G26" i="1"/>
  <c r="H26" i="1" s="1"/>
  <c r="I26" i="1" s="1"/>
  <c r="G27" i="1"/>
  <c r="H27" i="1" s="1"/>
  <c r="I27" i="1" s="1"/>
  <c r="G28" i="1"/>
  <c r="H28" i="1" s="1"/>
  <c r="I28" i="1" s="1"/>
  <c r="G29" i="1"/>
  <c r="H29" i="1" s="1"/>
  <c r="I29" i="1" s="1"/>
  <c r="G4" i="1"/>
  <c r="H4" i="1" s="1"/>
  <c r="I4" i="1" s="1"/>
  <c r="F14" i="4"/>
  <c r="J14" i="4"/>
  <c r="F24" i="4"/>
  <c r="J24" i="4"/>
  <c r="F42" i="4"/>
  <c r="J42" i="4"/>
  <c r="F66" i="4"/>
  <c r="J66" i="4"/>
  <c r="F73" i="4"/>
  <c r="J73" i="4"/>
  <c r="L65" i="4"/>
  <c r="M65" i="4" s="1"/>
  <c r="L53" i="4"/>
  <c r="M53" i="4" s="1"/>
  <c r="L48" i="4"/>
  <c r="M48" i="4" s="1"/>
  <c r="L47" i="4"/>
  <c r="M47" i="4" s="1"/>
  <c r="L46" i="4"/>
  <c r="M46" i="4" s="1"/>
  <c r="L45" i="4"/>
  <c r="M45" i="4" s="1"/>
  <c r="L40" i="4"/>
  <c r="M40" i="4" s="1"/>
  <c r="L39" i="4"/>
  <c r="M39" i="4" s="1"/>
  <c r="L34" i="4"/>
  <c r="M34" i="4" s="1"/>
  <c r="L33" i="4"/>
  <c r="M33" i="4" s="1"/>
  <c r="L32" i="4"/>
  <c r="M32" i="4" s="1"/>
  <c r="L31" i="4"/>
  <c r="M31" i="4" s="1"/>
  <c r="L29" i="4"/>
  <c r="M29" i="4" s="1"/>
  <c r="L20" i="4"/>
  <c r="M20" i="4" s="1"/>
  <c r="L19" i="4"/>
  <c r="M19" i="4" s="1"/>
  <c r="L18" i="4"/>
  <c r="M18" i="4" s="1"/>
  <c r="L17" i="4"/>
  <c r="M17" i="4" s="1"/>
  <c r="L13" i="4"/>
  <c r="M13" i="4" s="1"/>
  <c r="L6" i="4"/>
  <c r="M6" i="4" s="1"/>
  <c r="L5" i="4"/>
  <c r="M5" i="4" s="1"/>
  <c r="K72" i="4"/>
  <c r="L72" i="4" s="1"/>
  <c r="M72" i="4" s="1"/>
  <c r="K71" i="4"/>
  <c r="L71" i="4" s="1"/>
  <c r="M71" i="4" s="1"/>
  <c r="K70" i="4"/>
  <c r="L70" i="4" s="1"/>
  <c r="M70" i="4" s="1"/>
  <c r="K69" i="4"/>
  <c r="K65" i="4"/>
  <c r="K64" i="4"/>
  <c r="L64" i="4" s="1"/>
  <c r="M64" i="4" s="1"/>
  <c r="K63" i="4"/>
  <c r="L63" i="4" s="1"/>
  <c r="M63" i="4" s="1"/>
  <c r="K62" i="4"/>
  <c r="L62" i="4" s="1"/>
  <c r="M62" i="4" s="1"/>
  <c r="K61" i="4"/>
  <c r="L61" i="4" s="1"/>
  <c r="M61" i="4" s="1"/>
  <c r="K60" i="4"/>
  <c r="L60" i="4" s="1"/>
  <c r="M60" i="4" s="1"/>
  <c r="K56" i="4"/>
  <c r="L56" i="4" s="1"/>
  <c r="M56" i="4" s="1"/>
  <c r="K55" i="4"/>
  <c r="L55" i="4" s="1"/>
  <c r="M55" i="4" s="1"/>
  <c r="K54" i="4"/>
  <c r="L54" i="4" s="1"/>
  <c r="M54" i="4" s="1"/>
  <c r="K53" i="4"/>
  <c r="K52" i="4"/>
  <c r="L52" i="4" s="1"/>
  <c r="M52" i="4" s="1"/>
  <c r="K51" i="4"/>
  <c r="L51" i="4" s="1"/>
  <c r="M51" i="4" s="1"/>
  <c r="K50" i="4"/>
  <c r="L50" i="4" s="1"/>
  <c r="M50" i="4" s="1"/>
  <c r="K49" i="4"/>
  <c r="L49" i="4" s="1"/>
  <c r="M49" i="4" s="1"/>
  <c r="K48" i="4"/>
  <c r="K47" i="4"/>
  <c r="K46" i="4"/>
  <c r="K45" i="4"/>
  <c r="H45" i="4"/>
  <c r="I45" i="4" s="1"/>
  <c r="H41" i="4"/>
  <c r="I41" i="4" s="1"/>
  <c r="H40" i="4"/>
  <c r="I40" i="4" s="1"/>
  <c r="K20" i="2"/>
  <c r="L20" i="2" s="1"/>
  <c r="M20" i="2" s="1"/>
  <c r="K19" i="2"/>
  <c r="L19" i="2" s="1"/>
  <c r="M19" i="2" s="1"/>
  <c r="F116" i="3"/>
  <c r="J116" i="3"/>
  <c r="F123" i="3"/>
  <c r="J123" i="3"/>
  <c r="F146" i="3"/>
  <c r="J146" i="3"/>
  <c r="F159" i="3"/>
  <c r="J159" i="3"/>
  <c r="F17" i="3"/>
  <c r="J17" i="3"/>
  <c r="F29" i="3"/>
  <c r="J29" i="3"/>
  <c r="F36" i="3"/>
  <c r="J36" i="3"/>
  <c r="F43" i="3"/>
  <c r="J43" i="3"/>
  <c r="F53" i="3"/>
  <c r="J53" i="3"/>
  <c r="F66" i="3"/>
  <c r="J66" i="3"/>
  <c r="F87" i="3"/>
  <c r="J87" i="3"/>
  <c r="F109" i="3"/>
  <c r="F97" i="3"/>
  <c r="J97" i="3"/>
  <c r="J109" i="3"/>
  <c r="K150" i="3"/>
  <c r="L150" i="3" s="1"/>
  <c r="M150" i="3" s="1"/>
  <c r="K151" i="3"/>
  <c r="L151" i="3" s="1"/>
  <c r="M151" i="3" s="1"/>
  <c r="K152" i="3"/>
  <c r="L152" i="3" s="1"/>
  <c r="M152" i="3" s="1"/>
  <c r="K153" i="3"/>
  <c r="L153" i="3" s="1"/>
  <c r="M153" i="3" s="1"/>
  <c r="K154" i="3"/>
  <c r="L154" i="3" s="1"/>
  <c r="M154" i="3" s="1"/>
  <c r="K155" i="3"/>
  <c r="L155" i="3" s="1"/>
  <c r="M155" i="3" s="1"/>
  <c r="K156" i="3"/>
  <c r="L156" i="3" s="1"/>
  <c r="M156" i="3" s="1"/>
  <c r="K157" i="3"/>
  <c r="L157" i="3" s="1"/>
  <c r="M157" i="3" s="1"/>
  <c r="K158" i="3"/>
  <c r="L158" i="3" s="1"/>
  <c r="M158" i="3" s="1"/>
  <c r="K149" i="3"/>
  <c r="L149" i="3" s="1"/>
  <c r="M149" i="3" s="1"/>
  <c r="K127" i="3"/>
  <c r="L127" i="3" s="1"/>
  <c r="M127" i="3" s="1"/>
  <c r="K128" i="3"/>
  <c r="L128" i="3" s="1"/>
  <c r="M128" i="3" s="1"/>
  <c r="K129" i="3"/>
  <c r="L129" i="3" s="1"/>
  <c r="M129" i="3" s="1"/>
  <c r="K130" i="3"/>
  <c r="L130" i="3" s="1"/>
  <c r="M130" i="3" s="1"/>
  <c r="K131" i="3"/>
  <c r="L131" i="3" s="1"/>
  <c r="M131" i="3" s="1"/>
  <c r="K132" i="3"/>
  <c r="L132" i="3" s="1"/>
  <c r="M132" i="3" s="1"/>
  <c r="K133" i="3"/>
  <c r="L133" i="3" s="1"/>
  <c r="M133" i="3" s="1"/>
  <c r="K134" i="3"/>
  <c r="L134" i="3" s="1"/>
  <c r="M134" i="3" s="1"/>
  <c r="K135" i="3"/>
  <c r="L135" i="3" s="1"/>
  <c r="M135" i="3" s="1"/>
  <c r="K136" i="3"/>
  <c r="L136" i="3" s="1"/>
  <c r="M136" i="3" s="1"/>
  <c r="K137" i="3"/>
  <c r="L137" i="3" s="1"/>
  <c r="M137" i="3" s="1"/>
  <c r="K138" i="3"/>
  <c r="L138" i="3" s="1"/>
  <c r="M138" i="3" s="1"/>
  <c r="K139" i="3"/>
  <c r="L139" i="3" s="1"/>
  <c r="M139" i="3" s="1"/>
  <c r="K140" i="3"/>
  <c r="L140" i="3" s="1"/>
  <c r="M140" i="3" s="1"/>
  <c r="K141" i="3"/>
  <c r="L141" i="3" s="1"/>
  <c r="M141" i="3" s="1"/>
  <c r="K143" i="3"/>
  <c r="L143" i="3" s="1"/>
  <c r="M143" i="3" s="1"/>
  <c r="K144" i="3"/>
  <c r="L144" i="3" s="1"/>
  <c r="M144" i="3" s="1"/>
  <c r="K145" i="3"/>
  <c r="L145" i="3" s="1"/>
  <c r="M145" i="3" s="1"/>
  <c r="K126" i="3"/>
  <c r="L126" i="3" s="1"/>
  <c r="M126" i="3" s="1"/>
  <c r="K120" i="3"/>
  <c r="L120" i="3" s="1"/>
  <c r="M120" i="3" s="1"/>
  <c r="K121" i="3"/>
  <c r="L121" i="3" s="1"/>
  <c r="M121" i="3" s="1"/>
  <c r="K122" i="3"/>
  <c r="L122" i="3" s="1"/>
  <c r="M122" i="3" s="1"/>
  <c r="K119" i="3"/>
  <c r="L119" i="3" s="1"/>
  <c r="M119" i="3" s="1"/>
  <c r="K113" i="3"/>
  <c r="L113" i="3" s="1"/>
  <c r="M113" i="3" s="1"/>
  <c r="K114" i="3"/>
  <c r="L114" i="3" s="1"/>
  <c r="M114" i="3" s="1"/>
  <c r="K115" i="3"/>
  <c r="L115" i="3" s="1"/>
  <c r="M115" i="3" s="1"/>
  <c r="K112" i="3"/>
  <c r="L112" i="3" s="1"/>
  <c r="M112" i="3" s="1"/>
  <c r="K101" i="3"/>
  <c r="L101" i="3" s="1"/>
  <c r="M101" i="3" s="1"/>
  <c r="K102" i="3"/>
  <c r="L102" i="3" s="1"/>
  <c r="M102" i="3" s="1"/>
  <c r="K103" i="3"/>
  <c r="L103" i="3" s="1"/>
  <c r="M103" i="3" s="1"/>
  <c r="K104" i="3"/>
  <c r="L104" i="3" s="1"/>
  <c r="M104" i="3" s="1"/>
  <c r="K105" i="3"/>
  <c r="L105" i="3" s="1"/>
  <c r="M105" i="3" s="1"/>
  <c r="K106" i="3"/>
  <c r="L106" i="3" s="1"/>
  <c r="M106" i="3" s="1"/>
  <c r="K107" i="3"/>
  <c r="L107" i="3" s="1"/>
  <c r="M107" i="3" s="1"/>
  <c r="K108" i="3"/>
  <c r="L108" i="3" s="1"/>
  <c r="M108" i="3" s="1"/>
  <c r="K100" i="3"/>
  <c r="L100" i="3" s="1"/>
  <c r="M100" i="3" s="1"/>
  <c r="K91" i="3"/>
  <c r="L91" i="3" s="1"/>
  <c r="M91" i="3" s="1"/>
  <c r="K92" i="3"/>
  <c r="L92" i="3" s="1"/>
  <c r="M92" i="3" s="1"/>
  <c r="K93" i="3"/>
  <c r="L93" i="3" s="1"/>
  <c r="M93" i="3" s="1"/>
  <c r="K94" i="3"/>
  <c r="L94" i="3" s="1"/>
  <c r="M94" i="3" s="1"/>
  <c r="K95" i="3"/>
  <c r="L95" i="3" s="1"/>
  <c r="M95" i="3" s="1"/>
  <c r="K96" i="3"/>
  <c r="L96" i="3" s="1"/>
  <c r="M96" i="3" s="1"/>
  <c r="K90" i="3"/>
  <c r="L90" i="3" s="1"/>
  <c r="M90" i="3" s="1"/>
  <c r="K70" i="3"/>
  <c r="L70" i="3" s="1"/>
  <c r="M70" i="3" s="1"/>
  <c r="K71" i="3"/>
  <c r="L71" i="3" s="1"/>
  <c r="M71" i="3" s="1"/>
  <c r="K72" i="3"/>
  <c r="L72" i="3" s="1"/>
  <c r="M72" i="3" s="1"/>
  <c r="K73" i="3"/>
  <c r="L73" i="3" s="1"/>
  <c r="M73" i="3" s="1"/>
  <c r="K74" i="3"/>
  <c r="L74" i="3" s="1"/>
  <c r="M74" i="3" s="1"/>
  <c r="K75" i="3"/>
  <c r="L75" i="3" s="1"/>
  <c r="M75" i="3" s="1"/>
  <c r="K76" i="3"/>
  <c r="L76" i="3" s="1"/>
  <c r="M76" i="3" s="1"/>
  <c r="K77" i="3"/>
  <c r="L77" i="3" s="1"/>
  <c r="M77" i="3" s="1"/>
  <c r="K78" i="3"/>
  <c r="L78" i="3" s="1"/>
  <c r="M78" i="3" s="1"/>
  <c r="K79" i="3"/>
  <c r="L79" i="3" s="1"/>
  <c r="M79" i="3" s="1"/>
  <c r="K80" i="3"/>
  <c r="L80" i="3" s="1"/>
  <c r="M80" i="3" s="1"/>
  <c r="K81" i="3"/>
  <c r="L81" i="3" s="1"/>
  <c r="M81" i="3" s="1"/>
  <c r="K82" i="3"/>
  <c r="L82" i="3" s="1"/>
  <c r="M82" i="3" s="1"/>
  <c r="K83" i="3"/>
  <c r="L83" i="3" s="1"/>
  <c r="M83" i="3" s="1"/>
  <c r="K84" i="3"/>
  <c r="L84" i="3" s="1"/>
  <c r="M84" i="3" s="1"/>
  <c r="K85" i="3"/>
  <c r="L85" i="3" s="1"/>
  <c r="M85" i="3" s="1"/>
  <c r="K86" i="3"/>
  <c r="L86" i="3" s="1"/>
  <c r="M86" i="3" s="1"/>
  <c r="K69" i="3"/>
  <c r="L69" i="3" s="1"/>
  <c r="M69" i="3" s="1"/>
  <c r="K33" i="3"/>
  <c r="L33" i="3" s="1"/>
  <c r="M33" i="3" s="1"/>
  <c r="K34" i="3"/>
  <c r="L34" i="3" s="1"/>
  <c r="M34" i="3" s="1"/>
  <c r="K35" i="3"/>
  <c r="L35" i="3" s="1"/>
  <c r="M35" i="3" s="1"/>
  <c r="K39" i="3"/>
  <c r="L39" i="3" s="1"/>
  <c r="M39" i="3" s="1"/>
  <c r="K40" i="3"/>
  <c r="L40" i="3" s="1"/>
  <c r="M40" i="3" s="1"/>
  <c r="K41" i="3"/>
  <c r="L41" i="3" s="1"/>
  <c r="M41" i="3" s="1"/>
  <c r="K42" i="3"/>
  <c r="L42" i="3" s="1"/>
  <c r="M42" i="3" s="1"/>
  <c r="K32" i="3"/>
  <c r="L32" i="3" s="1"/>
  <c r="M32" i="3" s="1"/>
  <c r="L13" i="3"/>
  <c r="M13" i="3" s="1"/>
  <c r="L14" i="3"/>
  <c r="M14" i="3" s="1"/>
  <c r="L15" i="3"/>
  <c r="M15" i="3" s="1"/>
  <c r="L16" i="3"/>
  <c r="M16" i="3" s="1"/>
  <c r="L12" i="3"/>
  <c r="M12" i="3" s="1"/>
  <c r="G21" i="3"/>
  <c r="H21" i="3" s="1"/>
  <c r="I21" i="3" s="1"/>
  <c r="G22" i="3"/>
  <c r="H22" i="3" s="1"/>
  <c r="I22" i="3" s="1"/>
  <c r="G23" i="3"/>
  <c r="H23" i="3" s="1"/>
  <c r="I23" i="3" s="1"/>
  <c r="G41" i="3"/>
  <c r="H41" i="3" s="1"/>
  <c r="I41" i="3" s="1"/>
  <c r="G46" i="3"/>
  <c r="H46" i="3" s="1"/>
  <c r="I46" i="3" s="1"/>
  <c r="G47" i="3"/>
  <c r="H47" i="3" s="1"/>
  <c r="I47" i="3" s="1"/>
  <c r="G49" i="3"/>
  <c r="H49" i="3" s="1"/>
  <c r="I49" i="3" s="1"/>
  <c r="G56" i="3"/>
  <c r="H56" i="3" s="1"/>
  <c r="I56" i="3" s="1"/>
  <c r="G57" i="3"/>
  <c r="H57" i="3" s="1"/>
  <c r="I57" i="3" s="1"/>
  <c r="G59" i="3"/>
  <c r="H59" i="3" s="1"/>
  <c r="I59" i="3" s="1"/>
  <c r="G61" i="3"/>
  <c r="H61" i="3" s="1"/>
  <c r="I61" i="3" s="1"/>
  <c r="G62" i="3"/>
  <c r="H62" i="3" s="1"/>
  <c r="I62" i="3" s="1"/>
  <c r="G65" i="3"/>
  <c r="H65" i="3" s="1"/>
  <c r="I65" i="3" s="1"/>
  <c r="G70" i="3"/>
  <c r="H70" i="3" s="1"/>
  <c r="I70" i="3" s="1"/>
  <c r="G71" i="3"/>
  <c r="H71" i="3" s="1"/>
  <c r="I71" i="3" s="1"/>
  <c r="G72" i="3"/>
  <c r="H72" i="3" s="1"/>
  <c r="I72" i="3" s="1"/>
  <c r="G74" i="3"/>
  <c r="H74" i="3" s="1"/>
  <c r="I74" i="3" s="1"/>
  <c r="G75" i="3"/>
  <c r="H75" i="3" s="1"/>
  <c r="I75" i="3" s="1"/>
  <c r="G76" i="3"/>
  <c r="H76" i="3" s="1"/>
  <c r="I76" i="3" s="1"/>
  <c r="G77" i="3"/>
  <c r="H77" i="3" s="1"/>
  <c r="I77" i="3" s="1"/>
  <c r="G79" i="3"/>
  <c r="H79" i="3" s="1"/>
  <c r="I79" i="3" s="1"/>
  <c r="G80" i="3"/>
  <c r="H80" i="3" s="1"/>
  <c r="I80" i="3" s="1"/>
  <c r="G84" i="3"/>
  <c r="H84" i="3" s="1"/>
  <c r="I84" i="3" s="1"/>
  <c r="G85" i="3"/>
  <c r="H85" i="3" s="1"/>
  <c r="I85" i="3" s="1"/>
  <c r="G86" i="3"/>
  <c r="H86" i="3" s="1"/>
  <c r="I86" i="3" s="1"/>
  <c r="G70" i="4"/>
  <c r="H70" i="4" s="1"/>
  <c r="I70" i="4" s="1"/>
  <c r="I73" i="4" s="1"/>
  <c r="G71" i="4"/>
  <c r="H71" i="4" s="1"/>
  <c r="I71" i="4" s="1"/>
  <c r="G72" i="4"/>
  <c r="H72" i="4" s="1"/>
  <c r="I72" i="4" s="1"/>
  <c r="G69" i="4"/>
  <c r="H69" i="4" s="1"/>
  <c r="I69" i="4" s="1"/>
  <c r="G61" i="4"/>
  <c r="H61" i="4" s="1"/>
  <c r="I61" i="4" s="1"/>
  <c r="G62" i="4"/>
  <c r="H62" i="4" s="1"/>
  <c r="I62" i="4" s="1"/>
  <c r="G63" i="4"/>
  <c r="H63" i="4" s="1"/>
  <c r="I63" i="4" s="1"/>
  <c r="G64" i="4"/>
  <c r="H64" i="4" s="1"/>
  <c r="I64" i="4" s="1"/>
  <c r="G65" i="4"/>
  <c r="H65" i="4" s="1"/>
  <c r="I65" i="4" s="1"/>
  <c r="G60" i="4"/>
  <c r="H60" i="4" s="1"/>
  <c r="I60" i="4" s="1"/>
  <c r="I66" i="4" s="1"/>
  <c r="G46" i="4"/>
  <c r="H46" i="4" s="1"/>
  <c r="I46" i="4" s="1"/>
  <c r="G47" i="4"/>
  <c r="H47" i="4" s="1"/>
  <c r="I47" i="4" s="1"/>
  <c r="G48" i="4"/>
  <c r="H48" i="4" s="1"/>
  <c r="I48" i="4" s="1"/>
  <c r="G49" i="4"/>
  <c r="H49" i="4" s="1"/>
  <c r="I49" i="4" s="1"/>
  <c r="G50" i="4"/>
  <c r="H50" i="4" s="1"/>
  <c r="I50" i="4" s="1"/>
  <c r="G51" i="4"/>
  <c r="H51" i="4" s="1"/>
  <c r="I51" i="4" s="1"/>
  <c r="G52" i="4"/>
  <c r="H52" i="4" s="1"/>
  <c r="I52" i="4" s="1"/>
  <c r="G53" i="4"/>
  <c r="H53" i="4" s="1"/>
  <c r="I53" i="4" s="1"/>
  <c r="G54" i="4"/>
  <c r="H54" i="4" s="1"/>
  <c r="I54" i="4" s="1"/>
  <c r="G55" i="4"/>
  <c r="H55" i="4" s="1"/>
  <c r="I55" i="4" s="1"/>
  <c r="G56" i="4"/>
  <c r="H56" i="4" s="1"/>
  <c r="I56" i="4" s="1"/>
  <c r="G45" i="4"/>
  <c r="K28" i="4"/>
  <c r="L28" i="4" s="1"/>
  <c r="M28" i="4" s="1"/>
  <c r="K29" i="4"/>
  <c r="K30" i="4"/>
  <c r="L30" i="4" s="1"/>
  <c r="M30" i="4" s="1"/>
  <c r="K31" i="4"/>
  <c r="K32" i="4"/>
  <c r="K33" i="4"/>
  <c r="K34" i="4"/>
  <c r="K35" i="4"/>
  <c r="L35" i="4" s="1"/>
  <c r="M35" i="4" s="1"/>
  <c r="K36" i="4"/>
  <c r="L36" i="4" s="1"/>
  <c r="M36" i="4" s="1"/>
  <c r="K37" i="4"/>
  <c r="L37" i="4" s="1"/>
  <c r="M37" i="4" s="1"/>
  <c r="K38" i="4"/>
  <c r="L38" i="4" s="1"/>
  <c r="M38" i="4" s="1"/>
  <c r="K39" i="4"/>
  <c r="K40" i="4"/>
  <c r="K41" i="4"/>
  <c r="L41" i="4" s="1"/>
  <c r="M41" i="4" s="1"/>
  <c r="K27" i="4"/>
  <c r="L27" i="4" s="1"/>
  <c r="M27" i="4" s="1"/>
  <c r="G28" i="4"/>
  <c r="H28" i="4" s="1"/>
  <c r="I28" i="4" s="1"/>
  <c r="G29" i="4"/>
  <c r="H29" i="4" s="1"/>
  <c r="I29" i="4" s="1"/>
  <c r="G30" i="4"/>
  <c r="H30" i="4" s="1"/>
  <c r="I30" i="4" s="1"/>
  <c r="G31" i="4"/>
  <c r="H31" i="4" s="1"/>
  <c r="I31" i="4" s="1"/>
  <c r="G32" i="4"/>
  <c r="H32" i="4" s="1"/>
  <c r="I32" i="4" s="1"/>
  <c r="G33" i="4"/>
  <c r="H33" i="4" s="1"/>
  <c r="I33" i="4" s="1"/>
  <c r="G34" i="4"/>
  <c r="H34" i="4" s="1"/>
  <c r="I34" i="4" s="1"/>
  <c r="G35" i="4"/>
  <c r="H35" i="4" s="1"/>
  <c r="I35" i="4" s="1"/>
  <c r="G36" i="4"/>
  <c r="H36" i="4" s="1"/>
  <c r="I36" i="4" s="1"/>
  <c r="G37" i="4"/>
  <c r="H37" i="4" s="1"/>
  <c r="I37" i="4" s="1"/>
  <c r="G38" i="4"/>
  <c r="H38" i="4" s="1"/>
  <c r="I38" i="4" s="1"/>
  <c r="G39" i="4"/>
  <c r="H39" i="4" s="1"/>
  <c r="I39" i="4" s="1"/>
  <c r="G40" i="4"/>
  <c r="G41" i="4"/>
  <c r="G27" i="4"/>
  <c r="H27" i="4" s="1"/>
  <c r="I27" i="4" s="1"/>
  <c r="K18" i="4"/>
  <c r="K19" i="4"/>
  <c r="K20" i="4"/>
  <c r="K21" i="4"/>
  <c r="L21" i="4" s="1"/>
  <c r="M21" i="4" s="1"/>
  <c r="K22" i="4"/>
  <c r="L22" i="4" s="1"/>
  <c r="M22" i="4" s="1"/>
  <c r="K23" i="4"/>
  <c r="L23" i="4" s="1"/>
  <c r="M23" i="4" s="1"/>
  <c r="K17" i="4"/>
  <c r="G18" i="4"/>
  <c r="H18" i="4" s="1"/>
  <c r="I18" i="4" s="1"/>
  <c r="I24" i="4" s="1"/>
  <c r="G19" i="4"/>
  <c r="H19" i="4" s="1"/>
  <c r="I19" i="4" s="1"/>
  <c r="G20" i="4"/>
  <c r="H20" i="4" s="1"/>
  <c r="I20" i="4" s="1"/>
  <c r="G21" i="4"/>
  <c r="H21" i="4" s="1"/>
  <c r="I21" i="4" s="1"/>
  <c r="G22" i="4"/>
  <c r="H22" i="4" s="1"/>
  <c r="I22" i="4" s="1"/>
  <c r="G23" i="4"/>
  <c r="H23" i="4" s="1"/>
  <c r="I23" i="4" s="1"/>
  <c r="G17" i="4"/>
  <c r="H17" i="4" s="1"/>
  <c r="I17" i="4" s="1"/>
  <c r="K6" i="4"/>
  <c r="K7" i="4"/>
  <c r="L7" i="4" s="1"/>
  <c r="M7" i="4" s="1"/>
  <c r="K8" i="4"/>
  <c r="L8" i="4" s="1"/>
  <c r="M8" i="4" s="1"/>
  <c r="K9" i="4"/>
  <c r="L9" i="4" s="1"/>
  <c r="M9" i="4" s="1"/>
  <c r="K10" i="4"/>
  <c r="L10" i="4" s="1"/>
  <c r="M10" i="4" s="1"/>
  <c r="K11" i="4"/>
  <c r="L11" i="4" s="1"/>
  <c r="M11" i="4" s="1"/>
  <c r="K12" i="4"/>
  <c r="L12" i="4" s="1"/>
  <c r="M12" i="4" s="1"/>
  <c r="K13" i="4"/>
  <c r="K5" i="4"/>
  <c r="G6" i="4"/>
  <c r="H6" i="4" s="1"/>
  <c r="I6" i="4" s="1"/>
  <c r="G7" i="4"/>
  <c r="H7" i="4" s="1"/>
  <c r="I7" i="4" s="1"/>
  <c r="G8" i="4"/>
  <c r="H8" i="4" s="1"/>
  <c r="I8" i="4" s="1"/>
  <c r="G9" i="4"/>
  <c r="H9" i="4" s="1"/>
  <c r="I9" i="4" s="1"/>
  <c r="G10" i="4"/>
  <c r="H10" i="4" s="1"/>
  <c r="I10" i="4" s="1"/>
  <c r="G11" i="4"/>
  <c r="H11" i="4" s="1"/>
  <c r="I11" i="4" s="1"/>
  <c r="G12" i="4"/>
  <c r="H12" i="4" s="1"/>
  <c r="I12" i="4" s="1"/>
  <c r="G13" i="4"/>
  <c r="H13" i="4" s="1"/>
  <c r="I13" i="4" s="1"/>
  <c r="G5" i="4"/>
  <c r="H5" i="4" s="1"/>
  <c r="I5" i="4" s="1"/>
  <c r="I14" i="4" s="1"/>
  <c r="K56" i="2"/>
  <c r="L56" i="2" s="1"/>
  <c r="M56" i="2" s="1"/>
  <c r="K57" i="2"/>
  <c r="L57" i="2" s="1"/>
  <c r="M57" i="2" s="1"/>
  <c r="K58" i="2"/>
  <c r="L58" i="2" s="1"/>
  <c r="M58" i="2" s="1"/>
  <c r="K59" i="2"/>
  <c r="L59" i="2" s="1"/>
  <c r="M59" i="2" s="1"/>
  <c r="K63" i="2"/>
  <c r="L63" i="2" s="1"/>
  <c r="M63" i="2" s="1"/>
  <c r="K55" i="2"/>
  <c r="L55" i="2" s="1"/>
  <c r="M55" i="2" s="1"/>
  <c r="G56" i="2"/>
  <c r="H56" i="2" s="1"/>
  <c r="I56" i="2" s="1"/>
  <c r="G57" i="2"/>
  <c r="H57" i="2" s="1"/>
  <c r="I57" i="2" s="1"/>
  <c r="G58" i="2"/>
  <c r="H58" i="2" s="1"/>
  <c r="I58" i="2" s="1"/>
  <c r="G59" i="2"/>
  <c r="H59" i="2" s="1"/>
  <c r="I59" i="2" s="1"/>
  <c r="G63" i="2"/>
  <c r="H63" i="2" s="1"/>
  <c r="I63" i="2" s="1"/>
  <c r="G55" i="2"/>
  <c r="H55" i="2" s="1"/>
  <c r="I55" i="2" s="1"/>
  <c r="K43" i="2"/>
  <c r="L43" i="2" s="1"/>
  <c r="M43" i="2" s="1"/>
  <c r="K44" i="2"/>
  <c r="L44" i="2" s="1"/>
  <c r="M44" i="2" s="1"/>
  <c r="K45" i="2"/>
  <c r="L45" i="2" s="1"/>
  <c r="M45" i="2" s="1"/>
  <c r="K46" i="2"/>
  <c r="L46" i="2" s="1"/>
  <c r="M46" i="2" s="1"/>
  <c r="K47" i="2"/>
  <c r="L47" i="2" s="1"/>
  <c r="M47" i="2" s="1"/>
  <c r="K48" i="2"/>
  <c r="L48" i="2" s="1"/>
  <c r="M48" i="2" s="1"/>
  <c r="G43" i="2"/>
  <c r="H43" i="2" s="1"/>
  <c r="I43" i="2" s="1"/>
  <c r="G44" i="2"/>
  <c r="H44" i="2" s="1"/>
  <c r="I44" i="2" s="1"/>
  <c r="G45" i="2"/>
  <c r="H45" i="2" s="1"/>
  <c r="I45" i="2" s="1"/>
  <c r="G46" i="2"/>
  <c r="H46" i="2" s="1"/>
  <c r="I46" i="2" s="1"/>
  <c r="G47" i="2"/>
  <c r="H47" i="2" s="1"/>
  <c r="I47" i="2" s="1"/>
  <c r="G48" i="2"/>
  <c r="H48" i="2" s="1"/>
  <c r="I48" i="2" s="1"/>
  <c r="K42" i="2"/>
  <c r="L42" i="2" s="1"/>
  <c r="M42" i="2" s="1"/>
  <c r="G42" i="2"/>
  <c r="H42" i="2" s="1"/>
  <c r="I42" i="2" s="1"/>
  <c r="K30" i="2"/>
  <c r="L30" i="2" s="1"/>
  <c r="M30" i="2" s="1"/>
  <c r="K31" i="2"/>
  <c r="L31" i="2" s="1"/>
  <c r="M31" i="2" s="1"/>
  <c r="K32" i="2"/>
  <c r="L32" i="2" s="1"/>
  <c r="M32" i="2" s="1"/>
  <c r="K33" i="2"/>
  <c r="L33" i="2" s="1"/>
  <c r="M33" i="2" s="1"/>
  <c r="K34" i="2"/>
  <c r="L34" i="2" s="1"/>
  <c r="M34" i="2" s="1"/>
  <c r="K35" i="2"/>
  <c r="L35" i="2" s="1"/>
  <c r="M35" i="2" s="1"/>
  <c r="K29" i="2"/>
  <c r="L29" i="2" s="1"/>
  <c r="M29" i="2" s="1"/>
  <c r="G30" i="2"/>
  <c r="H30" i="2" s="1"/>
  <c r="I30" i="2" s="1"/>
  <c r="G31" i="2"/>
  <c r="H31" i="2" s="1"/>
  <c r="I31" i="2" s="1"/>
  <c r="G32" i="2"/>
  <c r="H32" i="2" s="1"/>
  <c r="I32" i="2" s="1"/>
  <c r="G33" i="2"/>
  <c r="H33" i="2" s="1"/>
  <c r="I33" i="2" s="1"/>
  <c r="G34" i="2"/>
  <c r="H34" i="2" s="1"/>
  <c r="I34" i="2" s="1"/>
  <c r="G35" i="2"/>
  <c r="H35" i="2" s="1"/>
  <c r="I35" i="2" s="1"/>
  <c r="G29" i="2"/>
  <c r="H29" i="2" s="1"/>
  <c r="I29" i="2" s="1"/>
  <c r="G20" i="2"/>
  <c r="H20" i="2" s="1"/>
  <c r="I20" i="2" s="1"/>
  <c r="G19" i="2"/>
  <c r="H19" i="2" s="1"/>
  <c r="I19" i="2" s="1"/>
  <c r="K7" i="2"/>
  <c r="L7" i="2" s="1"/>
  <c r="M7" i="2" s="1"/>
  <c r="K8" i="2"/>
  <c r="L8" i="2" s="1"/>
  <c r="M8" i="2" s="1"/>
  <c r="K9" i="2"/>
  <c r="L9" i="2" s="1"/>
  <c r="M9" i="2" s="1"/>
  <c r="K6" i="2"/>
  <c r="L6" i="2" s="1"/>
  <c r="M6" i="2" s="1"/>
  <c r="G7" i="2"/>
  <c r="H7" i="2" s="1"/>
  <c r="I7" i="2" s="1"/>
  <c r="G8" i="2"/>
  <c r="H8" i="2" s="1"/>
  <c r="I8" i="2" s="1"/>
  <c r="G9" i="2"/>
  <c r="H9" i="2" s="1"/>
  <c r="I9" i="2" s="1"/>
  <c r="G6" i="2"/>
  <c r="H6" i="2" s="1"/>
  <c r="I6" i="2" s="1"/>
  <c r="G127" i="3"/>
  <c r="H127" i="3" s="1"/>
  <c r="I127" i="3" s="1"/>
  <c r="G128" i="3"/>
  <c r="H128" i="3" s="1"/>
  <c r="I128" i="3" s="1"/>
  <c r="G129" i="3"/>
  <c r="H129" i="3" s="1"/>
  <c r="I129" i="3" s="1"/>
  <c r="G130" i="3"/>
  <c r="H130" i="3" s="1"/>
  <c r="I130" i="3" s="1"/>
  <c r="G131" i="3"/>
  <c r="H131" i="3" s="1"/>
  <c r="I131" i="3" s="1"/>
  <c r="G132" i="3"/>
  <c r="H132" i="3" s="1"/>
  <c r="I132" i="3" s="1"/>
  <c r="G133" i="3"/>
  <c r="H133" i="3" s="1"/>
  <c r="I133" i="3" s="1"/>
  <c r="G134" i="3"/>
  <c r="H134" i="3" s="1"/>
  <c r="I134" i="3" s="1"/>
  <c r="G135" i="3"/>
  <c r="H135" i="3" s="1"/>
  <c r="I135" i="3" s="1"/>
  <c r="G136" i="3"/>
  <c r="H136" i="3" s="1"/>
  <c r="I136" i="3" s="1"/>
  <c r="G137" i="3"/>
  <c r="H137" i="3" s="1"/>
  <c r="I137" i="3" s="1"/>
  <c r="G138" i="3"/>
  <c r="H138" i="3" s="1"/>
  <c r="I138" i="3" s="1"/>
  <c r="G139" i="3"/>
  <c r="H139" i="3" s="1"/>
  <c r="I139" i="3" s="1"/>
  <c r="G140" i="3"/>
  <c r="H140" i="3" s="1"/>
  <c r="I140" i="3" s="1"/>
  <c r="G141" i="3"/>
  <c r="H141" i="3" s="1"/>
  <c r="I141" i="3" s="1"/>
  <c r="G143" i="3"/>
  <c r="H143" i="3" s="1"/>
  <c r="I143" i="3" s="1"/>
  <c r="G144" i="3"/>
  <c r="H144" i="3" s="1"/>
  <c r="I144" i="3" s="1"/>
  <c r="G145" i="3"/>
  <c r="H145" i="3" s="1"/>
  <c r="I145" i="3" s="1"/>
  <c r="G126" i="3"/>
  <c r="H126" i="3" s="1"/>
  <c r="I126" i="3" s="1"/>
  <c r="G120" i="3"/>
  <c r="H120" i="3" s="1"/>
  <c r="I120" i="3" s="1"/>
  <c r="G121" i="3"/>
  <c r="H121" i="3" s="1"/>
  <c r="I121" i="3" s="1"/>
  <c r="G122" i="3"/>
  <c r="H122" i="3" s="1"/>
  <c r="I122" i="3" s="1"/>
  <c r="G119" i="3"/>
  <c r="H119" i="3" s="1"/>
  <c r="I119" i="3" s="1"/>
  <c r="G113" i="3"/>
  <c r="H113" i="3" s="1"/>
  <c r="I113" i="3" s="1"/>
  <c r="G114" i="3"/>
  <c r="H114" i="3" s="1"/>
  <c r="I114" i="3" s="1"/>
  <c r="G115" i="3"/>
  <c r="H115" i="3" s="1"/>
  <c r="I115" i="3" s="1"/>
  <c r="G112" i="3"/>
  <c r="H112" i="3" s="1"/>
  <c r="I112" i="3" s="1"/>
  <c r="G101" i="3"/>
  <c r="H101" i="3" s="1"/>
  <c r="I101" i="3" s="1"/>
  <c r="G102" i="3"/>
  <c r="H102" i="3" s="1"/>
  <c r="I102" i="3" s="1"/>
  <c r="G103" i="3"/>
  <c r="H103" i="3" s="1"/>
  <c r="I103" i="3" s="1"/>
  <c r="G104" i="3"/>
  <c r="H104" i="3" s="1"/>
  <c r="I104" i="3" s="1"/>
  <c r="G105" i="3"/>
  <c r="H105" i="3" s="1"/>
  <c r="I105" i="3" s="1"/>
  <c r="G106" i="3"/>
  <c r="H106" i="3" s="1"/>
  <c r="I106" i="3" s="1"/>
  <c r="G107" i="3"/>
  <c r="H107" i="3" s="1"/>
  <c r="I107" i="3" s="1"/>
  <c r="G108" i="3"/>
  <c r="H108" i="3" s="1"/>
  <c r="I108" i="3" s="1"/>
  <c r="G100" i="3"/>
  <c r="H100" i="3" s="1"/>
  <c r="I100" i="3" s="1"/>
  <c r="G91" i="3"/>
  <c r="H91" i="3" s="1"/>
  <c r="I91" i="3" s="1"/>
  <c r="G92" i="3"/>
  <c r="H92" i="3" s="1"/>
  <c r="I92" i="3" s="1"/>
  <c r="G93" i="3"/>
  <c r="H93" i="3" s="1"/>
  <c r="I93" i="3" s="1"/>
  <c r="G94" i="3"/>
  <c r="H94" i="3" s="1"/>
  <c r="I94" i="3" s="1"/>
  <c r="G95" i="3"/>
  <c r="H95" i="3" s="1"/>
  <c r="I95" i="3" s="1"/>
  <c r="G96" i="3"/>
  <c r="H96" i="3" s="1"/>
  <c r="I96" i="3" s="1"/>
  <c r="G90" i="3"/>
  <c r="H90" i="3" s="1"/>
  <c r="I90" i="3" s="1"/>
  <c r="G73" i="3"/>
  <c r="H73" i="3" s="1"/>
  <c r="I73" i="3" s="1"/>
  <c r="G78" i="3"/>
  <c r="H78" i="3" s="1"/>
  <c r="I78" i="3" s="1"/>
  <c r="G81" i="3"/>
  <c r="H81" i="3" s="1"/>
  <c r="I81" i="3" s="1"/>
  <c r="G82" i="3"/>
  <c r="H82" i="3" s="1"/>
  <c r="I82" i="3" s="1"/>
  <c r="G83" i="3"/>
  <c r="H83" i="3" s="1"/>
  <c r="I83" i="3" s="1"/>
  <c r="G69" i="3"/>
  <c r="H69" i="3" s="1"/>
  <c r="I69" i="3" s="1"/>
  <c r="K47" i="3"/>
  <c r="L47" i="3" s="1"/>
  <c r="M47" i="3" s="1"/>
  <c r="K48" i="3"/>
  <c r="L48" i="3" s="1"/>
  <c r="M48" i="3" s="1"/>
  <c r="K49" i="3"/>
  <c r="L49" i="3" s="1"/>
  <c r="M49" i="3" s="1"/>
  <c r="K50" i="3"/>
  <c r="L50" i="3" s="1"/>
  <c r="M50" i="3" s="1"/>
  <c r="K51" i="3"/>
  <c r="L51" i="3" s="1"/>
  <c r="M51" i="3" s="1"/>
  <c r="K52" i="3"/>
  <c r="L52" i="3" s="1"/>
  <c r="M52" i="3" s="1"/>
  <c r="G48" i="3"/>
  <c r="H48" i="3" s="1"/>
  <c r="I48" i="3" s="1"/>
  <c r="G50" i="3"/>
  <c r="H50" i="3" s="1"/>
  <c r="I50" i="3" s="1"/>
  <c r="G51" i="3"/>
  <c r="H51" i="3" s="1"/>
  <c r="I51" i="3" s="1"/>
  <c r="G52" i="3"/>
  <c r="H52" i="3" s="1"/>
  <c r="I52" i="3" s="1"/>
  <c r="K46" i="3"/>
  <c r="L46" i="3" s="1"/>
  <c r="M46" i="3" s="1"/>
  <c r="K57" i="3"/>
  <c r="L57" i="3" s="1"/>
  <c r="M57" i="3" s="1"/>
  <c r="K58" i="3"/>
  <c r="L58" i="3" s="1"/>
  <c r="M58" i="3" s="1"/>
  <c r="K59" i="3"/>
  <c r="L59" i="3" s="1"/>
  <c r="M59" i="3" s="1"/>
  <c r="K60" i="3"/>
  <c r="L60" i="3" s="1"/>
  <c r="M60" i="3" s="1"/>
  <c r="K61" i="3"/>
  <c r="L61" i="3" s="1"/>
  <c r="M61" i="3" s="1"/>
  <c r="K62" i="3"/>
  <c r="L62" i="3" s="1"/>
  <c r="M62" i="3" s="1"/>
  <c r="K63" i="3"/>
  <c r="L63" i="3" s="1"/>
  <c r="M63" i="3" s="1"/>
  <c r="K64" i="3"/>
  <c r="L64" i="3" s="1"/>
  <c r="M64" i="3" s="1"/>
  <c r="K65" i="3"/>
  <c r="L65" i="3" s="1"/>
  <c r="M65" i="3" s="1"/>
  <c r="G58" i="3"/>
  <c r="H58" i="3" s="1"/>
  <c r="I58" i="3" s="1"/>
  <c r="G60" i="3"/>
  <c r="H60" i="3" s="1"/>
  <c r="I60" i="3" s="1"/>
  <c r="G63" i="3"/>
  <c r="H63" i="3" s="1"/>
  <c r="I63" i="3" s="1"/>
  <c r="G64" i="3"/>
  <c r="H64" i="3" s="1"/>
  <c r="I64" i="3" s="1"/>
  <c r="K56" i="3"/>
  <c r="L56" i="3" s="1"/>
  <c r="M56" i="3" s="1"/>
  <c r="G150" i="3"/>
  <c r="H150" i="3" s="1"/>
  <c r="I150" i="3" s="1"/>
  <c r="G151" i="3"/>
  <c r="H151" i="3" s="1"/>
  <c r="I151" i="3" s="1"/>
  <c r="G152" i="3"/>
  <c r="H152" i="3" s="1"/>
  <c r="I152" i="3" s="1"/>
  <c r="G153" i="3"/>
  <c r="H153" i="3" s="1"/>
  <c r="I153" i="3" s="1"/>
  <c r="G154" i="3"/>
  <c r="H154" i="3" s="1"/>
  <c r="I154" i="3" s="1"/>
  <c r="G155" i="3"/>
  <c r="H155" i="3" s="1"/>
  <c r="I155" i="3" s="1"/>
  <c r="G156" i="3"/>
  <c r="H156" i="3" s="1"/>
  <c r="I156" i="3" s="1"/>
  <c r="G157" i="3"/>
  <c r="H157" i="3" s="1"/>
  <c r="I157" i="3" s="1"/>
  <c r="G158" i="3"/>
  <c r="H158" i="3" s="1"/>
  <c r="I158" i="3" s="1"/>
  <c r="G149" i="3"/>
  <c r="H149" i="3" s="1"/>
  <c r="I149" i="3" s="1"/>
  <c r="G40" i="3"/>
  <c r="H40" i="3" s="1"/>
  <c r="I40" i="3" s="1"/>
  <c r="G42" i="3"/>
  <c r="H42" i="3" s="1"/>
  <c r="I42" i="3" s="1"/>
  <c r="G39" i="3"/>
  <c r="H39" i="3" s="1"/>
  <c r="I39" i="3" s="1"/>
  <c r="G33" i="3"/>
  <c r="H33" i="3" s="1"/>
  <c r="I33" i="3" s="1"/>
  <c r="G34" i="3"/>
  <c r="H34" i="3" s="1"/>
  <c r="I34" i="3" s="1"/>
  <c r="G35" i="3"/>
  <c r="H35" i="3" s="1"/>
  <c r="I35" i="3" s="1"/>
  <c r="G32" i="3"/>
  <c r="H32" i="3" s="1"/>
  <c r="I32" i="3" s="1"/>
  <c r="K21" i="3"/>
  <c r="L21" i="3" s="1"/>
  <c r="M21" i="3" s="1"/>
  <c r="K22" i="3"/>
  <c r="L22" i="3" s="1"/>
  <c r="M22" i="3" s="1"/>
  <c r="K23" i="3"/>
  <c r="L23" i="3" s="1"/>
  <c r="M23" i="3" s="1"/>
  <c r="K24" i="3"/>
  <c r="L24" i="3" s="1"/>
  <c r="M24" i="3" s="1"/>
  <c r="K25" i="3"/>
  <c r="L25" i="3" s="1"/>
  <c r="M25" i="3" s="1"/>
  <c r="K26" i="3"/>
  <c r="L26" i="3" s="1"/>
  <c r="M26" i="3" s="1"/>
  <c r="K27" i="3"/>
  <c r="L27" i="3" s="1"/>
  <c r="M27" i="3" s="1"/>
  <c r="K28" i="3"/>
  <c r="L28" i="3" s="1"/>
  <c r="M28" i="3" s="1"/>
  <c r="K20" i="3"/>
  <c r="L20" i="3" s="1"/>
  <c r="M20" i="3" s="1"/>
  <c r="G24" i="3"/>
  <c r="H24" i="3" s="1"/>
  <c r="I24" i="3" s="1"/>
  <c r="G25" i="3"/>
  <c r="H25" i="3" s="1"/>
  <c r="I25" i="3" s="1"/>
  <c r="G26" i="3"/>
  <c r="H26" i="3" s="1"/>
  <c r="I26" i="3" s="1"/>
  <c r="G27" i="3"/>
  <c r="H27" i="3" s="1"/>
  <c r="I27" i="3" s="1"/>
  <c r="G28" i="3"/>
  <c r="H28" i="3" s="1"/>
  <c r="I28" i="3" s="1"/>
  <c r="G20" i="3"/>
  <c r="H20" i="3" s="1"/>
  <c r="I20" i="3" s="1"/>
  <c r="G16" i="3"/>
  <c r="H16" i="3" s="1"/>
  <c r="I16" i="3" s="1"/>
  <c r="G15" i="3"/>
  <c r="H15" i="3" s="1"/>
  <c r="I15" i="3" s="1"/>
  <c r="G14" i="3"/>
  <c r="H14" i="3" s="1"/>
  <c r="I14" i="3" s="1"/>
  <c r="G13" i="3"/>
  <c r="H13" i="3" s="1"/>
  <c r="I13" i="3" s="1"/>
  <c r="G12" i="3"/>
  <c r="H12" i="3" s="1"/>
  <c r="I12" i="3" s="1"/>
  <c r="K4" i="3"/>
  <c r="L4" i="3" s="1"/>
  <c r="M4" i="3" s="1"/>
  <c r="K5" i="3"/>
  <c r="L5" i="3" s="1"/>
  <c r="M5" i="3" s="1"/>
  <c r="G4" i="3"/>
  <c r="H4" i="3" s="1"/>
  <c r="I4" i="3" s="1"/>
  <c r="G5" i="3"/>
  <c r="H5" i="3" s="1"/>
  <c r="I5" i="3" s="1"/>
  <c r="G8" i="3"/>
  <c r="H8" i="3" s="1"/>
  <c r="I8" i="3" s="1"/>
  <c r="I52" i="1" l="1"/>
  <c r="N52" i="1"/>
  <c r="N109" i="3"/>
  <c r="I9" i="3"/>
  <c r="M9" i="3"/>
  <c r="N9" i="3"/>
  <c r="I123" i="3"/>
  <c r="N123" i="3"/>
  <c r="N17" i="3"/>
  <c r="N53" i="3"/>
  <c r="N36" i="3"/>
  <c r="N159" i="3"/>
  <c r="M17" i="3"/>
  <c r="N97" i="3"/>
  <c r="N116" i="3"/>
  <c r="I146" i="3"/>
  <c r="N29" i="3"/>
  <c r="N87" i="3"/>
  <c r="M146" i="3"/>
  <c r="M116" i="3"/>
  <c r="M29" i="3"/>
  <c r="M43" i="3"/>
  <c r="N146" i="3"/>
  <c r="I17" i="3"/>
  <c r="I43" i="3"/>
  <c r="I116" i="3"/>
  <c r="N43" i="3"/>
  <c r="N66" i="3"/>
  <c r="I29" i="3"/>
  <c r="I66" i="3"/>
  <c r="M97" i="3"/>
  <c r="I97" i="3"/>
  <c r="I36" i="3"/>
  <c r="M66" i="3"/>
  <c r="M53" i="3"/>
  <c r="I109" i="3"/>
  <c r="I87" i="3"/>
  <c r="M109" i="3"/>
  <c r="I159" i="3"/>
  <c r="I53" i="3"/>
  <c r="M36" i="3"/>
  <c r="M123" i="3"/>
  <c r="M159" i="3"/>
  <c r="I36" i="2"/>
  <c r="N49" i="2"/>
  <c r="I49" i="2"/>
  <c r="M49" i="2"/>
  <c r="N36" i="2"/>
  <c r="N21" i="2"/>
  <c r="I21" i="2"/>
  <c r="I10" i="2"/>
  <c r="M21" i="2"/>
  <c r="M36" i="2"/>
  <c r="I30" i="1"/>
  <c r="N30" i="1"/>
  <c r="M87" i="3"/>
  <c r="M10" i="2"/>
  <c r="I42" i="4"/>
  <c r="M14" i="4"/>
  <c r="I57" i="4"/>
  <c r="M66" i="4"/>
  <c r="M57" i="4"/>
  <c r="M42" i="4"/>
  <c r="M24" i="4"/>
  <c r="M73" i="4"/>
  <c r="M52" i="1"/>
  <c r="M30" i="1"/>
</calcChain>
</file>

<file path=xl/sharedStrings.xml><?xml version="1.0" encoding="utf-8"?>
<sst xmlns="http://schemas.openxmlformats.org/spreadsheetml/2006/main" count="2142" uniqueCount="405">
  <si>
    <t>DATE</t>
  </si>
  <si>
    <t>CATEGORY</t>
  </si>
  <si>
    <t>PT BM
(Assinged Kode)</t>
  </si>
  <si>
    <t>DESCRIPTION</t>
  </si>
  <si>
    <t>SUPPLIER</t>
  </si>
  <si>
    <t>DOC. NO</t>
  </si>
  <si>
    <t xml:space="preserve">PO NO. </t>
  </si>
  <si>
    <t>LPB</t>
  </si>
  <si>
    <t>PROJECT NO</t>
  </si>
  <si>
    <t>S-2UNP12000801</t>
  </si>
  <si>
    <t>UNP MS 200 x 80 x 7.5 x 6M</t>
  </si>
  <si>
    <t>PT 0185</t>
  </si>
  <si>
    <t>PT 0170</t>
  </si>
  <si>
    <t>PT 0167</t>
  </si>
  <si>
    <t>CV BAJA SEJAHTERA MANDIRI</t>
  </si>
  <si>
    <t>SJ202301.00048</t>
  </si>
  <si>
    <t>PO22-I0498</t>
  </si>
  <si>
    <t>GRNBMI23/0075</t>
  </si>
  <si>
    <t>PT 0174</t>
  </si>
  <si>
    <t>PT 0171</t>
  </si>
  <si>
    <t>PT 0176</t>
  </si>
  <si>
    <t>PT 0172</t>
  </si>
  <si>
    <t>MRP-PROD 00329/23</t>
  </si>
  <si>
    <t>PT 0168</t>
  </si>
  <si>
    <t>CV SHAMBALA NAGA AGUNG</t>
  </si>
  <si>
    <t>DO PO22-I0456 (7)</t>
  </si>
  <si>
    <t>PO22-I0456</t>
  </si>
  <si>
    <t>GRNBMI23/0110</t>
  </si>
  <si>
    <t>UNP MS 250 x 90 x 9 x 6M</t>
  </si>
  <si>
    <t>PT SARANA METAL INDAH</t>
  </si>
  <si>
    <t>POC/SMI/0115 (1)</t>
  </si>
  <si>
    <t>PO22-I0497</t>
  </si>
  <si>
    <t>GRNBMI23/0117</t>
  </si>
  <si>
    <t>MRP-PROD 00484/23</t>
  </si>
  <si>
    <t>S-2UNP12500901</t>
  </si>
  <si>
    <t>SJ202301.00123</t>
  </si>
  <si>
    <t>PO22-I0501</t>
  </si>
  <si>
    <t>GRNBMI23/0162</t>
  </si>
  <si>
    <t>PT 0181</t>
  </si>
  <si>
    <t>MRP-PROD 00689/23</t>
  </si>
  <si>
    <t>DO PO22-I0037 (7)</t>
  </si>
  <si>
    <t>PO23-I0037</t>
  </si>
  <si>
    <t>GRNBMI23/0235</t>
  </si>
  <si>
    <t>MRP-PROD 00785/23</t>
  </si>
  <si>
    <t>DO PO22-I0037 (11)</t>
  </si>
  <si>
    <t>GRNBMI23/0350</t>
  </si>
  <si>
    <t>0116 (2)</t>
  </si>
  <si>
    <t>GRNBMI23/0421</t>
  </si>
  <si>
    <t>SJ/SMI/20230301896 (2)</t>
  </si>
  <si>
    <t>PO22-I0500</t>
  </si>
  <si>
    <t>GRNBMI23/0509</t>
  </si>
  <si>
    <t>DO PO23-I0159 (10)</t>
  </si>
  <si>
    <t>PO23-I0159</t>
  </si>
  <si>
    <t>GRNBMI23/0574</t>
  </si>
  <si>
    <t>UNP</t>
  </si>
  <si>
    <t>MRP-PROD 02250/23</t>
  </si>
  <si>
    <t>MRP-PROD 02588/23</t>
  </si>
  <si>
    <t>PT 0164</t>
  </si>
  <si>
    <t>DO PO23-I0224 (2)</t>
  </si>
  <si>
    <t>PO23-I0224</t>
  </si>
  <si>
    <t>GRNBMI23/0697</t>
  </si>
  <si>
    <t>MRP-PROD 02841/23</t>
  </si>
  <si>
    <t>PT 0169</t>
  </si>
  <si>
    <t>MRP-PROD 02925/23</t>
  </si>
  <si>
    <t>PT 0182</t>
  </si>
  <si>
    <t>MRP-PROD 02996/23</t>
  </si>
  <si>
    <t>MRP-PROD 03175/23</t>
  </si>
  <si>
    <t>PT 0179</t>
  </si>
  <si>
    <t>MRP-PROD 03181/23</t>
  </si>
  <si>
    <t>MRP-PROD 03235/23</t>
  </si>
  <si>
    <t>MRP-PROD 03324/23</t>
  </si>
  <si>
    <t>MRP-PROD 03377/23</t>
  </si>
  <si>
    <t>MRP-PROD 03435/23</t>
  </si>
  <si>
    <t>PT 0178</t>
  </si>
  <si>
    <t>INVENTORY</t>
  </si>
  <si>
    <t>SJ202307.00005</t>
  </si>
  <si>
    <t>PO23-I0274</t>
  </si>
  <si>
    <t>GRNBMI23/0908</t>
  </si>
  <si>
    <t>SJ2308-198</t>
  </si>
  <si>
    <t>PO23-I0331</t>
  </si>
  <si>
    <t>GRNBMI23/1167</t>
  </si>
  <si>
    <t>PT 0189</t>
  </si>
  <si>
    <t>SJ2308-274</t>
  </si>
  <si>
    <t>PO23-I0328</t>
  </si>
  <si>
    <t>GRNBMI23/1207</t>
  </si>
  <si>
    <t>SJ2308-275</t>
  </si>
  <si>
    <t>GRNBMI23/1208</t>
  </si>
  <si>
    <t>SJ2308-293</t>
  </si>
  <si>
    <t>PO23-I0346</t>
  </si>
  <si>
    <t>GRNBMI23/1226</t>
  </si>
  <si>
    <t>SJ2309-63</t>
  </si>
  <si>
    <t>GRNBMI23/1391</t>
  </si>
  <si>
    <t>SJ2023100062</t>
  </si>
  <si>
    <t>PO3-I0479</t>
  </si>
  <si>
    <t>GRNBMI23/1736</t>
  </si>
  <si>
    <t>CV JAYA ANUGERAH STEEL</t>
  </si>
  <si>
    <t>PO23-I0477</t>
  </si>
  <si>
    <t>GRNBMI23/1798</t>
  </si>
  <si>
    <t>SIKU</t>
  </si>
  <si>
    <t>S-2SK010500504</t>
  </si>
  <si>
    <t>Siku MS 50 x 50 x 6 x 6M</t>
  </si>
  <si>
    <t>MRP-PROD 02347/23</t>
  </si>
  <si>
    <t>MRP-PROD 02364/23</t>
  </si>
  <si>
    <t>PT 0177</t>
  </si>
  <si>
    <t>S-2SK010750751</t>
  </si>
  <si>
    <t>Siku MS 75 x 75 x 6 x 6M</t>
  </si>
  <si>
    <t>MRP-PROD 02456/23</t>
  </si>
  <si>
    <t>MRP-PROD 02480/23</t>
  </si>
  <si>
    <t>PT 0187</t>
  </si>
  <si>
    <t>S-2SK010650651</t>
  </si>
  <si>
    <t>Siku MS 65 x 65 x 6 x 6M</t>
  </si>
  <si>
    <t>MRP-PROD 02532/23</t>
  </si>
  <si>
    <t>S-2SK011001001</t>
  </si>
  <si>
    <t>Siku MS 100 x 100 x 8 x 6M</t>
  </si>
  <si>
    <t>MRP-PROD 02621/23</t>
  </si>
  <si>
    <t>MRP-PROD 02631/23</t>
  </si>
  <si>
    <t>1319 (2)</t>
  </si>
  <si>
    <t>PO23-I0148</t>
  </si>
  <si>
    <t>GRNBMI23/0669</t>
  </si>
  <si>
    <t>MRP-PROD 02686/23</t>
  </si>
  <si>
    <t>MRP-PROD 02794/23</t>
  </si>
  <si>
    <t>MRP-PROD 02876/23</t>
  </si>
  <si>
    <t>S-2SK010500503</t>
  </si>
  <si>
    <t>Siku MS 50 x 50 x 5 x 6M</t>
  </si>
  <si>
    <t>PO23-I0191</t>
  </si>
  <si>
    <t>DO PO23-I0191 (6)</t>
  </si>
  <si>
    <t>GRNBMI23/0736</t>
  </si>
  <si>
    <t>DO PO23-I0191 (7)</t>
  </si>
  <si>
    <t>GRNBMI23/0737</t>
  </si>
  <si>
    <t>POC/JAS/1122</t>
  </si>
  <si>
    <t>PO23-I0272</t>
  </si>
  <si>
    <t>GRNBMI23/0929</t>
  </si>
  <si>
    <t>POC/JAS/1120</t>
  </si>
  <si>
    <t>GRNBMI23/0939</t>
  </si>
  <si>
    <t>PT 0198</t>
  </si>
  <si>
    <t>SJ2308-323</t>
  </si>
  <si>
    <t>GRNBMI23/1242</t>
  </si>
  <si>
    <t>SJ 2309-11</t>
  </si>
  <si>
    <t>GRNBMI23/1350</t>
  </si>
  <si>
    <t>SJ2309-66</t>
  </si>
  <si>
    <t>GRNBMI23/1392</t>
  </si>
  <si>
    <t>PT 0199</t>
  </si>
  <si>
    <t>MRP-PROD 04772/23</t>
  </si>
  <si>
    <t>SJ2310-468</t>
  </si>
  <si>
    <t>PO23-I0444</t>
  </si>
  <si>
    <t>GRNBMI23/1643</t>
  </si>
  <si>
    <t>S-2STR10600750</t>
  </si>
  <si>
    <t>Strip MS 6 x 75 x 6M</t>
  </si>
  <si>
    <t>MRP-PROD 23/00028</t>
  </si>
  <si>
    <t>S-2STR10600650</t>
  </si>
  <si>
    <t>Strip MS 6 x 65 x 6M</t>
  </si>
  <si>
    <t>MRP-PROD 23/00042</t>
  </si>
  <si>
    <t>S-2STR10900380</t>
  </si>
  <si>
    <t>Strip MS 9 x 38 x 6M</t>
  </si>
  <si>
    <t>PT SARANA SENTRAL STEELINDO</t>
  </si>
  <si>
    <t>S-2STR10300190</t>
  </si>
  <si>
    <t>Strip MS 3 x 19 x 6M</t>
  </si>
  <si>
    <t>MRP-PROD 23/00102</t>
  </si>
  <si>
    <t>S-2STR10600190</t>
  </si>
  <si>
    <t>Strip MS 6 x 19 x 6M</t>
  </si>
  <si>
    <t>MRP-PROD 23/00114</t>
  </si>
  <si>
    <t>S-2STR10600500</t>
  </si>
  <si>
    <t>Strip MS 6 x 50 x 6M</t>
  </si>
  <si>
    <t>MRP-PROD 23/00126</t>
  </si>
  <si>
    <t>S-2STR10900500</t>
  </si>
  <si>
    <t>Strip MS 9 x 50 x 6M</t>
  </si>
  <si>
    <t>S-2STR10900750</t>
  </si>
  <si>
    <t>Strip MS 9 x 75 x 6M</t>
  </si>
  <si>
    <t>MRP-PROD 23/00127</t>
  </si>
  <si>
    <t>MRP-PROD 23/00155</t>
  </si>
  <si>
    <t>MRP-PROD 23/00177</t>
  </si>
  <si>
    <t>Strip MS 3 x 25 x 6M</t>
  </si>
  <si>
    <t>DO PO22-I0456 (3)</t>
  </si>
  <si>
    <t>GRNBMI23/0060</t>
  </si>
  <si>
    <t>Strip MS 6 x 100 x 6M</t>
  </si>
  <si>
    <t>PT 0175</t>
  </si>
  <si>
    <t>MRP-PROD 23/00229</t>
  </si>
  <si>
    <t>MRP-PROD 23/00231</t>
  </si>
  <si>
    <t>SJ202301.00033</t>
  </si>
  <si>
    <t>GRNBMI23/0072</t>
  </si>
  <si>
    <t>Strip MS 6 x 125 x 6M</t>
  </si>
  <si>
    <t>S-2STR10600380</t>
  </si>
  <si>
    <t>Strip MS 6 x 38 x 6M</t>
  </si>
  <si>
    <t>MRP-PROD 23/00240</t>
  </si>
  <si>
    <t>SJ202301.00049</t>
  </si>
  <si>
    <t>GRNBMI23/0076</t>
  </si>
  <si>
    <t>MRP-PROD 23/00264</t>
  </si>
  <si>
    <t>MRP-PROD 23/00278</t>
  </si>
  <si>
    <t>MRP-PROD 23/00304</t>
  </si>
  <si>
    <t>PT 0160</t>
  </si>
  <si>
    <t>MRP-PROD 23/00321</t>
  </si>
  <si>
    <t>MRP-PROD 00361/23</t>
  </si>
  <si>
    <t>MRP-PROD 00372/23</t>
  </si>
  <si>
    <t>MRP-PROD 00405/23</t>
  </si>
  <si>
    <t>Strip MS 9 x 100 x 6M</t>
  </si>
  <si>
    <t>MRP-PROD 00440/23</t>
  </si>
  <si>
    <t>MRP-PROD 00441/23</t>
  </si>
  <si>
    <t>POC/JAS/893</t>
  </si>
  <si>
    <t>PO22-I0502</t>
  </si>
  <si>
    <t>GRNBMI23/0133</t>
  </si>
  <si>
    <t>Strip MS 3 x 38 x 6M</t>
  </si>
  <si>
    <t>PO22-I0499</t>
  </si>
  <si>
    <t>S-2STR10300250</t>
  </si>
  <si>
    <t>S-2STR10300380</t>
  </si>
  <si>
    <t>MRP-PROD 00453/23</t>
  </si>
  <si>
    <t>MRP-PROD 00460/23</t>
  </si>
  <si>
    <t>BMI</t>
  </si>
  <si>
    <t>MRP-PROD 00489/23</t>
  </si>
  <si>
    <t>MRP-PROD 00509/23</t>
  </si>
  <si>
    <t>MRP-PROD 00539/23</t>
  </si>
  <si>
    <t>PT 0161</t>
  </si>
  <si>
    <t>MRP-PROD 00618/23</t>
  </si>
  <si>
    <t>MRP-PROD 00661/23</t>
  </si>
  <si>
    <t>MRP-PROD 00674/23</t>
  </si>
  <si>
    <t>POC/JAS/892 (2)</t>
  </si>
  <si>
    <t>GRNBMI23/0168</t>
  </si>
  <si>
    <t>SJ202301.00122</t>
  </si>
  <si>
    <t>GRNBMI23/0170</t>
  </si>
  <si>
    <t>001.00672</t>
  </si>
  <si>
    <t>PO23-I0038</t>
  </si>
  <si>
    <t>GRNBMI23/0171</t>
  </si>
  <si>
    <t>001.00671</t>
  </si>
  <si>
    <t>GRNBMI23/0172</t>
  </si>
  <si>
    <t>MRP-PROD 00710/23</t>
  </si>
  <si>
    <t>MRP-PROD 00738/23</t>
  </si>
  <si>
    <t>S-2STR10601000</t>
  </si>
  <si>
    <t>MRP-PROD 00756/23</t>
  </si>
  <si>
    <t>S-2STR10601250</t>
  </si>
  <si>
    <t>MRP-PROD 00760/23</t>
  </si>
  <si>
    <t>MRP-PROD 00765/23</t>
  </si>
  <si>
    <t>DO PO22-I0037 (6)</t>
  </si>
  <si>
    <t>GRNBMI23/0234</t>
  </si>
  <si>
    <t>MRP-PROD 00805/23</t>
  </si>
  <si>
    <t>DO PO23-I0051 (3)</t>
  </si>
  <si>
    <t>PO23-I0051</t>
  </si>
  <si>
    <t>GRNBMI23/0265</t>
  </si>
  <si>
    <t>DO PO23-I0049 (3)</t>
  </si>
  <si>
    <t>PO23-I0049</t>
  </si>
  <si>
    <t>GRNBMI23/0267</t>
  </si>
  <si>
    <t>DO PO23-I0078</t>
  </si>
  <si>
    <t>PO23-I0078</t>
  </si>
  <si>
    <t>GRNBMI23/0277</t>
  </si>
  <si>
    <t>DO PO23-I0054</t>
  </si>
  <si>
    <t>PO23-I0054</t>
  </si>
  <si>
    <t>GRNBMI23/0278</t>
  </si>
  <si>
    <t>S-2STR10901000</t>
  </si>
  <si>
    <t>DO PO23-I0054 (3)</t>
  </si>
  <si>
    <t>GRNBMI23/0287</t>
  </si>
  <si>
    <t>0134</t>
  </si>
  <si>
    <t>GRNBMI23/0290</t>
  </si>
  <si>
    <t>DO PO23-I0083</t>
  </si>
  <si>
    <t>PO23-I0083</t>
  </si>
  <si>
    <t>GRNBMI23/0345</t>
  </si>
  <si>
    <t>DO PO23-I0049 (4)</t>
  </si>
  <si>
    <t>GRNBMI23/0346</t>
  </si>
  <si>
    <t>001.01453</t>
  </si>
  <si>
    <t>GRNBMI23/0359</t>
  </si>
  <si>
    <t>POC/SMI/547</t>
  </si>
  <si>
    <t>PO23-I0079</t>
  </si>
  <si>
    <t>GRNBMI23/0374</t>
  </si>
  <si>
    <t>SJ202303.00087</t>
  </si>
  <si>
    <t>PO23-I0117</t>
  </si>
  <si>
    <t>GRNBMI23/0416</t>
  </si>
  <si>
    <t>PT 0186</t>
  </si>
  <si>
    <t>PT SETIA AGUNG JAYA</t>
  </si>
  <si>
    <t>03-23150</t>
  </si>
  <si>
    <t>PO22-I0455</t>
  </si>
  <si>
    <t>GRNBMI23/0419</t>
  </si>
  <si>
    <t>0547</t>
  </si>
  <si>
    <t>GRNBMI23/0441</t>
  </si>
  <si>
    <t xml:space="preserve">Strip MS 9 x 75 x 6M </t>
  </si>
  <si>
    <t>POC/JAS/991</t>
  </si>
  <si>
    <t>PO22-I0146</t>
  </si>
  <si>
    <t>GRNBMI23/0505</t>
  </si>
  <si>
    <t>SJ202304.00047</t>
  </si>
  <si>
    <t>PO23-I0161</t>
  </si>
  <si>
    <t>GRNBMI23/0540</t>
  </si>
  <si>
    <t>DO PO23-I0160</t>
  </si>
  <si>
    <t>PO23-I0160</t>
  </si>
  <si>
    <t>GRNBMI23/0570</t>
  </si>
  <si>
    <t>STRIP</t>
  </si>
  <si>
    <t>MRP-PROD 02184/23</t>
  </si>
  <si>
    <t>MRP-PROD 02224/23</t>
  </si>
  <si>
    <t>MRP-PROD 02228/23</t>
  </si>
  <si>
    <t>DO PO23-I0159 (11)</t>
  </si>
  <si>
    <t>GRNBMI23/0575</t>
  </si>
  <si>
    <t>1319</t>
  </si>
  <si>
    <t>GRNBMI23/0578</t>
  </si>
  <si>
    <t>MRP-PROD 02241/23</t>
  </si>
  <si>
    <t>MRP-PROD 02255/23</t>
  </si>
  <si>
    <t>DO PO23-I0159 (15)</t>
  </si>
  <si>
    <t>GRNBMI23/0592</t>
  </si>
  <si>
    <t>MRP-PROD 02313/23</t>
  </si>
  <si>
    <t>MRP-PROD 02322/23</t>
  </si>
  <si>
    <t>MRP-PROD 02333/23</t>
  </si>
  <si>
    <t>Black Pipe Medium Dia. 1" x 6M (t=3.2 mm)</t>
  </si>
  <si>
    <t>DO PO22-I0456 (5)</t>
  </si>
  <si>
    <t>GRNBMI23/0100</t>
  </si>
  <si>
    <t>Black Pipe Medium Dia. 1-1/4" x 6M (t=3.2mm)</t>
  </si>
  <si>
    <t>Black Pipe Medium Dia. 1-1/2" x 6M (t=3.2 mm)</t>
  </si>
  <si>
    <t>Black Pipe Medium Dia. 3/4" x 6M (t=2.6 mm)</t>
  </si>
  <si>
    <t>POC/JAS/893 (2)</t>
  </si>
  <si>
    <t>GRNBMI23/0165</t>
  </si>
  <si>
    <t>POC/JAS/823</t>
  </si>
  <si>
    <t>PO22-I0428</t>
  </si>
  <si>
    <t>GRNBMI23/0217</t>
  </si>
  <si>
    <t>Black Pipe Medium Dia. 4" x 6M (t=4.5 mm)</t>
  </si>
  <si>
    <t>Black Pipe Medium Dia. 2" x 6M (t=3.6 mm)</t>
  </si>
  <si>
    <t>DO PO22-I0037 (10)</t>
  </si>
  <si>
    <t>GRNBMI23/0254</t>
  </si>
  <si>
    <t>S-2PI5300012500</t>
  </si>
  <si>
    <t>S-2PI5300020000</t>
  </si>
  <si>
    <t>Black Pipe Medium Dia. 1" x 6M (t=3,2mm)</t>
  </si>
  <si>
    <t>DO PO23-I0159 (5)</t>
  </si>
  <si>
    <t>GRNBMI23/0559</t>
  </si>
  <si>
    <t>DO PO23-I0159 (7)</t>
  </si>
  <si>
    <t>GRNBMI23/0561</t>
  </si>
  <si>
    <t>POC/SMI/1319 (2)</t>
  </si>
  <si>
    <t>GRNBMI23/0583</t>
  </si>
  <si>
    <t>DO PO23-I0193 (2)</t>
  </si>
  <si>
    <t>PO23-I0193</t>
  </si>
  <si>
    <t>GRNBMI23/0808</t>
  </si>
  <si>
    <t>BLACK PIPE</t>
  </si>
  <si>
    <t>PO23-I0237</t>
  </si>
  <si>
    <t>GRNBMI23/0890</t>
  </si>
  <si>
    <t>S-2PI5300015000</t>
  </si>
  <si>
    <t>DO PO23-I0193 (5)</t>
  </si>
  <si>
    <t>GRNBMI23/0946</t>
  </si>
  <si>
    <t>S-2PI5300010000</t>
  </si>
  <si>
    <t>SJ2308-62</t>
  </si>
  <si>
    <t>PO23-I0295</t>
  </si>
  <si>
    <t>GRNBMI23/1095</t>
  </si>
  <si>
    <t>SJ2308-138</t>
  </si>
  <si>
    <t>PO23-I0334</t>
  </si>
  <si>
    <t>GRNBMI23/1157</t>
  </si>
  <si>
    <t>SJ2308-241</t>
  </si>
  <si>
    <t>GRNBMI23/1199</t>
  </si>
  <si>
    <t>SJ/SMI/20230805635</t>
  </si>
  <si>
    <t>PO23-I0362</t>
  </si>
  <si>
    <t>GRNBMI23/1246</t>
  </si>
  <si>
    <t>GRNBMI23/1299</t>
  </si>
  <si>
    <t>DO PO23-I0359 (2)</t>
  </si>
  <si>
    <t>PO23-I0359</t>
  </si>
  <si>
    <t>GRNBMI23/1354</t>
  </si>
  <si>
    <t>SJ2310-375</t>
  </si>
  <si>
    <t>PO23-I0438</t>
  </si>
  <si>
    <t>GRNBMI23/1610</t>
  </si>
  <si>
    <t>SJ2310-512</t>
  </si>
  <si>
    <t>PO23-I0445</t>
  </si>
  <si>
    <t>GRNBMI23/1664</t>
  </si>
  <si>
    <t>SJ2311-15</t>
  </si>
  <si>
    <t>PO23-I0446</t>
  </si>
  <si>
    <t>GRNBMI23/1670</t>
  </si>
  <si>
    <t>SJ/SMI/20231108341</t>
  </si>
  <si>
    <t>PO23-I0485</t>
  </si>
  <si>
    <t>GRNBMI23/1756</t>
  </si>
  <si>
    <t>PO23-I0502</t>
  </si>
  <si>
    <t>SJ/SMI/20231208916</t>
  </si>
  <si>
    <t>GRNBMI23/1878</t>
  </si>
  <si>
    <t xml:space="preserve">Jumlah Rak </t>
  </si>
  <si>
    <t>W</t>
  </si>
  <si>
    <t>F in</t>
  </si>
  <si>
    <t>F out</t>
  </si>
  <si>
    <t>Fin</t>
  </si>
  <si>
    <t>W Total</t>
  </si>
  <si>
    <t xml:space="preserve">W Total </t>
  </si>
  <si>
    <t>S-2PI5300020032</t>
  </si>
  <si>
    <t>S-2PI53000200150</t>
  </si>
  <si>
    <t>Item Code</t>
  </si>
  <si>
    <t>QTY IN</t>
  </si>
  <si>
    <t>Capacity Crane</t>
  </si>
  <si>
    <t>Capacity Forklift</t>
  </si>
  <si>
    <t>F in (Round Up)</t>
  </si>
  <si>
    <t>QTY OUT</t>
  </si>
  <si>
    <t>F Out (Round Up)</t>
  </si>
  <si>
    <t>F out (Round Up)</t>
  </si>
  <si>
    <t>F in (Roundup)</t>
  </si>
  <si>
    <t>F Out (Roundup)</t>
  </si>
  <si>
    <t xml:space="preserve">Stock </t>
  </si>
  <si>
    <t>B-A1</t>
  </si>
  <si>
    <t>B-A4</t>
  </si>
  <si>
    <t>B-A7</t>
  </si>
  <si>
    <t xml:space="preserve">Panjang Rak </t>
  </si>
  <si>
    <t>Panjang Gang</t>
  </si>
  <si>
    <t>Jumlah Gang</t>
  </si>
  <si>
    <t>Panjang Ruang</t>
  </si>
  <si>
    <t>Lebar Rak B-A3 dan B-A6</t>
  </si>
  <si>
    <t>Lebar Rak B-A9</t>
  </si>
  <si>
    <t>Lebar Gang 1</t>
  </si>
  <si>
    <t>Lebar Gang 2</t>
  </si>
  <si>
    <t>Lebar Ruang</t>
  </si>
  <si>
    <t>B-A2</t>
  </si>
  <si>
    <t>B-A5</t>
  </si>
  <si>
    <t>B-A8</t>
  </si>
  <si>
    <t>Luas Area</t>
  </si>
  <si>
    <t>B-A3</t>
  </si>
  <si>
    <t>B-A6</t>
  </si>
  <si>
    <t>B-A9</t>
  </si>
  <si>
    <t>: Strip</t>
  </si>
  <si>
    <t>: Siku</t>
  </si>
  <si>
    <r>
      <t xml:space="preserve">: </t>
    </r>
    <r>
      <rPr>
        <i/>
        <sz val="12"/>
        <color rgb="FF000000"/>
        <rFont val="Times New Roman"/>
        <family val="1"/>
      </rPr>
      <t xml:space="preserve">Black Pipe </t>
    </r>
    <r>
      <rPr>
        <sz val="12"/>
        <color rgb="FF000000"/>
        <rFont val="Times New Roman"/>
        <family val="1"/>
      </rPr>
      <t>dan Strip</t>
    </r>
  </si>
  <si>
    <t>: UNP</t>
  </si>
  <si>
    <r>
      <t xml:space="preserve">: </t>
    </r>
    <r>
      <rPr>
        <i/>
        <sz val="12"/>
        <color rgb="FF000000"/>
        <rFont val="Times New Roman"/>
        <family val="1"/>
      </rPr>
      <t>Black Pipe</t>
    </r>
  </si>
  <si>
    <t>: UNP, Strip dan Siku</t>
  </si>
  <si>
    <t xml:space="preserve">: Strip dan Siku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</si>
</sst>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14409]dd/mm/yyyy;@"/>
    <numFmt numFmtId="165" formatCode="[$-14409]d/m/yyyy;@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indexed="8"/>
      <name val="Times New Roman"/>
      <family val="1"/>
    </font>
    <font>
      <i/>
      <sz val="12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" fontId="2" fillId="0" borderId="0">
      <alignment horizontal="left" vertical="top"/>
    </xf>
    <xf numFmtId="0" fontId="1" fillId="0" borderId="0"/>
    <xf numFmtId="43" fontId="1" fillId="0" borderId="0" applyFont="0" applyFill="0" applyBorder="0" applyAlignment="0" applyProtection="0"/>
  </cellStyleXfs>
  <cellXfs count="98">
    <xf numFmtId="0" fontId="0" fillId="0" borderId="0" xfId="0"/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4" fontId="5" fillId="0" borderId="1" xfId="1" quotePrefix="1" applyFont="1" applyBorder="1" applyAlignment="1">
      <alignment horizontal="left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3" fontId="3" fillId="0" borderId="1" xfId="0" quotePrefix="1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1" fontId="4" fillId="4" borderId="1" xfId="0" applyNumberFormat="1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/>
    </xf>
    <xf numFmtId="0" fontId="8" fillId="0" borderId="0" xfId="0" applyFont="1"/>
    <xf numFmtId="2" fontId="3" fillId="4" borderId="1" xfId="0" applyNumberFormat="1" applyFont="1" applyFill="1" applyBorder="1" applyAlignment="1">
      <alignment horizontal="center" vertical="center"/>
    </xf>
    <xf numFmtId="0" fontId="3" fillId="4" borderId="1" xfId="3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 vertical="center"/>
    </xf>
    <xf numFmtId="0" fontId="3" fillId="5" borderId="1" xfId="3" applyNumberFormat="1" applyFont="1" applyFill="1" applyBorder="1" applyAlignment="1">
      <alignment horizontal="center" vertical="center"/>
    </xf>
    <xf numFmtId="1" fontId="3" fillId="5" borderId="1" xfId="0" applyNumberFormat="1" applyFont="1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0" fontId="3" fillId="4" borderId="0" xfId="0" applyFont="1" applyFill="1"/>
    <xf numFmtId="0" fontId="3" fillId="5" borderId="0" xfId="0" applyFont="1" applyFill="1"/>
    <xf numFmtId="2" fontId="3" fillId="5" borderId="0" xfId="0" applyNumberFormat="1" applyFont="1" applyFill="1" applyAlignment="1">
      <alignment horizontal="center"/>
    </xf>
    <xf numFmtId="164" fontId="4" fillId="5" borderId="1" xfId="0" applyNumberFormat="1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2" fontId="3" fillId="4" borderId="2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/>
    </xf>
    <xf numFmtId="2" fontId="4" fillId="5" borderId="1" xfId="0" applyNumberFormat="1" applyFont="1" applyFill="1" applyBorder="1" applyAlignment="1">
      <alignment horizontal="center" vertical="center"/>
    </xf>
    <xf numFmtId="0" fontId="10" fillId="0" borderId="0" xfId="0" applyFont="1"/>
    <xf numFmtId="166" fontId="3" fillId="0" borderId="0" xfId="0" applyNumberFormat="1" applyFont="1"/>
    <xf numFmtId="1" fontId="3" fillId="4" borderId="0" xfId="0" applyNumberFormat="1" applyFont="1" applyFill="1"/>
    <xf numFmtId="1" fontId="3" fillId="5" borderId="0" xfId="0" applyNumberFormat="1" applyFont="1" applyFill="1"/>
    <xf numFmtId="0" fontId="3" fillId="4" borderId="0" xfId="3" applyNumberFormat="1" applyFont="1" applyFill="1" applyAlignment="1">
      <alignment horizontal="center" vertical="center"/>
    </xf>
    <xf numFmtId="0" fontId="3" fillId="5" borderId="0" xfId="3" applyNumberFormat="1" applyFont="1" applyFill="1" applyAlignment="1">
      <alignment horizontal="center" vertical="center"/>
    </xf>
    <xf numFmtId="1" fontId="3" fillId="4" borderId="0" xfId="3" applyNumberFormat="1" applyFont="1" applyFill="1" applyAlignment="1">
      <alignment horizontal="center" vertical="center"/>
    </xf>
    <xf numFmtId="1" fontId="3" fillId="5" borderId="0" xfId="3" applyNumberFormat="1" applyFont="1" applyFill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 vertical="center"/>
    </xf>
    <xf numFmtId="1" fontId="3" fillId="4" borderId="0" xfId="0" applyNumberFormat="1" applyFont="1" applyFill="1" applyAlignment="1">
      <alignment horizontal="center" vertical="center"/>
    </xf>
    <xf numFmtId="1" fontId="3" fillId="5" borderId="0" xfId="0" applyNumberFormat="1" applyFont="1" applyFill="1" applyAlignment="1">
      <alignment horizontal="center" vertical="center"/>
    </xf>
    <xf numFmtId="1" fontId="3" fillId="4" borderId="0" xfId="0" applyNumberFormat="1" applyFont="1" applyFill="1" applyAlignment="1">
      <alignment horizontal="center"/>
    </xf>
    <xf numFmtId="1" fontId="3" fillId="5" borderId="0" xfId="0" applyNumberFormat="1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3" fillId="4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2" fontId="3" fillId="4" borderId="0" xfId="0" applyNumberFormat="1" applyFont="1" applyFill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6" fillId="6" borderId="0" xfId="0" applyFont="1" applyFill="1"/>
    <xf numFmtId="0" fontId="6" fillId="0" borderId="0" xfId="0" applyFont="1"/>
    <xf numFmtId="0" fontId="6" fillId="0" borderId="0" xfId="0" applyFont="1" applyAlignment="1">
      <alignment horizontal="center"/>
    </xf>
    <xf numFmtId="0" fontId="6" fillId="8" borderId="0" xfId="0" applyFont="1" applyFill="1"/>
    <xf numFmtId="0" fontId="6" fillId="0" borderId="1" xfId="0" applyFont="1" applyBorder="1" applyAlignment="1">
      <alignment horizontal="center"/>
    </xf>
    <xf numFmtId="0" fontId="6" fillId="9" borderId="1" xfId="0" applyFont="1" applyFill="1" applyBorder="1" applyAlignment="1">
      <alignment horizontal="center"/>
    </xf>
    <xf numFmtId="0" fontId="6" fillId="0" borderId="0" xfId="0" applyFont="1" applyAlignment="1">
      <alignment vertical="center"/>
    </xf>
    <xf numFmtId="2" fontId="6" fillId="9" borderId="1" xfId="0" applyNumberFormat="1" applyFont="1" applyFill="1" applyBorder="1" applyAlignment="1">
      <alignment horizontal="center"/>
    </xf>
    <xf numFmtId="0" fontId="6" fillId="8" borderId="0" xfId="0" applyFont="1" applyFill="1" applyAlignment="1">
      <alignment horizontal="center" vertical="top"/>
    </xf>
    <xf numFmtId="0" fontId="6" fillId="8" borderId="0" xfId="0" applyFont="1" applyFill="1" applyAlignment="1">
      <alignment horizontal="center"/>
    </xf>
    <xf numFmtId="0" fontId="6" fillId="8" borderId="0" xfId="0" quotePrefix="1" applyFont="1" applyFill="1" applyAlignment="1">
      <alignment horizontal="center"/>
    </xf>
    <xf numFmtId="0" fontId="6" fillId="8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left"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6" fillId="7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7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center" vertical="top"/>
    </xf>
  </cellXfs>
  <cellStyles count="4">
    <cellStyle name="Comma" xfId="3" builtinId="3"/>
    <cellStyle name="Normal" xfId="0" builtinId="0"/>
    <cellStyle name="Normal 4" xfId="2" xr:uid="{F64172F5-E91A-45EE-83C0-4714E306B275}"/>
    <cellStyle name="S5 2 2 2" xfId="1" xr:uid="{0B5F6D02-CE34-43F0-8AB1-44421223B1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600077</xdr:colOff>
      <xdr:row>21</xdr:row>
      <xdr:rowOff>58440</xdr:rowOff>
    </xdr:from>
    <xdr:to>
      <xdr:col>6</xdr:col>
      <xdr:colOff>590552</xdr:colOff>
      <xdr:row>21</xdr:row>
      <xdr:rowOff>58440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5DB183AA-B35D-4752-BDD7-CF6FE9819328}"/>
            </a:ext>
          </a:extLst>
        </xdr:cNvPr>
        <xdr:cNvGrpSpPr/>
      </xdr:nvGrpSpPr>
      <xdr:grpSpPr>
        <a:xfrm>
          <a:off x="2609852" y="4258965"/>
          <a:ext cx="1209675" cy="0"/>
          <a:chOff x="3657600" y="1323"/>
          <a:chExt cx="973410" cy="0"/>
        </a:xfrm>
      </xdr:grpSpPr>
      <xdr:cxnSp macro="">
        <xdr:nvCxnSpPr>
          <xdr:cNvPr id="3" name="Straight Arrow Connector 2">
            <a:extLst>
              <a:ext uri="{FF2B5EF4-FFF2-40B4-BE49-F238E27FC236}">
                <a16:creationId xmlns:a16="http://schemas.microsoft.com/office/drawing/2014/main" id="{62B11A15-AE08-BB9A-6F3D-63A1CDD5AF11}"/>
              </a:ext>
            </a:extLst>
          </xdr:cNvPr>
          <xdr:cNvCxnSpPr/>
        </xdr:nvCxnSpPr>
        <xdr:spPr>
          <a:xfrm>
            <a:off x="3726135" y="1323"/>
            <a:ext cx="904875" cy="0"/>
          </a:xfrm>
          <a:prstGeom prst="straightConnector1">
            <a:avLst/>
          </a:prstGeom>
          <a:ln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Straight Arrow Connector 3">
            <a:extLst>
              <a:ext uri="{FF2B5EF4-FFF2-40B4-BE49-F238E27FC236}">
                <a16:creationId xmlns:a16="http://schemas.microsoft.com/office/drawing/2014/main" id="{D15661D6-AE36-3E56-EA2D-2CA172B2D5E4}"/>
              </a:ext>
            </a:extLst>
          </xdr:cNvPr>
          <xdr:cNvCxnSpPr/>
        </xdr:nvCxnSpPr>
        <xdr:spPr>
          <a:xfrm flipH="1">
            <a:off x="3657600" y="1323"/>
            <a:ext cx="904875" cy="0"/>
          </a:xfrm>
          <a:prstGeom prst="straightConnector1">
            <a:avLst/>
          </a:prstGeom>
          <a:ln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228600</xdr:colOff>
      <xdr:row>21</xdr:row>
      <xdr:rowOff>57148</xdr:rowOff>
    </xdr:from>
    <xdr:to>
      <xdr:col>4</xdr:col>
      <xdr:colOff>9525</xdr:colOff>
      <xdr:row>23</xdr:row>
      <xdr:rowOff>0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2D3415CC-714C-42D4-8219-CBAA7C6BD94D}"/>
            </a:ext>
          </a:extLst>
        </xdr:cNvPr>
        <xdr:cNvGrpSpPr/>
      </xdr:nvGrpSpPr>
      <xdr:grpSpPr>
        <a:xfrm>
          <a:off x="1352550" y="4257673"/>
          <a:ext cx="666750" cy="342902"/>
          <a:chOff x="2705101" y="4962524"/>
          <a:chExt cx="647700" cy="66675"/>
        </a:xfrm>
      </xdr:grpSpPr>
      <xdr:cxnSp macro="">
        <xdr:nvCxnSpPr>
          <xdr:cNvPr id="6" name="Straight Arrow Connector 5">
            <a:extLst>
              <a:ext uri="{FF2B5EF4-FFF2-40B4-BE49-F238E27FC236}">
                <a16:creationId xmlns:a16="http://schemas.microsoft.com/office/drawing/2014/main" id="{6D80CD3F-CB1B-8F96-0002-EECF215C7B09}"/>
              </a:ext>
            </a:extLst>
          </xdr:cNvPr>
          <xdr:cNvCxnSpPr/>
        </xdr:nvCxnSpPr>
        <xdr:spPr>
          <a:xfrm>
            <a:off x="2755408" y="4962524"/>
            <a:ext cx="597393" cy="0"/>
          </a:xfrm>
          <a:prstGeom prst="straightConnector1">
            <a:avLst/>
          </a:prstGeom>
          <a:ln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Straight Arrow Connector 6">
            <a:extLst>
              <a:ext uri="{FF2B5EF4-FFF2-40B4-BE49-F238E27FC236}">
                <a16:creationId xmlns:a16="http://schemas.microsoft.com/office/drawing/2014/main" id="{92D47268-49F8-14CD-400A-D13B7DC6355E}"/>
              </a:ext>
            </a:extLst>
          </xdr:cNvPr>
          <xdr:cNvCxnSpPr/>
        </xdr:nvCxnSpPr>
        <xdr:spPr>
          <a:xfrm flipH="1">
            <a:off x="2705101" y="4962524"/>
            <a:ext cx="597393" cy="0"/>
          </a:xfrm>
          <a:prstGeom prst="straightConnector1">
            <a:avLst/>
          </a:prstGeom>
          <a:ln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600076</xdr:colOff>
      <xdr:row>14</xdr:row>
      <xdr:rowOff>95250</xdr:rowOff>
    </xdr:from>
    <xdr:to>
      <xdr:col>5</xdr:col>
      <xdr:colOff>9525</xdr:colOff>
      <xdr:row>14</xdr:row>
      <xdr:rowOff>95250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FE786881-CCA2-4288-B070-CA8B4E381F30}"/>
            </a:ext>
          </a:extLst>
        </xdr:cNvPr>
        <xdr:cNvGrpSpPr/>
      </xdr:nvGrpSpPr>
      <xdr:grpSpPr>
        <a:xfrm>
          <a:off x="2000251" y="2895600"/>
          <a:ext cx="628649" cy="0"/>
          <a:chOff x="1562101" y="4029075"/>
          <a:chExt cx="438149" cy="95250"/>
        </a:xfrm>
      </xdr:grpSpPr>
      <xdr:cxnSp macro="">
        <xdr:nvCxnSpPr>
          <xdr:cNvPr id="9" name="Straight Arrow Connector 8">
            <a:extLst>
              <a:ext uri="{FF2B5EF4-FFF2-40B4-BE49-F238E27FC236}">
                <a16:creationId xmlns:a16="http://schemas.microsoft.com/office/drawing/2014/main" id="{59AB21DD-553C-6276-AB60-4CE254AFC533}"/>
              </a:ext>
            </a:extLst>
          </xdr:cNvPr>
          <xdr:cNvCxnSpPr/>
        </xdr:nvCxnSpPr>
        <xdr:spPr>
          <a:xfrm>
            <a:off x="1596132" y="4029075"/>
            <a:ext cx="404118" cy="0"/>
          </a:xfrm>
          <a:prstGeom prst="straightConnector1">
            <a:avLst/>
          </a:prstGeom>
          <a:ln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Straight Arrow Connector 9">
            <a:extLst>
              <a:ext uri="{FF2B5EF4-FFF2-40B4-BE49-F238E27FC236}">
                <a16:creationId xmlns:a16="http://schemas.microsoft.com/office/drawing/2014/main" id="{85DA0C6D-9B23-7B43-452D-9D57599DD366}"/>
              </a:ext>
            </a:extLst>
          </xdr:cNvPr>
          <xdr:cNvCxnSpPr/>
        </xdr:nvCxnSpPr>
        <xdr:spPr>
          <a:xfrm flipH="1">
            <a:off x="1562101" y="4029075"/>
            <a:ext cx="404118" cy="0"/>
          </a:xfrm>
          <a:prstGeom prst="straightConnector1">
            <a:avLst/>
          </a:prstGeom>
          <a:ln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314326</xdr:colOff>
      <xdr:row>13</xdr:row>
      <xdr:rowOff>104775</xdr:rowOff>
    </xdr:from>
    <xdr:to>
      <xdr:col>7</xdr:col>
      <xdr:colOff>38100</xdr:colOff>
      <xdr:row>15</xdr:row>
      <xdr:rowOff>76199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123EB4AD-7ACA-4A99-B686-B555DA1EA562}"/>
            </a:ext>
          </a:extLst>
        </xdr:cNvPr>
        <xdr:cNvGrpSpPr/>
      </xdr:nvGrpSpPr>
      <xdr:grpSpPr>
        <a:xfrm rot="16200000" flipV="1">
          <a:off x="3524251" y="2724150"/>
          <a:ext cx="371474" cy="333374"/>
          <a:chOff x="1562101" y="4029075"/>
          <a:chExt cx="438149" cy="95250"/>
        </a:xfrm>
      </xdr:grpSpPr>
      <xdr:cxnSp macro="">
        <xdr:nvCxnSpPr>
          <xdr:cNvPr id="12" name="Straight Arrow Connector 11">
            <a:extLst>
              <a:ext uri="{FF2B5EF4-FFF2-40B4-BE49-F238E27FC236}">
                <a16:creationId xmlns:a16="http://schemas.microsoft.com/office/drawing/2014/main" id="{A69B72AE-3E58-1961-D755-0ABA826C5FA4}"/>
              </a:ext>
            </a:extLst>
          </xdr:cNvPr>
          <xdr:cNvCxnSpPr/>
        </xdr:nvCxnSpPr>
        <xdr:spPr>
          <a:xfrm>
            <a:off x="1596132" y="4029075"/>
            <a:ext cx="404118" cy="0"/>
          </a:xfrm>
          <a:prstGeom prst="straightConnector1">
            <a:avLst/>
          </a:prstGeom>
          <a:ln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Straight Arrow Connector 12">
            <a:extLst>
              <a:ext uri="{FF2B5EF4-FFF2-40B4-BE49-F238E27FC236}">
                <a16:creationId xmlns:a16="http://schemas.microsoft.com/office/drawing/2014/main" id="{98DC89E5-C397-13E0-1A74-539D9FB65668}"/>
              </a:ext>
            </a:extLst>
          </xdr:cNvPr>
          <xdr:cNvCxnSpPr/>
        </xdr:nvCxnSpPr>
        <xdr:spPr>
          <a:xfrm flipH="1">
            <a:off x="1562101" y="4029075"/>
            <a:ext cx="404118" cy="0"/>
          </a:xfrm>
          <a:prstGeom prst="straightConnector1">
            <a:avLst/>
          </a:prstGeom>
          <a:ln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7</xdr:col>
      <xdr:colOff>33529</xdr:colOff>
      <xdr:row>13</xdr:row>
      <xdr:rowOff>71214</xdr:rowOff>
    </xdr:from>
    <xdr:ext cx="257699" cy="369781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9A743016-77CD-4F10-976D-809DD9F2A39A}"/>
            </a:ext>
          </a:extLst>
        </xdr:cNvPr>
        <xdr:cNvSpPr txBox="1"/>
      </xdr:nvSpPr>
      <xdr:spPr>
        <a:xfrm rot="16200000">
          <a:off x="4016088" y="2727580"/>
          <a:ext cx="369781" cy="2576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D" sz="1100">
              <a:latin typeface="Cambria" panose="02040503050406030204" pitchFamily="18" charset="0"/>
              <a:ea typeface="Cambria" panose="02040503050406030204" pitchFamily="18" charset="0"/>
            </a:rPr>
            <a:t>0,5</a:t>
          </a:r>
        </a:p>
      </xdr:txBody>
    </xdr:sp>
    <xdr:clientData/>
  </xdr:oneCellAnchor>
  <xdr:twoCellAnchor>
    <xdr:from>
      <xdr:col>1</xdr:col>
      <xdr:colOff>528638</xdr:colOff>
      <xdr:row>13</xdr:row>
      <xdr:rowOff>100013</xdr:rowOff>
    </xdr:from>
    <xdr:to>
      <xdr:col>3</xdr:col>
      <xdr:colOff>71437</xdr:colOff>
      <xdr:row>14</xdr:row>
      <xdr:rowOff>90487</xdr:rowOff>
    </xdr:to>
    <xdr:grpSp>
      <xdr:nvGrpSpPr>
        <xdr:cNvPr id="15" name="Group 14">
          <a:extLst>
            <a:ext uri="{FF2B5EF4-FFF2-40B4-BE49-F238E27FC236}">
              <a16:creationId xmlns:a16="http://schemas.microsoft.com/office/drawing/2014/main" id="{781D1623-CFCF-4B0D-90BE-026830FCB688}"/>
            </a:ext>
          </a:extLst>
        </xdr:cNvPr>
        <xdr:cNvGrpSpPr/>
      </xdr:nvGrpSpPr>
      <xdr:grpSpPr>
        <a:xfrm flipV="1">
          <a:off x="1042988" y="2700338"/>
          <a:ext cx="428624" cy="190499"/>
          <a:chOff x="1562101" y="4029075"/>
          <a:chExt cx="438149" cy="95250"/>
        </a:xfrm>
      </xdr:grpSpPr>
      <xdr:cxnSp macro="">
        <xdr:nvCxnSpPr>
          <xdr:cNvPr id="16" name="Straight Arrow Connector 15">
            <a:extLst>
              <a:ext uri="{FF2B5EF4-FFF2-40B4-BE49-F238E27FC236}">
                <a16:creationId xmlns:a16="http://schemas.microsoft.com/office/drawing/2014/main" id="{418EAD37-FA79-C958-E0B5-4D565ACE0BF8}"/>
              </a:ext>
            </a:extLst>
          </xdr:cNvPr>
          <xdr:cNvCxnSpPr/>
        </xdr:nvCxnSpPr>
        <xdr:spPr>
          <a:xfrm>
            <a:off x="1596132" y="4029075"/>
            <a:ext cx="404118" cy="0"/>
          </a:xfrm>
          <a:prstGeom prst="straightConnector1">
            <a:avLst/>
          </a:prstGeom>
          <a:ln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Straight Arrow Connector 16">
            <a:extLst>
              <a:ext uri="{FF2B5EF4-FFF2-40B4-BE49-F238E27FC236}">
                <a16:creationId xmlns:a16="http://schemas.microsoft.com/office/drawing/2014/main" id="{574FFCEA-A52D-9192-C5ED-0AC80EEC2A93}"/>
              </a:ext>
            </a:extLst>
          </xdr:cNvPr>
          <xdr:cNvCxnSpPr/>
        </xdr:nvCxnSpPr>
        <xdr:spPr>
          <a:xfrm flipH="1">
            <a:off x="1562101" y="4029075"/>
            <a:ext cx="404118" cy="0"/>
          </a:xfrm>
          <a:prstGeom prst="straightConnector1">
            <a:avLst/>
          </a:prstGeom>
          <a:ln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</xdr:col>
      <xdr:colOff>568038</xdr:colOff>
      <xdr:row>14</xdr:row>
      <xdr:rowOff>136780</xdr:rowOff>
    </xdr:from>
    <xdr:ext cx="369781" cy="257699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7424880E-2E84-459D-852F-5F6D33246189}"/>
            </a:ext>
          </a:extLst>
        </xdr:cNvPr>
        <xdr:cNvSpPr txBox="1"/>
      </xdr:nvSpPr>
      <xdr:spPr>
        <a:xfrm>
          <a:off x="1282413" y="2937130"/>
          <a:ext cx="369781" cy="2576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D" sz="1100">
              <a:latin typeface="Cambria" panose="02040503050406030204" pitchFamily="18" charset="0"/>
              <a:ea typeface="Cambria" panose="02040503050406030204" pitchFamily="18" charset="0"/>
            </a:rPr>
            <a:t>0,5</a:t>
          </a:r>
        </a:p>
      </xdr:txBody>
    </xdr:sp>
    <xdr:clientData/>
  </xdr:oneCellAnchor>
  <xdr:oneCellAnchor>
    <xdr:from>
      <xdr:col>3</xdr:col>
      <xdr:colOff>72738</xdr:colOff>
      <xdr:row>21</xdr:row>
      <xdr:rowOff>32005</xdr:rowOff>
    </xdr:from>
    <xdr:ext cx="369781" cy="257699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5A24B16C-45F0-45A6-A41C-EA520D40B1FF}"/>
            </a:ext>
          </a:extLst>
        </xdr:cNvPr>
        <xdr:cNvSpPr txBox="1"/>
      </xdr:nvSpPr>
      <xdr:spPr>
        <a:xfrm>
          <a:off x="1672938" y="4232530"/>
          <a:ext cx="369781" cy="2576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D" sz="1100">
              <a:latin typeface="Cambria" panose="02040503050406030204" pitchFamily="18" charset="0"/>
              <a:ea typeface="Cambria" panose="02040503050406030204" pitchFamily="18" charset="0"/>
            </a:rPr>
            <a:t>3,2</a:t>
          </a:r>
        </a:p>
      </xdr:txBody>
    </xdr:sp>
    <xdr:clientData/>
  </xdr:oneCellAnchor>
  <xdr:oneCellAnchor>
    <xdr:from>
      <xdr:col>5</xdr:col>
      <xdr:colOff>329913</xdr:colOff>
      <xdr:row>21</xdr:row>
      <xdr:rowOff>32005</xdr:rowOff>
    </xdr:from>
    <xdr:ext cx="525978" cy="257699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DEF22A5A-F382-4D15-9319-6C19F2439F18}"/>
            </a:ext>
          </a:extLst>
        </xdr:cNvPr>
        <xdr:cNvSpPr txBox="1"/>
      </xdr:nvSpPr>
      <xdr:spPr>
        <a:xfrm>
          <a:off x="3149313" y="4232530"/>
          <a:ext cx="525978" cy="2576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D" sz="1100">
              <a:latin typeface="Cambria" panose="02040503050406030204" pitchFamily="18" charset="0"/>
              <a:ea typeface="Cambria" panose="02040503050406030204" pitchFamily="18" charset="0"/>
            </a:rPr>
            <a:t>6,012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0B4CA-272A-49F3-94BB-472EE2099B52}">
  <sheetPr>
    <tabColor rgb="FF00B050"/>
  </sheetPr>
  <dimension ref="A1:S52"/>
  <sheetViews>
    <sheetView workbookViewId="0">
      <selection activeCell="D25" sqref="D25"/>
    </sheetView>
  </sheetViews>
  <sheetFormatPr defaultRowHeight="15" x14ac:dyDescent="0.25"/>
  <cols>
    <col min="1" max="1" width="15.42578125" style="4" bestFit="1" customWidth="1"/>
    <col min="2" max="2" width="18" style="4" bestFit="1" customWidth="1"/>
    <col min="3" max="3" width="21.5703125" style="4" bestFit="1" customWidth="1"/>
    <col min="4" max="4" width="27" style="4" bestFit="1" customWidth="1"/>
    <col min="5" max="5" width="7.5703125" style="2" bestFit="1" customWidth="1"/>
    <col min="6" max="6" width="8" style="50" bestFit="1" customWidth="1"/>
    <col min="7" max="7" width="13.5703125" style="4" bestFit="1" customWidth="1"/>
    <col min="8" max="8" width="9.140625" style="4" bestFit="1" customWidth="1"/>
    <col min="9" max="9" width="20.7109375" style="50" bestFit="1" customWidth="1"/>
    <col min="10" max="10" width="10.28515625" style="51" bestFit="1" customWidth="1"/>
    <col min="11" max="11" width="10.28515625" style="4" customWidth="1"/>
    <col min="12" max="12" width="10.42578125" style="4" bestFit="1" customWidth="1"/>
    <col min="13" max="13" width="22.7109375" style="51" bestFit="1" customWidth="1"/>
    <col min="14" max="14" width="10.85546875" style="4" bestFit="1" customWidth="1"/>
    <col min="15" max="15" width="33.28515625" style="4" hidden="1" customWidth="1"/>
    <col min="16" max="16" width="22.28515625" style="4" hidden="1" customWidth="1"/>
    <col min="17" max="17" width="13" style="4" hidden="1" customWidth="1"/>
    <col min="18" max="18" width="16.140625" style="4" hidden="1" customWidth="1"/>
    <col min="19" max="19" width="15.7109375" style="4" hidden="1" customWidth="1"/>
    <col min="20" max="16384" width="9.140625" style="4"/>
  </cols>
  <sheetData>
    <row r="1" spans="1:19" x14ac:dyDescent="0.25">
      <c r="A1" s="40" t="s">
        <v>370</v>
      </c>
      <c r="B1">
        <v>5000</v>
      </c>
    </row>
    <row r="2" spans="1:19" x14ac:dyDescent="0.25">
      <c r="A2" s="40" t="s">
        <v>371</v>
      </c>
      <c r="B2">
        <v>5000</v>
      </c>
    </row>
    <row r="3" spans="1:19" x14ac:dyDescent="0.25">
      <c r="A3" s="8" t="s">
        <v>0</v>
      </c>
      <c r="B3" s="9" t="s">
        <v>1</v>
      </c>
      <c r="C3" s="29" t="s">
        <v>368</v>
      </c>
      <c r="D3" s="10" t="s">
        <v>3</v>
      </c>
      <c r="E3" s="35" t="s">
        <v>360</v>
      </c>
      <c r="F3" s="54" t="s">
        <v>369</v>
      </c>
      <c r="G3" s="37" t="s">
        <v>365</v>
      </c>
      <c r="H3" s="34" t="s">
        <v>361</v>
      </c>
      <c r="I3" s="38" t="s">
        <v>372</v>
      </c>
      <c r="J3" s="57" t="s">
        <v>373</v>
      </c>
      <c r="K3" s="37" t="s">
        <v>365</v>
      </c>
      <c r="L3" s="34" t="s">
        <v>362</v>
      </c>
      <c r="M3" s="45" t="s">
        <v>374</v>
      </c>
      <c r="N3" s="10" t="s">
        <v>378</v>
      </c>
      <c r="O3" s="10" t="s">
        <v>4</v>
      </c>
      <c r="P3" s="10" t="s">
        <v>5</v>
      </c>
      <c r="Q3" s="10" t="s">
        <v>6</v>
      </c>
      <c r="R3" s="10" t="s">
        <v>7</v>
      </c>
      <c r="S3" s="10" t="s">
        <v>8</v>
      </c>
    </row>
    <row r="4" spans="1:19" x14ac:dyDescent="0.25">
      <c r="A4" s="14">
        <v>44937</v>
      </c>
      <c r="B4" s="12" t="s">
        <v>54</v>
      </c>
      <c r="C4" s="18" t="s">
        <v>9</v>
      </c>
      <c r="D4" s="18" t="s">
        <v>10</v>
      </c>
      <c r="E4" s="12">
        <v>148</v>
      </c>
      <c r="F4" s="41">
        <v>21</v>
      </c>
      <c r="G4" s="17">
        <f>F4*E4</f>
        <v>3108</v>
      </c>
      <c r="H4" s="11">
        <f>G4/$B$1</f>
        <v>0.62160000000000004</v>
      </c>
      <c r="I4" s="56">
        <f>ROUNDUP(H4,0)</f>
        <v>1</v>
      </c>
      <c r="J4" s="44">
        <v>0</v>
      </c>
      <c r="K4" s="11">
        <f>J4*E4</f>
        <v>0</v>
      </c>
      <c r="L4" s="11">
        <f>K4/$B$1</f>
        <v>0</v>
      </c>
      <c r="M4" s="44">
        <f>ROUNDUP(L4,0)</f>
        <v>0</v>
      </c>
      <c r="N4" s="17">
        <f>F4-J4</f>
        <v>21</v>
      </c>
      <c r="O4" s="18" t="s">
        <v>14</v>
      </c>
      <c r="P4" s="13" t="s">
        <v>15</v>
      </c>
      <c r="Q4" s="12" t="s">
        <v>16</v>
      </c>
      <c r="R4" s="12" t="s">
        <v>17</v>
      </c>
      <c r="S4" s="12" t="s">
        <v>18</v>
      </c>
    </row>
    <row r="5" spans="1:19" x14ac:dyDescent="0.25">
      <c r="A5" s="14">
        <v>44942</v>
      </c>
      <c r="B5" s="12" t="s">
        <v>54</v>
      </c>
      <c r="C5" s="18" t="s">
        <v>9</v>
      </c>
      <c r="D5" s="18" t="s">
        <v>10</v>
      </c>
      <c r="E5" s="12">
        <v>148</v>
      </c>
      <c r="F5" s="41">
        <v>0</v>
      </c>
      <c r="G5" s="17">
        <f t="shared" ref="G5:G29" si="0">F5*E5</f>
        <v>0</v>
      </c>
      <c r="H5" s="11">
        <f t="shared" ref="H5:H29" si="1">G5/$B$1</f>
        <v>0</v>
      </c>
      <c r="I5" s="56">
        <f t="shared" ref="I5:I29" si="2">ROUNDUP(H5,0)</f>
        <v>0</v>
      </c>
      <c r="J5" s="44">
        <v>2</v>
      </c>
      <c r="K5" s="11">
        <f t="shared" ref="K5:K29" si="3">J5*E5</f>
        <v>296</v>
      </c>
      <c r="L5" s="11">
        <f t="shared" ref="L5:L29" si="4">K5/$B$1</f>
        <v>5.9200000000000003E-2</v>
      </c>
      <c r="M5" s="44">
        <f t="shared" ref="M5:M29" si="5">ROUNDUP(L5,0)</f>
        <v>1</v>
      </c>
      <c r="N5" s="17">
        <f t="shared" ref="N5:N29" si="6">F5-J5</f>
        <v>-2</v>
      </c>
      <c r="O5" s="18"/>
      <c r="P5" s="13" t="s">
        <v>22</v>
      </c>
      <c r="Q5" s="12"/>
      <c r="R5" s="12"/>
      <c r="S5" s="12" t="s">
        <v>23</v>
      </c>
    </row>
    <row r="6" spans="1:19" x14ac:dyDescent="0.25">
      <c r="A6" s="14">
        <v>44944</v>
      </c>
      <c r="B6" s="12" t="s">
        <v>54</v>
      </c>
      <c r="C6" s="18" t="s">
        <v>9</v>
      </c>
      <c r="D6" s="18" t="s">
        <v>10</v>
      </c>
      <c r="E6" s="12">
        <v>148</v>
      </c>
      <c r="F6" s="41">
        <v>3</v>
      </c>
      <c r="G6" s="17">
        <f t="shared" si="0"/>
        <v>444</v>
      </c>
      <c r="H6" s="11">
        <f t="shared" si="1"/>
        <v>8.8800000000000004E-2</v>
      </c>
      <c r="I6" s="56">
        <f t="shared" si="2"/>
        <v>1</v>
      </c>
      <c r="J6" s="44">
        <v>0</v>
      </c>
      <c r="K6" s="11">
        <f t="shared" si="3"/>
        <v>0</v>
      </c>
      <c r="L6" s="11">
        <f t="shared" si="4"/>
        <v>0</v>
      </c>
      <c r="M6" s="44">
        <f t="shared" si="5"/>
        <v>0</v>
      </c>
      <c r="N6" s="17">
        <f t="shared" si="6"/>
        <v>3</v>
      </c>
      <c r="O6" s="18" t="s">
        <v>24</v>
      </c>
      <c r="P6" s="13" t="s">
        <v>25</v>
      </c>
      <c r="Q6" s="12" t="s">
        <v>26</v>
      </c>
      <c r="R6" s="12" t="s">
        <v>27</v>
      </c>
      <c r="S6" s="12" t="s">
        <v>18</v>
      </c>
    </row>
    <row r="7" spans="1:19" x14ac:dyDescent="0.25">
      <c r="A7" s="14">
        <v>44947</v>
      </c>
      <c r="B7" s="12" t="s">
        <v>54</v>
      </c>
      <c r="C7" s="18" t="s">
        <v>9</v>
      </c>
      <c r="D7" s="16" t="s">
        <v>10</v>
      </c>
      <c r="E7" s="12">
        <v>148</v>
      </c>
      <c r="F7" s="41">
        <v>0</v>
      </c>
      <c r="G7" s="17">
        <f t="shared" si="0"/>
        <v>0</v>
      </c>
      <c r="H7" s="11">
        <f t="shared" si="1"/>
        <v>0</v>
      </c>
      <c r="I7" s="56">
        <f t="shared" si="2"/>
        <v>0</v>
      </c>
      <c r="J7" s="44">
        <v>4</v>
      </c>
      <c r="K7" s="11">
        <f t="shared" si="3"/>
        <v>592</v>
      </c>
      <c r="L7" s="11">
        <f t="shared" si="4"/>
        <v>0.11840000000000001</v>
      </c>
      <c r="M7" s="44">
        <f t="shared" si="5"/>
        <v>1</v>
      </c>
      <c r="N7" s="17">
        <f t="shared" si="6"/>
        <v>-4</v>
      </c>
      <c r="O7" s="18"/>
      <c r="P7" s="22" t="s">
        <v>33</v>
      </c>
      <c r="Q7" s="12"/>
      <c r="R7" s="12"/>
      <c r="S7" s="12" t="s">
        <v>21</v>
      </c>
    </row>
    <row r="8" spans="1:19" x14ac:dyDescent="0.25">
      <c r="A8" s="14">
        <v>44953</v>
      </c>
      <c r="B8" s="12" t="s">
        <v>54</v>
      </c>
      <c r="C8" s="18" t="s">
        <v>9</v>
      </c>
      <c r="D8" s="18" t="s">
        <v>10</v>
      </c>
      <c r="E8" s="12">
        <v>148</v>
      </c>
      <c r="F8" s="41">
        <v>11</v>
      </c>
      <c r="G8" s="17">
        <f t="shared" si="0"/>
        <v>1628</v>
      </c>
      <c r="H8" s="11">
        <f t="shared" si="1"/>
        <v>0.3256</v>
      </c>
      <c r="I8" s="56">
        <f t="shared" si="2"/>
        <v>1</v>
      </c>
      <c r="J8" s="44">
        <v>0</v>
      </c>
      <c r="K8" s="11">
        <f t="shared" si="3"/>
        <v>0</v>
      </c>
      <c r="L8" s="11">
        <f t="shared" si="4"/>
        <v>0</v>
      </c>
      <c r="M8" s="44">
        <f t="shared" si="5"/>
        <v>0</v>
      </c>
      <c r="N8" s="17">
        <f t="shared" si="6"/>
        <v>11</v>
      </c>
      <c r="O8" s="18" t="s">
        <v>14</v>
      </c>
      <c r="P8" s="13" t="s">
        <v>35</v>
      </c>
      <c r="Q8" s="12" t="s">
        <v>36</v>
      </c>
      <c r="R8" s="12" t="s">
        <v>37</v>
      </c>
      <c r="S8" s="12" t="s">
        <v>38</v>
      </c>
    </row>
    <row r="9" spans="1:19" x14ac:dyDescent="0.25">
      <c r="A9" s="14">
        <v>44958</v>
      </c>
      <c r="B9" s="12" t="s">
        <v>54</v>
      </c>
      <c r="C9" s="18" t="s">
        <v>9</v>
      </c>
      <c r="D9" s="16" t="s">
        <v>10</v>
      </c>
      <c r="E9" s="12">
        <v>148</v>
      </c>
      <c r="F9" s="41">
        <v>0</v>
      </c>
      <c r="G9" s="17">
        <f t="shared" si="0"/>
        <v>0</v>
      </c>
      <c r="H9" s="11">
        <f t="shared" si="1"/>
        <v>0</v>
      </c>
      <c r="I9" s="56">
        <f t="shared" si="2"/>
        <v>0</v>
      </c>
      <c r="J9" s="44">
        <v>2</v>
      </c>
      <c r="K9" s="11">
        <f t="shared" si="3"/>
        <v>296</v>
      </c>
      <c r="L9" s="11">
        <f t="shared" si="4"/>
        <v>5.9200000000000003E-2</v>
      </c>
      <c r="M9" s="44">
        <f t="shared" si="5"/>
        <v>1</v>
      </c>
      <c r="N9" s="17">
        <f t="shared" si="6"/>
        <v>-2</v>
      </c>
      <c r="O9" s="18"/>
      <c r="P9" s="13" t="s">
        <v>39</v>
      </c>
      <c r="Q9" s="12"/>
      <c r="R9" s="12"/>
      <c r="S9" s="12" t="s">
        <v>23</v>
      </c>
    </row>
    <row r="10" spans="1:19" x14ac:dyDescent="0.25">
      <c r="A10" s="14">
        <v>44963</v>
      </c>
      <c r="B10" s="12" t="s">
        <v>54</v>
      </c>
      <c r="C10" s="18" t="s">
        <v>9</v>
      </c>
      <c r="D10" s="18" t="s">
        <v>10</v>
      </c>
      <c r="E10" s="12">
        <v>148</v>
      </c>
      <c r="F10" s="41">
        <v>11</v>
      </c>
      <c r="G10" s="17">
        <f t="shared" si="0"/>
        <v>1628</v>
      </c>
      <c r="H10" s="11">
        <f t="shared" si="1"/>
        <v>0.3256</v>
      </c>
      <c r="I10" s="56">
        <f t="shared" si="2"/>
        <v>1</v>
      </c>
      <c r="J10" s="44">
        <v>0</v>
      </c>
      <c r="K10" s="11">
        <f t="shared" si="3"/>
        <v>0</v>
      </c>
      <c r="L10" s="11">
        <f t="shared" si="4"/>
        <v>0</v>
      </c>
      <c r="M10" s="44">
        <f t="shared" si="5"/>
        <v>0</v>
      </c>
      <c r="N10" s="17">
        <f t="shared" si="6"/>
        <v>11</v>
      </c>
      <c r="O10" s="18" t="s">
        <v>24</v>
      </c>
      <c r="P10" s="13" t="s">
        <v>40</v>
      </c>
      <c r="Q10" s="12" t="s">
        <v>41</v>
      </c>
      <c r="R10" s="12" t="s">
        <v>42</v>
      </c>
      <c r="S10" s="12"/>
    </row>
    <row r="11" spans="1:19" x14ac:dyDescent="0.25">
      <c r="A11" s="14">
        <v>44963</v>
      </c>
      <c r="B11" s="12" t="s">
        <v>54</v>
      </c>
      <c r="C11" s="18" t="s">
        <v>9</v>
      </c>
      <c r="D11" s="16" t="s">
        <v>10</v>
      </c>
      <c r="E11" s="12">
        <v>148</v>
      </c>
      <c r="F11" s="41">
        <v>0</v>
      </c>
      <c r="G11" s="17">
        <f t="shared" si="0"/>
        <v>0</v>
      </c>
      <c r="H11" s="11">
        <f t="shared" si="1"/>
        <v>0</v>
      </c>
      <c r="I11" s="56">
        <f t="shared" si="2"/>
        <v>0</v>
      </c>
      <c r="J11" s="44">
        <v>1</v>
      </c>
      <c r="K11" s="11">
        <f t="shared" si="3"/>
        <v>148</v>
      </c>
      <c r="L11" s="11">
        <f t="shared" si="4"/>
        <v>2.9600000000000001E-2</v>
      </c>
      <c r="M11" s="44">
        <f t="shared" si="5"/>
        <v>1</v>
      </c>
      <c r="N11" s="17">
        <f t="shared" si="6"/>
        <v>-1</v>
      </c>
      <c r="O11" s="18"/>
      <c r="P11" s="13" t="s">
        <v>43</v>
      </c>
      <c r="Q11" s="12"/>
      <c r="R11" s="12"/>
      <c r="S11" s="12" t="s">
        <v>21</v>
      </c>
    </row>
    <row r="12" spans="1:19" x14ac:dyDescent="0.25">
      <c r="A12" s="14">
        <v>45049</v>
      </c>
      <c r="B12" s="12" t="s">
        <v>54</v>
      </c>
      <c r="C12" s="18" t="s">
        <v>9</v>
      </c>
      <c r="D12" s="16" t="s">
        <v>10</v>
      </c>
      <c r="E12" s="12">
        <v>148</v>
      </c>
      <c r="F12" s="41">
        <v>1</v>
      </c>
      <c r="G12" s="17">
        <f t="shared" si="0"/>
        <v>148</v>
      </c>
      <c r="H12" s="11">
        <f t="shared" si="1"/>
        <v>2.9600000000000001E-2</v>
      </c>
      <c r="I12" s="56">
        <f t="shared" si="2"/>
        <v>1</v>
      </c>
      <c r="J12" s="44">
        <v>0</v>
      </c>
      <c r="K12" s="11">
        <f t="shared" si="3"/>
        <v>0</v>
      </c>
      <c r="L12" s="11">
        <f t="shared" si="4"/>
        <v>0</v>
      </c>
      <c r="M12" s="44">
        <f t="shared" si="5"/>
        <v>0</v>
      </c>
      <c r="N12" s="17">
        <f t="shared" si="6"/>
        <v>1</v>
      </c>
      <c r="O12" s="18"/>
      <c r="P12" s="13"/>
      <c r="Q12" s="12"/>
      <c r="R12" s="12"/>
      <c r="S12" s="12"/>
    </row>
    <row r="13" spans="1:19" x14ac:dyDescent="0.25">
      <c r="A13" s="14">
        <v>45050</v>
      </c>
      <c r="B13" s="12" t="s">
        <v>54</v>
      </c>
      <c r="C13" s="18" t="s">
        <v>9</v>
      </c>
      <c r="D13" s="16" t="s">
        <v>10</v>
      </c>
      <c r="E13" s="12">
        <v>148</v>
      </c>
      <c r="F13" s="41">
        <v>0</v>
      </c>
      <c r="G13" s="17">
        <f t="shared" si="0"/>
        <v>0</v>
      </c>
      <c r="H13" s="11">
        <f t="shared" si="1"/>
        <v>0</v>
      </c>
      <c r="I13" s="56">
        <f t="shared" si="2"/>
        <v>0</v>
      </c>
      <c r="J13" s="44">
        <v>1</v>
      </c>
      <c r="K13" s="11">
        <f t="shared" si="3"/>
        <v>148</v>
      </c>
      <c r="L13" s="11">
        <f t="shared" si="4"/>
        <v>2.9600000000000001E-2</v>
      </c>
      <c r="M13" s="44">
        <f t="shared" si="5"/>
        <v>1</v>
      </c>
      <c r="N13" s="17">
        <f t="shared" si="6"/>
        <v>-1</v>
      </c>
      <c r="O13" s="18"/>
      <c r="P13" s="13" t="s">
        <v>55</v>
      </c>
      <c r="Q13" s="12"/>
      <c r="R13" s="12"/>
      <c r="S13" s="12" t="s">
        <v>13</v>
      </c>
    </row>
    <row r="14" spans="1:19" x14ac:dyDescent="0.25">
      <c r="A14" s="14">
        <v>45051</v>
      </c>
      <c r="B14" s="12" t="s">
        <v>54</v>
      </c>
      <c r="C14" s="18" t="s">
        <v>9</v>
      </c>
      <c r="D14" s="16" t="s">
        <v>10</v>
      </c>
      <c r="E14" s="12">
        <v>148</v>
      </c>
      <c r="F14" s="41">
        <v>2</v>
      </c>
      <c r="G14" s="17">
        <f t="shared" si="0"/>
        <v>296</v>
      </c>
      <c r="H14" s="11">
        <f t="shared" si="1"/>
        <v>5.9200000000000003E-2</v>
      </c>
      <c r="I14" s="56">
        <f t="shared" si="2"/>
        <v>1</v>
      </c>
      <c r="J14" s="44">
        <v>0</v>
      </c>
      <c r="K14" s="11">
        <f t="shared" si="3"/>
        <v>0</v>
      </c>
      <c r="L14" s="11">
        <f t="shared" si="4"/>
        <v>0</v>
      </c>
      <c r="M14" s="44">
        <f t="shared" si="5"/>
        <v>0</v>
      </c>
      <c r="N14" s="17">
        <f t="shared" si="6"/>
        <v>2</v>
      </c>
      <c r="O14" s="18"/>
      <c r="P14" s="13"/>
      <c r="Q14" s="12"/>
      <c r="R14" s="12"/>
      <c r="S14" s="12"/>
    </row>
    <row r="15" spans="1:19" x14ac:dyDescent="0.25">
      <c r="A15" s="14">
        <v>45065</v>
      </c>
      <c r="B15" s="12" t="s">
        <v>54</v>
      </c>
      <c r="C15" s="18" t="s">
        <v>9</v>
      </c>
      <c r="D15" s="16" t="s">
        <v>10</v>
      </c>
      <c r="E15" s="12">
        <v>148</v>
      </c>
      <c r="F15" s="41">
        <v>0</v>
      </c>
      <c r="G15" s="17">
        <f t="shared" si="0"/>
        <v>0</v>
      </c>
      <c r="H15" s="11">
        <f t="shared" si="1"/>
        <v>0</v>
      </c>
      <c r="I15" s="56">
        <f t="shared" si="2"/>
        <v>0</v>
      </c>
      <c r="J15" s="44">
        <v>2</v>
      </c>
      <c r="K15" s="11">
        <f t="shared" si="3"/>
        <v>296</v>
      </c>
      <c r="L15" s="11">
        <f t="shared" si="4"/>
        <v>5.9200000000000003E-2</v>
      </c>
      <c r="M15" s="44">
        <f t="shared" si="5"/>
        <v>1</v>
      </c>
      <c r="N15" s="17">
        <f t="shared" si="6"/>
        <v>-2</v>
      </c>
      <c r="O15" s="18"/>
      <c r="P15" s="21" t="s">
        <v>56</v>
      </c>
      <c r="Q15" s="12"/>
      <c r="R15" s="12"/>
      <c r="S15" s="12" t="s">
        <v>57</v>
      </c>
    </row>
    <row r="16" spans="1:19" x14ac:dyDescent="0.25">
      <c r="A16" s="14">
        <v>45072</v>
      </c>
      <c r="B16" s="12" t="s">
        <v>54</v>
      </c>
      <c r="C16" s="18" t="s">
        <v>9</v>
      </c>
      <c r="D16" s="16" t="s">
        <v>10</v>
      </c>
      <c r="E16" s="12">
        <v>148</v>
      </c>
      <c r="F16" s="41">
        <v>2</v>
      </c>
      <c r="G16" s="17">
        <f t="shared" si="0"/>
        <v>296</v>
      </c>
      <c r="H16" s="11">
        <f t="shared" si="1"/>
        <v>5.9200000000000003E-2</v>
      </c>
      <c r="I16" s="56">
        <f t="shared" si="2"/>
        <v>1</v>
      </c>
      <c r="J16" s="44">
        <v>0</v>
      </c>
      <c r="K16" s="11">
        <f t="shared" si="3"/>
        <v>0</v>
      </c>
      <c r="L16" s="11">
        <f t="shared" si="4"/>
        <v>0</v>
      </c>
      <c r="M16" s="44">
        <f t="shared" si="5"/>
        <v>0</v>
      </c>
      <c r="N16" s="17">
        <f t="shared" si="6"/>
        <v>2</v>
      </c>
      <c r="O16" s="18"/>
      <c r="P16" s="21"/>
      <c r="Q16" s="12"/>
      <c r="R16" s="12"/>
      <c r="S16" s="12"/>
    </row>
    <row r="17" spans="1:19" x14ac:dyDescent="0.25">
      <c r="A17" s="14">
        <v>45075</v>
      </c>
      <c r="B17" s="12" t="s">
        <v>54</v>
      </c>
      <c r="C17" s="18" t="s">
        <v>9</v>
      </c>
      <c r="D17" s="16" t="s">
        <v>10</v>
      </c>
      <c r="E17" s="12">
        <v>148</v>
      </c>
      <c r="F17" s="41">
        <v>0</v>
      </c>
      <c r="G17" s="17">
        <f t="shared" si="0"/>
        <v>0</v>
      </c>
      <c r="H17" s="11">
        <f t="shared" si="1"/>
        <v>0</v>
      </c>
      <c r="I17" s="56">
        <f t="shared" si="2"/>
        <v>0</v>
      </c>
      <c r="J17" s="44">
        <v>2</v>
      </c>
      <c r="K17" s="11">
        <f t="shared" si="3"/>
        <v>296</v>
      </c>
      <c r="L17" s="11">
        <f t="shared" si="4"/>
        <v>5.9200000000000003E-2</v>
      </c>
      <c r="M17" s="44">
        <f t="shared" si="5"/>
        <v>1</v>
      </c>
      <c r="N17" s="17">
        <f t="shared" si="6"/>
        <v>-2</v>
      </c>
      <c r="O17" s="18"/>
      <c r="P17" s="13" t="s">
        <v>61</v>
      </c>
      <c r="Q17" s="12"/>
      <c r="R17" s="12"/>
      <c r="S17" s="12" t="s">
        <v>62</v>
      </c>
    </row>
    <row r="18" spans="1:19" x14ac:dyDescent="0.25">
      <c r="A18" s="14">
        <v>45079</v>
      </c>
      <c r="B18" s="12" t="s">
        <v>54</v>
      </c>
      <c r="C18" s="18" t="s">
        <v>9</v>
      </c>
      <c r="D18" s="16" t="s">
        <v>10</v>
      </c>
      <c r="E18" s="12">
        <v>148</v>
      </c>
      <c r="F18" s="41">
        <v>0</v>
      </c>
      <c r="G18" s="17">
        <f t="shared" si="0"/>
        <v>0</v>
      </c>
      <c r="H18" s="11">
        <f t="shared" si="1"/>
        <v>0</v>
      </c>
      <c r="I18" s="56">
        <f t="shared" si="2"/>
        <v>0</v>
      </c>
      <c r="J18" s="44">
        <v>1</v>
      </c>
      <c r="K18" s="11">
        <f t="shared" si="3"/>
        <v>148</v>
      </c>
      <c r="L18" s="11">
        <f t="shared" si="4"/>
        <v>2.9600000000000001E-2</v>
      </c>
      <c r="M18" s="44">
        <f t="shared" si="5"/>
        <v>1</v>
      </c>
      <c r="N18" s="17">
        <f t="shared" si="6"/>
        <v>-1</v>
      </c>
      <c r="O18" s="18"/>
      <c r="P18" s="13" t="s">
        <v>63</v>
      </c>
      <c r="Q18" s="12"/>
      <c r="R18" s="12"/>
      <c r="S18" s="12" t="s">
        <v>64</v>
      </c>
    </row>
    <row r="19" spans="1:19" x14ac:dyDescent="0.25">
      <c r="A19" s="14">
        <v>45079</v>
      </c>
      <c r="B19" s="12" t="s">
        <v>54</v>
      </c>
      <c r="C19" s="18" t="s">
        <v>9</v>
      </c>
      <c r="D19" s="16" t="s">
        <v>10</v>
      </c>
      <c r="E19" s="12">
        <v>148</v>
      </c>
      <c r="F19" s="41">
        <v>9</v>
      </c>
      <c r="G19" s="17">
        <f t="shared" si="0"/>
        <v>1332</v>
      </c>
      <c r="H19" s="11">
        <f t="shared" si="1"/>
        <v>0.26640000000000003</v>
      </c>
      <c r="I19" s="56">
        <f t="shared" si="2"/>
        <v>1</v>
      </c>
      <c r="J19" s="44">
        <v>0</v>
      </c>
      <c r="K19" s="11">
        <f t="shared" si="3"/>
        <v>0</v>
      </c>
      <c r="L19" s="11">
        <f t="shared" si="4"/>
        <v>0</v>
      </c>
      <c r="M19" s="44">
        <f t="shared" si="5"/>
        <v>0</v>
      </c>
      <c r="N19" s="17">
        <f t="shared" si="6"/>
        <v>9</v>
      </c>
      <c r="O19" s="18"/>
      <c r="P19" s="13"/>
      <c r="Q19" s="12"/>
      <c r="R19" s="12"/>
      <c r="S19" s="12"/>
    </row>
    <row r="20" spans="1:19" x14ac:dyDescent="0.25">
      <c r="A20" s="14">
        <v>45083</v>
      </c>
      <c r="B20" s="12" t="s">
        <v>54</v>
      </c>
      <c r="C20" s="18" t="s">
        <v>9</v>
      </c>
      <c r="D20" s="16" t="s">
        <v>10</v>
      </c>
      <c r="E20" s="12">
        <v>148</v>
      </c>
      <c r="F20" s="41">
        <v>0</v>
      </c>
      <c r="G20" s="17">
        <f t="shared" si="0"/>
        <v>0</v>
      </c>
      <c r="H20" s="11">
        <f t="shared" si="1"/>
        <v>0</v>
      </c>
      <c r="I20" s="56">
        <f t="shared" si="2"/>
        <v>0</v>
      </c>
      <c r="J20" s="44">
        <v>2</v>
      </c>
      <c r="K20" s="11">
        <f t="shared" si="3"/>
        <v>296</v>
      </c>
      <c r="L20" s="11">
        <f t="shared" si="4"/>
        <v>5.9200000000000003E-2</v>
      </c>
      <c r="M20" s="44">
        <f t="shared" si="5"/>
        <v>1</v>
      </c>
      <c r="N20" s="17">
        <f t="shared" si="6"/>
        <v>-2</v>
      </c>
      <c r="O20" s="18"/>
      <c r="P20" s="13" t="s">
        <v>65</v>
      </c>
      <c r="Q20" s="12"/>
      <c r="R20" s="12"/>
      <c r="S20" s="12" t="s">
        <v>64</v>
      </c>
    </row>
    <row r="21" spans="1:19" x14ac:dyDescent="0.25">
      <c r="A21" s="14">
        <v>45091</v>
      </c>
      <c r="B21" s="12" t="s">
        <v>54</v>
      </c>
      <c r="C21" s="18" t="s">
        <v>9</v>
      </c>
      <c r="D21" s="16" t="s">
        <v>10</v>
      </c>
      <c r="E21" s="12">
        <v>148</v>
      </c>
      <c r="F21" s="41">
        <v>0</v>
      </c>
      <c r="G21" s="17">
        <f t="shared" si="0"/>
        <v>0</v>
      </c>
      <c r="H21" s="11">
        <f t="shared" si="1"/>
        <v>0</v>
      </c>
      <c r="I21" s="56">
        <f t="shared" si="2"/>
        <v>0</v>
      </c>
      <c r="J21" s="44">
        <v>9</v>
      </c>
      <c r="K21" s="11">
        <f t="shared" si="3"/>
        <v>1332</v>
      </c>
      <c r="L21" s="11">
        <f t="shared" si="4"/>
        <v>0.26640000000000003</v>
      </c>
      <c r="M21" s="44">
        <f t="shared" si="5"/>
        <v>1</v>
      </c>
      <c r="N21" s="17">
        <f t="shared" si="6"/>
        <v>-9</v>
      </c>
      <c r="O21" s="18"/>
      <c r="P21" s="13" t="s">
        <v>66</v>
      </c>
      <c r="Q21" s="12"/>
      <c r="R21" s="12"/>
      <c r="S21" s="12" t="s">
        <v>67</v>
      </c>
    </row>
    <row r="22" spans="1:19" x14ac:dyDescent="0.25">
      <c r="A22" s="14">
        <v>45091</v>
      </c>
      <c r="B22" s="12" t="s">
        <v>54</v>
      </c>
      <c r="C22" s="18" t="s">
        <v>9</v>
      </c>
      <c r="D22" s="16" t="s">
        <v>10</v>
      </c>
      <c r="E22" s="12">
        <v>148</v>
      </c>
      <c r="F22" s="41">
        <v>26</v>
      </c>
      <c r="G22" s="17">
        <f t="shared" si="0"/>
        <v>3848</v>
      </c>
      <c r="H22" s="11">
        <f t="shared" si="1"/>
        <v>0.76959999999999995</v>
      </c>
      <c r="I22" s="56">
        <f t="shared" si="2"/>
        <v>1</v>
      </c>
      <c r="J22" s="44">
        <v>0</v>
      </c>
      <c r="K22" s="11">
        <f t="shared" si="3"/>
        <v>0</v>
      </c>
      <c r="L22" s="11">
        <f t="shared" si="4"/>
        <v>0</v>
      </c>
      <c r="M22" s="44">
        <f t="shared" si="5"/>
        <v>0</v>
      </c>
      <c r="N22" s="17">
        <f t="shared" si="6"/>
        <v>26</v>
      </c>
      <c r="O22" s="18"/>
      <c r="P22" s="13"/>
      <c r="Q22" s="12"/>
      <c r="R22" s="12"/>
      <c r="S22" s="12"/>
    </row>
    <row r="23" spans="1:19" x14ac:dyDescent="0.25">
      <c r="A23" s="14">
        <v>45097</v>
      </c>
      <c r="B23" s="12" t="s">
        <v>54</v>
      </c>
      <c r="C23" s="18" t="s">
        <v>9</v>
      </c>
      <c r="D23" s="16" t="s">
        <v>10</v>
      </c>
      <c r="E23" s="12">
        <v>148</v>
      </c>
      <c r="F23" s="41">
        <v>0</v>
      </c>
      <c r="G23" s="17">
        <f t="shared" si="0"/>
        <v>0</v>
      </c>
      <c r="H23" s="11">
        <f t="shared" si="1"/>
        <v>0</v>
      </c>
      <c r="I23" s="56">
        <f t="shared" si="2"/>
        <v>0</v>
      </c>
      <c r="J23" s="44">
        <v>6</v>
      </c>
      <c r="K23" s="11">
        <f t="shared" si="3"/>
        <v>888</v>
      </c>
      <c r="L23" s="11">
        <f t="shared" si="4"/>
        <v>0.17760000000000001</v>
      </c>
      <c r="M23" s="44">
        <f t="shared" si="5"/>
        <v>1</v>
      </c>
      <c r="N23" s="17">
        <f t="shared" si="6"/>
        <v>-6</v>
      </c>
      <c r="O23" s="18"/>
      <c r="P23" s="13" t="s">
        <v>70</v>
      </c>
      <c r="Q23" s="12"/>
      <c r="R23" s="12"/>
      <c r="S23" s="12" t="s">
        <v>67</v>
      </c>
    </row>
    <row r="24" spans="1:19" x14ac:dyDescent="0.25">
      <c r="A24" s="14">
        <v>45107</v>
      </c>
      <c r="B24" s="12" t="s">
        <v>54</v>
      </c>
      <c r="C24" s="18" t="s">
        <v>9</v>
      </c>
      <c r="D24" s="16" t="s">
        <v>10</v>
      </c>
      <c r="E24" s="12">
        <v>148</v>
      </c>
      <c r="F24" s="41">
        <v>0</v>
      </c>
      <c r="G24" s="17">
        <f t="shared" si="0"/>
        <v>0</v>
      </c>
      <c r="H24" s="11">
        <f t="shared" si="1"/>
        <v>0</v>
      </c>
      <c r="I24" s="56">
        <f t="shared" si="2"/>
        <v>0</v>
      </c>
      <c r="J24" s="44">
        <v>2</v>
      </c>
      <c r="K24" s="11">
        <f t="shared" si="3"/>
        <v>296</v>
      </c>
      <c r="L24" s="11">
        <f t="shared" si="4"/>
        <v>5.9200000000000003E-2</v>
      </c>
      <c r="M24" s="44">
        <f t="shared" si="5"/>
        <v>1</v>
      </c>
      <c r="N24" s="17">
        <f t="shared" si="6"/>
        <v>-2</v>
      </c>
      <c r="O24" s="18"/>
      <c r="P24" s="13" t="s">
        <v>72</v>
      </c>
      <c r="Q24" s="19"/>
      <c r="R24" s="19"/>
      <c r="S24" s="12" t="s">
        <v>73</v>
      </c>
    </row>
    <row r="25" spans="1:19" x14ac:dyDescent="0.25">
      <c r="A25" s="14">
        <v>45111</v>
      </c>
      <c r="B25" s="12" t="s">
        <v>54</v>
      </c>
      <c r="C25" s="18" t="s">
        <v>9</v>
      </c>
      <c r="D25" s="16" t="s">
        <v>10</v>
      </c>
      <c r="E25" s="12">
        <v>148</v>
      </c>
      <c r="F25" s="41">
        <v>25</v>
      </c>
      <c r="G25" s="17">
        <f t="shared" si="0"/>
        <v>3700</v>
      </c>
      <c r="H25" s="11">
        <f t="shared" si="1"/>
        <v>0.74</v>
      </c>
      <c r="I25" s="56">
        <f t="shared" si="2"/>
        <v>1</v>
      </c>
      <c r="J25" s="44">
        <v>0</v>
      </c>
      <c r="K25" s="11">
        <f t="shared" si="3"/>
        <v>0</v>
      </c>
      <c r="L25" s="11">
        <f t="shared" si="4"/>
        <v>0</v>
      </c>
      <c r="M25" s="44">
        <f t="shared" si="5"/>
        <v>0</v>
      </c>
      <c r="N25" s="17">
        <f t="shared" si="6"/>
        <v>25</v>
      </c>
      <c r="O25" s="20" t="s">
        <v>14</v>
      </c>
      <c r="P25" s="13" t="s">
        <v>75</v>
      </c>
      <c r="Q25" s="13" t="s">
        <v>76</v>
      </c>
      <c r="R25" s="13" t="s">
        <v>77</v>
      </c>
      <c r="S25" s="12" t="s">
        <v>74</v>
      </c>
    </row>
    <row r="26" spans="1:19" x14ac:dyDescent="0.25">
      <c r="A26" s="14">
        <v>45149</v>
      </c>
      <c r="B26" s="12" t="s">
        <v>54</v>
      </c>
      <c r="C26" s="18" t="s">
        <v>9</v>
      </c>
      <c r="D26" s="16" t="s">
        <v>10</v>
      </c>
      <c r="E26" s="12">
        <v>148</v>
      </c>
      <c r="F26" s="41">
        <v>28</v>
      </c>
      <c r="G26" s="17">
        <f t="shared" si="0"/>
        <v>4144</v>
      </c>
      <c r="H26" s="11">
        <f t="shared" si="1"/>
        <v>0.82879999999999998</v>
      </c>
      <c r="I26" s="56">
        <f t="shared" si="2"/>
        <v>1</v>
      </c>
      <c r="J26" s="44">
        <v>0</v>
      </c>
      <c r="K26" s="11">
        <f t="shared" si="3"/>
        <v>0</v>
      </c>
      <c r="L26" s="11">
        <f t="shared" si="4"/>
        <v>0</v>
      </c>
      <c r="M26" s="44">
        <f t="shared" si="5"/>
        <v>0</v>
      </c>
      <c r="N26" s="17">
        <f t="shared" si="6"/>
        <v>28</v>
      </c>
      <c r="O26" s="20" t="s">
        <v>24</v>
      </c>
      <c r="P26" s="13" t="s">
        <v>78</v>
      </c>
      <c r="Q26" s="13" t="s">
        <v>79</v>
      </c>
      <c r="R26" s="13" t="s">
        <v>80</v>
      </c>
      <c r="S26" s="12" t="s">
        <v>81</v>
      </c>
    </row>
    <row r="27" spans="1:19" x14ac:dyDescent="0.25">
      <c r="A27" s="14">
        <v>45156</v>
      </c>
      <c r="B27" s="12" t="s">
        <v>54</v>
      </c>
      <c r="C27" s="18" t="s">
        <v>9</v>
      </c>
      <c r="D27" s="16" t="s">
        <v>10</v>
      </c>
      <c r="E27" s="12">
        <v>148</v>
      </c>
      <c r="F27" s="41">
        <v>18</v>
      </c>
      <c r="G27" s="17">
        <f t="shared" si="0"/>
        <v>2664</v>
      </c>
      <c r="H27" s="11">
        <f t="shared" si="1"/>
        <v>0.53280000000000005</v>
      </c>
      <c r="I27" s="56">
        <f t="shared" si="2"/>
        <v>1</v>
      </c>
      <c r="J27" s="44">
        <v>0</v>
      </c>
      <c r="K27" s="11">
        <f t="shared" si="3"/>
        <v>0</v>
      </c>
      <c r="L27" s="11">
        <f t="shared" si="4"/>
        <v>0</v>
      </c>
      <c r="M27" s="44">
        <f t="shared" si="5"/>
        <v>0</v>
      </c>
      <c r="N27" s="17">
        <f t="shared" si="6"/>
        <v>18</v>
      </c>
      <c r="O27" s="20" t="s">
        <v>24</v>
      </c>
      <c r="P27" s="13" t="s">
        <v>82</v>
      </c>
      <c r="Q27" s="13" t="s">
        <v>83</v>
      </c>
      <c r="R27" s="13" t="s">
        <v>84</v>
      </c>
      <c r="S27" s="12"/>
    </row>
    <row r="28" spans="1:19" x14ac:dyDescent="0.25">
      <c r="A28" s="14">
        <v>45175</v>
      </c>
      <c r="B28" s="12" t="s">
        <v>54</v>
      </c>
      <c r="C28" s="18" t="s">
        <v>9</v>
      </c>
      <c r="D28" s="19" t="s">
        <v>10</v>
      </c>
      <c r="E28" s="12">
        <v>148</v>
      </c>
      <c r="F28" s="41">
        <v>28</v>
      </c>
      <c r="G28" s="17">
        <f t="shared" si="0"/>
        <v>4144</v>
      </c>
      <c r="H28" s="11">
        <f t="shared" si="1"/>
        <v>0.82879999999999998</v>
      </c>
      <c r="I28" s="56">
        <f t="shared" si="2"/>
        <v>1</v>
      </c>
      <c r="J28" s="44">
        <v>0</v>
      </c>
      <c r="K28" s="11">
        <f t="shared" si="3"/>
        <v>0</v>
      </c>
      <c r="L28" s="11">
        <f t="shared" si="4"/>
        <v>0</v>
      </c>
      <c r="M28" s="44">
        <f t="shared" si="5"/>
        <v>0</v>
      </c>
      <c r="N28" s="17">
        <f t="shared" si="6"/>
        <v>28</v>
      </c>
      <c r="O28" s="18" t="s">
        <v>24</v>
      </c>
      <c r="P28" s="13" t="s">
        <v>90</v>
      </c>
      <c r="Q28" s="12" t="s">
        <v>88</v>
      </c>
      <c r="R28" s="12" t="s">
        <v>91</v>
      </c>
      <c r="S28" s="12" t="s">
        <v>74</v>
      </c>
    </row>
    <row r="29" spans="1:19" x14ac:dyDescent="0.25">
      <c r="A29" s="14">
        <v>45247</v>
      </c>
      <c r="B29" s="12" t="s">
        <v>54</v>
      </c>
      <c r="C29" s="18" t="s">
        <v>9</v>
      </c>
      <c r="D29" s="16" t="s">
        <v>10</v>
      </c>
      <c r="E29" s="12">
        <v>148</v>
      </c>
      <c r="F29" s="41">
        <v>25</v>
      </c>
      <c r="G29" s="17">
        <f t="shared" si="0"/>
        <v>3700</v>
      </c>
      <c r="H29" s="11">
        <f t="shared" si="1"/>
        <v>0.74</v>
      </c>
      <c r="I29" s="56">
        <f t="shared" si="2"/>
        <v>1</v>
      </c>
      <c r="J29" s="44">
        <v>0</v>
      </c>
      <c r="K29" s="11">
        <f t="shared" si="3"/>
        <v>0</v>
      </c>
      <c r="L29" s="11">
        <f t="shared" si="4"/>
        <v>0</v>
      </c>
      <c r="M29" s="44">
        <f t="shared" si="5"/>
        <v>0</v>
      </c>
      <c r="N29" s="17">
        <f t="shared" si="6"/>
        <v>25</v>
      </c>
      <c r="O29" s="18" t="s">
        <v>14</v>
      </c>
      <c r="P29" s="13" t="s">
        <v>92</v>
      </c>
      <c r="Q29" s="12" t="s">
        <v>93</v>
      </c>
      <c r="R29" s="12" t="s">
        <v>94</v>
      </c>
      <c r="S29" s="12" t="s">
        <v>74</v>
      </c>
    </row>
    <row r="30" spans="1:19" s="2" customFormat="1" x14ac:dyDescent="0.25">
      <c r="F30" s="75">
        <f>SUM(F4:F29)</f>
        <v>210</v>
      </c>
      <c r="I30" s="75">
        <f>SUM(I4:I29)</f>
        <v>14</v>
      </c>
      <c r="J30" s="76">
        <f>SUM(J4:J29)</f>
        <v>34</v>
      </c>
      <c r="M30" s="76">
        <f>SUM(M4:M29)</f>
        <v>12</v>
      </c>
      <c r="N30" s="2">
        <f>SUM(N4:N29)</f>
        <v>176</v>
      </c>
    </row>
    <row r="32" spans="1:19" x14ac:dyDescent="0.25">
      <c r="A32" s="8" t="s">
        <v>0</v>
      </c>
      <c r="B32" s="9" t="s">
        <v>1</v>
      </c>
      <c r="C32" s="29" t="s">
        <v>368</v>
      </c>
      <c r="D32" s="10" t="s">
        <v>3</v>
      </c>
      <c r="E32" s="35" t="s">
        <v>360</v>
      </c>
      <c r="F32" s="54" t="s">
        <v>369</v>
      </c>
      <c r="G32" s="37" t="s">
        <v>365</v>
      </c>
      <c r="H32" s="34" t="s">
        <v>363</v>
      </c>
      <c r="I32" s="38" t="s">
        <v>372</v>
      </c>
      <c r="J32" s="57" t="s">
        <v>373</v>
      </c>
      <c r="K32" s="37" t="s">
        <v>365</v>
      </c>
      <c r="L32" s="34" t="s">
        <v>362</v>
      </c>
      <c r="M32" s="45" t="s">
        <v>374</v>
      </c>
      <c r="N32" s="10" t="s">
        <v>378</v>
      </c>
      <c r="O32" s="10" t="s">
        <v>4</v>
      </c>
      <c r="P32" s="10" t="s">
        <v>5</v>
      </c>
      <c r="Q32" s="10" t="s">
        <v>6</v>
      </c>
      <c r="R32" s="10" t="s">
        <v>7</v>
      </c>
      <c r="S32" s="10" t="s">
        <v>8</v>
      </c>
    </row>
    <row r="33" spans="1:19" x14ac:dyDescent="0.25">
      <c r="A33" s="24">
        <v>44937</v>
      </c>
      <c r="B33" s="12" t="s">
        <v>54</v>
      </c>
      <c r="C33" s="16" t="s">
        <v>34</v>
      </c>
      <c r="D33" s="26" t="s">
        <v>28</v>
      </c>
      <c r="E33" s="28">
        <v>208</v>
      </c>
      <c r="F33" s="55">
        <v>4</v>
      </c>
      <c r="G33" s="17">
        <f t="shared" ref="G33:G51" si="7">F33*E33</f>
        <v>832</v>
      </c>
      <c r="H33" s="11">
        <f t="shared" ref="H33:H51" si="8">G33/$B$1</f>
        <v>0.16639999999999999</v>
      </c>
      <c r="I33" s="56">
        <f t="shared" ref="I33:I51" si="9">ROUNDUP(H33,0)</f>
        <v>1</v>
      </c>
      <c r="J33" s="44">
        <v>0</v>
      </c>
      <c r="K33" s="11">
        <f t="shared" ref="K33:K51" si="10">J33*E33</f>
        <v>0</v>
      </c>
      <c r="L33" s="11">
        <f t="shared" ref="L33:L51" si="11">K33/$B$1</f>
        <v>0</v>
      </c>
      <c r="M33" s="44">
        <f t="shared" ref="M33:M51" si="12">ROUNDUP(L33,0)</f>
        <v>0</v>
      </c>
      <c r="N33" s="17">
        <f t="shared" ref="N33:N51" si="13">F33-J33</f>
        <v>4</v>
      </c>
      <c r="O33" s="25"/>
      <c r="P33" s="27"/>
      <c r="Q33" s="28"/>
      <c r="R33" s="28"/>
      <c r="S33" s="28"/>
    </row>
    <row r="34" spans="1:19" x14ac:dyDescent="0.25">
      <c r="A34" s="24">
        <v>44944</v>
      </c>
      <c r="B34" s="12" t="s">
        <v>54</v>
      </c>
      <c r="C34" s="16" t="s">
        <v>34</v>
      </c>
      <c r="D34" s="26" t="s">
        <v>28</v>
      </c>
      <c r="E34" s="28">
        <v>208</v>
      </c>
      <c r="F34" s="55">
        <v>8</v>
      </c>
      <c r="G34" s="17">
        <f t="shared" si="7"/>
        <v>1664</v>
      </c>
      <c r="H34" s="11">
        <f t="shared" si="8"/>
        <v>0.33279999999999998</v>
      </c>
      <c r="I34" s="56">
        <f t="shared" si="9"/>
        <v>1</v>
      </c>
      <c r="J34" s="44">
        <v>0</v>
      </c>
      <c r="K34" s="11">
        <f t="shared" si="10"/>
        <v>0</v>
      </c>
      <c r="L34" s="11">
        <f t="shared" si="11"/>
        <v>0</v>
      </c>
      <c r="M34" s="44">
        <f t="shared" si="12"/>
        <v>0</v>
      </c>
      <c r="N34" s="17">
        <f t="shared" si="13"/>
        <v>8</v>
      </c>
      <c r="O34" s="25"/>
      <c r="P34" s="27"/>
      <c r="Q34" s="28"/>
      <c r="R34" s="28"/>
      <c r="S34" s="28"/>
    </row>
    <row r="35" spans="1:19" x14ac:dyDescent="0.25">
      <c r="A35" s="24">
        <v>44985</v>
      </c>
      <c r="B35" s="12" t="s">
        <v>54</v>
      </c>
      <c r="C35" s="16" t="s">
        <v>34</v>
      </c>
      <c r="D35" s="26" t="s">
        <v>28</v>
      </c>
      <c r="E35" s="28">
        <v>208</v>
      </c>
      <c r="F35" s="55">
        <v>12</v>
      </c>
      <c r="G35" s="17">
        <f t="shared" si="7"/>
        <v>2496</v>
      </c>
      <c r="H35" s="11">
        <f t="shared" si="8"/>
        <v>0.49919999999999998</v>
      </c>
      <c r="I35" s="56">
        <f t="shared" si="9"/>
        <v>1</v>
      </c>
      <c r="J35" s="44">
        <v>0</v>
      </c>
      <c r="K35" s="11">
        <f t="shared" si="10"/>
        <v>0</v>
      </c>
      <c r="L35" s="11">
        <f t="shared" si="11"/>
        <v>0</v>
      </c>
      <c r="M35" s="44">
        <f t="shared" si="12"/>
        <v>0</v>
      </c>
      <c r="N35" s="17">
        <f t="shared" si="13"/>
        <v>12</v>
      </c>
      <c r="O35" s="25" t="s">
        <v>24</v>
      </c>
      <c r="P35" s="27" t="s">
        <v>44</v>
      </c>
      <c r="Q35" s="28" t="s">
        <v>41</v>
      </c>
      <c r="R35" s="28" t="s">
        <v>45</v>
      </c>
      <c r="S35" s="28"/>
    </row>
    <row r="36" spans="1:19" x14ac:dyDescent="0.25">
      <c r="A36" s="14">
        <v>45001</v>
      </c>
      <c r="B36" s="12" t="s">
        <v>54</v>
      </c>
      <c r="C36" s="16" t="s">
        <v>34</v>
      </c>
      <c r="D36" s="26" t="s">
        <v>28</v>
      </c>
      <c r="E36" s="28">
        <v>208</v>
      </c>
      <c r="F36" s="41">
        <v>8</v>
      </c>
      <c r="G36" s="17">
        <f t="shared" si="7"/>
        <v>1664</v>
      </c>
      <c r="H36" s="11">
        <f t="shared" si="8"/>
        <v>0.33279999999999998</v>
      </c>
      <c r="I36" s="56">
        <f t="shared" si="9"/>
        <v>1</v>
      </c>
      <c r="J36" s="44">
        <v>0</v>
      </c>
      <c r="K36" s="11">
        <f t="shared" si="10"/>
        <v>0</v>
      </c>
      <c r="L36" s="11">
        <f t="shared" si="11"/>
        <v>0</v>
      </c>
      <c r="M36" s="44">
        <f t="shared" si="12"/>
        <v>0</v>
      </c>
      <c r="N36" s="17">
        <f t="shared" si="13"/>
        <v>8</v>
      </c>
      <c r="O36" s="18" t="s">
        <v>29</v>
      </c>
      <c r="P36" s="13" t="s">
        <v>46</v>
      </c>
      <c r="Q36" s="12" t="s">
        <v>31</v>
      </c>
      <c r="R36" s="12" t="s">
        <v>47</v>
      </c>
      <c r="S36" s="12"/>
    </row>
    <row r="37" spans="1:19" x14ac:dyDescent="0.25">
      <c r="A37" s="14">
        <v>45026</v>
      </c>
      <c r="B37" s="12" t="s">
        <v>54</v>
      </c>
      <c r="C37" s="16" t="s">
        <v>34</v>
      </c>
      <c r="D37" s="26" t="s">
        <v>28</v>
      </c>
      <c r="E37" s="28">
        <v>208</v>
      </c>
      <c r="F37" s="41">
        <v>9</v>
      </c>
      <c r="G37" s="17">
        <f t="shared" si="7"/>
        <v>1872</v>
      </c>
      <c r="H37" s="11">
        <f t="shared" si="8"/>
        <v>0.37440000000000001</v>
      </c>
      <c r="I37" s="56">
        <f t="shared" si="9"/>
        <v>1</v>
      </c>
      <c r="J37" s="44">
        <v>0</v>
      </c>
      <c r="K37" s="11">
        <f t="shared" si="10"/>
        <v>0</v>
      </c>
      <c r="L37" s="11">
        <f t="shared" si="11"/>
        <v>0</v>
      </c>
      <c r="M37" s="44">
        <f t="shared" si="12"/>
        <v>0</v>
      </c>
      <c r="N37" s="17">
        <f t="shared" si="13"/>
        <v>9</v>
      </c>
      <c r="O37" s="18" t="s">
        <v>29</v>
      </c>
      <c r="P37" s="13" t="s">
        <v>48</v>
      </c>
      <c r="Q37" s="12" t="s">
        <v>49</v>
      </c>
      <c r="R37" s="12" t="s">
        <v>50</v>
      </c>
      <c r="S37" s="12"/>
    </row>
    <row r="38" spans="1:19" x14ac:dyDescent="0.25">
      <c r="A38" s="14">
        <v>45049</v>
      </c>
      <c r="B38" s="12" t="s">
        <v>54</v>
      </c>
      <c r="C38" s="16" t="s">
        <v>34</v>
      </c>
      <c r="D38" s="26" t="s">
        <v>28</v>
      </c>
      <c r="E38" s="28">
        <v>208</v>
      </c>
      <c r="F38" s="41">
        <v>4</v>
      </c>
      <c r="G38" s="17">
        <f t="shared" si="7"/>
        <v>832</v>
      </c>
      <c r="H38" s="11">
        <f t="shared" si="8"/>
        <v>0.16639999999999999</v>
      </c>
      <c r="I38" s="56">
        <f t="shared" si="9"/>
        <v>1</v>
      </c>
      <c r="J38" s="44">
        <v>0</v>
      </c>
      <c r="K38" s="11">
        <f t="shared" si="10"/>
        <v>0</v>
      </c>
      <c r="L38" s="11">
        <f t="shared" si="11"/>
        <v>0</v>
      </c>
      <c r="M38" s="44">
        <f t="shared" si="12"/>
        <v>0</v>
      </c>
      <c r="N38" s="17">
        <f t="shared" si="13"/>
        <v>4</v>
      </c>
      <c r="O38" s="18" t="s">
        <v>24</v>
      </c>
      <c r="P38" s="13" t="s">
        <v>51</v>
      </c>
      <c r="Q38" s="12" t="s">
        <v>52</v>
      </c>
      <c r="R38" s="12" t="s">
        <v>53</v>
      </c>
      <c r="S38" s="12"/>
    </row>
    <row r="39" spans="1:19" x14ac:dyDescent="0.25">
      <c r="A39" s="14">
        <v>45072</v>
      </c>
      <c r="B39" s="12" t="s">
        <v>54</v>
      </c>
      <c r="C39" s="16" t="s">
        <v>34</v>
      </c>
      <c r="D39" s="26" t="s">
        <v>28</v>
      </c>
      <c r="E39" s="28">
        <v>208</v>
      </c>
      <c r="F39" s="41">
        <v>5</v>
      </c>
      <c r="G39" s="17">
        <f t="shared" si="7"/>
        <v>1040</v>
      </c>
      <c r="H39" s="11">
        <f t="shared" si="8"/>
        <v>0.20799999999999999</v>
      </c>
      <c r="I39" s="56">
        <f t="shared" si="9"/>
        <v>1</v>
      </c>
      <c r="J39" s="44">
        <v>0</v>
      </c>
      <c r="K39" s="11">
        <f t="shared" si="10"/>
        <v>0</v>
      </c>
      <c r="L39" s="11">
        <f t="shared" si="11"/>
        <v>0</v>
      </c>
      <c r="M39" s="44">
        <f t="shared" si="12"/>
        <v>0</v>
      </c>
      <c r="N39" s="17">
        <f t="shared" si="13"/>
        <v>5</v>
      </c>
      <c r="O39" s="18" t="s">
        <v>24</v>
      </c>
      <c r="P39" s="13" t="s">
        <v>58</v>
      </c>
      <c r="Q39" s="12" t="s">
        <v>59</v>
      </c>
      <c r="R39" s="12" t="s">
        <v>60</v>
      </c>
      <c r="S39" s="12"/>
    </row>
    <row r="40" spans="1:19" x14ac:dyDescent="0.25">
      <c r="A40" s="14">
        <v>45079</v>
      </c>
      <c r="B40" s="12" t="s">
        <v>54</v>
      </c>
      <c r="C40" s="16" t="s">
        <v>34</v>
      </c>
      <c r="D40" s="26" t="s">
        <v>28</v>
      </c>
      <c r="E40" s="28">
        <v>208</v>
      </c>
      <c r="F40" s="41">
        <v>1</v>
      </c>
      <c r="G40" s="17">
        <f t="shared" si="7"/>
        <v>208</v>
      </c>
      <c r="H40" s="11">
        <f t="shared" si="8"/>
        <v>4.1599999999999998E-2</v>
      </c>
      <c r="I40" s="56">
        <f t="shared" si="9"/>
        <v>1</v>
      </c>
      <c r="J40" s="44">
        <v>0</v>
      </c>
      <c r="K40" s="11">
        <f t="shared" si="10"/>
        <v>0</v>
      </c>
      <c r="L40" s="11">
        <f t="shared" si="11"/>
        <v>0</v>
      </c>
      <c r="M40" s="44">
        <f t="shared" si="12"/>
        <v>0</v>
      </c>
      <c r="N40" s="17">
        <f t="shared" si="13"/>
        <v>1</v>
      </c>
      <c r="O40" s="18"/>
      <c r="P40" s="13"/>
      <c r="Q40" s="12"/>
      <c r="R40" s="12"/>
      <c r="S40" s="12"/>
    </row>
    <row r="41" spans="1:19" x14ac:dyDescent="0.25">
      <c r="A41" s="14">
        <v>45091</v>
      </c>
      <c r="B41" s="12" t="s">
        <v>54</v>
      </c>
      <c r="C41" s="16" t="s">
        <v>34</v>
      </c>
      <c r="D41" s="26" t="s">
        <v>28</v>
      </c>
      <c r="E41" s="28">
        <v>208</v>
      </c>
      <c r="F41" s="41">
        <v>0</v>
      </c>
      <c r="G41" s="17">
        <f t="shared" si="7"/>
        <v>0</v>
      </c>
      <c r="H41" s="11">
        <f t="shared" si="8"/>
        <v>0</v>
      </c>
      <c r="I41" s="56">
        <f t="shared" si="9"/>
        <v>0</v>
      </c>
      <c r="J41" s="44">
        <v>1</v>
      </c>
      <c r="K41" s="11">
        <f t="shared" si="10"/>
        <v>208</v>
      </c>
      <c r="L41" s="11">
        <f t="shared" si="11"/>
        <v>4.1599999999999998E-2</v>
      </c>
      <c r="M41" s="44">
        <f t="shared" si="12"/>
        <v>1</v>
      </c>
      <c r="N41" s="17">
        <f t="shared" si="13"/>
        <v>-1</v>
      </c>
      <c r="O41" s="18"/>
      <c r="P41" s="13" t="s">
        <v>68</v>
      </c>
      <c r="Q41" s="12"/>
      <c r="R41" s="12"/>
      <c r="S41" s="12" t="s">
        <v>64</v>
      </c>
    </row>
    <row r="42" spans="1:19" x14ac:dyDescent="0.25">
      <c r="A42" s="14">
        <v>45091</v>
      </c>
      <c r="B42" s="12" t="s">
        <v>54</v>
      </c>
      <c r="C42" s="16" t="s">
        <v>34</v>
      </c>
      <c r="D42" s="26" t="s">
        <v>28</v>
      </c>
      <c r="E42" s="28">
        <v>208</v>
      </c>
      <c r="F42" s="41">
        <v>1</v>
      </c>
      <c r="G42" s="17">
        <f t="shared" si="7"/>
        <v>208</v>
      </c>
      <c r="H42" s="11">
        <f t="shared" si="8"/>
        <v>4.1599999999999998E-2</v>
      </c>
      <c r="I42" s="56">
        <f t="shared" si="9"/>
        <v>1</v>
      </c>
      <c r="J42" s="44">
        <v>0</v>
      </c>
      <c r="K42" s="11">
        <f t="shared" si="10"/>
        <v>0</v>
      </c>
      <c r="L42" s="11">
        <f t="shared" si="11"/>
        <v>0</v>
      </c>
      <c r="M42" s="44">
        <f t="shared" si="12"/>
        <v>0</v>
      </c>
      <c r="N42" s="17">
        <f t="shared" si="13"/>
        <v>1</v>
      </c>
      <c r="O42" s="18"/>
      <c r="P42" s="13"/>
      <c r="Q42" s="12"/>
      <c r="R42" s="12"/>
      <c r="S42" s="12"/>
    </row>
    <row r="43" spans="1:19" x14ac:dyDescent="0.25">
      <c r="A43" s="14">
        <v>45092</v>
      </c>
      <c r="B43" s="12" t="s">
        <v>54</v>
      </c>
      <c r="C43" s="16" t="s">
        <v>34</v>
      </c>
      <c r="D43" s="26" t="s">
        <v>28</v>
      </c>
      <c r="E43" s="28">
        <v>208</v>
      </c>
      <c r="F43" s="41">
        <v>0</v>
      </c>
      <c r="G43" s="17">
        <f t="shared" si="7"/>
        <v>0</v>
      </c>
      <c r="H43" s="11">
        <f t="shared" si="8"/>
        <v>0</v>
      </c>
      <c r="I43" s="56">
        <f t="shared" si="9"/>
        <v>0</v>
      </c>
      <c r="J43" s="44">
        <v>1</v>
      </c>
      <c r="K43" s="11">
        <f t="shared" si="10"/>
        <v>208</v>
      </c>
      <c r="L43" s="11">
        <f t="shared" si="11"/>
        <v>4.1599999999999998E-2</v>
      </c>
      <c r="M43" s="44">
        <f t="shared" si="12"/>
        <v>1</v>
      </c>
      <c r="N43" s="17">
        <f t="shared" si="13"/>
        <v>-1</v>
      </c>
      <c r="O43" s="18"/>
      <c r="P43" s="13" t="s">
        <v>69</v>
      </c>
      <c r="Q43" s="12"/>
      <c r="R43" s="12"/>
      <c r="S43" s="12" t="s">
        <v>67</v>
      </c>
    </row>
    <row r="44" spans="1:19" x14ac:dyDescent="0.25">
      <c r="A44" s="14">
        <v>45097</v>
      </c>
      <c r="B44" s="12" t="s">
        <v>54</v>
      </c>
      <c r="C44" s="16" t="s">
        <v>34</v>
      </c>
      <c r="D44" s="26" t="s">
        <v>28</v>
      </c>
      <c r="E44" s="28">
        <v>208</v>
      </c>
      <c r="F44" s="41">
        <v>2</v>
      </c>
      <c r="G44" s="17">
        <f t="shared" si="7"/>
        <v>416</v>
      </c>
      <c r="H44" s="11">
        <f t="shared" si="8"/>
        <v>8.3199999999999996E-2</v>
      </c>
      <c r="I44" s="56">
        <f t="shared" si="9"/>
        <v>1</v>
      </c>
      <c r="J44" s="44">
        <v>0</v>
      </c>
      <c r="K44" s="11">
        <f t="shared" si="10"/>
        <v>0</v>
      </c>
      <c r="L44" s="11">
        <f t="shared" si="11"/>
        <v>0</v>
      </c>
      <c r="M44" s="44">
        <f t="shared" si="12"/>
        <v>0</v>
      </c>
      <c r="N44" s="17">
        <f t="shared" si="13"/>
        <v>2</v>
      </c>
      <c r="O44" s="18"/>
      <c r="P44" s="13"/>
      <c r="Q44" s="12"/>
      <c r="R44" s="12"/>
      <c r="S44" s="12"/>
    </row>
    <row r="45" spans="1:19" x14ac:dyDescent="0.25">
      <c r="A45" s="14">
        <v>45098</v>
      </c>
      <c r="B45" s="12" t="s">
        <v>54</v>
      </c>
      <c r="C45" s="16" t="s">
        <v>34</v>
      </c>
      <c r="D45" s="26" t="s">
        <v>28</v>
      </c>
      <c r="E45" s="28">
        <v>208</v>
      </c>
      <c r="F45" s="41">
        <v>0</v>
      </c>
      <c r="G45" s="17">
        <f t="shared" si="7"/>
        <v>0</v>
      </c>
      <c r="H45" s="11">
        <f t="shared" si="8"/>
        <v>0</v>
      </c>
      <c r="I45" s="56">
        <f t="shared" si="9"/>
        <v>0</v>
      </c>
      <c r="J45" s="44">
        <v>2</v>
      </c>
      <c r="K45" s="11">
        <f t="shared" si="10"/>
        <v>416</v>
      </c>
      <c r="L45" s="11">
        <f t="shared" si="11"/>
        <v>8.3199999999999996E-2</v>
      </c>
      <c r="M45" s="44">
        <f t="shared" si="12"/>
        <v>1</v>
      </c>
      <c r="N45" s="17">
        <f t="shared" si="13"/>
        <v>-2</v>
      </c>
      <c r="O45" s="18"/>
      <c r="P45" s="13" t="s">
        <v>71</v>
      </c>
      <c r="Q45" s="19"/>
      <c r="R45" s="19"/>
      <c r="S45" s="12" t="s">
        <v>67</v>
      </c>
    </row>
    <row r="46" spans="1:19" x14ac:dyDescent="0.25">
      <c r="A46" s="14">
        <v>45149</v>
      </c>
      <c r="B46" s="12" t="s">
        <v>54</v>
      </c>
      <c r="C46" s="16" t="s">
        <v>34</v>
      </c>
      <c r="D46" s="26" t="s">
        <v>28</v>
      </c>
      <c r="E46" s="28">
        <v>208</v>
      </c>
      <c r="F46" s="41">
        <v>7</v>
      </c>
      <c r="G46" s="17">
        <f t="shared" si="7"/>
        <v>1456</v>
      </c>
      <c r="H46" s="11">
        <f t="shared" si="8"/>
        <v>0.29120000000000001</v>
      </c>
      <c r="I46" s="56">
        <f t="shared" si="9"/>
        <v>1</v>
      </c>
      <c r="J46" s="44">
        <v>0</v>
      </c>
      <c r="K46" s="11">
        <f t="shared" si="10"/>
        <v>0</v>
      </c>
      <c r="L46" s="11">
        <f t="shared" si="11"/>
        <v>0</v>
      </c>
      <c r="M46" s="44">
        <f t="shared" si="12"/>
        <v>0</v>
      </c>
      <c r="N46" s="17">
        <f t="shared" si="13"/>
        <v>7</v>
      </c>
      <c r="O46" s="20" t="s">
        <v>24</v>
      </c>
      <c r="P46" s="13" t="s">
        <v>78</v>
      </c>
      <c r="Q46" s="13" t="s">
        <v>79</v>
      </c>
      <c r="R46" s="13" t="s">
        <v>80</v>
      </c>
      <c r="S46" s="12" t="s">
        <v>81</v>
      </c>
    </row>
    <row r="47" spans="1:19" x14ac:dyDescent="0.25">
      <c r="A47" s="14">
        <v>45156</v>
      </c>
      <c r="B47" s="12" t="s">
        <v>54</v>
      </c>
      <c r="C47" s="16" t="s">
        <v>34</v>
      </c>
      <c r="D47" s="26" t="s">
        <v>28</v>
      </c>
      <c r="E47" s="28">
        <v>208</v>
      </c>
      <c r="F47" s="41">
        <v>7</v>
      </c>
      <c r="G47" s="17">
        <f t="shared" si="7"/>
        <v>1456</v>
      </c>
      <c r="H47" s="11">
        <f t="shared" si="8"/>
        <v>0.29120000000000001</v>
      </c>
      <c r="I47" s="56">
        <f t="shared" si="9"/>
        <v>1</v>
      </c>
      <c r="J47" s="44">
        <v>0</v>
      </c>
      <c r="K47" s="11">
        <f t="shared" si="10"/>
        <v>0</v>
      </c>
      <c r="L47" s="11">
        <f t="shared" si="11"/>
        <v>0</v>
      </c>
      <c r="M47" s="44">
        <f t="shared" si="12"/>
        <v>0</v>
      </c>
      <c r="N47" s="17">
        <f t="shared" si="13"/>
        <v>7</v>
      </c>
      <c r="O47" s="20" t="s">
        <v>24</v>
      </c>
      <c r="P47" s="13" t="s">
        <v>85</v>
      </c>
      <c r="Q47" s="13" t="s">
        <v>83</v>
      </c>
      <c r="R47" s="13" t="s">
        <v>86</v>
      </c>
      <c r="S47" s="12"/>
    </row>
    <row r="48" spans="1:19" x14ac:dyDescent="0.25">
      <c r="A48" s="14">
        <v>45160</v>
      </c>
      <c r="B48" s="12" t="s">
        <v>54</v>
      </c>
      <c r="C48" s="16" t="s">
        <v>34</v>
      </c>
      <c r="D48" s="26" t="s">
        <v>28</v>
      </c>
      <c r="E48" s="28">
        <v>208</v>
      </c>
      <c r="F48" s="41">
        <v>24</v>
      </c>
      <c r="G48" s="17">
        <f t="shared" si="7"/>
        <v>4992</v>
      </c>
      <c r="H48" s="11">
        <f t="shared" si="8"/>
        <v>0.99839999999999995</v>
      </c>
      <c r="I48" s="56">
        <f t="shared" si="9"/>
        <v>1</v>
      </c>
      <c r="J48" s="44">
        <v>0</v>
      </c>
      <c r="K48" s="11">
        <f t="shared" si="10"/>
        <v>0</v>
      </c>
      <c r="L48" s="11">
        <f t="shared" si="11"/>
        <v>0</v>
      </c>
      <c r="M48" s="44">
        <f t="shared" si="12"/>
        <v>0</v>
      </c>
      <c r="N48" s="17">
        <f t="shared" si="13"/>
        <v>24</v>
      </c>
      <c r="O48" s="20" t="s">
        <v>24</v>
      </c>
      <c r="P48" s="13" t="s">
        <v>87</v>
      </c>
      <c r="Q48" s="13" t="s">
        <v>88</v>
      </c>
      <c r="R48" s="13" t="s">
        <v>89</v>
      </c>
      <c r="S48" s="12" t="s">
        <v>74</v>
      </c>
    </row>
    <row r="49" spans="1:19" x14ac:dyDescent="0.25">
      <c r="A49" s="14">
        <v>45175</v>
      </c>
      <c r="B49" s="12" t="s">
        <v>54</v>
      </c>
      <c r="C49" s="16" t="s">
        <v>34</v>
      </c>
      <c r="D49" s="26" t="s">
        <v>28</v>
      </c>
      <c r="E49" s="28">
        <v>208</v>
      </c>
      <c r="F49" s="41">
        <v>12</v>
      </c>
      <c r="G49" s="17">
        <f t="shared" si="7"/>
        <v>2496</v>
      </c>
      <c r="H49" s="11">
        <f t="shared" si="8"/>
        <v>0.49919999999999998</v>
      </c>
      <c r="I49" s="56">
        <f t="shared" si="9"/>
        <v>1</v>
      </c>
      <c r="J49" s="44">
        <v>0</v>
      </c>
      <c r="K49" s="11">
        <f t="shared" si="10"/>
        <v>0</v>
      </c>
      <c r="L49" s="11">
        <f t="shared" si="11"/>
        <v>0</v>
      </c>
      <c r="M49" s="44">
        <f t="shared" si="12"/>
        <v>0</v>
      </c>
      <c r="N49" s="17">
        <f t="shared" si="13"/>
        <v>12</v>
      </c>
      <c r="O49" s="20"/>
      <c r="P49" s="13"/>
      <c r="Q49" s="13"/>
      <c r="R49" s="13"/>
      <c r="S49" s="12"/>
    </row>
    <row r="50" spans="1:19" x14ac:dyDescent="0.25">
      <c r="A50" s="14">
        <v>45247</v>
      </c>
      <c r="B50" s="12" t="s">
        <v>54</v>
      </c>
      <c r="C50" s="16" t="s">
        <v>34</v>
      </c>
      <c r="D50" s="26" t="s">
        <v>28</v>
      </c>
      <c r="E50" s="28">
        <v>208</v>
      </c>
      <c r="F50" s="41">
        <v>16</v>
      </c>
      <c r="G50" s="17">
        <f t="shared" si="7"/>
        <v>3328</v>
      </c>
      <c r="H50" s="11">
        <f t="shared" si="8"/>
        <v>0.66559999999999997</v>
      </c>
      <c r="I50" s="56">
        <f t="shared" si="9"/>
        <v>1</v>
      </c>
      <c r="J50" s="44">
        <v>0</v>
      </c>
      <c r="K50" s="11">
        <f t="shared" si="10"/>
        <v>0</v>
      </c>
      <c r="L50" s="11">
        <f t="shared" si="11"/>
        <v>0</v>
      </c>
      <c r="M50" s="44">
        <f t="shared" si="12"/>
        <v>0</v>
      </c>
      <c r="N50" s="17">
        <f t="shared" si="13"/>
        <v>16</v>
      </c>
      <c r="O50" s="20"/>
      <c r="P50" s="13"/>
      <c r="Q50" s="13"/>
      <c r="R50" s="13"/>
      <c r="S50" s="12"/>
    </row>
    <row r="51" spans="1:19" x14ac:dyDescent="0.25">
      <c r="A51" s="14">
        <v>45257</v>
      </c>
      <c r="B51" s="12" t="s">
        <v>54</v>
      </c>
      <c r="C51" s="16" t="s">
        <v>34</v>
      </c>
      <c r="D51" s="16" t="s">
        <v>28</v>
      </c>
      <c r="E51" s="28">
        <v>208</v>
      </c>
      <c r="F51" s="41">
        <v>10</v>
      </c>
      <c r="G51" s="17">
        <f t="shared" si="7"/>
        <v>2080</v>
      </c>
      <c r="H51" s="11">
        <f t="shared" si="8"/>
        <v>0.41599999999999998</v>
      </c>
      <c r="I51" s="56">
        <f t="shared" si="9"/>
        <v>1</v>
      </c>
      <c r="J51" s="44">
        <v>0</v>
      </c>
      <c r="K51" s="11">
        <f t="shared" si="10"/>
        <v>0</v>
      </c>
      <c r="L51" s="11">
        <f t="shared" si="11"/>
        <v>0</v>
      </c>
      <c r="M51" s="44">
        <f t="shared" si="12"/>
        <v>0</v>
      </c>
      <c r="N51" s="17">
        <f t="shared" si="13"/>
        <v>10</v>
      </c>
      <c r="O51" s="20" t="s">
        <v>95</v>
      </c>
      <c r="P51" s="13" t="s">
        <v>96</v>
      </c>
      <c r="Q51" s="13" t="s">
        <v>96</v>
      </c>
      <c r="R51" s="13" t="s">
        <v>97</v>
      </c>
      <c r="S51" s="13" t="s">
        <v>74</v>
      </c>
    </row>
    <row r="52" spans="1:19" s="5" customFormat="1" x14ac:dyDescent="0.25">
      <c r="F52" s="72">
        <f>SUM(F33:F51)</f>
        <v>130</v>
      </c>
      <c r="I52" s="72">
        <f>SUM(I33:I51)</f>
        <v>16</v>
      </c>
      <c r="J52" s="73">
        <f>SUM(J33:J51)</f>
        <v>4</v>
      </c>
      <c r="M52" s="73">
        <f>SUM(M35:M51)</f>
        <v>3</v>
      </c>
      <c r="N52" s="5">
        <f>SUM(N33:N51)</f>
        <v>126</v>
      </c>
    </row>
  </sheetData>
  <autoFilter ref="A3:S58" xr:uid="{38F0B4CA-272A-49F3-94BB-472EE2099B52}">
    <sortState xmlns:xlrd2="http://schemas.microsoft.com/office/spreadsheetml/2017/richdata2" ref="A4:S58">
      <sortCondition ref="D4:D58"/>
      <sortCondition ref="A4:A58"/>
    </sortState>
  </autoFilter>
  <pageMargins left="0.31496062992125984" right="0.31496062992125984" top="0.24" bottom="0.95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AB168-5D5D-4F0C-BA14-B82C3790EE0A}">
  <sheetPr>
    <tabColor rgb="FF00B050"/>
  </sheetPr>
  <dimension ref="A1:S159"/>
  <sheetViews>
    <sheetView tabSelected="1" topLeftCell="A139" workbookViewId="0">
      <selection activeCell="M162" sqref="M162"/>
    </sheetView>
  </sheetViews>
  <sheetFormatPr defaultRowHeight="15" x14ac:dyDescent="0.25"/>
  <cols>
    <col min="1" max="1" width="16.7109375" style="4" bestFit="1" customWidth="1"/>
    <col min="2" max="2" width="18" style="4" bestFit="1" customWidth="1"/>
    <col min="3" max="3" width="15.85546875" style="4" bestFit="1" customWidth="1"/>
    <col min="4" max="4" width="20.7109375" style="4" bestFit="1" customWidth="1"/>
    <col min="5" max="5" width="7.5703125" style="59" bestFit="1" customWidth="1"/>
    <col min="6" max="6" width="13.140625" style="60" bestFit="1" customWidth="1"/>
    <col min="7" max="7" width="13" style="4" bestFit="1" customWidth="1"/>
    <col min="8" max="8" width="9.140625" style="4" bestFit="1" customWidth="1"/>
    <col min="9" max="9" width="20.7109375" style="60" bestFit="1" customWidth="1"/>
    <col min="10" max="10" width="15.42578125" style="51" bestFit="1" customWidth="1"/>
    <col min="11" max="11" width="13.5703125" style="4" bestFit="1" customWidth="1"/>
    <col min="12" max="12" width="10.42578125" style="4" bestFit="1" customWidth="1"/>
    <col min="13" max="13" width="22.7109375" style="61" bestFit="1" customWidth="1"/>
    <col min="14" max="14" width="11.42578125" style="4" bestFit="1" customWidth="1"/>
    <col min="15" max="15" width="36.28515625" style="4" hidden="1" customWidth="1"/>
    <col min="16" max="16" width="22.28515625" style="4" hidden="1" customWidth="1"/>
    <col min="17" max="17" width="11.28515625" style="4" hidden="1" customWidth="1"/>
    <col min="18" max="18" width="16.140625" style="4" hidden="1" customWidth="1"/>
    <col min="19" max="19" width="13.7109375" style="4" hidden="1" customWidth="1"/>
    <col min="20" max="16384" width="9.140625" style="4"/>
  </cols>
  <sheetData>
    <row r="1" spans="1:19" x14ac:dyDescent="0.25">
      <c r="A1" s="58" t="s">
        <v>370</v>
      </c>
      <c r="B1" s="4">
        <v>5000</v>
      </c>
    </row>
    <row r="2" spans="1:19" x14ac:dyDescent="0.25">
      <c r="A2" s="58" t="s">
        <v>371</v>
      </c>
      <c r="B2" s="4">
        <v>5000</v>
      </c>
    </row>
    <row r="3" spans="1:19" x14ac:dyDescent="0.25">
      <c r="A3" s="33" t="s">
        <v>0</v>
      </c>
      <c r="B3" s="33" t="s">
        <v>1</v>
      </c>
      <c r="C3" s="32" t="s">
        <v>368</v>
      </c>
      <c r="D3" s="33" t="s">
        <v>3</v>
      </c>
      <c r="E3" s="35" t="s">
        <v>360</v>
      </c>
      <c r="F3" s="38" t="s">
        <v>369</v>
      </c>
      <c r="G3" s="33" t="s">
        <v>364</v>
      </c>
      <c r="H3" s="33" t="s">
        <v>361</v>
      </c>
      <c r="I3" s="38" t="s">
        <v>372</v>
      </c>
      <c r="J3" s="43" t="s">
        <v>373</v>
      </c>
      <c r="K3" s="33" t="s">
        <v>365</v>
      </c>
      <c r="L3" s="33" t="s">
        <v>362</v>
      </c>
      <c r="M3" s="45" t="s">
        <v>374</v>
      </c>
      <c r="N3" s="33" t="s">
        <v>378</v>
      </c>
      <c r="O3" s="33" t="s">
        <v>4</v>
      </c>
      <c r="P3" s="33" t="s">
        <v>5</v>
      </c>
      <c r="Q3" s="33" t="s">
        <v>6</v>
      </c>
      <c r="R3" s="33" t="s">
        <v>7</v>
      </c>
      <c r="S3" s="33" t="s">
        <v>8</v>
      </c>
    </row>
    <row r="4" spans="1:19" x14ac:dyDescent="0.25">
      <c r="A4" s="14">
        <v>44938</v>
      </c>
      <c r="B4" s="15" t="s">
        <v>280</v>
      </c>
      <c r="C4" s="16" t="s">
        <v>155</v>
      </c>
      <c r="D4" s="18" t="s">
        <v>156</v>
      </c>
      <c r="E4" s="36">
        <v>2.7</v>
      </c>
      <c r="F4" s="39">
        <v>14</v>
      </c>
      <c r="G4" s="13">
        <f t="shared" ref="G4:G8" si="0">F4*E4</f>
        <v>37.800000000000004</v>
      </c>
      <c r="H4" s="13">
        <f t="shared" ref="H4:H8" si="1">G4/$B$1</f>
        <v>7.5600000000000007E-3</v>
      </c>
      <c r="I4" s="42">
        <f t="shared" ref="I4:I8" si="2">ROUNDUP(H4,0)</f>
        <v>1</v>
      </c>
      <c r="J4" s="47">
        <v>0</v>
      </c>
      <c r="K4" s="13">
        <f>J4*E4</f>
        <v>0</v>
      </c>
      <c r="L4" s="13">
        <f t="shared" ref="L4:L8" si="3">K4/$B$1</f>
        <v>0</v>
      </c>
      <c r="M4" s="46">
        <f t="shared" ref="M4:M8" si="4">ROUNDUP(L4,0)</f>
        <v>0</v>
      </c>
      <c r="N4" s="11">
        <f t="shared" ref="N4:N5" si="5">F4-J4</f>
        <v>14</v>
      </c>
      <c r="O4" s="18" t="s">
        <v>14</v>
      </c>
      <c r="P4" s="13" t="s">
        <v>184</v>
      </c>
      <c r="Q4" s="12" t="s">
        <v>16</v>
      </c>
      <c r="R4" s="12" t="s">
        <v>185</v>
      </c>
      <c r="S4" s="12" t="s">
        <v>19</v>
      </c>
    </row>
    <row r="5" spans="1:19" x14ac:dyDescent="0.25">
      <c r="A5" s="14">
        <v>44958</v>
      </c>
      <c r="B5" s="15" t="s">
        <v>280</v>
      </c>
      <c r="C5" s="16" t="s">
        <v>155</v>
      </c>
      <c r="D5" s="18" t="s">
        <v>156</v>
      </c>
      <c r="E5" s="36">
        <v>2.7</v>
      </c>
      <c r="F5" s="39">
        <v>4</v>
      </c>
      <c r="G5" s="13">
        <f t="shared" si="0"/>
        <v>10.8</v>
      </c>
      <c r="H5" s="13">
        <f t="shared" si="1"/>
        <v>2.16E-3</v>
      </c>
      <c r="I5" s="42">
        <f t="shared" si="2"/>
        <v>1</v>
      </c>
      <c r="J5" s="47">
        <v>0</v>
      </c>
      <c r="K5" s="13">
        <f>J5*E5</f>
        <v>0</v>
      </c>
      <c r="L5" s="13">
        <f t="shared" si="3"/>
        <v>0</v>
      </c>
      <c r="M5" s="46">
        <f t="shared" si="4"/>
        <v>0</v>
      </c>
      <c r="N5" s="11">
        <f t="shared" si="5"/>
        <v>4</v>
      </c>
      <c r="O5" s="18" t="s">
        <v>14</v>
      </c>
      <c r="P5" s="13" t="s">
        <v>216</v>
      </c>
      <c r="Q5" s="12" t="s">
        <v>36</v>
      </c>
      <c r="R5" s="12" t="s">
        <v>217</v>
      </c>
      <c r="S5" s="12"/>
    </row>
    <row r="6" spans="1:19" x14ac:dyDescent="0.25">
      <c r="A6" s="14">
        <v>45000</v>
      </c>
      <c r="B6" s="15" t="s">
        <v>280</v>
      </c>
      <c r="C6" s="16" t="s">
        <v>155</v>
      </c>
      <c r="D6" s="18" t="s">
        <v>156</v>
      </c>
      <c r="E6" s="36">
        <v>2.7</v>
      </c>
      <c r="F6" s="39">
        <v>4</v>
      </c>
      <c r="G6" s="13">
        <f t="shared" ref="G6" si="6">F6*E6</f>
        <v>10.8</v>
      </c>
      <c r="H6" s="13">
        <f t="shared" si="1"/>
        <v>2.16E-3</v>
      </c>
      <c r="I6" s="42">
        <f t="shared" si="2"/>
        <v>1</v>
      </c>
      <c r="J6" s="47">
        <v>0</v>
      </c>
      <c r="K6" s="13">
        <f t="shared" ref="K6:K8" si="7">J6*E6</f>
        <v>0</v>
      </c>
      <c r="L6" s="13">
        <f t="shared" si="3"/>
        <v>0</v>
      </c>
      <c r="M6" s="46">
        <f t="shared" si="4"/>
        <v>0</v>
      </c>
      <c r="N6" s="11">
        <f t="shared" ref="N6:N8" si="8">F6-J6</f>
        <v>4</v>
      </c>
      <c r="O6" s="18"/>
      <c r="P6" s="13"/>
      <c r="Q6" s="12"/>
      <c r="R6" s="12"/>
      <c r="S6" s="12"/>
    </row>
    <row r="7" spans="1:19" x14ac:dyDescent="0.25">
      <c r="A7" s="14">
        <v>45000</v>
      </c>
      <c r="B7" s="15" t="s">
        <v>280</v>
      </c>
      <c r="C7" s="16" t="s">
        <v>155</v>
      </c>
      <c r="D7" s="18" t="s">
        <v>156</v>
      </c>
      <c r="E7" s="36">
        <v>2.7</v>
      </c>
      <c r="F7" s="39">
        <v>0</v>
      </c>
      <c r="G7" s="13">
        <f t="shared" ref="G7" si="9">F7*E7</f>
        <v>0</v>
      </c>
      <c r="H7" s="13">
        <f t="shared" si="1"/>
        <v>0</v>
      </c>
      <c r="I7" s="42">
        <f t="shared" si="2"/>
        <v>0</v>
      </c>
      <c r="J7" s="47">
        <v>1</v>
      </c>
      <c r="K7" s="13">
        <f t="shared" ref="K7" si="10">J7*E7</f>
        <v>2.7</v>
      </c>
      <c r="L7" s="13">
        <f t="shared" si="3"/>
        <v>5.4000000000000001E-4</v>
      </c>
      <c r="M7" s="46">
        <f t="shared" si="4"/>
        <v>1</v>
      </c>
      <c r="N7" s="11">
        <f t="shared" ref="N7" si="11">F7-J7</f>
        <v>-1</v>
      </c>
      <c r="O7" s="18"/>
      <c r="P7" s="13"/>
      <c r="Q7" s="12"/>
      <c r="R7" s="12"/>
      <c r="S7" s="12"/>
    </row>
    <row r="8" spans="1:19" x14ac:dyDescent="0.25">
      <c r="A8" s="14">
        <v>45033</v>
      </c>
      <c r="B8" s="15" t="s">
        <v>280</v>
      </c>
      <c r="C8" s="16" t="s">
        <v>155</v>
      </c>
      <c r="D8" s="19" t="s">
        <v>156</v>
      </c>
      <c r="E8" s="36">
        <v>2.7</v>
      </c>
      <c r="F8" s="39">
        <v>12</v>
      </c>
      <c r="G8" s="13">
        <f t="shared" si="0"/>
        <v>32.400000000000006</v>
      </c>
      <c r="H8" s="13">
        <f t="shared" si="1"/>
        <v>6.4800000000000014E-3</v>
      </c>
      <c r="I8" s="42">
        <f t="shared" si="2"/>
        <v>1</v>
      </c>
      <c r="J8" s="47">
        <v>0</v>
      </c>
      <c r="K8" s="13">
        <f t="shared" si="7"/>
        <v>0</v>
      </c>
      <c r="L8" s="13">
        <f t="shared" si="3"/>
        <v>0</v>
      </c>
      <c r="M8" s="46">
        <f t="shared" si="4"/>
        <v>0</v>
      </c>
      <c r="N8" s="11">
        <f t="shared" si="8"/>
        <v>12</v>
      </c>
      <c r="O8" s="18" t="s">
        <v>14</v>
      </c>
      <c r="P8" s="13" t="s">
        <v>274</v>
      </c>
      <c r="Q8" s="12" t="s">
        <v>275</v>
      </c>
      <c r="R8" s="12" t="s">
        <v>276</v>
      </c>
      <c r="S8" s="12"/>
    </row>
    <row r="9" spans="1:19" x14ac:dyDescent="0.25">
      <c r="E9" s="4"/>
      <c r="F9" s="64">
        <f>SUM(F4:F8)</f>
        <v>34</v>
      </c>
      <c r="I9" s="62">
        <f>SUM(I4:I8)</f>
        <v>4</v>
      </c>
      <c r="J9" s="65">
        <f>SUM(J4:J8)</f>
        <v>1</v>
      </c>
      <c r="M9" s="63">
        <f>SUM(M4:M8)</f>
        <v>1</v>
      </c>
      <c r="N9" s="7">
        <f>SUM(N4:N8)</f>
        <v>33</v>
      </c>
    </row>
    <row r="11" spans="1:19" x14ac:dyDescent="0.25">
      <c r="A11" s="33" t="s">
        <v>0</v>
      </c>
      <c r="B11" s="33" t="s">
        <v>1</v>
      </c>
      <c r="C11" s="32" t="s">
        <v>368</v>
      </c>
      <c r="D11" s="33" t="s">
        <v>3</v>
      </c>
      <c r="E11" s="35" t="s">
        <v>360</v>
      </c>
      <c r="F11" s="38" t="s">
        <v>369</v>
      </c>
      <c r="G11" s="33" t="s">
        <v>364</v>
      </c>
      <c r="H11" s="33" t="s">
        <v>361</v>
      </c>
      <c r="I11" s="38" t="s">
        <v>372</v>
      </c>
      <c r="J11" s="43" t="s">
        <v>373</v>
      </c>
      <c r="K11" s="33" t="s">
        <v>365</v>
      </c>
      <c r="L11" s="33" t="s">
        <v>362</v>
      </c>
      <c r="M11" s="45" t="s">
        <v>372</v>
      </c>
      <c r="N11" s="33" t="s">
        <v>378</v>
      </c>
      <c r="O11" s="33" t="s">
        <v>4</v>
      </c>
      <c r="P11" s="33" t="s">
        <v>5</v>
      </c>
      <c r="Q11" s="33" t="s">
        <v>6</v>
      </c>
      <c r="R11" s="33" t="s">
        <v>7</v>
      </c>
      <c r="S11" s="33" t="s">
        <v>8</v>
      </c>
    </row>
    <row r="12" spans="1:19" x14ac:dyDescent="0.25">
      <c r="A12" s="14">
        <v>44935</v>
      </c>
      <c r="B12" s="15" t="s">
        <v>280</v>
      </c>
      <c r="C12" s="18" t="s">
        <v>202</v>
      </c>
      <c r="D12" s="18" t="s">
        <v>171</v>
      </c>
      <c r="E12" s="36">
        <v>3.53</v>
      </c>
      <c r="F12" s="39">
        <v>10</v>
      </c>
      <c r="G12" s="13">
        <f>F12*E12</f>
        <v>35.299999999999997</v>
      </c>
      <c r="H12" s="13">
        <f>G12/$B$1</f>
        <v>7.0599999999999994E-3</v>
      </c>
      <c r="I12" s="42">
        <f>ROUNDUP(H12,0)</f>
        <v>1</v>
      </c>
      <c r="J12" s="44">
        <v>0</v>
      </c>
      <c r="K12" s="13">
        <v>0</v>
      </c>
      <c r="L12" s="13">
        <f>K12/$B$1</f>
        <v>0</v>
      </c>
      <c r="M12" s="46">
        <f>ROUNDUP(L12,0)</f>
        <v>0</v>
      </c>
      <c r="N12" s="11">
        <f t="shared" ref="N12:N16" si="12">F12-J12</f>
        <v>10</v>
      </c>
      <c r="O12" s="18" t="s">
        <v>24</v>
      </c>
      <c r="P12" s="13" t="s">
        <v>172</v>
      </c>
      <c r="Q12" s="12" t="s">
        <v>26</v>
      </c>
      <c r="R12" s="12" t="s">
        <v>173</v>
      </c>
      <c r="S12" s="12" t="s">
        <v>13</v>
      </c>
    </row>
    <row r="13" spans="1:19" x14ac:dyDescent="0.25">
      <c r="A13" s="14">
        <v>44946</v>
      </c>
      <c r="B13" s="15" t="s">
        <v>280</v>
      </c>
      <c r="C13" s="18" t="s">
        <v>202</v>
      </c>
      <c r="D13" s="18" t="s">
        <v>171</v>
      </c>
      <c r="E13" s="36">
        <v>3.53</v>
      </c>
      <c r="F13" s="39">
        <v>40</v>
      </c>
      <c r="G13" s="13">
        <f t="shared" ref="G13" si="13">F13*E13</f>
        <v>141.19999999999999</v>
      </c>
      <c r="H13" s="13">
        <f t="shared" ref="H13:H16" si="14">G13/$B$1</f>
        <v>2.8239999999999998E-2</v>
      </c>
      <c r="I13" s="42">
        <f t="shared" ref="I13:I16" si="15">ROUNDUP(H13,0)</f>
        <v>1</v>
      </c>
      <c r="J13" s="44">
        <v>0</v>
      </c>
      <c r="K13" s="13">
        <v>0</v>
      </c>
      <c r="L13" s="13">
        <f t="shared" ref="L13:L16" si="16">K13/$B$1</f>
        <v>0</v>
      </c>
      <c r="M13" s="46">
        <f t="shared" ref="M13:M16" si="17">ROUNDUP(L13,0)</f>
        <v>0</v>
      </c>
      <c r="N13" s="11">
        <f t="shared" si="12"/>
        <v>40</v>
      </c>
      <c r="O13" s="18" t="s">
        <v>95</v>
      </c>
      <c r="P13" s="13" t="s">
        <v>197</v>
      </c>
      <c r="Q13" s="12" t="s">
        <v>198</v>
      </c>
      <c r="R13" s="12" t="s">
        <v>199</v>
      </c>
      <c r="S13" s="12" t="s">
        <v>38</v>
      </c>
    </row>
    <row r="14" spans="1:19" x14ac:dyDescent="0.25">
      <c r="A14" s="14">
        <v>44967</v>
      </c>
      <c r="B14" s="15" t="s">
        <v>280</v>
      </c>
      <c r="C14" s="18" t="s">
        <v>202</v>
      </c>
      <c r="D14" s="18" t="s">
        <v>171</v>
      </c>
      <c r="E14" s="36">
        <v>3.53</v>
      </c>
      <c r="F14" s="39">
        <v>11</v>
      </c>
      <c r="G14" s="13">
        <f>F14*E14</f>
        <v>38.83</v>
      </c>
      <c r="H14" s="13">
        <f t="shared" si="14"/>
        <v>7.7659999999999995E-3</v>
      </c>
      <c r="I14" s="42">
        <f t="shared" si="15"/>
        <v>1</v>
      </c>
      <c r="J14" s="44">
        <v>0</v>
      </c>
      <c r="K14" s="13">
        <v>0</v>
      </c>
      <c r="L14" s="13">
        <f t="shared" si="16"/>
        <v>0</v>
      </c>
      <c r="M14" s="46">
        <f t="shared" si="17"/>
        <v>0</v>
      </c>
      <c r="N14" s="11">
        <f t="shared" si="12"/>
        <v>11</v>
      </c>
      <c r="O14" s="18" t="s">
        <v>24</v>
      </c>
      <c r="P14" s="13" t="s">
        <v>233</v>
      </c>
      <c r="Q14" s="12" t="s">
        <v>234</v>
      </c>
      <c r="R14" s="12" t="s">
        <v>235</v>
      </c>
      <c r="S14" s="12"/>
    </row>
    <row r="15" spans="1:19" x14ac:dyDescent="0.25">
      <c r="A15" s="14">
        <v>44970</v>
      </c>
      <c r="B15" s="15" t="s">
        <v>280</v>
      </c>
      <c r="C15" s="18" t="s">
        <v>202</v>
      </c>
      <c r="D15" s="18" t="s">
        <v>171</v>
      </c>
      <c r="E15" s="36">
        <v>3.53</v>
      </c>
      <c r="F15" s="39">
        <v>28</v>
      </c>
      <c r="G15" s="13">
        <f>F15*E15</f>
        <v>98.839999999999989</v>
      </c>
      <c r="H15" s="13">
        <f t="shared" si="14"/>
        <v>1.9767999999999997E-2</v>
      </c>
      <c r="I15" s="42">
        <f t="shared" si="15"/>
        <v>1</v>
      </c>
      <c r="J15" s="44">
        <v>0</v>
      </c>
      <c r="K15" s="13">
        <v>0</v>
      </c>
      <c r="L15" s="13">
        <f t="shared" si="16"/>
        <v>0</v>
      </c>
      <c r="M15" s="46">
        <f t="shared" si="17"/>
        <v>0</v>
      </c>
      <c r="N15" s="11">
        <f t="shared" si="12"/>
        <v>28</v>
      </c>
      <c r="O15" s="18" t="s">
        <v>24</v>
      </c>
      <c r="P15" s="13" t="s">
        <v>242</v>
      </c>
      <c r="Q15" s="12" t="s">
        <v>243</v>
      </c>
      <c r="R15" s="12" t="s">
        <v>244</v>
      </c>
      <c r="S15" s="12"/>
    </row>
    <row r="16" spans="1:19" x14ac:dyDescent="0.25">
      <c r="A16" s="14">
        <v>45048</v>
      </c>
      <c r="B16" s="15" t="s">
        <v>280</v>
      </c>
      <c r="C16" s="18" t="s">
        <v>202</v>
      </c>
      <c r="D16" s="19" t="s">
        <v>171</v>
      </c>
      <c r="E16" s="36">
        <v>3.53</v>
      </c>
      <c r="F16" s="39">
        <v>30</v>
      </c>
      <c r="G16" s="13">
        <f>F16*E16</f>
        <v>105.89999999999999</v>
      </c>
      <c r="H16" s="13">
        <f t="shared" si="14"/>
        <v>2.1179999999999997E-2</v>
      </c>
      <c r="I16" s="42">
        <f t="shared" si="15"/>
        <v>1</v>
      </c>
      <c r="J16" s="44">
        <v>0</v>
      </c>
      <c r="K16" s="13">
        <v>0</v>
      </c>
      <c r="L16" s="13">
        <f t="shared" si="16"/>
        <v>0</v>
      </c>
      <c r="M16" s="46">
        <f t="shared" si="17"/>
        <v>0</v>
      </c>
      <c r="N16" s="11">
        <f t="shared" si="12"/>
        <v>30</v>
      </c>
      <c r="O16" s="18" t="s">
        <v>95</v>
      </c>
      <c r="P16" s="13" t="s">
        <v>277</v>
      </c>
      <c r="Q16" s="12" t="s">
        <v>278</v>
      </c>
      <c r="R16" s="12" t="s">
        <v>279</v>
      </c>
      <c r="S16" s="12"/>
    </row>
    <row r="17" spans="1:19" s="5" customFormat="1" x14ac:dyDescent="0.25">
      <c r="F17" s="62">
        <f>SUM(F12:F16)</f>
        <v>119</v>
      </c>
      <c r="I17" s="62">
        <f>SUM(I12:I16)</f>
        <v>5</v>
      </c>
      <c r="J17" s="63">
        <f>SUM(J12:J16)</f>
        <v>0</v>
      </c>
      <c r="M17" s="63">
        <f>SUM(M12:M16)</f>
        <v>0</v>
      </c>
      <c r="N17" s="5">
        <f>SUM(N12:N16)</f>
        <v>119</v>
      </c>
    </row>
    <row r="19" spans="1:19" x14ac:dyDescent="0.25">
      <c r="A19" s="33" t="s">
        <v>0</v>
      </c>
      <c r="B19" s="33" t="s">
        <v>1</v>
      </c>
      <c r="C19" s="32" t="s">
        <v>368</v>
      </c>
      <c r="D19" s="33" t="s">
        <v>3</v>
      </c>
      <c r="E19" s="35" t="s">
        <v>360</v>
      </c>
      <c r="F19" s="38" t="s">
        <v>369</v>
      </c>
      <c r="G19" s="33" t="s">
        <v>364</v>
      </c>
      <c r="H19" s="33" t="s">
        <v>361</v>
      </c>
      <c r="I19" s="38" t="s">
        <v>372</v>
      </c>
      <c r="J19" s="43" t="s">
        <v>373</v>
      </c>
      <c r="K19" s="33" t="s">
        <v>365</v>
      </c>
      <c r="L19" s="33" t="s">
        <v>362</v>
      </c>
      <c r="M19" s="45" t="s">
        <v>372</v>
      </c>
      <c r="N19" s="33" t="s">
        <v>378</v>
      </c>
      <c r="O19" s="33" t="s">
        <v>4</v>
      </c>
      <c r="P19" s="33" t="s">
        <v>5</v>
      </c>
      <c r="Q19" s="33" t="s">
        <v>6</v>
      </c>
      <c r="R19" s="33" t="s">
        <v>7</v>
      </c>
      <c r="S19" s="33" t="s">
        <v>8</v>
      </c>
    </row>
    <row r="20" spans="1:19" x14ac:dyDescent="0.25">
      <c r="A20" s="14">
        <v>44946</v>
      </c>
      <c r="B20" s="15" t="s">
        <v>280</v>
      </c>
      <c r="C20" s="16" t="s">
        <v>203</v>
      </c>
      <c r="D20" s="18" t="s">
        <v>200</v>
      </c>
      <c r="E20" s="36">
        <v>5.37</v>
      </c>
      <c r="F20" s="39">
        <v>84</v>
      </c>
      <c r="G20" s="13">
        <f>E20*F20</f>
        <v>451.08</v>
      </c>
      <c r="H20" s="13">
        <f>G20/$B$1</f>
        <v>9.0215999999999991E-2</v>
      </c>
      <c r="I20" s="39">
        <f>ROUNDUP(H20,0)</f>
        <v>1</v>
      </c>
      <c r="J20" s="47">
        <v>0</v>
      </c>
      <c r="K20" s="13">
        <f t="shared" ref="K20:K28" si="18">J20*E20</f>
        <v>0</v>
      </c>
      <c r="L20" s="13">
        <f>K20/$B$1</f>
        <v>0</v>
      </c>
      <c r="M20" s="46">
        <f>ROUNDUP(L20,0)</f>
        <v>0</v>
      </c>
      <c r="N20" s="11">
        <f t="shared" ref="N20:N28" si="19">F20-J20</f>
        <v>84</v>
      </c>
      <c r="O20" s="18" t="s">
        <v>95</v>
      </c>
      <c r="P20" s="13" t="s">
        <v>197</v>
      </c>
      <c r="Q20" s="12" t="s">
        <v>198</v>
      </c>
      <c r="R20" s="12" t="s">
        <v>199</v>
      </c>
      <c r="S20" s="12" t="s">
        <v>38</v>
      </c>
    </row>
    <row r="21" spans="1:19" x14ac:dyDescent="0.25">
      <c r="A21" s="14">
        <v>44946</v>
      </c>
      <c r="B21" s="15" t="s">
        <v>280</v>
      </c>
      <c r="C21" s="16" t="s">
        <v>203</v>
      </c>
      <c r="D21" s="16" t="s">
        <v>200</v>
      </c>
      <c r="E21" s="36">
        <v>5.37</v>
      </c>
      <c r="F21" s="39">
        <v>0</v>
      </c>
      <c r="G21" s="13">
        <f t="shared" ref="G21:G28" si="20">E21*F21</f>
        <v>0</v>
      </c>
      <c r="H21" s="13">
        <f t="shared" ref="H21:H28" si="21">G21/$B$1</f>
        <v>0</v>
      </c>
      <c r="I21" s="39">
        <f t="shared" ref="I21:I28" si="22">ROUNDUP(H21,0)</f>
        <v>0</v>
      </c>
      <c r="J21" s="44">
        <v>14</v>
      </c>
      <c r="K21" s="13">
        <f t="shared" si="18"/>
        <v>75.180000000000007</v>
      </c>
      <c r="L21" s="13">
        <f t="shared" ref="L21:L28" si="23">K21/$B$1</f>
        <v>1.5036000000000001E-2</v>
      </c>
      <c r="M21" s="46">
        <f t="shared" ref="M21:M28" si="24">ROUNDUP(L21,0)</f>
        <v>1</v>
      </c>
      <c r="N21" s="11">
        <f t="shared" si="19"/>
        <v>-14</v>
      </c>
      <c r="O21" s="18"/>
      <c r="P21" s="22" t="s">
        <v>205</v>
      </c>
      <c r="Q21" s="12"/>
      <c r="R21" s="12"/>
      <c r="S21" s="12" t="s">
        <v>206</v>
      </c>
    </row>
    <row r="22" spans="1:19" x14ac:dyDescent="0.25">
      <c r="A22" s="14">
        <v>44947</v>
      </c>
      <c r="B22" s="15" t="s">
        <v>280</v>
      </c>
      <c r="C22" s="16" t="s">
        <v>203</v>
      </c>
      <c r="D22" s="16" t="s">
        <v>200</v>
      </c>
      <c r="E22" s="36">
        <v>5.37</v>
      </c>
      <c r="F22" s="39">
        <v>0</v>
      </c>
      <c r="G22" s="13">
        <f t="shared" si="20"/>
        <v>0</v>
      </c>
      <c r="H22" s="13">
        <f t="shared" si="21"/>
        <v>0</v>
      </c>
      <c r="I22" s="39">
        <f t="shared" si="22"/>
        <v>0</v>
      </c>
      <c r="J22" s="44">
        <v>10</v>
      </c>
      <c r="K22" s="13">
        <f t="shared" si="18"/>
        <v>53.7</v>
      </c>
      <c r="L22" s="13">
        <f t="shared" si="23"/>
        <v>1.0740000000000001E-2</v>
      </c>
      <c r="M22" s="46">
        <f t="shared" si="24"/>
        <v>1</v>
      </c>
      <c r="N22" s="11">
        <f t="shared" si="19"/>
        <v>-10</v>
      </c>
      <c r="O22" s="18"/>
      <c r="P22" s="22" t="s">
        <v>33</v>
      </c>
      <c r="Q22" s="12"/>
      <c r="R22" s="12"/>
      <c r="S22" s="12" t="s">
        <v>21</v>
      </c>
    </row>
    <row r="23" spans="1:19" x14ac:dyDescent="0.25">
      <c r="A23" s="14">
        <v>44961</v>
      </c>
      <c r="B23" s="15" t="s">
        <v>280</v>
      </c>
      <c r="C23" s="16" t="s">
        <v>203</v>
      </c>
      <c r="D23" s="16" t="s">
        <v>200</v>
      </c>
      <c r="E23" s="36">
        <v>5.37</v>
      </c>
      <c r="F23" s="39">
        <v>0</v>
      </c>
      <c r="G23" s="13">
        <f t="shared" si="20"/>
        <v>0</v>
      </c>
      <c r="H23" s="13">
        <f t="shared" si="21"/>
        <v>0</v>
      </c>
      <c r="I23" s="39">
        <f t="shared" si="22"/>
        <v>0</v>
      </c>
      <c r="J23" s="44">
        <v>15</v>
      </c>
      <c r="K23" s="13">
        <f t="shared" si="18"/>
        <v>80.55</v>
      </c>
      <c r="L23" s="13">
        <f t="shared" si="23"/>
        <v>1.6109999999999999E-2</v>
      </c>
      <c r="M23" s="46">
        <f t="shared" si="24"/>
        <v>1</v>
      </c>
      <c r="N23" s="11">
        <f t="shared" si="19"/>
        <v>-15</v>
      </c>
      <c r="O23" s="18"/>
      <c r="P23" s="13" t="s">
        <v>228</v>
      </c>
      <c r="Q23" s="12"/>
      <c r="R23" s="12"/>
      <c r="S23" s="12" t="s">
        <v>23</v>
      </c>
    </row>
    <row r="24" spans="1:19" x14ac:dyDescent="0.25">
      <c r="A24" s="14">
        <v>44967</v>
      </c>
      <c r="B24" s="15" t="s">
        <v>280</v>
      </c>
      <c r="C24" s="16" t="s">
        <v>203</v>
      </c>
      <c r="D24" s="18" t="s">
        <v>200</v>
      </c>
      <c r="E24" s="36">
        <v>5.37</v>
      </c>
      <c r="F24" s="39">
        <v>2</v>
      </c>
      <c r="G24" s="13">
        <f t="shared" si="20"/>
        <v>10.74</v>
      </c>
      <c r="H24" s="13">
        <f t="shared" si="21"/>
        <v>2.1480000000000002E-3</v>
      </c>
      <c r="I24" s="39">
        <f t="shared" si="22"/>
        <v>1</v>
      </c>
      <c r="J24" s="47">
        <v>0</v>
      </c>
      <c r="K24" s="13">
        <f t="shared" si="18"/>
        <v>0</v>
      </c>
      <c r="L24" s="13">
        <f t="shared" si="23"/>
        <v>0</v>
      </c>
      <c r="M24" s="46">
        <f t="shared" si="24"/>
        <v>0</v>
      </c>
      <c r="N24" s="11">
        <f t="shared" si="19"/>
        <v>2</v>
      </c>
      <c r="O24" s="18" t="s">
        <v>24</v>
      </c>
      <c r="P24" s="13" t="s">
        <v>236</v>
      </c>
      <c r="Q24" s="12" t="s">
        <v>237</v>
      </c>
      <c r="R24" s="12" t="s">
        <v>238</v>
      </c>
      <c r="S24" s="12"/>
    </row>
    <row r="25" spans="1:19" x14ac:dyDescent="0.25">
      <c r="A25" s="14">
        <v>44970</v>
      </c>
      <c r="B25" s="15" t="s">
        <v>280</v>
      </c>
      <c r="C25" s="16" t="s">
        <v>203</v>
      </c>
      <c r="D25" s="18" t="s">
        <v>200</v>
      </c>
      <c r="E25" s="36">
        <v>5.37</v>
      </c>
      <c r="F25" s="39">
        <v>42</v>
      </c>
      <c r="G25" s="13">
        <f t="shared" si="20"/>
        <v>225.54</v>
      </c>
      <c r="H25" s="13">
        <f t="shared" si="21"/>
        <v>4.5107999999999995E-2</v>
      </c>
      <c r="I25" s="39">
        <f t="shared" si="22"/>
        <v>1</v>
      </c>
      <c r="J25" s="47">
        <v>0</v>
      </c>
      <c r="K25" s="13">
        <f t="shared" si="18"/>
        <v>0</v>
      </c>
      <c r="L25" s="13">
        <f t="shared" si="23"/>
        <v>0</v>
      </c>
      <c r="M25" s="46">
        <f t="shared" si="24"/>
        <v>0</v>
      </c>
      <c r="N25" s="11">
        <f t="shared" si="19"/>
        <v>42</v>
      </c>
      <c r="O25" s="18" t="s">
        <v>24</v>
      </c>
      <c r="P25" s="13" t="s">
        <v>242</v>
      </c>
      <c r="Q25" s="12" t="s">
        <v>243</v>
      </c>
      <c r="R25" s="12" t="s">
        <v>244</v>
      </c>
      <c r="S25" s="12"/>
    </row>
    <row r="26" spans="1:19" x14ac:dyDescent="0.25">
      <c r="A26" s="14">
        <v>45000</v>
      </c>
      <c r="B26" s="15" t="s">
        <v>280</v>
      </c>
      <c r="C26" s="16" t="s">
        <v>203</v>
      </c>
      <c r="D26" s="19" t="s">
        <v>200</v>
      </c>
      <c r="E26" s="36">
        <v>5.37</v>
      </c>
      <c r="F26" s="39">
        <v>9</v>
      </c>
      <c r="G26" s="13">
        <f t="shared" si="20"/>
        <v>48.33</v>
      </c>
      <c r="H26" s="13">
        <f t="shared" si="21"/>
        <v>9.6659999999999992E-3</v>
      </c>
      <c r="I26" s="39">
        <f t="shared" si="22"/>
        <v>1</v>
      </c>
      <c r="J26" s="47">
        <v>0</v>
      </c>
      <c r="K26" s="13">
        <f t="shared" si="18"/>
        <v>0</v>
      </c>
      <c r="L26" s="13">
        <f t="shared" si="23"/>
        <v>0</v>
      </c>
      <c r="M26" s="46">
        <f t="shared" si="24"/>
        <v>0</v>
      </c>
      <c r="N26" s="11">
        <f t="shared" si="19"/>
        <v>9</v>
      </c>
      <c r="O26" s="18" t="s">
        <v>264</v>
      </c>
      <c r="P26" s="13" t="s">
        <v>265</v>
      </c>
      <c r="Q26" s="12" t="s">
        <v>266</v>
      </c>
      <c r="R26" s="12" t="s">
        <v>267</v>
      </c>
      <c r="S26" s="12"/>
    </row>
    <row r="27" spans="1:19" x14ac:dyDescent="0.25">
      <c r="A27" s="14">
        <v>45050</v>
      </c>
      <c r="B27" s="15" t="s">
        <v>280</v>
      </c>
      <c r="C27" s="16" t="s">
        <v>203</v>
      </c>
      <c r="D27" s="19" t="s">
        <v>200</v>
      </c>
      <c r="E27" s="36">
        <v>5.37</v>
      </c>
      <c r="F27" s="39">
        <v>8</v>
      </c>
      <c r="G27" s="13">
        <f t="shared" si="20"/>
        <v>42.96</v>
      </c>
      <c r="H27" s="13">
        <f t="shared" si="21"/>
        <v>8.5920000000000007E-3</v>
      </c>
      <c r="I27" s="39">
        <f t="shared" si="22"/>
        <v>1</v>
      </c>
      <c r="J27" s="47">
        <v>0</v>
      </c>
      <c r="K27" s="13">
        <f t="shared" si="18"/>
        <v>0</v>
      </c>
      <c r="L27" s="13">
        <f t="shared" si="23"/>
        <v>0</v>
      </c>
      <c r="M27" s="46">
        <f t="shared" si="24"/>
        <v>0</v>
      </c>
      <c r="N27" s="11">
        <f t="shared" si="19"/>
        <v>8</v>
      </c>
      <c r="O27" s="18" t="s">
        <v>29</v>
      </c>
      <c r="P27" s="21" t="s">
        <v>286</v>
      </c>
      <c r="Q27" s="12" t="s">
        <v>117</v>
      </c>
      <c r="R27" s="12" t="s">
        <v>287</v>
      </c>
      <c r="S27" s="12"/>
    </row>
    <row r="28" spans="1:19" x14ac:dyDescent="0.25">
      <c r="A28" s="14">
        <v>45050</v>
      </c>
      <c r="B28" s="15" t="s">
        <v>280</v>
      </c>
      <c r="C28" s="16" t="s">
        <v>203</v>
      </c>
      <c r="D28" s="16" t="s">
        <v>200</v>
      </c>
      <c r="E28" s="36">
        <v>5.37</v>
      </c>
      <c r="F28" s="39">
        <v>0</v>
      </c>
      <c r="G28" s="13">
        <f t="shared" si="20"/>
        <v>0</v>
      </c>
      <c r="H28" s="13">
        <f t="shared" si="21"/>
        <v>0</v>
      </c>
      <c r="I28" s="39">
        <f t="shared" si="22"/>
        <v>0</v>
      </c>
      <c r="J28" s="44">
        <v>8</v>
      </c>
      <c r="K28" s="13">
        <f t="shared" si="18"/>
        <v>42.96</v>
      </c>
      <c r="L28" s="13">
        <f t="shared" si="23"/>
        <v>8.5920000000000007E-3</v>
      </c>
      <c r="M28" s="46">
        <f t="shared" si="24"/>
        <v>1</v>
      </c>
      <c r="N28" s="11">
        <f t="shared" si="19"/>
        <v>-8</v>
      </c>
      <c r="O28" s="18"/>
      <c r="P28" s="13" t="s">
        <v>289</v>
      </c>
      <c r="Q28" s="12"/>
      <c r="R28" s="12"/>
      <c r="S28" s="12" t="s">
        <v>263</v>
      </c>
    </row>
    <row r="29" spans="1:19" x14ac:dyDescent="0.25">
      <c r="F29" s="64">
        <f>SUM(F20:F28)</f>
        <v>145</v>
      </c>
      <c r="I29" s="64">
        <f>SUM(I20:I28)</f>
        <v>5</v>
      </c>
      <c r="J29" s="65">
        <f>SUM(J20:J28)</f>
        <v>47</v>
      </c>
      <c r="M29" s="63">
        <f>SUM(M20:M28)</f>
        <v>4</v>
      </c>
      <c r="N29" s="5">
        <f>SUM(N20:N28)</f>
        <v>98</v>
      </c>
    </row>
    <row r="30" spans="1:19" x14ac:dyDescent="0.25">
      <c r="A30" s="1"/>
      <c r="B30" s="66"/>
      <c r="C30" s="3"/>
      <c r="E30" s="67"/>
      <c r="F30" s="68"/>
      <c r="G30" s="5"/>
      <c r="H30" s="5"/>
      <c r="I30" s="68"/>
      <c r="J30" s="52"/>
      <c r="K30" s="5"/>
      <c r="L30" s="5"/>
      <c r="M30" s="69"/>
      <c r="N30" s="3"/>
      <c r="O30" s="3"/>
      <c r="P30" s="5"/>
      <c r="Q30" s="3"/>
      <c r="R30" s="3"/>
      <c r="S30" s="3"/>
    </row>
    <row r="31" spans="1:19" x14ac:dyDescent="0.25">
      <c r="A31" s="33" t="s">
        <v>0</v>
      </c>
      <c r="B31" s="33" t="s">
        <v>1</v>
      </c>
      <c r="C31" s="32" t="s">
        <v>368</v>
      </c>
      <c r="D31" s="33" t="s">
        <v>3</v>
      </c>
      <c r="E31" s="35" t="s">
        <v>360</v>
      </c>
      <c r="F31" s="38" t="s">
        <v>369</v>
      </c>
      <c r="G31" s="33" t="s">
        <v>364</v>
      </c>
      <c r="H31" s="33" t="s">
        <v>361</v>
      </c>
      <c r="I31" s="38" t="s">
        <v>372</v>
      </c>
      <c r="J31" s="43" t="s">
        <v>373</v>
      </c>
      <c r="K31" s="33" t="s">
        <v>365</v>
      </c>
      <c r="L31" s="33" t="s">
        <v>362</v>
      </c>
      <c r="M31" s="45" t="s">
        <v>372</v>
      </c>
      <c r="N31" s="33" t="s">
        <v>378</v>
      </c>
      <c r="O31" s="33" t="s">
        <v>4</v>
      </c>
      <c r="P31" s="33" t="s">
        <v>5</v>
      </c>
      <c r="Q31" s="33" t="s">
        <v>6</v>
      </c>
      <c r="R31" s="33" t="s">
        <v>7</v>
      </c>
      <c r="S31" s="33" t="s">
        <v>8</v>
      </c>
    </row>
    <row r="32" spans="1:19" x14ac:dyDescent="0.25">
      <c r="A32" s="14">
        <v>44963</v>
      </c>
      <c r="B32" s="15" t="s">
        <v>280</v>
      </c>
      <c r="C32" s="18" t="s">
        <v>225</v>
      </c>
      <c r="D32" s="18" t="s">
        <v>174</v>
      </c>
      <c r="E32" s="36">
        <v>28.5</v>
      </c>
      <c r="F32" s="39">
        <v>6</v>
      </c>
      <c r="G32" s="13">
        <f>F32*E32</f>
        <v>171</v>
      </c>
      <c r="H32" s="13">
        <f>G32/$B$1</f>
        <v>3.4200000000000001E-2</v>
      </c>
      <c r="I32" s="39">
        <f>ROUNDUP(H32,0)</f>
        <v>1</v>
      </c>
      <c r="J32" s="47">
        <v>0</v>
      </c>
      <c r="K32" s="13">
        <f>J32*E32</f>
        <v>0</v>
      </c>
      <c r="L32" s="13">
        <f t="shared" ref="L32:L35" si="25">K32/$B$1</f>
        <v>0</v>
      </c>
      <c r="M32" s="46">
        <f t="shared" ref="M32:M35" si="26">ROUNDUP(L32,0)</f>
        <v>0</v>
      </c>
      <c r="N32" s="11">
        <f t="shared" ref="N32" si="27">F32-J32</f>
        <v>6</v>
      </c>
      <c r="O32" s="18" t="s">
        <v>24</v>
      </c>
      <c r="P32" s="13" t="s">
        <v>230</v>
      </c>
      <c r="Q32" s="12" t="s">
        <v>41</v>
      </c>
      <c r="R32" s="12" t="s">
        <v>231</v>
      </c>
      <c r="S32" s="12"/>
    </row>
    <row r="33" spans="1:19" x14ac:dyDescent="0.25">
      <c r="A33" s="14">
        <v>44973</v>
      </c>
      <c r="B33" s="15" t="s">
        <v>280</v>
      </c>
      <c r="C33" s="18" t="s">
        <v>225</v>
      </c>
      <c r="D33" s="18" t="s">
        <v>174</v>
      </c>
      <c r="E33" s="36">
        <v>28.5</v>
      </c>
      <c r="F33" s="39">
        <v>5</v>
      </c>
      <c r="G33" s="13">
        <f t="shared" ref="G33:G35" si="28">F33*E33</f>
        <v>142.5</v>
      </c>
      <c r="H33" s="13">
        <f t="shared" ref="H33:H35" si="29">G33/$B$1</f>
        <v>2.8500000000000001E-2</v>
      </c>
      <c r="I33" s="39">
        <f t="shared" ref="I33:I35" si="30">ROUNDUP(H33,0)</f>
        <v>1</v>
      </c>
      <c r="J33" s="47">
        <v>0</v>
      </c>
      <c r="K33" s="13">
        <f t="shared" ref="K33:K35" si="31">J33*E33</f>
        <v>0</v>
      </c>
      <c r="L33" s="13">
        <f t="shared" si="25"/>
        <v>0</v>
      </c>
      <c r="M33" s="46">
        <f t="shared" si="26"/>
        <v>0</v>
      </c>
      <c r="N33" s="11">
        <f t="shared" ref="N33:N35" si="32">F33-J33</f>
        <v>5</v>
      </c>
      <c r="O33" s="18" t="s">
        <v>29</v>
      </c>
      <c r="P33" s="21" t="s">
        <v>248</v>
      </c>
      <c r="Q33" s="12" t="s">
        <v>31</v>
      </c>
      <c r="R33" s="12" t="s">
        <v>249</v>
      </c>
      <c r="S33" s="12"/>
    </row>
    <row r="34" spans="1:19" x14ac:dyDescent="0.25">
      <c r="A34" s="14">
        <v>45000</v>
      </c>
      <c r="B34" s="15" t="s">
        <v>280</v>
      </c>
      <c r="C34" s="18" t="s">
        <v>225</v>
      </c>
      <c r="D34" s="19" t="s">
        <v>174</v>
      </c>
      <c r="E34" s="36">
        <v>28.5</v>
      </c>
      <c r="F34" s="39">
        <v>5</v>
      </c>
      <c r="G34" s="13">
        <f t="shared" si="28"/>
        <v>142.5</v>
      </c>
      <c r="H34" s="13">
        <f t="shared" si="29"/>
        <v>2.8500000000000001E-2</v>
      </c>
      <c r="I34" s="39">
        <f t="shared" si="30"/>
        <v>1</v>
      </c>
      <c r="J34" s="47">
        <v>0</v>
      </c>
      <c r="K34" s="13">
        <f t="shared" si="31"/>
        <v>0</v>
      </c>
      <c r="L34" s="13">
        <f t="shared" si="25"/>
        <v>0</v>
      </c>
      <c r="M34" s="46">
        <f t="shared" si="26"/>
        <v>0</v>
      </c>
      <c r="N34" s="11">
        <f t="shared" si="32"/>
        <v>5</v>
      </c>
      <c r="O34" s="18" t="s">
        <v>14</v>
      </c>
      <c r="P34" s="13" t="s">
        <v>260</v>
      </c>
      <c r="Q34" s="12" t="s">
        <v>261</v>
      </c>
      <c r="R34" s="12" t="s">
        <v>262</v>
      </c>
      <c r="S34" s="12" t="s">
        <v>38</v>
      </c>
    </row>
    <row r="35" spans="1:19" x14ac:dyDescent="0.25">
      <c r="A35" s="14">
        <v>45048</v>
      </c>
      <c r="B35" s="15" t="s">
        <v>280</v>
      </c>
      <c r="C35" s="18" t="s">
        <v>225</v>
      </c>
      <c r="D35" s="19" t="s">
        <v>174</v>
      </c>
      <c r="E35" s="36">
        <v>28.5</v>
      </c>
      <c r="F35" s="39">
        <v>26</v>
      </c>
      <c r="G35" s="13">
        <f t="shared" si="28"/>
        <v>741</v>
      </c>
      <c r="H35" s="13">
        <f t="shared" si="29"/>
        <v>0.1482</v>
      </c>
      <c r="I35" s="39">
        <f t="shared" si="30"/>
        <v>1</v>
      </c>
      <c r="J35" s="47">
        <v>0</v>
      </c>
      <c r="K35" s="13">
        <f t="shared" si="31"/>
        <v>0</v>
      </c>
      <c r="L35" s="13">
        <f t="shared" si="25"/>
        <v>0</v>
      </c>
      <c r="M35" s="46">
        <f t="shared" si="26"/>
        <v>0</v>
      </c>
      <c r="N35" s="11">
        <f t="shared" si="32"/>
        <v>26</v>
      </c>
      <c r="O35" s="18" t="s">
        <v>95</v>
      </c>
      <c r="P35" s="13" t="s">
        <v>277</v>
      </c>
      <c r="Q35" s="12" t="s">
        <v>278</v>
      </c>
      <c r="R35" s="12" t="s">
        <v>279</v>
      </c>
      <c r="S35" s="12"/>
    </row>
    <row r="36" spans="1:19" x14ac:dyDescent="0.25">
      <c r="F36" s="70">
        <f>SUM(F32:F35)</f>
        <v>42</v>
      </c>
      <c r="I36" s="70">
        <f>SUM(I32:I35)</f>
        <v>4</v>
      </c>
      <c r="J36" s="71">
        <f>SUM(J32:J35)</f>
        <v>0</v>
      </c>
      <c r="M36" s="71">
        <f>SUM(M32:M35)</f>
        <v>0</v>
      </c>
      <c r="N36" s="5">
        <f>SUM(N32:N35)</f>
        <v>42</v>
      </c>
    </row>
    <row r="37" spans="1:19" x14ac:dyDescent="0.25">
      <c r="A37" s="1"/>
      <c r="B37" s="66"/>
      <c r="C37" s="3"/>
      <c r="E37" s="67"/>
      <c r="F37" s="68"/>
      <c r="G37" s="5"/>
      <c r="H37" s="5"/>
      <c r="I37" s="68"/>
      <c r="J37" s="52"/>
      <c r="K37" s="5"/>
      <c r="L37" s="5"/>
      <c r="M37" s="69"/>
      <c r="N37" s="3"/>
      <c r="O37" s="3"/>
      <c r="P37" s="5"/>
      <c r="Q37" s="3"/>
      <c r="R37" s="3"/>
      <c r="S37" s="3"/>
    </row>
    <row r="38" spans="1:19" x14ac:dyDescent="0.25">
      <c r="A38" s="33" t="s">
        <v>0</v>
      </c>
      <c r="B38" s="33" t="s">
        <v>1</v>
      </c>
      <c r="C38" s="32" t="s">
        <v>368</v>
      </c>
      <c r="D38" s="33" t="s">
        <v>3</v>
      </c>
      <c r="E38" s="35" t="s">
        <v>360</v>
      </c>
      <c r="F38" s="38" t="s">
        <v>369</v>
      </c>
      <c r="G38" s="33" t="s">
        <v>364</v>
      </c>
      <c r="H38" s="33" t="s">
        <v>361</v>
      </c>
      <c r="I38" s="38" t="s">
        <v>372</v>
      </c>
      <c r="J38" s="43" t="s">
        <v>373</v>
      </c>
      <c r="K38" s="33" t="s">
        <v>365</v>
      </c>
      <c r="L38" s="33" t="s">
        <v>362</v>
      </c>
      <c r="M38" s="45" t="s">
        <v>372</v>
      </c>
      <c r="N38" s="33" t="s">
        <v>378</v>
      </c>
      <c r="O38" s="33" t="s">
        <v>4</v>
      </c>
      <c r="P38" s="33" t="s">
        <v>5</v>
      </c>
      <c r="Q38" s="33" t="s">
        <v>6</v>
      </c>
      <c r="R38" s="33" t="s">
        <v>7</v>
      </c>
      <c r="S38" s="33" t="s">
        <v>8</v>
      </c>
    </row>
    <row r="39" spans="1:19" x14ac:dyDescent="0.25">
      <c r="A39" s="14">
        <v>44937</v>
      </c>
      <c r="B39" s="15" t="s">
        <v>280</v>
      </c>
      <c r="C39" s="16" t="s">
        <v>227</v>
      </c>
      <c r="D39" s="18" t="s">
        <v>180</v>
      </c>
      <c r="E39" s="36">
        <v>22.54</v>
      </c>
      <c r="F39" s="39">
        <v>8</v>
      </c>
      <c r="G39" s="13">
        <f>F39*E39</f>
        <v>180.32</v>
      </c>
      <c r="H39" s="13">
        <f>G39/$B$1</f>
        <v>3.6063999999999999E-2</v>
      </c>
      <c r="I39" s="39">
        <f>ROUNDUP(H39,0)</f>
        <v>1</v>
      </c>
      <c r="J39" s="47">
        <v>0</v>
      </c>
      <c r="K39" s="13">
        <f>J39*E39</f>
        <v>0</v>
      </c>
      <c r="L39" s="13">
        <f t="shared" ref="L39:L42" si="33">K39/$B$1</f>
        <v>0</v>
      </c>
      <c r="M39" s="46">
        <f t="shared" ref="M39:M42" si="34">ROUNDUP(L39,0)</f>
        <v>0</v>
      </c>
      <c r="N39" s="11">
        <f t="shared" ref="N39:N42" si="35">F39-J39</f>
        <v>8</v>
      </c>
      <c r="O39" s="18" t="s">
        <v>14</v>
      </c>
      <c r="P39" s="13" t="s">
        <v>178</v>
      </c>
      <c r="Q39" s="12" t="s">
        <v>16</v>
      </c>
      <c r="R39" s="12" t="s">
        <v>179</v>
      </c>
      <c r="S39" s="12" t="s">
        <v>19</v>
      </c>
    </row>
    <row r="40" spans="1:19" x14ac:dyDescent="0.25">
      <c r="A40" s="14">
        <v>44953</v>
      </c>
      <c r="B40" s="15" t="s">
        <v>280</v>
      </c>
      <c r="C40" s="16" t="s">
        <v>227</v>
      </c>
      <c r="D40" s="18" t="s">
        <v>180</v>
      </c>
      <c r="E40" s="36">
        <v>22.54</v>
      </c>
      <c r="F40" s="39">
        <v>4</v>
      </c>
      <c r="G40" s="13">
        <f t="shared" ref="G40:G42" si="36">F40*E40</f>
        <v>90.16</v>
      </c>
      <c r="H40" s="13">
        <f t="shared" ref="H40:H42" si="37">G40/$B$1</f>
        <v>1.8031999999999999E-2</v>
      </c>
      <c r="I40" s="39">
        <f t="shared" ref="I40:I42" si="38">ROUNDUP(H40,0)</f>
        <v>1</v>
      </c>
      <c r="J40" s="47">
        <v>0</v>
      </c>
      <c r="K40" s="13">
        <f>J40*E40</f>
        <v>0</v>
      </c>
      <c r="L40" s="13">
        <f t="shared" si="33"/>
        <v>0</v>
      </c>
      <c r="M40" s="46">
        <f t="shared" si="34"/>
        <v>0</v>
      </c>
      <c r="N40" s="11">
        <f t="shared" si="35"/>
        <v>4</v>
      </c>
      <c r="O40" s="18" t="s">
        <v>14</v>
      </c>
      <c r="P40" s="13" t="s">
        <v>35</v>
      </c>
      <c r="Q40" s="12" t="s">
        <v>36</v>
      </c>
      <c r="R40" s="12" t="s">
        <v>37</v>
      </c>
      <c r="S40" s="12" t="s">
        <v>38</v>
      </c>
    </row>
    <row r="41" spans="1:19" x14ac:dyDescent="0.25">
      <c r="A41" s="14">
        <v>44961</v>
      </c>
      <c r="B41" s="15" t="s">
        <v>280</v>
      </c>
      <c r="C41" s="16" t="s">
        <v>227</v>
      </c>
      <c r="D41" s="16" t="s">
        <v>180</v>
      </c>
      <c r="E41" s="36">
        <v>22.54</v>
      </c>
      <c r="F41" s="39">
        <v>0</v>
      </c>
      <c r="G41" s="13">
        <f t="shared" si="36"/>
        <v>0</v>
      </c>
      <c r="H41" s="13">
        <f t="shared" si="37"/>
        <v>0</v>
      </c>
      <c r="I41" s="39">
        <f t="shared" si="38"/>
        <v>0</v>
      </c>
      <c r="J41" s="44">
        <v>5</v>
      </c>
      <c r="K41" s="13">
        <f>J41*E41</f>
        <v>112.69999999999999</v>
      </c>
      <c r="L41" s="13">
        <f t="shared" si="33"/>
        <v>2.2539999999999998E-2</v>
      </c>
      <c r="M41" s="46">
        <f t="shared" si="34"/>
        <v>1</v>
      </c>
      <c r="N41" s="11">
        <f t="shared" si="35"/>
        <v>-5</v>
      </c>
      <c r="O41" s="18"/>
      <c r="P41" s="13" t="s">
        <v>226</v>
      </c>
      <c r="Q41" s="12"/>
      <c r="R41" s="12"/>
      <c r="S41" s="12" t="s">
        <v>20</v>
      </c>
    </row>
    <row r="42" spans="1:19" x14ac:dyDescent="0.25">
      <c r="A42" s="14">
        <v>45048</v>
      </c>
      <c r="B42" s="15" t="s">
        <v>280</v>
      </c>
      <c r="C42" s="16" t="s">
        <v>227</v>
      </c>
      <c r="D42" s="19" t="s">
        <v>180</v>
      </c>
      <c r="E42" s="36">
        <v>22.54</v>
      </c>
      <c r="F42" s="39">
        <v>13</v>
      </c>
      <c r="G42" s="13">
        <f t="shared" si="36"/>
        <v>293.02</v>
      </c>
      <c r="H42" s="13">
        <f t="shared" si="37"/>
        <v>5.8603999999999996E-2</v>
      </c>
      <c r="I42" s="39">
        <f t="shared" si="38"/>
        <v>1</v>
      </c>
      <c r="J42" s="47">
        <v>0</v>
      </c>
      <c r="K42" s="13">
        <f>J42*E42</f>
        <v>0</v>
      </c>
      <c r="L42" s="13">
        <f t="shared" si="33"/>
        <v>0</v>
      </c>
      <c r="M42" s="46">
        <f t="shared" si="34"/>
        <v>0</v>
      </c>
      <c r="N42" s="11">
        <f t="shared" si="35"/>
        <v>13</v>
      </c>
      <c r="O42" s="18" t="s">
        <v>95</v>
      </c>
      <c r="P42" s="13" t="s">
        <v>277</v>
      </c>
      <c r="Q42" s="12" t="s">
        <v>278</v>
      </c>
      <c r="R42" s="12" t="s">
        <v>279</v>
      </c>
      <c r="S42" s="12"/>
    </row>
    <row r="43" spans="1:19" x14ac:dyDescent="0.25">
      <c r="F43" s="70">
        <f>SUM(F39:F42)</f>
        <v>25</v>
      </c>
      <c r="I43" s="70">
        <f>SUM(I39:I42)</f>
        <v>3</v>
      </c>
      <c r="J43" s="71">
        <f>SUM(J39:J42)</f>
        <v>5</v>
      </c>
      <c r="M43" s="71">
        <f>SUM(M39:M42)</f>
        <v>1</v>
      </c>
      <c r="N43" s="5">
        <f>SUM(N39:N42)</f>
        <v>20</v>
      </c>
    </row>
    <row r="45" spans="1:19" x14ac:dyDescent="0.25">
      <c r="A45" s="33" t="s">
        <v>0</v>
      </c>
      <c r="B45" s="33" t="s">
        <v>1</v>
      </c>
      <c r="C45" s="32" t="s">
        <v>368</v>
      </c>
      <c r="D45" s="33" t="s">
        <v>3</v>
      </c>
      <c r="E45" s="35" t="s">
        <v>360</v>
      </c>
      <c r="F45" s="38" t="s">
        <v>369</v>
      </c>
      <c r="G45" s="33" t="s">
        <v>364</v>
      </c>
      <c r="H45" s="33" t="s">
        <v>361</v>
      </c>
      <c r="I45" s="38" t="s">
        <v>372</v>
      </c>
      <c r="J45" s="43" t="s">
        <v>373</v>
      </c>
      <c r="K45" s="33" t="s">
        <v>365</v>
      </c>
      <c r="L45" s="33" t="s">
        <v>362</v>
      </c>
      <c r="M45" s="45" t="s">
        <v>372</v>
      </c>
      <c r="N45" s="33" t="s">
        <v>378</v>
      </c>
      <c r="O45" s="33" t="s">
        <v>4</v>
      </c>
      <c r="P45" s="33" t="s">
        <v>5</v>
      </c>
      <c r="Q45" s="33" t="s">
        <v>6</v>
      </c>
      <c r="R45" s="33" t="s">
        <v>7</v>
      </c>
      <c r="S45" s="33" t="s">
        <v>8</v>
      </c>
    </row>
    <row r="46" spans="1:19" x14ac:dyDescent="0.25">
      <c r="A46" s="14">
        <v>44931</v>
      </c>
      <c r="B46" s="15" t="s">
        <v>280</v>
      </c>
      <c r="C46" s="16" t="s">
        <v>158</v>
      </c>
      <c r="D46" s="16" t="s">
        <v>159</v>
      </c>
      <c r="E46" s="36">
        <v>5.4</v>
      </c>
      <c r="F46" s="39">
        <v>0</v>
      </c>
      <c r="G46" s="13">
        <f>F46*E46</f>
        <v>0</v>
      </c>
      <c r="H46" s="13">
        <f>G46/$B$1</f>
        <v>0</v>
      </c>
      <c r="I46" s="39">
        <f>ROUNDUP(H46,0)</f>
        <v>0</v>
      </c>
      <c r="J46" s="44">
        <v>5</v>
      </c>
      <c r="K46" s="13">
        <f t="shared" ref="K46:K52" si="39">J46*E46</f>
        <v>27</v>
      </c>
      <c r="L46" s="13">
        <f t="shared" ref="L46:L52" si="40">K46/$B$1</f>
        <v>5.4000000000000003E-3</v>
      </c>
      <c r="M46" s="46">
        <f t="shared" ref="M46:M52" si="41">ROUNDUP(L46,0)</f>
        <v>1</v>
      </c>
      <c r="N46" s="11">
        <f t="shared" ref="N46:N52" si="42">F46-J46</f>
        <v>-5</v>
      </c>
      <c r="O46" s="18"/>
      <c r="P46" s="13" t="s">
        <v>160</v>
      </c>
      <c r="Q46" s="12"/>
      <c r="R46" s="12"/>
      <c r="S46" s="12" t="s">
        <v>13</v>
      </c>
    </row>
    <row r="47" spans="1:19" x14ac:dyDescent="0.25">
      <c r="A47" s="14">
        <v>44945</v>
      </c>
      <c r="B47" s="15" t="s">
        <v>280</v>
      </c>
      <c r="C47" s="16" t="s">
        <v>158</v>
      </c>
      <c r="D47" s="16" t="s">
        <v>159</v>
      </c>
      <c r="E47" s="36">
        <v>5.4</v>
      </c>
      <c r="F47" s="39">
        <v>0</v>
      </c>
      <c r="G47" s="13">
        <f t="shared" ref="G47" si="43">F47*E47</f>
        <v>0</v>
      </c>
      <c r="H47" s="13">
        <f t="shared" ref="H47:H52" si="44">G47/$B$1</f>
        <v>0</v>
      </c>
      <c r="I47" s="39">
        <f t="shared" ref="I47:I52" si="45">ROUNDUP(H47,0)</f>
        <v>0</v>
      </c>
      <c r="J47" s="44">
        <v>5</v>
      </c>
      <c r="K47" s="13">
        <f t="shared" si="39"/>
        <v>27</v>
      </c>
      <c r="L47" s="13">
        <f t="shared" si="40"/>
        <v>5.4000000000000003E-3</v>
      </c>
      <c r="M47" s="46">
        <f t="shared" si="41"/>
        <v>1</v>
      </c>
      <c r="N47" s="11">
        <f t="shared" si="42"/>
        <v>-5</v>
      </c>
      <c r="O47" s="18"/>
      <c r="P47" s="22" t="s">
        <v>196</v>
      </c>
      <c r="Q47" s="12"/>
      <c r="R47" s="12"/>
      <c r="S47" s="12" t="s">
        <v>13</v>
      </c>
    </row>
    <row r="48" spans="1:19" x14ac:dyDescent="0.25">
      <c r="A48" s="14">
        <v>44946</v>
      </c>
      <c r="B48" s="15" t="s">
        <v>280</v>
      </c>
      <c r="C48" s="16" t="s">
        <v>158</v>
      </c>
      <c r="D48" s="18" t="s">
        <v>159</v>
      </c>
      <c r="E48" s="36">
        <v>5.4</v>
      </c>
      <c r="F48" s="39">
        <v>17</v>
      </c>
      <c r="G48" s="13">
        <f>F48*E48</f>
        <v>91.800000000000011</v>
      </c>
      <c r="H48" s="13">
        <f t="shared" si="44"/>
        <v>1.8360000000000001E-2</v>
      </c>
      <c r="I48" s="39">
        <f t="shared" si="45"/>
        <v>1</v>
      </c>
      <c r="J48" s="47">
        <v>0</v>
      </c>
      <c r="K48" s="13">
        <f t="shared" si="39"/>
        <v>0</v>
      </c>
      <c r="L48" s="13">
        <f t="shared" si="40"/>
        <v>0</v>
      </c>
      <c r="M48" s="46">
        <f t="shared" si="41"/>
        <v>0</v>
      </c>
      <c r="N48" s="11">
        <f t="shared" si="42"/>
        <v>17</v>
      </c>
      <c r="O48" s="18" t="s">
        <v>95</v>
      </c>
      <c r="P48" s="13" t="s">
        <v>197</v>
      </c>
      <c r="Q48" s="12" t="s">
        <v>198</v>
      </c>
      <c r="R48" s="12" t="s">
        <v>199</v>
      </c>
      <c r="S48" s="12" t="s">
        <v>38</v>
      </c>
    </row>
    <row r="49" spans="1:19" x14ac:dyDescent="0.25">
      <c r="A49" s="14">
        <v>44959</v>
      </c>
      <c r="B49" s="15" t="s">
        <v>280</v>
      </c>
      <c r="C49" s="16" t="s">
        <v>158</v>
      </c>
      <c r="D49" s="16" t="s">
        <v>159</v>
      </c>
      <c r="E49" s="36">
        <v>5.4</v>
      </c>
      <c r="F49" s="39">
        <v>0</v>
      </c>
      <c r="G49" s="13">
        <f>F49*E49</f>
        <v>0</v>
      </c>
      <c r="H49" s="13">
        <f t="shared" si="44"/>
        <v>0</v>
      </c>
      <c r="I49" s="39">
        <f t="shared" si="45"/>
        <v>0</v>
      </c>
      <c r="J49" s="44">
        <v>5</v>
      </c>
      <c r="K49" s="13">
        <f t="shared" si="39"/>
        <v>27</v>
      </c>
      <c r="L49" s="13">
        <f t="shared" si="40"/>
        <v>5.4000000000000003E-3</v>
      </c>
      <c r="M49" s="46">
        <f t="shared" si="41"/>
        <v>1</v>
      </c>
      <c r="N49" s="11">
        <f t="shared" si="42"/>
        <v>-5</v>
      </c>
      <c r="O49" s="18"/>
      <c r="P49" s="13" t="s">
        <v>223</v>
      </c>
      <c r="Q49" s="12"/>
      <c r="R49" s="12"/>
      <c r="S49" s="12" t="s">
        <v>23</v>
      </c>
    </row>
    <row r="50" spans="1:19" x14ac:dyDescent="0.25">
      <c r="A50" s="14">
        <v>44963</v>
      </c>
      <c r="B50" s="15" t="s">
        <v>280</v>
      </c>
      <c r="C50" s="16" t="s">
        <v>158</v>
      </c>
      <c r="D50" s="18" t="s">
        <v>159</v>
      </c>
      <c r="E50" s="36">
        <v>5.4</v>
      </c>
      <c r="F50" s="39">
        <v>5</v>
      </c>
      <c r="G50" s="13">
        <f>F50*E50</f>
        <v>27</v>
      </c>
      <c r="H50" s="13">
        <f t="shared" si="44"/>
        <v>5.4000000000000003E-3</v>
      </c>
      <c r="I50" s="39">
        <f t="shared" si="45"/>
        <v>1</v>
      </c>
      <c r="J50" s="47">
        <v>0</v>
      </c>
      <c r="K50" s="13">
        <f t="shared" si="39"/>
        <v>0</v>
      </c>
      <c r="L50" s="13">
        <f t="shared" si="40"/>
        <v>0</v>
      </c>
      <c r="M50" s="46">
        <f t="shared" si="41"/>
        <v>0</v>
      </c>
      <c r="N50" s="11">
        <f t="shared" si="42"/>
        <v>5</v>
      </c>
      <c r="O50" s="18" t="s">
        <v>24</v>
      </c>
      <c r="P50" s="13" t="s">
        <v>230</v>
      </c>
      <c r="Q50" s="12" t="s">
        <v>41</v>
      </c>
      <c r="R50" s="12" t="s">
        <v>231</v>
      </c>
      <c r="S50" s="12"/>
    </row>
    <row r="51" spans="1:19" x14ac:dyDescent="0.25">
      <c r="A51" s="14">
        <v>44970</v>
      </c>
      <c r="B51" s="15" t="s">
        <v>280</v>
      </c>
      <c r="C51" s="16" t="s">
        <v>158</v>
      </c>
      <c r="D51" s="18" t="s">
        <v>159</v>
      </c>
      <c r="E51" s="36">
        <v>5.4</v>
      </c>
      <c r="F51" s="39">
        <v>2</v>
      </c>
      <c r="G51" s="13">
        <f>F51*E51</f>
        <v>10.8</v>
      </c>
      <c r="H51" s="13">
        <f t="shared" si="44"/>
        <v>2.16E-3</v>
      </c>
      <c r="I51" s="39">
        <f t="shared" si="45"/>
        <v>1</v>
      </c>
      <c r="J51" s="47">
        <v>0</v>
      </c>
      <c r="K51" s="13">
        <f t="shared" si="39"/>
        <v>0</v>
      </c>
      <c r="L51" s="13">
        <f t="shared" si="40"/>
        <v>0</v>
      </c>
      <c r="M51" s="46">
        <f t="shared" si="41"/>
        <v>0</v>
      </c>
      <c r="N51" s="11">
        <f t="shared" si="42"/>
        <v>2</v>
      </c>
      <c r="O51" s="18" t="s">
        <v>24</v>
      </c>
      <c r="P51" s="13" t="s">
        <v>242</v>
      </c>
      <c r="Q51" s="12" t="s">
        <v>243</v>
      </c>
      <c r="R51" s="12" t="s">
        <v>244</v>
      </c>
      <c r="S51" s="12"/>
    </row>
    <row r="52" spans="1:19" x14ac:dyDescent="0.25">
      <c r="A52" s="14">
        <v>45050</v>
      </c>
      <c r="B52" s="15" t="s">
        <v>280</v>
      </c>
      <c r="C52" s="16" t="s">
        <v>158</v>
      </c>
      <c r="D52" s="19" t="s">
        <v>159</v>
      </c>
      <c r="E52" s="36">
        <v>5.4</v>
      </c>
      <c r="F52" s="39">
        <v>12</v>
      </c>
      <c r="G52" s="13">
        <f>F52*E52</f>
        <v>64.800000000000011</v>
      </c>
      <c r="H52" s="13">
        <f t="shared" si="44"/>
        <v>1.2960000000000003E-2</v>
      </c>
      <c r="I52" s="39">
        <f t="shared" si="45"/>
        <v>1</v>
      </c>
      <c r="J52" s="47">
        <v>0</v>
      </c>
      <c r="K52" s="13">
        <f t="shared" si="39"/>
        <v>0</v>
      </c>
      <c r="L52" s="13">
        <f t="shared" si="40"/>
        <v>0</v>
      </c>
      <c r="M52" s="46">
        <f t="shared" si="41"/>
        <v>0</v>
      </c>
      <c r="N52" s="11">
        <f t="shared" si="42"/>
        <v>12</v>
      </c>
      <c r="O52" s="18" t="s">
        <v>24</v>
      </c>
      <c r="P52" s="13" t="s">
        <v>284</v>
      </c>
      <c r="Q52" s="12" t="s">
        <v>52</v>
      </c>
      <c r="R52" s="12" t="s">
        <v>285</v>
      </c>
      <c r="S52" s="12"/>
    </row>
    <row r="53" spans="1:19" s="5" customFormat="1" x14ac:dyDescent="0.25">
      <c r="F53" s="72">
        <f>SUM(F46:F52)</f>
        <v>36</v>
      </c>
      <c r="I53" s="72">
        <f>SUM(I46:I52)</f>
        <v>4</v>
      </c>
      <c r="J53" s="73">
        <f>SUM(J46:J52)</f>
        <v>15</v>
      </c>
      <c r="M53" s="73">
        <f>SUM(M46:M52)</f>
        <v>3</v>
      </c>
      <c r="N53" s="5">
        <f>SUM(N46:N52)</f>
        <v>21</v>
      </c>
    </row>
    <row r="55" spans="1:19" x14ac:dyDescent="0.25">
      <c r="A55" s="33" t="s">
        <v>0</v>
      </c>
      <c r="B55" s="33" t="s">
        <v>1</v>
      </c>
      <c r="C55" s="32" t="s">
        <v>368</v>
      </c>
      <c r="D55" s="33" t="s">
        <v>3</v>
      </c>
      <c r="E55" s="35" t="s">
        <v>360</v>
      </c>
      <c r="F55" s="38" t="s">
        <v>369</v>
      </c>
      <c r="G55" s="33" t="s">
        <v>364</v>
      </c>
      <c r="H55" s="33" t="s">
        <v>361</v>
      </c>
      <c r="I55" s="38" t="s">
        <v>372</v>
      </c>
      <c r="J55" s="43" t="s">
        <v>373</v>
      </c>
      <c r="K55" s="33" t="s">
        <v>365</v>
      </c>
      <c r="L55" s="33" t="s">
        <v>362</v>
      </c>
      <c r="M55" s="45" t="s">
        <v>372</v>
      </c>
      <c r="N55" s="33" t="s">
        <v>378</v>
      </c>
      <c r="O55" s="33" t="s">
        <v>4</v>
      </c>
      <c r="P55" s="33" t="s">
        <v>5</v>
      </c>
      <c r="Q55" s="33" t="s">
        <v>6</v>
      </c>
      <c r="R55" s="33" t="s">
        <v>7</v>
      </c>
      <c r="S55" s="33" t="s">
        <v>8</v>
      </c>
    </row>
    <row r="56" spans="1:19" x14ac:dyDescent="0.25">
      <c r="A56" s="14">
        <v>44937</v>
      </c>
      <c r="B56" s="15" t="s">
        <v>280</v>
      </c>
      <c r="C56" s="16" t="s">
        <v>181</v>
      </c>
      <c r="D56" s="16" t="s">
        <v>182</v>
      </c>
      <c r="E56" s="36">
        <v>10.7</v>
      </c>
      <c r="F56" s="39">
        <v>0</v>
      </c>
      <c r="G56" s="13">
        <f>F56*E56</f>
        <v>0</v>
      </c>
      <c r="H56" s="13">
        <f>G56/$B$1</f>
        <v>0</v>
      </c>
      <c r="I56" s="39">
        <f>ROUNDUP(H56,0)</f>
        <v>0</v>
      </c>
      <c r="J56" s="44">
        <v>1</v>
      </c>
      <c r="K56" s="13">
        <f t="shared" ref="K56:K65" si="46">J56*E56</f>
        <v>10.7</v>
      </c>
      <c r="L56" s="13">
        <f t="shared" ref="L56:L65" si="47">K56/$B$1</f>
        <v>2.14E-3</v>
      </c>
      <c r="M56" s="46">
        <f t="shared" ref="M56:M65" si="48">ROUNDUP(L56,0)</f>
        <v>1</v>
      </c>
      <c r="N56" s="11">
        <f t="shared" ref="N56:N65" si="49">F56-J56</f>
        <v>-1</v>
      </c>
      <c r="O56" s="18"/>
      <c r="P56" s="13" t="s">
        <v>183</v>
      </c>
      <c r="Q56" s="12"/>
      <c r="R56" s="12"/>
      <c r="S56" s="12" t="s">
        <v>13</v>
      </c>
    </row>
    <row r="57" spans="1:19" x14ac:dyDescent="0.25">
      <c r="A57" s="14">
        <v>44938</v>
      </c>
      <c r="B57" s="15" t="s">
        <v>280</v>
      </c>
      <c r="C57" s="16" t="s">
        <v>181</v>
      </c>
      <c r="D57" s="16" t="s">
        <v>182</v>
      </c>
      <c r="E57" s="36">
        <v>10.7</v>
      </c>
      <c r="F57" s="39">
        <v>0</v>
      </c>
      <c r="G57" s="13">
        <f t="shared" ref="G57:G65" si="50">F57*E57</f>
        <v>0</v>
      </c>
      <c r="H57" s="13">
        <f t="shared" ref="H57:H65" si="51">G57/$B$1</f>
        <v>0</v>
      </c>
      <c r="I57" s="39">
        <f t="shared" ref="I57:I64" si="52">ROUNDUP(H57,0)</f>
        <v>0</v>
      </c>
      <c r="J57" s="44">
        <v>2</v>
      </c>
      <c r="K57" s="13">
        <f t="shared" si="46"/>
        <v>21.4</v>
      </c>
      <c r="L57" s="13">
        <f t="shared" si="47"/>
        <v>4.28E-3</v>
      </c>
      <c r="M57" s="46">
        <f t="shared" si="48"/>
        <v>1</v>
      </c>
      <c r="N57" s="11">
        <f t="shared" si="49"/>
        <v>-2</v>
      </c>
      <c r="O57" s="18"/>
      <c r="P57" s="13" t="s">
        <v>187</v>
      </c>
      <c r="Q57" s="12"/>
      <c r="R57" s="12"/>
      <c r="S57" s="12" t="s">
        <v>13</v>
      </c>
    </row>
    <row r="58" spans="1:19" x14ac:dyDescent="0.25">
      <c r="A58" s="14">
        <v>44946</v>
      </c>
      <c r="B58" s="15" t="s">
        <v>280</v>
      </c>
      <c r="C58" s="18" t="s">
        <v>181</v>
      </c>
      <c r="D58" s="18" t="s">
        <v>182</v>
      </c>
      <c r="E58" s="36">
        <v>10.7</v>
      </c>
      <c r="F58" s="39">
        <v>9</v>
      </c>
      <c r="G58" s="13">
        <f t="shared" si="50"/>
        <v>96.3</v>
      </c>
      <c r="H58" s="13">
        <f t="shared" si="51"/>
        <v>1.9259999999999999E-2</v>
      </c>
      <c r="I58" s="39">
        <f t="shared" si="52"/>
        <v>1</v>
      </c>
      <c r="J58" s="47">
        <v>0</v>
      </c>
      <c r="K58" s="13">
        <f t="shared" si="46"/>
        <v>0</v>
      </c>
      <c r="L58" s="13">
        <f t="shared" si="47"/>
        <v>0</v>
      </c>
      <c r="M58" s="46">
        <f t="shared" si="48"/>
        <v>0</v>
      </c>
      <c r="N58" s="11">
        <f t="shared" si="49"/>
        <v>9</v>
      </c>
      <c r="O58" s="18" t="s">
        <v>95</v>
      </c>
      <c r="P58" s="13" t="s">
        <v>197</v>
      </c>
      <c r="Q58" s="12" t="s">
        <v>198</v>
      </c>
      <c r="R58" s="12" t="s">
        <v>199</v>
      </c>
      <c r="S58" s="12" t="s">
        <v>38</v>
      </c>
    </row>
    <row r="59" spans="1:19" x14ac:dyDescent="0.25">
      <c r="A59" s="14">
        <v>44947</v>
      </c>
      <c r="B59" s="15" t="s">
        <v>280</v>
      </c>
      <c r="C59" s="16" t="s">
        <v>181</v>
      </c>
      <c r="D59" s="16" t="s">
        <v>182</v>
      </c>
      <c r="E59" s="36">
        <v>10.7</v>
      </c>
      <c r="F59" s="39">
        <v>0</v>
      </c>
      <c r="G59" s="13">
        <f t="shared" si="50"/>
        <v>0</v>
      </c>
      <c r="H59" s="13">
        <f t="shared" si="51"/>
        <v>0</v>
      </c>
      <c r="I59" s="39">
        <f t="shared" si="52"/>
        <v>0</v>
      </c>
      <c r="J59" s="44">
        <v>4</v>
      </c>
      <c r="K59" s="13">
        <f t="shared" si="46"/>
        <v>42.8</v>
      </c>
      <c r="L59" s="13">
        <f t="shared" si="47"/>
        <v>8.5599999999999999E-3</v>
      </c>
      <c r="M59" s="46">
        <f t="shared" si="48"/>
        <v>1</v>
      </c>
      <c r="N59" s="11">
        <f t="shared" si="49"/>
        <v>-4</v>
      </c>
      <c r="O59" s="18"/>
      <c r="P59" s="22" t="s">
        <v>33</v>
      </c>
      <c r="Q59" s="12"/>
      <c r="R59" s="12"/>
      <c r="S59" s="12" t="s">
        <v>21</v>
      </c>
    </row>
    <row r="60" spans="1:19" x14ac:dyDescent="0.25">
      <c r="A60" s="14">
        <v>44958</v>
      </c>
      <c r="B60" s="15" t="s">
        <v>280</v>
      </c>
      <c r="C60" s="16" t="s">
        <v>181</v>
      </c>
      <c r="D60" s="18" t="s">
        <v>182</v>
      </c>
      <c r="E60" s="36">
        <v>10.7</v>
      </c>
      <c r="F60" s="39">
        <v>7</v>
      </c>
      <c r="G60" s="13">
        <f t="shared" si="50"/>
        <v>74.899999999999991</v>
      </c>
      <c r="H60" s="13">
        <f t="shared" si="51"/>
        <v>1.4979999999999999E-2</v>
      </c>
      <c r="I60" s="39">
        <f t="shared" si="52"/>
        <v>1</v>
      </c>
      <c r="J60" s="47">
        <v>0</v>
      </c>
      <c r="K60" s="13">
        <f t="shared" si="46"/>
        <v>0</v>
      </c>
      <c r="L60" s="13">
        <f t="shared" si="47"/>
        <v>0</v>
      </c>
      <c r="M60" s="46">
        <f t="shared" si="48"/>
        <v>0</v>
      </c>
      <c r="N60" s="11">
        <f t="shared" si="49"/>
        <v>7</v>
      </c>
      <c r="O60" s="18" t="s">
        <v>154</v>
      </c>
      <c r="P60" s="23" t="s">
        <v>218</v>
      </c>
      <c r="Q60" s="12" t="s">
        <v>219</v>
      </c>
      <c r="R60" s="12" t="s">
        <v>220</v>
      </c>
      <c r="S60" s="12"/>
    </row>
    <row r="61" spans="1:19" x14ac:dyDescent="0.25">
      <c r="A61" s="14">
        <v>44961</v>
      </c>
      <c r="B61" s="15" t="s">
        <v>280</v>
      </c>
      <c r="C61" s="16" t="s">
        <v>181</v>
      </c>
      <c r="D61" s="16" t="s">
        <v>182</v>
      </c>
      <c r="E61" s="36">
        <v>10.7</v>
      </c>
      <c r="F61" s="39">
        <v>0</v>
      </c>
      <c r="G61" s="13">
        <f t="shared" si="50"/>
        <v>0</v>
      </c>
      <c r="H61" s="13">
        <f t="shared" si="51"/>
        <v>0</v>
      </c>
      <c r="I61" s="39">
        <f t="shared" si="52"/>
        <v>0</v>
      </c>
      <c r="J61" s="44">
        <v>6</v>
      </c>
      <c r="K61" s="13">
        <f t="shared" si="46"/>
        <v>64.199999999999989</v>
      </c>
      <c r="L61" s="13">
        <f t="shared" si="47"/>
        <v>1.2839999999999997E-2</v>
      </c>
      <c r="M61" s="46">
        <f t="shared" si="48"/>
        <v>1</v>
      </c>
      <c r="N61" s="11">
        <f t="shared" si="49"/>
        <v>-6</v>
      </c>
      <c r="O61" s="18"/>
      <c r="P61" s="13" t="s">
        <v>228</v>
      </c>
      <c r="Q61" s="12"/>
      <c r="R61" s="12"/>
      <c r="S61" s="12" t="s">
        <v>23</v>
      </c>
    </row>
    <row r="62" spans="1:19" x14ac:dyDescent="0.25">
      <c r="A62" s="14">
        <v>44964</v>
      </c>
      <c r="B62" s="15" t="s">
        <v>280</v>
      </c>
      <c r="C62" s="16" t="s">
        <v>181</v>
      </c>
      <c r="D62" s="16" t="s">
        <v>182</v>
      </c>
      <c r="E62" s="36">
        <v>10.7</v>
      </c>
      <c r="F62" s="39">
        <v>0</v>
      </c>
      <c r="G62" s="13">
        <f t="shared" si="50"/>
        <v>0</v>
      </c>
      <c r="H62" s="13">
        <f t="shared" si="51"/>
        <v>0</v>
      </c>
      <c r="I62" s="39">
        <f t="shared" si="52"/>
        <v>0</v>
      </c>
      <c r="J62" s="44">
        <v>4</v>
      </c>
      <c r="K62" s="13">
        <f t="shared" si="46"/>
        <v>42.8</v>
      </c>
      <c r="L62" s="13">
        <f t="shared" si="47"/>
        <v>8.5599999999999999E-3</v>
      </c>
      <c r="M62" s="46">
        <f t="shared" si="48"/>
        <v>1</v>
      </c>
      <c r="N62" s="11">
        <f t="shared" si="49"/>
        <v>-4</v>
      </c>
      <c r="O62" s="18"/>
      <c r="P62" s="13" t="s">
        <v>232</v>
      </c>
      <c r="Q62" s="12"/>
      <c r="R62" s="12"/>
      <c r="S62" s="12" t="s">
        <v>20</v>
      </c>
    </row>
    <row r="63" spans="1:19" x14ac:dyDescent="0.25">
      <c r="A63" s="14">
        <v>44984</v>
      </c>
      <c r="B63" s="15" t="s">
        <v>280</v>
      </c>
      <c r="C63" s="16" t="s">
        <v>181</v>
      </c>
      <c r="D63" s="19" t="s">
        <v>182</v>
      </c>
      <c r="E63" s="36">
        <v>10.7</v>
      </c>
      <c r="F63" s="39">
        <v>14</v>
      </c>
      <c r="G63" s="13">
        <f t="shared" si="50"/>
        <v>149.79999999999998</v>
      </c>
      <c r="H63" s="13">
        <f t="shared" si="51"/>
        <v>2.9959999999999997E-2</v>
      </c>
      <c r="I63" s="39">
        <f t="shared" si="52"/>
        <v>1</v>
      </c>
      <c r="J63" s="47">
        <v>0</v>
      </c>
      <c r="K63" s="13">
        <f t="shared" si="46"/>
        <v>0</v>
      </c>
      <c r="L63" s="13">
        <f t="shared" si="47"/>
        <v>0</v>
      </c>
      <c r="M63" s="46">
        <f t="shared" si="48"/>
        <v>0</v>
      </c>
      <c r="N63" s="11">
        <f t="shared" si="49"/>
        <v>14</v>
      </c>
      <c r="O63" s="18" t="s">
        <v>24</v>
      </c>
      <c r="P63" s="13" t="s">
        <v>253</v>
      </c>
      <c r="Q63" s="12" t="s">
        <v>237</v>
      </c>
      <c r="R63" s="12" t="s">
        <v>254</v>
      </c>
      <c r="S63" s="12"/>
    </row>
    <row r="64" spans="1:19" x14ac:dyDescent="0.25">
      <c r="A64" s="14">
        <v>44987</v>
      </c>
      <c r="B64" s="15" t="s">
        <v>280</v>
      </c>
      <c r="C64" s="16" t="s">
        <v>181</v>
      </c>
      <c r="D64" s="19" t="s">
        <v>182</v>
      </c>
      <c r="E64" s="36">
        <v>10.7</v>
      </c>
      <c r="F64" s="39">
        <v>1</v>
      </c>
      <c r="G64" s="13">
        <f t="shared" si="50"/>
        <v>10.7</v>
      </c>
      <c r="H64" s="13">
        <f t="shared" si="51"/>
        <v>2.14E-3</v>
      </c>
      <c r="I64" s="39">
        <f t="shared" si="52"/>
        <v>1</v>
      </c>
      <c r="J64" s="44"/>
      <c r="K64" s="13">
        <f t="shared" si="46"/>
        <v>0</v>
      </c>
      <c r="L64" s="13">
        <f t="shared" si="47"/>
        <v>0</v>
      </c>
      <c r="M64" s="46">
        <f t="shared" si="48"/>
        <v>0</v>
      </c>
      <c r="N64" s="11">
        <f t="shared" si="49"/>
        <v>1</v>
      </c>
      <c r="O64" s="18" t="s">
        <v>29</v>
      </c>
      <c r="P64" s="13" t="s">
        <v>257</v>
      </c>
      <c r="Q64" s="12" t="s">
        <v>258</v>
      </c>
      <c r="R64" s="12" t="s">
        <v>259</v>
      </c>
      <c r="S64" s="12"/>
    </row>
    <row r="65" spans="1:19" x14ac:dyDescent="0.25">
      <c r="A65" s="14">
        <v>45050</v>
      </c>
      <c r="B65" s="15" t="s">
        <v>280</v>
      </c>
      <c r="C65" s="16" t="s">
        <v>181</v>
      </c>
      <c r="D65" s="16" t="s">
        <v>182</v>
      </c>
      <c r="E65" s="36">
        <v>10.7</v>
      </c>
      <c r="F65" s="39">
        <v>0</v>
      </c>
      <c r="G65" s="13">
        <f t="shared" si="50"/>
        <v>0</v>
      </c>
      <c r="H65" s="13">
        <f t="shared" si="51"/>
        <v>0</v>
      </c>
      <c r="I65" s="39">
        <f>ROUNDUP(H65,0)</f>
        <v>0</v>
      </c>
      <c r="J65" s="44">
        <v>1</v>
      </c>
      <c r="K65" s="13">
        <f t="shared" si="46"/>
        <v>10.7</v>
      </c>
      <c r="L65" s="13">
        <f t="shared" si="47"/>
        <v>2.14E-3</v>
      </c>
      <c r="M65" s="46">
        <f t="shared" si="48"/>
        <v>1</v>
      </c>
      <c r="N65" s="11">
        <f t="shared" si="49"/>
        <v>-1</v>
      </c>
      <c r="O65" s="18"/>
      <c r="P65" s="13" t="s">
        <v>289</v>
      </c>
      <c r="Q65" s="12"/>
      <c r="R65" s="12"/>
      <c r="S65" s="12" t="s">
        <v>263</v>
      </c>
    </row>
    <row r="66" spans="1:19" s="5" customFormat="1" x14ac:dyDescent="0.25">
      <c r="F66" s="72">
        <f>SUM(F56:F65)</f>
        <v>31</v>
      </c>
      <c r="I66" s="72">
        <f>SUM(I56:I65)</f>
        <v>4</v>
      </c>
      <c r="J66" s="73">
        <f>SUM(J65)</f>
        <v>1</v>
      </c>
      <c r="M66" s="73">
        <f>SUM(M56:M65)</f>
        <v>6</v>
      </c>
      <c r="N66" s="5">
        <f>SUM(N56:N65)</f>
        <v>13</v>
      </c>
    </row>
    <row r="68" spans="1:19" x14ac:dyDescent="0.25">
      <c r="A68" s="33" t="s">
        <v>0</v>
      </c>
      <c r="B68" s="33" t="s">
        <v>1</v>
      </c>
      <c r="C68" s="32" t="s">
        <v>368</v>
      </c>
      <c r="D68" s="33" t="s">
        <v>3</v>
      </c>
      <c r="E68" s="35" t="s">
        <v>360</v>
      </c>
      <c r="F68" s="38" t="s">
        <v>369</v>
      </c>
      <c r="G68" s="33" t="s">
        <v>364</v>
      </c>
      <c r="H68" s="33" t="s">
        <v>361</v>
      </c>
      <c r="I68" s="38" t="s">
        <v>372</v>
      </c>
      <c r="J68" s="43" t="s">
        <v>373</v>
      </c>
      <c r="K68" s="33" t="s">
        <v>365</v>
      </c>
      <c r="L68" s="33" t="s">
        <v>362</v>
      </c>
      <c r="M68" s="45" t="s">
        <v>372</v>
      </c>
      <c r="N68" s="33" t="s">
        <v>378</v>
      </c>
      <c r="O68" s="33" t="s">
        <v>4</v>
      </c>
      <c r="P68" s="33" t="s">
        <v>5</v>
      </c>
      <c r="Q68" s="33" t="s">
        <v>6</v>
      </c>
      <c r="R68" s="33" t="s">
        <v>7</v>
      </c>
      <c r="S68" s="33" t="s">
        <v>8</v>
      </c>
    </row>
    <row r="69" spans="1:19" x14ac:dyDescent="0.25">
      <c r="A69" s="14">
        <v>44935</v>
      </c>
      <c r="B69" s="15" t="s">
        <v>280</v>
      </c>
      <c r="C69" s="16" t="s">
        <v>161</v>
      </c>
      <c r="D69" s="18" t="s">
        <v>162</v>
      </c>
      <c r="E69" s="36">
        <v>14.5</v>
      </c>
      <c r="F69" s="39">
        <v>25</v>
      </c>
      <c r="G69" s="13">
        <f>F69*E69</f>
        <v>362.5</v>
      </c>
      <c r="H69" s="13">
        <f>G69/$B$1</f>
        <v>7.2499999999999995E-2</v>
      </c>
      <c r="I69" s="39">
        <f>ROUNDUP(H69,0)</f>
        <v>1</v>
      </c>
      <c r="J69" s="47">
        <v>0</v>
      </c>
      <c r="K69" s="13">
        <f>J69*E69</f>
        <v>0</v>
      </c>
      <c r="L69" s="13">
        <f t="shared" ref="L69:L86" si="53">K69/$B$1</f>
        <v>0</v>
      </c>
      <c r="M69" s="46">
        <f t="shared" ref="M69:M86" si="54">ROUNDUP(L69,0)</f>
        <v>0</v>
      </c>
      <c r="N69" s="11">
        <f t="shared" ref="N69:N86" si="55">F69-J69</f>
        <v>25</v>
      </c>
      <c r="O69" s="18" t="s">
        <v>24</v>
      </c>
      <c r="P69" s="13" t="s">
        <v>172</v>
      </c>
      <c r="Q69" s="12" t="s">
        <v>26</v>
      </c>
      <c r="R69" s="12" t="s">
        <v>173</v>
      </c>
      <c r="S69" s="12" t="s">
        <v>175</v>
      </c>
    </row>
    <row r="70" spans="1:19" x14ac:dyDescent="0.25">
      <c r="A70" s="14">
        <v>44936</v>
      </c>
      <c r="B70" s="15" t="s">
        <v>280</v>
      </c>
      <c r="C70" s="16" t="s">
        <v>161</v>
      </c>
      <c r="D70" s="16" t="s">
        <v>162</v>
      </c>
      <c r="E70" s="36">
        <v>14.5</v>
      </c>
      <c r="F70" s="39">
        <v>0</v>
      </c>
      <c r="G70" s="13">
        <f t="shared" ref="G70:G86" si="56">F70*E70</f>
        <v>0</v>
      </c>
      <c r="H70" s="13">
        <f t="shared" ref="H70:H86" si="57">G70/$B$1</f>
        <v>0</v>
      </c>
      <c r="I70" s="39">
        <f t="shared" ref="I70:I86" si="58">ROUNDUP(H70,0)</f>
        <v>0</v>
      </c>
      <c r="J70" s="44">
        <v>4</v>
      </c>
      <c r="K70" s="13">
        <f t="shared" ref="K70:K86" si="59">J70*E70</f>
        <v>58</v>
      </c>
      <c r="L70" s="13">
        <f t="shared" si="53"/>
        <v>1.1599999999999999E-2</v>
      </c>
      <c r="M70" s="46">
        <f t="shared" si="54"/>
        <v>1</v>
      </c>
      <c r="N70" s="11">
        <f t="shared" si="55"/>
        <v>-4</v>
      </c>
      <c r="O70" s="18"/>
      <c r="P70" s="13" t="s">
        <v>176</v>
      </c>
      <c r="Q70" s="12"/>
      <c r="R70" s="12"/>
      <c r="S70" s="12" t="s">
        <v>13</v>
      </c>
    </row>
    <row r="71" spans="1:19" x14ac:dyDescent="0.25">
      <c r="A71" s="14">
        <v>44937</v>
      </c>
      <c r="B71" s="15" t="s">
        <v>280</v>
      </c>
      <c r="C71" s="16" t="s">
        <v>161</v>
      </c>
      <c r="D71" s="16" t="s">
        <v>162</v>
      </c>
      <c r="E71" s="36">
        <v>14.5</v>
      </c>
      <c r="F71" s="39">
        <v>0</v>
      </c>
      <c r="G71" s="13">
        <f t="shared" si="56"/>
        <v>0</v>
      </c>
      <c r="H71" s="13">
        <f t="shared" si="57"/>
        <v>0</v>
      </c>
      <c r="I71" s="39">
        <f t="shared" si="58"/>
        <v>0</v>
      </c>
      <c r="J71" s="44">
        <v>9</v>
      </c>
      <c r="K71" s="13">
        <f t="shared" si="59"/>
        <v>130.5</v>
      </c>
      <c r="L71" s="13">
        <f t="shared" si="53"/>
        <v>2.6100000000000002E-2</v>
      </c>
      <c r="M71" s="46">
        <f t="shared" si="54"/>
        <v>1</v>
      </c>
      <c r="N71" s="11">
        <f t="shared" si="55"/>
        <v>-9</v>
      </c>
      <c r="O71" s="18"/>
      <c r="P71" s="13" t="s">
        <v>183</v>
      </c>
      <c r="Q71" s="12"/>
      <c r="R71" s="12"/>
      <c r="S71" s="12" t="s">
        <v>13</v>
      </c>
    </row>
    <row r="72" spans="1:19" x14ac:dyDescent="0.25">
      <c r="A72" s="14">
        <v>44939</v>
      </c>
      <c r="B72" s="15" t="s">
        <v>280</v>
      </c>
      <c r="C72" s="16" t="s">
        <v>161</v>
      </c>
      <c r="D72" s="16" t="s">
        <v>162</v>
      </c>
      <c r="E72" s="36">
        <v>14.5</v>
      </c>
      <c r="F72" s="39">
        <v>0</v>
      </c>
      <c r="G72" s="13">
        <f t="shared" si="56"/>
        <v>0</v>
      </c>
      <c r="H72" s="13">
        <f t="shared" si="57"/>
        <v>0</v>
      </c>
      <c r="I72" s="39">
        <f t="shared" si="58"/>
        <v>0</v>
      </c>
      <c r="J72" s="44">
        <v>14</v>
      </c>
      <c r="K72" s="13">
        <f t="shared" si="59"/>
        <v>203</v>
      </c>
      <c r="L72" s="13">
        <f t="shared" si="53"/>
        <v>4.0599999999999997E-2</v>
      </c>
      <c r="M72" s="46">
        <f t="shared" si="54"/>
        <v>1</v>
      </c>
      <c r="N72" s="11">
        <f t="shared" si="55"/>
        <v>-14</v>
      </c>
      <c r="O72" s="18"/>
      <c r="P72" s="13" t="s">
        <v>188</v>
      </c>
      <c r="Q72" s="12"/>
      <c r="R72" s="12"/>
      <c r="S72" s="12" t="s">
        <v>189</v>
      </c>
    </row>
    <row r="73" spans="1:19" x14ac:dyDescent="0.25">
      <c r="A73" s="14">
        <v>44946</v>
      </c>
      <c r="B73" s="15" t="s">
        <v>280</v>
      </c>
      <c r="C73" s="16" t="s">
        <v>161</v>
      </c>
      <c r="D73" s="18" t="s">
        <v>162</v>
      </c>
      <c r="E73" s="36">
        <v>14.5</v>
      </c>
      <c r="F73" s="39">
        <v>139</v>
      </c>
      <c r="G73" s="13">
        <f t="shared" si="56"/>
        <v>2015.5</v>
      </c>
      <c r="H73" s="13">
        <f t="shared" si="57"/>
        <v>0.40310000000000001</v>
      </c>
      <c r="I73" s="39">
        <f t="shared" si="58"/>
        <v>1</v>
      </c>
      <c r="J73" s="47">
        <v>0</v>
      </c>
      <c r="K73" s="13">
        <f t="shared" si="59"/>
        <v>0</v>
      </c>
      <c r="L73" s="13">
        <f t="shared" si="53"/>
        <v>0</v>
      </c>
      <c r="M73" s="46">
        <f t="shared" si="54"/>
        <v>0</v>
      </c>
      <c r="N73" s="11">
        <f t="shared" si="55"/>
        <v>139</v>
      </c>
      <c r="O73" s="18" t="s">
        <v>95</v>
      </c>
      <c r="P73" s="13" t="s">
        <v>197</v>
      </c>
      <c r="Q73" s="12" t="s">
        <v>198</v>
      </c>
      <c r="R73" s="12" t="s">
        <v>199</v>
      </c>
      <c r="S73" s="12" t="s">
        <v>38</v>
      </c>
    </row>
    <row r="74" spans="1:19" x14ac:dyDescent="0.25">
      <c r="A74" s="14">
        <v>44946</v>
      </c>
      <c r="B74" s="15" t="s">
        <v>280</v>
      </c>
      <c r="C74" s="16" t="s">
        <v>161</v>
      </c>
      <c r="D74" s="16" t="s">
        <v>162</v>
      </c>
      <c r="E74" s="36">
        <v>14.5</v>
      </c>
      <c r="F74" s="39">
        <v>0</v>
      </c>
      <c r="G74" s="13">
        <f t="shared" si="56"/>
        <v>0</v>
      </c>
      <c r="H74" s="13">
        <f t="shared" si="57"/>
        <v>0</v>
      </c>
      <c r="I74" s="39">
        <f t="shared" si="58"/>
        <v>0</v>
      </c>
      <c r="J74" s="44">
        <v>1</v>
      </c>
      <c r="K74" s="13">
        <f t="shared" si="59"/>
        <v>14.5</v>
      </c>
      <c r="L74" s="13">
        <f t="shared" si="53"/>
        <v>2.8999999999999998E-3</v>
      </c>
      <c r="M74" s="46">
        <f t="shared" si="54"/>
        <v>1</v>
      </c>
      <c r="N74" s="11">
        <f t="shared" si="55"/>
        <v>-1</v>
      </c>
      <c r="O74" s="18"/>
      <c r="P74" s="22" t="s">
        <v>204</v>
      </c>
      <c r="Q74" s="12"/>
      <c r="R74" s="12"/>
      <c r="S74" s="12" t="s">
        <v>38</v>
      </c>
    </row>
    <row r="75" spans="1:19" x14ac:dyDescent="0.25">
      <c r="A75" s="14">
        <v>44947</v>
      </c>
      <c r="B75" s="15" t="s">
        <v>280</v>
      </c>
      <c r="C75" s="16" t="s">
        <v>161</v>
      </c>
      <c r="D75" s="16" t="s">
        <v>162</v>
      </c>
      <c r="E75" s="36">
        <v>14.5</v>
      </c>
      <c r="F75" s="39">
        <v>0</v>
      </c>
      <c r="G75" s="13">
        <f t="shared" si="56"/>
        <v>0</v>
      </c>
      <c r="H75" s="13">
        <f t="shared" si="57"/>
        <v>0</v>
      </c>
      <c r="I75" s="39">
        <f t="shared" si="58"/>
        <v>0</v>
      </c>
      <c r="J75" s="44">
        <v>2</v>
      </c>
      <c r="K75" s="13">
        <f t="shared" si="59"/>
        <v>29</v>
      </c>
      <c r="L75" s="13">
        <f t="shared" si="53"/>
        <v>5.7999999999999996E-3</v>
      </c>
      <c r="M75" s="46">
        <f t="shared" si="54"/>
        <v>1</v>
      </c>
      <c r="N75" s="11">
        <f t="shared" si="55"/>
        <v>-2</v>
      </c>
      <c r="O75" s="18"/>
      <c r="P75" s="22" t="s">
        <v>33</v>
      </c>
      <c r="Q75" s="12"/>
      <c r="R75" s="12"/>
      <c r="S75" s="12" t="s">
        <v>21</v>
      </c>
    </row>
    <row r="76" spans="1:19" x14ac:dyDescent="0.25">
      <c r="A76" s="14">
        <v>44950</v>
      </c>
      <c r="B76" s="15" t="s">
        <v>280</v>
      </c>
      <c r="C76" s="16" t="s">
        <v>161</v>
      </c>
      <c r="D76" s="16" t="s">
        <v>162</v>
      </c>
      <c r="E76" s="36">
        <v>14.5</v>
      </c>
      <c r="F76" s="39">
        <v>0</v>
      </c>
      <c r="G76" s="13">
        <f t="shared" si="56"/>
        <v>0</v>
      </c>
      <c r="H76" s="13">
        <f t="shared" si="57"/>
        <v>0</v>
      </c>
      <c r="I76" s="39">
        <f t="shared" si="58"/>
        <v>0</v>
      </c>
      <c r="J76" s="44">
        <v>11</v>
      </c>
      <c r="K76" s="13">
        <f t="shared" si="59"/>
        <v>159.5</v>
      </c>
      <c r="L76" s="13">
        <f t="shared" si="53"/>
        <v>3.1899999999999998E-2</v>
      </c>
      <c r="M76" s="46">
        <f t="shared" si="54"/>
        <v>1</v>
      </c>
      <c r="N76" s="11">
        <f t="shared" si="55"/>
        <v>-11</v>
      </c>
      <c r="O76" s="18"/>
      <c r="P76" s="22" t="s">
        <v>209</v>
      </c>
      <c r="Q76" s="12"/>
      <c r="R76" s="12"/>
      <c r="S76" s="12" t="s">
        <v>210</v>
      </c>
    </row>
    <row r="77" spans="1:19" x14ac:dyDescent="0.25">
      <c r="A77" s="14">
        <v>44957</v>
      </c>
      <c r="B77" s="15" t="s">
        <v>280</v>
      </c>
      <c r="C77" s="16" t="s">
        <v>161</v>
      </c>
      <c r="D77" s="16" t="s">
        <v>162</v>
      </c>
      <c r="E77" s="36">
        <v>14.5</v>
      </c>
      <c r="F77" s="39">
        <v>0</v>
      </c>
      <c r="G77" s="13">
        <f t="shared" si="56"/>
        <v>0</v>
      </c>
      <c r="H77" s="13">
        <f t="shared" si="57"/>
        <v>0</v>
      </c>
      <c r="I77" s="39">
        <f t="shared" si="58"/>
        <v>0</v>
      </c>
      <c r="J77" s="44">
        <v>8</v>
      </c>
      <c r="K77" s="13">
        <f t="shared" si="59"/>
        <v>116</v>
      </c>
      <c r="L77" s="13">
        <f t="shared" si="53"/>
        <v>2.3199999999999998E-2</v>
      </c>
      <c r="M77" s="46">
        <f t="shared" si="54"/>
        <v>1</v>
      </c>
      <c r="N77" s="11">
        <f t="shared" si="55"/>
        <v>-8</v>
      </c>
      <c r="O77" s="18"/>
      <c r="P77" s="13" t="s">
        <v>212</v>
      </c>
      <c r="Q77" s="12"/>
      <c r="R77" s="12"/>
      <c r="S77" s="12" t="s">
        <v>57</v>
      </c>
    </row>
    <row r="78" spans="1:19" x14ac:dyDescent="0.25">
      <c r="A78" s="14">
        <v>44958</v>
      </c>
      <c r="B78" s="15" t="s">
        <v>280</v>
      </c>
      <c r="C78" s="16" t="s">
        <v>161</v>
      </c>
      <c r="D78" s="18" t="s">
        <v>162</v>
      </c>
      <c r="E78" s="36">
        <v>14.5</v>
      </c>
      <c r="F78" s="39">
        <v>76</v>
      </c>
      <c r="G78" s="13">
        <f t="shared" si="56"/>
        <v>1102</v>
      </c>
      <c r="H78" s="13">
        <f t="shared" si="57"/>
        <v>0.22040000000000001</v>
      </c>
      <c r="I78" s="39">
        <f t="shared" si="58"/>
        <v>1</v>
      </c>
      <c r="J78" s="47">
        <v>0</v>
      </c>
      <c r="K78" s="13">
        <f t="shared" si="59"/>
        <v>0</v>
      </c>
      <c r="L78" s="13">
        <f t="shared" si="53"/>
        <v>0</v>
      </c>
      <c r="M78" s="46">
        <f t="shared" si="54"/>
        <v>0</v>
      </c>
      <c r="N78" s="11">
        <f t="shared" si="55"/>
        <v>76</v>
      </c>
      <c r="O78" s="18" t="s">
        <v>154</v>
      </c>
      <c r="P78" s="23" t="s">
        <v>218</v>
      </c>
      <c r="Q78" s="12" t="s">
        <v>219</v>
      </c>
      <c r="R78" s="12" t="s">
        <v>220</v>
      </c>
      <c r="S78" s="12"/>
    </row>
    <row r="79" spans="1:19" x14ac:dyDescent="0.25">
      <c r="A79" s="14">
        <v>44960</v>
      </c>
      <c r="B79" s="15" t="s">
        <v>280</v>
      </c>
      <c r="C79" s="16" t="s">
        <v>161</v>
      </c>
      <c r="D79" s="16" t="s">
        <v>162</v>
      </c>
      <c r="E79" s="36">
        <v>14.5</v>
      </c>
      <c r="F79" s="39">
        <v>0</v>
      </c>
      <c r="G79" s="13">
        <f t="shared" si="56"/>
        <v>0</v>
      </c>
      <c r="H79" s="13">
        <f t="shared" si="57"/>
        <v>0</v>
      </c>
      <c r="I79" s="39">
        <f t="shared" si="58"/>
        <v>0</v>
      </c>
      <c r="J79" s="44">
        <v>48</v>
      </c>
      <c r="K79" s="13">
        <f t="shared" si="59"/>
        <v>696</v>
      </c>
      <c r="L79" s="13">
        <f t="shared" si="53"/>
        <v>0.13919999999999999</v>
      </c>
      <c r="M79" s="46">
        <f t="shared" si="54"/>
        <v>1</v>
      </c>
      <c r="N79" s="11">
        <f t="shared" si="55"/>
        <v>-48</v>
      </c>
      <c r="O79" s="18"/>
      <c r="P79" s="13" t="s">
        <v>224</v>
      </c>
      <c r="Q79" s="12"/>
      <c r="R79" s="12"/>
      <c r="S79" s="12" t="s">
        <v>21</v>
      </c>
    </row>
    <row r="80" spans="1:19" x14ac:dyDescent="0.25">
      <c r="A80" s="14">
        <v>44961</v>
      </c>
      <c r="B80" s="15" t="s">
        <v>280</v>
      </c>
      <c r="C80" s="16" t="s">
        <v>161</v>
      </c>
      <c r="D80" s="16" t="s">
        <v>162</v>
      </c>
      <c r="E80" s="36">
        <v>14.5</v>
      </c>
      <c r="F80" s="39">
        <v>0</v>
      </c>
      <c r="G80" s="13">
        <f t="shared" si="56"/>
        <v>0</v>
      </c>
      <c r="H80" s="13">
        <f t="shared" si="57"/>
        <v>0</v>
      </c>
      <c r="I80" s="39">
        <f t="shared" si="58"/>
        <v>0</v>
      </c>
      <c r="J80" s="44">
        <v>9</v>
      </c>
      <c r="K80" s="13">
        <f t="shared" si="59"/>
        <v>130.5</v>
      </c>
      <c r="L80" s="13">
        <f t="shared" si="53"/>
        <v>2.6100000000000002E-2</v>
      </c>
      <c r="M80" s="46">
        <f t="shared" si="54"/>
        <v>1</v>
      </c>
      <c r="N80" s="11">
        <f t="shared" si="55"/>
        <v>-9</v>
      </c>
      <c r="O80" s="18"/>
      <c r="P80" s="13" t="s">
        <v>229</v>
      </c>
      <c r="Q80" s="12"/>
      <c r="R80" s="12"/>
      <c r="S80" s="12" t="s">
        <v>23</v>
      </c>
    </row>
    <row r="81" spans="1:19" x14ac:dyDescent="0.25">
      <c r="A81" s="14">
        <v>44967</v>
      </c>
      <c r="B81" s="15" t="s">
        <v>280</v>
      </c>
      <c r="C81" s="16" t="s">
        <v>161</v>
      </c>
      <c r="D81" s="18" t="s">
        <v>162</v>
      </c>
      <c r="E81" s="36">
        <v>14.5</v>
      </c>
      <c r="F81" s="39">
        <v>18</v>
      </c>
      <c r="G81" s="13">
        <f t="shared" si="56"/>
        <v>261</v>
      </c>
      <c r="H81" s="13">
        <f t="shared" si="57"/>
        <v>5.2200000000000003E-2</v>
      </c>
      <c r="I81" s="39">
        <f t="shared" si="58"/>
        <v>1</v>
      </c>
      <c r="J81" s="47">
        <v>0</v>
      </c>
      <c r="K81" s="13">
        <f t="shared" si="59"/>
        <v>0</v>
      </c>
      <c r="L81" s="13">
        <f t="shared" si="53"/>
        <v>0</v>
      </c>
      <c r="M81" s="46">
        <f t="shared" si="54"/>
        <v>0</v>
      </c>
      <c r="N81" s="11">
        <f t="shared" si="55"/>
        <v>18</v>
      </c>
      <c r="O81" s="18" t="s">
        <v>24</v>
      </c>
      <c r="P81" s="13" t="s">
        <v>233</v>
      </c>
      <c r="Q81" s="12" t="s">
        <v>234</v>
      </c>
      <c r="R81" s="12" t="s">
        <v>235</v>
      </c>
      <c r="S81" s="12"/>
    </row>
    <row r="82" spans="1:19" x14ac:dyDescent="0.25">
      <c r="A82" s="14">
        <v>44973</v>
      </c>
      <c r="B82" s="15" t="s">
        <v>280</v>
      </c>
      <c r="C82" s="16" t="s">
        <v>161</v>
      </c>
      <c r="D82" s="18" t="s">
        <v>162</v>
      </c>
      <c r="E82" s="36">
        <v>14.5</v>
      </c>
      <c r="F82" s="39">
        <v>18</v>
      </c>
      <c r="G82" s="13">
        <f t="shared" si="56"/>
        <v>261</v>
      </c>
      <c r="H82" s="13">
        <f t="shared" si="57"/>
        <v>5.2200000000000003E-2</v>
      </c>
      <c r="I82" s="39">
        <f t="shared" si="58"/>
        <v>1</v>
      </c>
      <c r="J82" s="47">
        <v>0</v>
      </c>
      <c r="K82" s="13">
        <f t="shared" si="59"/>
        <v>0</v>
      </c>
      <c r="L82" s="13">
        <f t="shared" si="53"/>
        <v>0</v>
      </c>
      <c r="M82" s="46">
        <f t="shared" si="54"/>
        <v>0</v>
      </c>
      <c r="N82" s="11">
        <f t="shared" si="55"/>
        <v>18</v>
      </c>
      <c r="O82" s="18" t="s">
        <v>24</v>
      </c>
      <c r="P82" s="13" t="s">
        <v>246</v>
      </c>
      <c r="Q82" s="12" t="s">
        <v>243</v>
      </c>
      <c r="R82" s="12" t="s">
        <v>247</v>
      </c>
      <c r="S82" s="12"/>
    </row>
    <row r="83" spans="1:19" x14ac:dyDescent="0.25">
      <c r="A83" s="14">
        <v>44987</v>
      </c>
      <c r="B83" s="15" t="s">
        <v>280</v>
      </c>
      <c r="C83" s="16" t="s">
        <v>161</v>
      </c>
      <c r="D83" s="19" t="s">
        <v>162</v>
      </c>
      <c r="E83" s="36">
        <v>14.5</v>
      </c>
      <c r="F83" s="39">
        <v>3</v>
      </c>
      <c r="G83" s="13">
        <f t="shared" si="56"/>
        <v>43.5</v>
      </c>
      <c r="H83" s="13">
        <f t="shared" si="57"/>
        <v>8.6999999999999994E-3</v>
      </c>
      <c r="I83" s="39">
        <f t="shared" si="58"/>
        <v>1</v>
      </c>
      <c r="J83" s="47">
        <v>0</v>
      </c>
      <c r="K83" s="13">
        <f t="shared" si="59"/>
        <v>0</v>
      </c>
      <c r="L83" s="13">
        <f t="shared" si="53"/>
        <v>0</v>
      </c>
      <c r="M83" s="46">
        <f t="shared" si="54"/>
        <v>0</v>
      </c>
      <c r="N83" s="11">
        <f t="shared" si="55"/>
        <v>3</v>
      </c>
      <c r="O83" s="18" t="s">
        <v>29</v>
      </c>
      <c r="P83" s="13" t="s">
        <v>257</v>
      </c>
      <c r="Q83" s="12" t="s">
        <v>258</v>
      </c>
      <c r="R83" s="12" t="s">
        <v>259</v>
      </c>
      <c r="S83" s="12"/>
    </row>
    <row r="84" spans="1:19" x14ac:dyDescent="0.25">
      <c r="A84" s="14">
        <v>45048</v>
      </c>
      <c r="B84" s="15" t="s">
        <v>280</v>
      </c>
      <c r="C84" s="16" t="s">
        <v>161</v>
      </c>
      <c r="D84" s="16" t="s">
        <v>162</v>
      </c>
      <c r="E84" s="36">
        <v>14.5</v>
      </c>
      <c r="F84" s="39">
        <v>0</v>
      </c>
      <c r="G84" s="13">
        <f t="shared" si="56"/>
        <v>0</v>
      </c>
      <c r="H84" s="13">
        <f t="shared" si="57"/>
        <v>0</v>
      </c>
      <c r="I84" s="39">
        <f t="shared" si="58"/>
        <v>0</v>
      </c>
      <c r="J84" s="44">
        <v>9</v>
      </c>
      <c r="K84" s="13">
        <f t="shared" si="59"/>
        <v>130.5</v>
      </c>
      <c r="L84" s="13">
        <f t="shared" si="53"/>
        <v>2.6100000000000002E-2</v>
      </c>
      <c r="M84" s="46">
        <f t="shared" si="54"/>
        <v>1</v>
      </c>
      <c r="N84" s="11">
        <f t="shared" si="55"/>
        <v>-9</v>
      </c>
      <c r="O84" s="18"/>
      <c r="P84" s="13" t="s">
        <v>281</v>
      </c>
      <c r="Q84" s="12"/>
      <c r="R84" s="12"/>
      <c r="S84" s="12" t="s">
        <v>19</v>
      </c>
    </row>
    <row r="85" spans="1:19" x14ac:dyDescent="0.25">
      <c r="A85" s="14">
        <v>45049</v>
      </c>
      <c r="B85" s="15" t="s">
        <v>280</v>
      </c>
      <c r="C85" s="16" t="s">
        <v>161</v>
      </c>
      <c r="D85" s="16" t="s">
        <v>162</v>
      </c>
      <c r="E85" s="36">
        <v>14.5</v>
      </c>
      <c r="F85" s="39">
        <v>0</v>
      </c>
      <c r="G85" s="13">
        <f t="shared" si="56"/>
        <v>0</v>
      </c>
      <c r="H85" s="13">
        <f t="shared" si="57"/>
        <v>0</v>
      </c>
      <c r="I85" s="39">
        <f t="shared" si="58"/>
        <v>0</v>
      </c>
      <c r="J85" s="44">
        <v>12</v>
      </c>
      <c r="K85" s="13">
        <f t="shared" si="59"/>
        <v>174</v>
      </c>
      <c r="L85" s="13">
        <f t="shared" si="53"/>
        <v>3.4799999999999998E-2</v>
      </c>
      <c r="M85" s="46">
        <f t="shared" si="54"/>
        <v>1</v>
      </c>
      <c r="N85" s="11">
        <f t="shared" si="55"/>
        <v>-12</v>
      </c>
      <c r="O85" s="18"/>
      <c r="P85" s="13" t="s">
        <v>283</v>
      </c>
      <c r="Q85" s="12"/>
      <c r="R85" s="12"/>
      <c r="S85" s="12" t="s">
        <v>38</v>
      </c>
    </row>
    <row r="86" spans="1:19" x14ac:dyDescent="0.25">
      <c r="A86" s="14">
        <v>45050</v>
      </c>
      <c r="B86" s="15" t="s">
        <v>280</v>
      </c>
      <c r="C86" s="16" t="s">
        <v>161</v>
      </c>
      <c r="D86" s="16" t="s">
        <v>162</v>
      </c>
      <c r="E86" s="36">
        <v>14.5</v>
      </c>
      <c r="F86" s="39">
        <v>0</v>
      </c>
      <c r="G86" s="13">
        <f t="shared" si="56"/>
        <v>0</v>
      </c>
      <c r="H86" s="13">
        <f t="shared" si="57"/>
        <v>0</v>
      </c>
      <c r="I86" s="39">
        <f t="shared" si="58"/>
        <v>0</v>
      </c>
      <c r="J86" s="44">
        <v>2</v>
      </c>
      <c r="K86" s="13">
        <f t="shared" si="59"/>
        <v>29</v>
      </c>
      <c r="L86" s="13">
        <f t="shared" si="53"/>
        <v>5.7999999999999996E-3</v>
      </c>
      <c r="M86" s="46">
        <f t="shared" si="54"/>
        <v>1</v>
      </c>
      <c r="N86" s="11">
        <f t="shared" si="55"/>
        <v>-2</v>
      </c>
      <c r="O86" s="18"/>
      <c r="P86" s="13" t="s">
        <v>288</v>
      </c>
      <c r="Q86" s="12"/>
      <c r="R86" s="12"/>
      <c r="S86" s="12" t="s">
        <v>62</v>
      </c>
    </row>
    <row r="87" spans="1:19" x14ac:dyDescent="0.25">
      <c r="F87" s="70">
        <f>SUM(F69:F86)</f>
        <v>279</v>
      </c>
      <c r="I87" s="70">
        <f>SUM(I69:I86)</f>
        <v>6</v>
      </c>
      <c r="J87" s="71">
        <f>SUM(J69:J86)</f>
        <v>129</v>
      </c>
      <c r="M87" s="71">
        <f>SUM(M69:M86)</f>
        <v>12</v>
      </c>
      <c r="N87" s="5">
        <f>SUM(N69:N86)</f>
        <v>150</v>
      </c>
    </row>
    <row r="88" spans="1:19" x14ac:dyDescent="0.25">
      <c r="A88" s="1"/>
      <c r="B88" s="66"/>
      <c r="C88" s="3"/>
      <c r="E88" s="67"/>
      <c r="F88" s="68"/>
      <c r="G88" s="5"/>
      <c r="H88" s="5"/>
      <c r="I88" s="68"/>
      <c r="J88" s="52"/>
      <c r="K88" s="5"/>
      <c r="L88" s="5"/>
      <c r="M88" s="69"/>
      <c r="N88" s="3"/>
      <c r="O88" s="3"/>
      <c r="P88" s="5"/>
      <c r="Q88" s="3"/>
      <c r="R88" s="3"/>
      <c r="S88" s="3"/>
    </row>
    <row r="89" spans="1:19" x14ac:dyDescent="0.25">
      <c r="A89" s="33" t="s">
        <v>0</v>
      </c>
      <c r="B89" s="33" t="s">
        <v>1</v>
      </c>
      <c r="C89" s="32" t="s">
        <v>368</v>
      </c>
      <c r="D89" s="33" t="s">
        <v>3</v>
      </c>
      <c r="E89" s="35" t="s">
        <v>360</v>
      </c>
      <c r="F89" s="38" t="s">
        <v>369</v>
      </c>
      <c r="G89" s="33" t="s">
        <v>364</v>
      </c>
      <c r="H89" s="33" t="s">
        <v>361</v>
      </c>
      <c r="I89" s="38" t="s">
        <v>372</v>
      </c>
      <c r="J89" s="43" t="s">
        <v>373</v>
      </c>
      <c r="K89" s="33" t="s">
        <v>365</v>
      </c>
      <c r="L89" s="33" t="s">
        <v>362</v>
      </c>
      <c r="M89" s="45" t="s">
        <v>372</v>
      </c>
      <c r="N89" s="33" t="s">
        <v>378</v>
      </c>
      <c r="O89" s="33" t="s">
        <v>4</v>
      </c>
      <c r="P89" s="33" t="s">
        <v>5</v>
      </c>
      <c r="Q89" s="33" t="s">
        <v>6</v>
      </c>
      <c r="R89" s="33" t="s">
        <v>7</v>
      </c>
      <c r="S89" s="33" t="s">
        <v>8</v>
      </c>
    </row>
    <row r="90" spans="1:19" x14ac:dyDescent="0.25">
      <c r="A90" s="14">
        <v>44929</v>
      </c>
      <c r="B90" s="15" t="s">
        <v>280</v>
      </c>
      <c r="C90" s="16" t="s">
        <v>149</v>
      </c>
      <c r="D90" s="16" t="s">
        <v>150</v>
      </c>
      <c r="E90" s="36">
        <v>18.5</v>
      </c>
      <c r="F90" s="39">
        <v>0</v>
      </c>
      <c r="G90" s="13">
        <f>F90*E90</f>
        <v>0</v>
      </c>
      <c r="H90" s="13">
        <f>G90/$B$1</f>
        <v>0</v>
      </c>
      <c r="I90" s="39">
        <f t="shared" ref="I90:I96" si="60">ROUNDUP(H90,0)</f>
        <v>0</v>
      </c>
      <c r="J90" s="44">
        <v>2</v>
      </c>
      <c r="K90" s="13">
        <f t="shared" ref="K90" si="61">J90*E90</f>
        <v>37</v>
      </c>
      <c r="L90" s="13">
        <f t="shared" ref="L90:L96" si="62">K90/$B$1</f>
        <v>7.4000000000000003E-3</v>
      </c>
      <c r="M90" s="46">
        <f t="shared" ref="M90:M96" si="63">ROUNDUP(L90,0)</f>
        <v>1</v>
      </c>
      <c r="N90" s="11">
        <f t="shared" ref="N90:N96" si="64">F90-J90</f>
        <v>-2</v>
      </c>
      <c r="O90" s="18"/>
      <c r="P90" s="13" t="s">
        <v>151</v>
      </c>
      <c r="Q90" s="12"/>
      <c r="R90" s="12"/>
      <c r="S90" s="12" t="s">
        <v>12</v>
      </c>
    </row>
    <row r="91" spans="1:19" x14ac:dyDescent="0.25">
      <c r="A91" s="14">
        <v>44931</v>
      </c>
      <c r="B91" s="15" t="s">
        <v>280</v>
      </c>
      <c r="C91" s="16" t="s">
        <v>149</v>
      </c>
      <c r="D91" s="16" t="s">
        <v>150</v>
      </c>
      <c r="E91" s="36">
        <v>18.5</v>
      </c>
      <c r="F91" s="39">
        <v>0</v>
      </c>
      <c r="G91" s="13">
        <f t="shared" ref="G91:G96" si="65">F91*E91</f>
        <v>0</v>
      </c>
      <c r="H91" s="13">
        <f t="shared" ref="H91:H96" si="66">G91/$B$1</f>
        <v>0</v>
      </c>
      <c r="I91" s="39">
        <f t="shared" si="60"/>
        <v>0</v>
      </c>
      <c r="J91" s="44">
        <v>3</v>
      </c>
      <c r="K91" s="13">
        <f t="shared" ref="K91:K96" si="67">J91*E91</f>
        <v>55.5</v>
      </c>
      <c r="L91" s="13">
        <f t="shared" si="62"/>
        <v>1.11E-2</v>
      </c>
      <c r="M91" s="46">
        <f t="shared" si="63"/>
        <v>1</v>
      </c>
      <c r="N91" s="11">
        <f t="shared" si="64"/>
        <v>-3</v>
      </c>
      <c r="O91" s="18"/>
      <c r="P91" s="13" t="s">
        <v>157</v>
      </c>
      <c r="Q91" s="12"/>
      <c r="R91" s="12"/>
      <c r="S91" s="12" t="s">
        <v>13</v>
      </c>
    </row>
    <row r="92" spans="1:19" x14ac:dyDescent="0.25">
      <c r="A92" s="14">
        <v>44943</v>
      </c>
      <c r="B92" s="15" t="s">
        <v>280</v>
      </c>
      <c r="C92" s="16" t="s">
        <v>149</v>
      </c>
      <c r="D92" s="16" t="s">
        <v>150</v>
      </c>
      <c r="E92" s="36">
        <v>18.5</v>
      </c>
      <c r="F92" s="39">
        <v>0</v>
      </c>
      <c r="G92" s="13">
        <f t="shared" si="65"/>
        <v>0</v>
      </c>
      <c r="H92" s="13">
        <f t="shared" si="66"/>
        <v>0</v>
      </c>
      <c r="I92" s="39">
        <f t="shared" si="60"/>
        <v>0</v>
      </c>
      <c r="J92" s="44">
        <v>3</v>
      </c>
      <c r="K92" s="13">
        <f t="shared" si="67"/>
        <v>55.5</v>
      </c>
      <c r="L92" s="13">
        <f t="shared" si="62"/>
        <v>1.11E-2</v>
      </c>
      <c r="M92" s="46">
        <f t="shared" si="63"/>
        <v>1</v>
      </c>
      <c r="N92" s="11">
        <f t="shared" si="64"/>
        <v>-3</v>
      </c>
      <c r="O92" s="18"/>
      <c r="P92" s="13" t="s">
        <v>191</v>
      </c>
      <c r="Q92" s="12"/>
      <c r="R92" s="12"/>
      <c r="S92" s="12" t="s">
        <v>13</v>
      </c>
    </row>
    <row r="93" spans="1:19" x14ac:dyDescent="0.25">
      <c r="A93" s="14">
        <v>44946</v>
      </c>
      <c r="B93" s="15" t="s">
        <v>280</v>
      </c>
      <c r="C93" s="18" t="s">
        <v>149</v>
      </c>
      <c r="D93" s="18" t="s">
        <v>150</v>
      </c>
      <c r="E93" s="36">
        <v>18.5</v>
      </c>
      <c r="F93" s="39">
        <v>12</v>
      </c>
      <c r="G93" s="13">
        <f t="shared" si="65"/>
        <v>222</v>
      </c>
      <c r="H93" s="13">
        <f t="shared" si="66"/>
        <v>4.4400000000000002E-2</v>
      </c>
      <c r="I93" s="39">
        <f t="shared" si="60"/>
        <v>1</v>
      </c>
      <c r="J93" s="47">
        <v>0</v>
      </c>
      <c r="K93" s="13">
        <f t="shared" si="67"/>
        <v>0</v>
      </c>
      <c r="L93" s="13">
        <f t="shared" si="62"/>
        <v>0</v>
      </c>
      <c r="M93" s="46">
        <f t="shared" si="63"/>
        <v>0</v>
      </c>
      <c r="N93" s="11">
        <f t="shared" si="64"/>
        <v>12</v>
      </c>
      <c r="O93" s="18" t="s">
        <v>95</v>
      </c>
      <c r="P93" s="13" t="s">
        <v>197</v>
      </c>
      <c r="Q93" s="12" t="s">
        <v>198</v>
      </c>
      <c r="R93" s="12" t="s">
        <v>199</v>
      </c>
      <c r="S93" s="12" t="s">
        <v>38</v>
      </c>
    </row>
    <row r="94" spans="1:19" x14ac:dyDescent="0.25">
      <c r="A94" s="14">
        <v>44953</v>
      </c>
      <c r="B94" s="15" t="s">
        <v>280</v>
      </c>
      <c r="C94" s="16" t="s">
        <v>149</v>
      </c>
      <c r="D94" s="16" t="s">
        <v>150</v>
      </c>
      <c r="E94" s="36">
        <v>18.5</v>
      </c>
      <c r="F94" s="39">
        <v>0</v>
      </c>
      <c r="G94" s="13">
        <f t="shared" si="65"/>
        <v>0</v>
      </c>
      <c r="H94" s="13">
        <f t="shared" si="66"/>
        <v>0</v>
      </c>
      <c r="I94" s="39">
        <f t="shared" si="60"/>
        <v>0</v>
      </c>
      <c r="J94" s="44">
        <v>3</v>
      </c>
      <c r="K94" s="13">
        <f t="shared" si="67"/>
        <v>55.5</v>
      </c>
      <c r="L94" s="13">
        <f t="shared" si="62"/>
        <v>1.11E-2</v>
      </c>
      <c r="M94" s="46">
        <f t="shared" si="63"/>
        <v>1</v>
      </c>
      <c r="N94" s="11">
        <f t="shared" si="64"/>
        <v>-3</v>
      </c>
      <c r="O94" s="18"/>
      <c r="P94" s="13" t="s">
        <v>211</v>
      </c>
      <c r="Q94" s="12"/>
      <c r="R94" s="12"/>
      <c r="S94" s="12" t="s">
        <v>23</v>
      </c>
    </row>
    <row r="95" spans="1:19" x14ac:dyDescent="0.25">
      <c r="A95" s="14">
        <v>44958</v>
      </c>
      <c r="B95" s="15" t="s">
        <v>280</v>
      </c>
      <c r="C95" s="16" t="s">
        <v>149</v>
      </c>
      <c r="D95" s="18" t="s">
        <v>150</v>
      </c>
      <c r="E95" s="36">
        <v>18.5</v>
      </c>
      <c r="F95" s="39">
        <v>3</v>
      </c>
      <c r="G95" s="13">
        <f t="shared" si="65"/>
        <v>55.5</v>
      </c>
      <c r="H95" s="13">
        <f t="shared" si="66"/>
        <v>1.11E-2</v>
      </c>
      <c r="I95" s="39">
        <f t="shared" si="60"/>
        <v>1</v>
      </c>
      <c r="J95" s="47">
        <v>0</v>
      </c>
      <c r="K95" s="13">
        <f t="shared" si="67"/>
        <v>0</v>
      </c>
      <c r="L95" s="13">
        <f t="shared" si="62"/>
        <v>0</v>
      </c>
      <c r="M95" s="46">
        <f t="shared" si="63"/>
        <v>0</v>
      </c>
      <c r="N95" s="11">
        <f t="shared" si="64"/>
        <v>3</v>
      </c>
      <c r="O95" s="18" t="s">
        <v>154</v>
      </c>
      <c r="P95" s="23" t="s">
        <v>218</v>
      </c>
      <c r="Q95" s="12" t="s">
        <v>219</v>
      </c>
      <c r="R95" s="12" t="s">
        <v>220</v>
      </c>
      <c r="S95" s="12"/>
    </row>
    <row r="96" spans="1:19" x14ac:dyDescent="0.25">
      <c r="A96" s="14">
        <v>45054</v>
      </c>
      <c r="B96" s="15" t="s">
        <v>280</v>
      </c>
      <c r="C96" s="16" t="s">
        <v>149</v>
      </c>
      <c r="D96" s="16" t="s">
        <v>150</v>
      </c>
      <c r="E96" s="36">
        <v>18.5</v>
      </c>
      <c r="F96" s="39">
        <v>0</v>
      </c>
      <c r="G96" s="13">
        <f t="shared" si="65"/>
        <v>0</v>
      </c>
      <c r="H96" s="13">
        <f t="shared" si="66"/>
        <v>0</v>
      </c>
      <c r="I96" s="39">
        <f t="shared" si="60"/>
        <v>0</v>
      </c>
      <c r="J96" s="44">
        <v>2</v>
      </c>
      <c r="K96" s="13">
        <f t="shared" si="67"/>
        <v>37</v>
      </c>
      <c r="L96" s="13">
        <f t="shared" si="62"/>
        <v>7.4000000000000003E-3</v>
      </c>
      <c r="M96" s="46">
        <f t="shared" si="63"/>
        <v>1</v>
      </c>
      <c r="N96" s="11">
        <f t="shared" si="64"/>
        <v>-2</v>
      </c>
      <c r="O96" s="18"/>
      <c r="P96" s="13" t="s">
        <v>293</v>
      </c>
      <c r="Q96" s="12"/>
      <c r="R96" s="12"/>
      <c r="S96" s="12" t="s">
        <v>38</v>
      </c>
    </row>
    <row r="97" spans="1:19" s="5" customFormat="1" x14ac:dyDescent="0.25">
      <c r="F97" s="72">
        <f>SUM(F90:F96)</f>
        <v>15</v>
      </c>
      <c r="I97" s="72">
        <f>SUM(I90:I96)</f>
        <v>2</v>
      </c>
      <c r="J97" s="73">
        <f>SUM(J90:J96)</f>
        <v>13</v>
      </c>
      <c r="M97" s="73">
        <f>SUM(M90:M96)</f>
        <v>5</v>
      </c>
      <c r="N97" s="5">
        <f>SUM(N90:N96)</f>
        <v>2</v>
      </c>
    </row>
    <row r="98" spans="1:19" x14ac:dyDescent="0.25">
      <c r="A98" s="1"/>
      <c r="B98" s="66"/>
      <c r="C98" s="3"/>
      <c r="E98" s="67"/>
      <c r="F98" s="68"/>
      <c r="G98" s="5"/>
      <c r="H98" s="5"/>
      <c r="I98" s="68"/>
      <c r="J98" s="52"/>
      <c r="K98" s="5"/>
      <c r="L98" s="5"/>
      <c r="M98" s="69"/>
      <c r="N98" s="3"/>
      <c r="O98" s="3"/>
      <c r="P98" s="5"/>
      <c r="Q98" s="3"/>
      <c r="R98" s="3"/>
      <c r="S98" s="3"/>
    </row>
    <row r="99" spans="1:19" x14ac:dyDescent="0.25">
      <c r="A99" s="33" t="s">
        <v>0</v>
      </c>
      <c r="B99" s="33" t="s">
        <v>1</v>
      </c>
      <c r="C99" s="32" t="s">
        <v>368</v>
      </c>
      <c r="D99" s="33" t="s">
        <v>3</v>
      </c>
      <c r="E99" s="35" t="s">
        <v>360</v>
      </c>
      <c r="F99" s="38" t="s">
        <v>369</v>
      </c>
      <c r="G99" s="33" t="s">
        <v>364</v>
      </c>
      <c r="H99" s="33" t="s">
        <v>361</v>
      </c>
      <c r="I99" s="38" t="s">
        <v>372</v>
      </c>
      <c r="J99" s="43" t="s">
        <v>373</v>
      </c>
      <c r="K99" s="33" t="s">
        <v>365</v>
      </c>
      <c r="L99" s="33" t="s">
        <v>362</v>
      </c>
      <c r="M99" s="45" t="s">
        <v>372</v>
      </c>
      <c r="N99" s="33" t="s">
        <v>378</v>
      </c>
      <c r="O99" s="33" t="s">
        <v>4</v>
      </c>
      <c r="P99" s="33" t="s">
        <v>5</v>
      </c>
      <c r="Q99" s="33" t="s">
        <v>6</v>
      </c>
      <c r="R99" s="33" t="s">
        <v>7</v>
      </c>
      <c r="S99" s="33" t="s">
        <v>8</v>
      </c>
    </row>
    <row r="100" spans="1:19" x14ac:dyDescent="0.25">
      <c r="A100" s="14">
        <v>44929</v>
      </c>
      <c r="B100" s="15" t="s">
        <v>280</v>
      </c>
      <c r="C100" s="16" t="s">
        <v>146</v>
      </c>
      <c r="D100" s="16" t="s">
        <v>147</v>
      </c>
      <c r="E100" s="36">
        <v>21.5</v>
      </c>
      <c r="F100" s="39">
        <v>0</v>
      </c>
      <c r="G100" s="13">
        <f>F100*E100</f>
        <v>0</v>
      </c>
      <c r="H100" s="13">
        <f>G100/$B$1</f>
        <v>0</v>
      </c>
      <c r="I100" s="39">
        <f t="shared" ref="I100:I108" si="68">ROUNDUP(H100,0)</f>
        <v>0</v>
      </c>
      <c r="J100" s="44">
        <v>4</v>
      </c>
      <c r="K100" s="13">
        <f t="shared" ref="K100" si="69">J100*E100</f>
        <v>86</v>
      </c>
      <c r="L100" s="13">
        <f t="shared" ref="L100:L108" si="70">K100/$B$1</f>
        <v>1.72E-2</v>
      </c>
      <c r="M100" s="46">
        <f t="shared" ref="M100:M108" si="71">ROUNDUP(L100,0)</f>
        <v>1</v>
      </c>
      <c r="N100" s="11">
        <f t="shared" ref="N100:N108" si="72">F100-J100</f>
        <v>-4</v>
      </c>
      <c r="O100" s="18"/>
      <c r="P100" s="13" t="s">
        <v>148</v>
      </c>
      <c r="Q100" s="12"/>
      <c r="R100" s="12"/>
      <c r="S100" s="12" t="s">
        <v>23</v>
      </c>
    </row>
    <row r="101" spans="1:19" x14ac:dyDescent="0.25">
      <c r="A101" s="14">
        <v>44932</v>
      </c>
      <c r="B101" s="15" t="s">
        <v>280</v>
      </c>
      <c r="C101" s="16" t="s">
        <v>146</v>
      </c>
      <c r="D101" s="16" t="s">
        <v>147</v>
      </c>
      <c r="E101" s="36">
        <v>21.5</v>
      </c>
      <c r="F101" s="39">
        <v>0</v>
      </c>
      <c r="G101" s="13">
        <f t="shared" ref="G101:G108" si="73">F101*E101</f>
        <v>0</v>
      </c>
      <c r="H101" s="13">
        <f t="shared" ref="H101:H108" si="74">G101/$B$1</f>
        <v>0</v>
      </c>
      <c r="I101" s="39">
        <f t="shared" si="68"/>
        <v>0</v>
      </c>
      <c r="J101" s="44">
        <v>3</v>
      </c>
      <c r="K101" s="13">
        <f t="shared" ref="K101:K108" si="75">J101*E101</f>
        <v>64.5</v>
      </c>
      <c r="L101" s="13">
        <f t="shared" si="70"/>
        <v>1.29E-2</v>
      </c>
      <c r="M101" s="46">
        <f t="shared" si="71"/>
        <v>1</v>
      </c>
      <c r="N101" s="11">
        <f t="shared" si="72"/>
        <v>-3</v>
      </c>
      <c r="O101" s="18"/>
      <c r="P101" s="13" t="s">
        <v>168</v>
      </c>
      <c r="Q101" s="12"/>
      <c r="R101" s="12"/>
      <c r="S101" s="12" t="s">
        <v>12</v>
      </c>
    </row>
    <row r="102" spans="1:19" x14ac:dyDescent="0.25">
      <c r="A102" s="14">
        <v>44934</v>
      </c>
      <c r="B102" s="15" t="s">
        <v>280</v>
      </c>
      <c r="C102" s="16" t="s">
        <v>146</v>
      </c>
      <c r="D102" s="16" t="s">
        <v>147</v>
      </c>
      <c r="E102" s="36">
        <v>21.5</v>
      </c>
      <c r="F102" s="39">
        <v>0</v>
      </c>
      <c r="G102" s="13">
        <f t="shared" si="73"/>
        <v>0</v>
      </c>
      <c r="H102" s="13">
        <f t="shared" si="74"/>
        <v>0</v>
      </c>
      <c r="I102" s="39">
        <f t="shared" si="68"/>
        <v>0</v>
      </c>
      <c r="J102" s="44">
        <v>7</v>
      </c>
      <c r="K102" s="13">
        <f t="shared" si="75"/>
        <v>150.5</v>
      </c>
      <c r="L102" s="13">
        <f t="shared" si="70"/>
        <v>3.0099999999999998E-2</v>
      </c>
      <c r="M102" s="46">
        <f t="shared" si="71"/>
        <v>1</v>
      </c>
      <c r="N102" s="11">
        <f t="shared" si="72"/>
        <v>-7</v>
      </c>
      <c r="O102" s="18"/>
      <c r="P102" s="13" t="s">
        <v>170</v>
      </c>
      <c r="Q102" s="12"/>
      <c r="R102" s="12"/>
      <c r="S102" s="12" t="s">
        <v>18</v>
      </c>
    </row>
    <row r="103" spans="1:19" x14ac:dyDescent="0.25">
      <c r="A103" s="14">
        <v>44936</v>
      </c>
      <c r="B103" s="15" t="s">
        <v>280</v>
      </c>
      <c r="C103" s="16" t="s">
        <v>146</v>
      </c>
      <c r="D103" s="16" t="s">
        <v>147</v>
      </c>
      <c r="E103" s="36">
        <v>21.5</v>
      </c>
      <c r="F103" s="39">
        <v>0</v>
      </c>
      <c r="G103" s="13">
        <f t="shared" si="73"/>
        <v>0</v>
      </c>
      <c r="H103" s="13">
        <f t="shared" si="74"/>
        <v>0</v>
      </c>
      <c r="I103" s="39">
        <f t="shared" si="68"/>
        <v>0</v>
      </c>
      <c r="J103" s="44">
        <v>6</v>
      </c>
      <c r="K103" s="13">
        <f t="shared" si="75"/>
        <v>129</v>
      </c>
      <c r="L103" s="13">
        <f t="shared" si="70"/>
        <v>2.58E-2</v>
      </c>
      <c r="M103" s="46">
        <f t="shared" si="71"/>
        <v>1</v>
      </c>
      <c r="N103" s="11">
        <f t="shared" si="72"/>
        <v>-6</v>
      </c>
      <c r="O103" s="18"/>
      <c r="P103" s="13" t="s">
        <v>176</v>
      </c>
      <c r="Q103" s="12"/>
      <c r="R103" s="12"/>
      <c r="S103" s="12" t="s">
        <v>13</v>
      </c>
    </row>
    <row r="104" spans="1:19" x14ac:dyDescent="0.25">
      <c r="A104" s="14">
        <v>44945</v>
      </c>
      <c r="B104" s="15" t="s">
        <v>280</v>
      </c>
      <c r="C104" s="16" t="s">
        <v>146</v>
      </c>
      <c r="D104" s="16" t="s">
        <v>147</v>
      </c>
      <c r="E104" s="36">
        <v>21.5</v>
      </c>
      <c r="F104" s="39">
        <v>0</v>
      </c>
      <c r="G104" s="13">
        <f t="shared" si="73"/>
        <v>0</v>
      </c>
      <c r="H104" s="13">
        <f t="shared" si="74"/>
        <v>0</v>
      </c>
      <c r="I104" s="39">
        <f t="shared" si="68"/>
        <v>0</v>
      </c>
      <c r="J104" s="44">
        <v>5</v>
      </c>
      <c r="K104" s="13">
        <f t="shared" si="75"/>
        <v>107.5</v>
      </c>
      <c r="L104" s="13">
        <f t="shared" si="70"/>
        <v>2.1499999999999998E-2</v>
      </c>
      <c r="M104" s="46">
        <f t="shared" si="71"/>
        <v>1</v>
      </c>
      <c r="N104" s="11">
        <f t="shared" si="72"/>
        <v>-5</v>
      </c>
      <c r="O104" s="18"/>
      <c r="P104" s="22" t="s">
        <v>195</v>
      </c>
      <c r="Q104" s="12"/>
      <c r="R104" s="12"/>
      <c r="S104" s="12" t="s">
        <v>13</v>
      </c>
    </row>
    <row r="105" spans="1:19" x14ac:dyDescent="0.25">
      <c r="A105" s="14">
        <v>44946</v>
      </c>
      <c r="B105" s="15" t="s">
        <v>280</v>
      </c>
      <c r="C105" s="18" t="s">
        <v>146</v>
      </c>
      <c r="D105" s="18" t="s">
        <v>147</v>
      </c>
      <c r="E105" s="36">
        <v>21.5</v>
      </c>
      <c r="F105" s="39">
        <v>26</v>
      </c>
      <c r="G105" s="13">
        <f t="shared" si="73"/>
        <v>559</v>
      </c>
      <c r="H105" s="13">
        <f t="shared" si="74"/>
        <v>0.1118</v>
      </c>
      <c r="I105" s="39">
        <f t="shared" si="68"/>
        <v>1</v>
      </c>
      <c r="J105" s="47">
        <v>0</v>
      </c>
      <c r="K105" s="13">
        <f t="shared" si="75"/>
        <v>0</v>
      </c>
      <c r="L105" s="13">
        <f t="shared" si="70"/>
        <v>0</v>
      </c>
      <c r="M105" s="46">
        <f t="shared" si="71"/>
        <v>0</v>
      </c>
      <c r="N105" s="11">
        <f t="shared" si="72"/>
        <v>26</v>
      </c>
      <c r="O105" s="18" t="s">
        <v>95</v>
      </c>
      <c r="P105" s="13" t="s">
        <v>197</v>
      </c>
      <c r="Q105" s="12" t="s">
        <v>198</v>
      </c>
      <c r="R105" s="12" t="s">
        <v>199</v>
      </c>
      <c r="S105" s="12" t="s">
        <v>38</v>
      </c>
    </row>
    <row r="106" spans="1:19" x14ac:dyDescent="0.25">
      <c r="A106" s="14">
        <v>44963</v>
      </c>
      <c r="B106" s="15" t="s">
        <v>280</v>
      </c>
      <c r="C106" s="16" t="s">
        <v>146</v>
      </c>
      <c r="D106" s="18" t="s">
        <v>147</v>
      </c>
      <c r="E106" s="36">
        <v>21.5</v>
      </c>
      <c r="F106" s="39">
        <v>20</v>
      </c>
      <c r="G106" s="13">
        <f t="shared" si="73"/>
        <v>430</v>
      </c>
      <c r="H106" s="13">
        <f t="shared" si="74"/>
        <v>8.5999999999999993E-2</v>
      </c>
      <c r="I106" s="39">
        <f t="shared" si="68"/>
        <v>1</v>
      </c>
      <c r="J106" s="47">
        <v>0</v>
      </c>
      <c r="K106" s="13">
        <f t="shared" si="75"/>
        <v>0</v>
      </c>
      <c r="L106" s="13">
        <f t="shared" si="70"/>
        <v>0</v>
      </c>
      <c r="M106" s="46">
        <f t="shared" si="71"/>
        <v>0</v>
      </c>
      <c r="N106" s="11">
        <f t="shared" si="72"/>
        <v>20</v>
      </c>
      <c r="O106" s="18" t="s">
        <v>24</v>
      </c>
      <c r="P106" s="13" t="s">
        <v>230</v>
      </c>
      <c r="Q106" s="12" t="s">
        <v>41</v>
      </c>
      <c r="R106" s="12" t="s">
        <v>231</v>
      </c>
      <c r="S106" s="12"/>
    </row>
    <row r="107" spans="1:19" x14ac:dyDescent="0.25">
      <c r="A107" s="14">
        <v>45049</v>
      </c>
      <c r="B107" s="15" t="s">
        <v>280</v>
      </c>
      <c r="C107" s="16" t="s">
        <v>146</v>
      </c>
      <c r="D107" s="16" t="s">
        <v>147</v>
      </c>
      <c r="E107" s="36">
        <v>21.5</v>
      </c>
      <c r="F107" s="39">
        <v>0</v>
      </c>
      <c r="G107" s="13">
        <f t="shared" si="73"/>
        <v>0</v>
      </c>
      <c r="H107" s="13">
        <f t="shared" si="74"/>
        <v>0</v>
      </c>
      <c r="I107" s="39">
        <f t="shared" si="68"/>
        <v>0</v>
      </c>
      <c r="J107" s="44">
        <v>1</v>
      </c>
      <c r="K107" s="13">
        <f t="shared" si="75"/>
        <v>21.5</v>
      </c>
      <c r="L107" s="13">
        <f t="shared" si="70"/>
        <v>4.3E-3</v>
      </c>
      <c r="M107" s="46">
        <f t="shared" si="71"/>
        <v>1</v>
      </c>
      <c r="N107" s="11">
        <f t="shared" si="72"/>
        <v>-1</v>
      </c>
      <c r="O107" s="18"/>
      <c r="P107" s="13" t="s">
        <v>282</v>
      </c>
      <c r="Q107" s="12"/>
      <c r="R107" s="12"/>
      <c r="S107" s="12" t="s">
        <v>38</v>
      </c>
    </row>
    <row r="108" spans="1:19" x14ac:dyDescent="0.25">
      <c r="A108" s="14">
        <v>45050</v>
      </c>
      <c r="B108" s="15" t="s">
        <v>280</v>
      </c>
      <c r="C108" s="16" t="s">
        <v>146</v>
      </c>
      <c r="D108" s="16" t="s">
        <v>147</v>
      </c>
      <c r="E108" s="36">
        <v>21.5</v>
      </c>
      <c r="F108" s="39">
        <v>0</v>
      </c>
      <c r="G108" s="13">
        <f t="shared" si="73"/>
        <v>0</v>
      </c>
      <c r="H108" s="13">
        <f t="shared" si="74"/>
        <v>0</v>
      </c>
      <c r="I108" s="39">
        <f t="shared" si="68"/>
        <v>0</v>
      </c>
      <c r="J108" s="44">
        <v>8</v>
      </c>
      <c r="K108" s="13">
        <f t="shared" si="75"/>
        <v>172</v>
      </c>
      <c r="L108" s="13">
        <f t="shared" si="70"/>
        <v>3.44E-2</v>
      </c>
      <c r="M108" s="46">
        <f t="shared" si="71"/>
        <v>1</v>
      </c>
      <c r="N108" s="11">
        <f t="shared" si="72"/>
        <v>-8</v>
      </c>
      <c r="O108" s="18"/>
      <c r="P108" s="13" t="s">
        <v>55</v>
      </c>
      <c r="Q108" s="12"/>
      <c r="R108" s="12"/>
      <c r="S108" s="12" t="s">
        <v>57</v>
      </c>
    </row>
    <row r="109" spans="1:19" s="5" customFormat="1" x14ac:dyDescent="0.25">
      <c r="F109" s="72">
        <f>SUM(F100:F108)</f>
        <v>46</v>
      </c>
      <c r="I109" s="72">
        <f>SUM(I100:I108)</f>
        <v>2</v>
      </c>
      <c r="J109" s="73">
        <f>SUM(J100:J108)</f>
        <v>34</v>
      </c>
      <c r="M109" s="73">
        <f>SUM(M100:M108)</f>
        <v>7</v>
      </c>
      <c r="N109" s="5">
        <f>SUM(N100:N108)</f>
        <v>12</v>
      </c>
    </row>
    <row r="110" spans="1:19" x14ac:dyDescent="0.25">
      <c r="A110" s="1"/>
      <c r="B110" s="66"/>
      <c r="C110" s="3"/>
      <c r="E110" s="67"/>
      <c r="F110" s="68"/>
      <c r="G110" s="5"/>
      <c r="H110" s="5"/>
      <c r="I110" s="68"/>
      <c r="J110" s="52"/>
      <c r="K110" s="5"/>
      <c r="L110" s="5"/>
      <c r="M110" s="69"/>
      <c r="N110" s="3"/>
      <c r="O110" s="3"/>
      <c r="P110" s="5"/>
      <c r="Q110" s="3"/>
      <c r="R110" s="3"/>
      <c r="S110" s="3"/>
    </row>
    <row r="111" spans="1:19" x14ac:dyDescent="0.25">
      <c r="A111" s="33" t="s">
        <v>0</v>
      </c>
      <c r="B111" s="33" t="s">
        <v>1</v>
      </c>
      <c r="C111" s="32" t="s">
        <v>368</v>
      </c>
      <c r="D111" s="33" t="s">
        <v>3</v>
      </c>
      <c r="E111" s="35" t="s">
        <v>360</v>
      </c>
      <c r="F111" s="38" t="s">
        <v>369</v>
      </c>
      <c r="G111" s="33" t="s">
        <v>364</v>
      </c>
      <c r="H111" s="33" t="s">
        <v>361</v>
      </c>
      <c r="I111" s="38" t="s">
        <v>372</v>
      </c>
      <c r="J111" s="43" t="s">
        <v>373</v>
      </c>
      <c r="K111" s="33" t="s">
        <v>365</v>
      </c>
      <c r="L111" s="33" t="s">
        <v>362</v>
      </c>
      <c r="M111" s="45" t="s">
        <v>372</v>
      </c>
      <c r="N111" s="33" t="s">
        <v>378</v>
      </c>
      <c r="O111" s="33" t="s">
        <v>4</v>
      </c>
      <c r="P111" s="33" t="s">
        <v>5</v>
      </c>
      <c r="Q111" s="33" t="s">
        <v>6</v>
      </c>
      <c r="R111" s="33" t="s">
        <v>7</v>
      </c>
      <c r="S111" s="33" t="s">
        <v>8</v>
      </c>
    </row>
    <row r="112" spans="1:19" x14ac:dyDescent="0.25">
      <c r="A112" s="14">
        <v>44958</v>
      </c>
      <c r="B112" s="15" t="s">
        <v>280</v>
      </c>
      <c r="C112" s="18" t="s">
        <v>245</v>
      </c>
      <c r="D112" s="18" t="s">
        <v>194</v>
      </c>
      <c r="E112" s="36">
        <v>42.5</v>
      </c>
      <c r="F112" s="39">
        <v>16</v>
      </c>
      <c r="G112" s="13">
        <f>F112*E112</f>
        <v>680</v>
      </c>
      <c r="H112" s="13">
        <f>G112/$B$1</f>
        <v>0.13600000000000001</v>
      </c>
      <c r="I112" s="39">
        <f t="shared" ref="I112:I115" si="76">ROUNDUP(H112,0)</f>
        <v>1</v>
      </c>
      <c r="J112" s="47">
        <v>0</v>
      </c>
      <c r="K112" s="13">
        <f t="shared" ref="K112" si="77">J112*E112</f>
        <v>0</v>
      </c>
      <c r="L112" s="13">
        <f t="shared" ref="L112:L115" si="78">K112/$B$1</f>
        <v>0</v>
      </c>
      <c r="M112" s="46">
        <f t="shared" ref="M112:M115" si="79">ROUNDUP(L112,0)</f>
        <v>0</v>
      </c>
      <c r="N112" s="11">
        <f t="shared" ref="N112:N115" si="80">F112-J112</f>
        <v>16</v>
      </c>
      <c r="O112" s="18" t="s">
        <v>154</v>
      </c>
      <c r="P112" s="23" t="s">
        <v>221</v>
      </c>
      <c r="Q112" s="12" t="s">
        <v>219</v>
      </c>
      <c r="R112" s="12" t="s">
        <v>222</v>
      </c>
      <c r="S112" s="12"/>
    </row>
    <row r="113" spans="1:19" x14ac:dyDescent="0.25">
      <c r="A113" s="14">
        <v>44967</v>
      </c>
      <c r="B113" s="15" t="s">
        <v>280</v>
      </c>
      <c r="C113" s="18" t="s">
        <v>245</v>
      </c>
      <c r="D113" s="18" t="s">
        <v>194</v>
      </c>
      <c r="E113" s="36">
        <v>42.5</v>
      </c>
      <c r="F113" s="39">
        <v>0</v>
      </c>
      <c r="G113" s="13">
        <f t="shared" ref="G113:G115" si="81">F113*E113</f>
        <v>0</v>
      </c>
      <c r="H113" s="13">
        <f t="shared" ref="H113:H115" si="82">G113/$B$1</f>
        <v>0</v>
      </c>
      <c r="I113" s="39">
        <f t="shared" si="76"/>
        <v>0</v>
      </c>
      <c r="J113" s="47">
        <v>2</v>
      </c>
      <c r="K113" s="13">
        <f t="shared" ref="K113:K115" si="83">J113*E113</f>
        <v>85</v>
      </c>
      <c r="L113" s="13">
        <f t="shared" si="78"/>
        <v>1.7000000000000001E-2</v>
      </c>
      <c r="M113" s="46">
        <f t="shared" si="79"/>
        <v>1</v>
      </c>
      <c r="N113" s="11">
        <f t="shared" si="80"/>
        <v>-2</v>
      </c>
      <c r="O113" s="18" t="s">
        <v>24</v>
      </c>
      <c r="P113" s="13" t="s">
        <v>233</v>
      </c>
      <c r="Q113" s="12" t="s">
        <v>234</v>
      </c>
      <c r="R113" s="12" t="s">
        <v>235</v>
      </c>
      <c r="S113" s="12"/>
    </row>
    <row r="114" spans="1:19" x14ac:dyDescent="0.25">
      <c r="A114" s="14">
        <v>44970</v>
      </c>
      <c r="B114" s="15" t="s">
        <v>280</v>
      </c>
      <c r="C114" s="18" t="s">
        <v>245</v>
      </c>
      <c r="D114" s="18" t="s">
        <v>194</v>
      </c>
      <c r="E114" s="36">
        <v>42.5</v>
      </c>
      <c r="F114" s="39">
        <v>2</v>
      </c>
      <c r="G114" s="13">
        <f t="shared" si="81"/>
        <v>85</v>
      </c>
      <c r="H114" s="13">
        <f t="shared" si="82"/>
        <v>1.7000000000000001E-2</v>
      </c>
      <c r="I114" s="39">
        <f t="shared" si="76"/>
        <v>1</v>
      </c>
      <c r="J114" s="47">
        <v>0</v>
      </c>
      <c r="K114" s="13">
        <f t="shared" si="83"/>
        <v>0</v>
      </c>
      <c r="L114" s="13">
        <f t="shared" si="78"/>
        <v>0</v>
      </c>
      <c r="M114" s="46">
        <f t="shared" si="79"/>
        <v>0</v>
      </c>
      <c r="N114" s="11">
        <f t="shared" si="80"/>
        <v>2</v>
      </c>
      <c r="O114" s="18" t="s">
        <v>24</v>
      </c>
      <c r="P114" s="13" t="s">
        <v>242</v>
      </c>
      <c r="Q114" s="12" t="s">
        <v>243</v>
      </c>
      <c r="R114" s="12" t="s">
        <v>244</v>
      </c>
      <c r="S114" s="12"/>
    </row>
    <row r="115" spans="1:19" x14ac:dyDescent="0.25">
      <c r="A115" s="14">
        <v>45054</v>
      </c>
      <c r="B115" s="15" t="s">
        <v>280</v>
      </c>
      <c r="C115" s="18" t="s">
        <v>245</v>
      </c>
      <c r="D115" s="19" t="s">
        <v>194</v>
      </c>
      <c r="E115" s="36">
        <v>42.5</v>
      </c>
      <c r="F115" s="39">
        <v>0</v>
      </c>
      <c r="G115" s="13">
        <f t="shared" si="81"/>
        <v>0</v>
      </c>
      <c r="H115" s="13">
        <f t="shared" si="82"/>
        <v>0</v>
      </c>
      <c r="I115" s="39">
        <f t="shared" si="76"/>
        <v>0</v>
      </c>
      <c r="J115" s="47">
        <v>2</v>
      </c>
      <c r="K115" s="13">
        <f t="shared" si="83"/>
        <v>85</v>
      </c>
      <c r="L115" s="13">
        <f t="shared" si="78"/>
        <v>1.7000000000000001E-2</v>
      </c>
      <c r="M115" s="46">
        <f t="shared" si="79"/>
        <v>1</v>
      </c>
      <c r="N115" s="11">
        <f t="shared" si="80"/>
        <v>-2</v>
      </c>
      <c r="O115" s="18" t="s">
        <v>24</v>
      </c>
      <c r="P115" s="13" t="s">
        <v>290</v>
      </c>
      <c r="Q115" s="12" t="s">
        <v>52</v>
      </c>
      <c r="R115" s="12" t="s">
        <v>291</v>
      </c>
      <c r="S115" s="12"/>
    </row>
    <row r="116" spans="1:19" x14ac:dyDescent="0.25">
      <c r="F116" s="62">
        <f>SUM(F112:F115)</f>
        <v>18</v>
      </c>
      <c r="I116" s="62">
        <f>SUM(I112:I115)</f>
        <v>2</v>
      </c>
      <c r="J116" s="63">
        <f>SUM(J112:J115)</f>
        <v>4</v>
      </c>
      <c r="M116" s="63">
        <f>SUM(M112:M115)</f>
        <v>2</v>
      </c>
      <c r="N116" s="5">
        <f>SUM(N112:N115)</f>
        <v>14</v>
      </c>
    </row>
    <row r="117" spans="1:19" x14ac:dyDescent="0.25">
      <c r="A117" s="1"/>
      <c r="B117" s="66"/>
      <c r="C117" s="3"/>
      <c r="E117" s="67"/>
      <c r="F117" s="68"/>
      <c r="G117" s="5"/>
      <c r="H117" s="5"/>
      <c r="I117" s="68"/>
      <c r="J117" s="52"/>
      <c r="K117" s="5"/>
      <c r="L117" s="5"/>
      <c r="M117" s="69"/>
      <c r="N117" s="3"/>
      <c r="O117" s="3"/>
      <c r="P117" s="5"/>
      <c r="Q117" s="3"/>
      <c r="R117" s="3"/>
      <c r="S117" s="3"/>
    </row>
    <row r="118" spans="1:19" x14ac:dyDescent="0.25">
      <c r="A118" s="33" t="s">
        <v>0</v>
      </c>
      <c r="B118" s="33" t="s">
        <v>1</v>
      </c>
      <c r="C118" s="32" t="s">
        <v>368</v>
      </c>
      <c r="D118" s="33" t="s">
        <v>3</v>
      </c>
      <c r="E118" s="35" t="s">
        <v>360</v>
      </c>
      <c r="F118" s="38" t="s">
        <v>369</v>
      </c>
      <c r="G118" s="33" t="s">
        <v>364</v>
      </c>
      <c r="H118" s="33" t="s">
        <v>361</v>
      </c>
      <c r="I118" s="38" t="s">
        <v>372</v>
      </c>
      <c r="J118" s="43" t="s">
        <v>373</v>
      </c>
      <c r="K118" s="33" t="s">
        <v>365</v>
      </c>
      <c r="L118" s="33" t="s">
        <v>362</v>
      </c>
      <c r="M118" s="45" t="s">
        <v>372</v>
      </c>
      <c r="N118" s="33" t="s">
        <v>378</v>
      </c>
      <c r="O118" s="33" t="s">
        <v>4</v>
      </c>
      <c r="P118" s="33" t="s">
        <v>5</v>
      </c>
      <c r="Q118" s="33" t="s">
        <v>6</v>
      </c>
      <c r="R118" s="33" t="s">
        <v>7</v>
      </c>
      <c r="S118" s="33" t="s">
        <v>8</v>
      </c>
    </row>
    <row r="119" spans="1:19" x14ac:dyDescent="0.25">
      <c r="A119" s="14">
        <v>44949</v>
      </c>
      <c r="B119" s="15" t="s">
        <v>280</v>
      </c>
      <c r="C119" s="16" t="s">
        <v>152</v>
      </c>
      <c r="D119" s="16" t="s">
        <v>153</v>
      </c>
      <c r="E119" s="36">
        <v>16.100000000000001</v>
      </c>
      <c r="F119" s="39">
        <v>0</v>
      </c>
      <c r="G119" s="12">
        <f>F119*E119</f>
        <v>0</v>
      </c>
      <c r="H119" s="13">
        <f>G119/$B$1</f>
        <v>0</v>
      </c>
      <c r="I119" s="39">
        <f t="shared" ref="I119:I122" si="84">ROUNDUP(H119,0)</f>
        <v>0</v>
      </c>
      <c r="J119" s="44">
        <v>1</v>
      </c>
      <c r="K119" s="13">
        <f t="shared" ref="K119" si="85">J119*E119</f>
        <v>16.100000000000001</v>
      </c>
      <c r="L119" s="13">
        <f t="shared" ref="L119:L122" si="86">K119/$B$1</f>
        <v>3.2200000000000002E-3</v>
      </c>
      <c r="M119" s="46">
        <f t="shared" ref="M119:M122" si="87">ROUNDUP(L119,0)</f>
        <v>1</v>
      </c>
      <c r="N119" s="11">
        <f t="shared" ref="N119:N122" si="88">F119-J119</f>
        <v>-1</v>
      </c>
      <c r="O119" s="18"/>
      <c r="P119" s="22" t="s">
        <v>208</v>
      </c>
      <c r="Q119" s="12"/>
      <c r="R119" s="12"/>
      <c r="S119" s="12" t="s">
        <v>13</v>
      </c>
    </row>
    <row r="120" spans="1:19" x14ac:dyDescent="0.25">
      <c r="A120" s="14">
        <v>44985</v>
      </c>
      <c r="B120" s="15" t="s">
        <v>280</v>
      </c>
      <c r="C120" s="16" t="s">
        <v>152</v>
      </c>
      <c r="D120" s="19" t="s">
        <v>153</v>
      </c>
      <c r="E120" s="36">
        <v>16.100000000000001</v>
      </c>
      <c r="F120" s="39">
        <v>4</v>
      </c>
      <c r="G120" s="12">
        <f t="shared" ref="G120:G122" si="89">F120*E120</f>
        <v>64.400000000000006</v>
      </c>
      <c r="H120" s="13">
        <f t="shared" ref="H120:H122" si="90">G120/$B$1</f>
        <v>1.2880000000000001E-2</v>
      </c>
      <c r="I120" s="39">
        <f t="shared" si="84"/>
        <v>1</v>
      </c>
      <c r="J120" s="47">
        <v>0</v>
      </c>
      <c r="K120" s="13">
        <f t="shared" ref="K120:K122" si="91">J120*E120</f>
        <v>0</v>
      </c>
      <c r="L120" s="13">
        <f t="shared" si="86"/>
        <v>0</v>
      </c>
      <c r="M120" s="46">
        <f t="shared" si="87"/>
        <v>0</v>
      </c>
      <c r="N120" s="11">
        <f t="shared" si="88"/>
        <v>4</v>
      </c>
      <c r="O120" s="18" t="s">
        <v>154</v>
      </c>
      <c r="P120" s="23" t="s">
        <v>255</v>
      </c>
      <c r="Q120" s="12" t="s">
        <v>219</v>
      </c>
      <c r="R120" s="12" t="s">
        <v>256</v>
      </c>
      <c r="S120" s="12" t="s">
        <v>18</v>
      </c>
    </row>
    <row r="121" spans="1:19" x14ac:dyDescent="0.25">
      <c r="A121" s="14">
        <v>45050</v>
      </c>
      <c r="B121" s="15" t="s">
        <v>280</v>
      </c>
      <c r="C121" s="16" t="s">
        <v>152</v>
      </c>
      <c r="D121" s="19" t="s">
        <v>153</v>
      </c>
      <c r="E121" s="36">
        <v>16.100000000000001</v>
      </c>
      <c r="F121" s="39">
        <v>6</v>
      </c>
      <c r="G121" s="12">
        <f t="shared" si="89"/>
        <v>96.600000000000009</v>
      </c>
      <c r="H121" s="13">
        <f t="shared" si="90"/>
        <v>1.932E-2</v>
      </c>
      <c r="I121" s="39">
        <f t="shared" si="84"/>
        <v>1</v>
      </c>
      <c r="J121" s="47">
        <v>0</v>
      </c>
      <c r="K121" s="13">
        <f t="shared" si="91"/>
        <v>0</v>
      </c>
      <c r="L121" s="13">
        <f t="shared" si="86"/>
        <v>0</v>
      </c>
      <c r="M121" s="46">
        <f t="shared" si="87"/>
        <v>0</v>
      </c>
      <c r="N121" s="11">
        <f t="shared" si="88"/>
        <v>6</v>
      </c>
      <c r="O121" s="18" t="s">
        <v>24</v>
      </c>
      <c r="P121" s="13" t="s">
        <v>284</v>
      </c>
      <c r="Q121" s="12" t="s">
        <v>52</v>
      </c>
      <c r="R121" s="12" t="s">
        <v>285</v>
      </c>
      <c r="S121" s="12"/>
    </row>
    <row r="122" spans="1:19" x14ac:dyDescent="0.25">
      <c r="A122" s="14">
        <v>45054</v>
      </c>
      <c r="B122" s="15" t="s">
        <v>280</v>
      </c>
      <c r="C122" s="16" t="s">
        <v>152</v>
      </c>
      <c r="D122" s="16" t="s">
        <v>153</v>
      </c>
      <c r="E122" s="36">
        <v>16.100000000000001</v>
      </c>
      <c r="F122" s="39">
        <v>0</v>
      </c>
      <c r="G122" s="12">
        <f t="shared" si="89"/>
        <v>0</v>
      </c>
      <c r="H122" s="13">
        <f t="shared" si="90"/>
        <v>0</v>
      </c>
      <c r="I122" s="39">
        <f t="shared" si="84"/>
        <v>0</v>
      </c>
      <c r="J122" s="44">
        <v>1</v>
      </c>
      <c r="K122" s="13">
        <f t="shared" si="91"/>
        <v>16.100000000000001</v>
      </c>
      <c r="L122" s="13">
        <f t="shared" si="86"/>
        <v>3.2200000000000002E-3</v>
      </c>
      <c r="M122" s="46">
        <f t="shared" si="87"/>
        <v>1</v>
      </c>
      <c r="N122" s="11">
        <f t="shared" si="88"/>
        <v>-1</v>
      </c>
      <c r="O122" s="18"/>
      <c r="P122" s="13" t="s">
        <v>294</v>
      </c>
      <c r="Q122" s="12"/>
      <c r="R122" s="12"/>
      <c r="S122" s="12" t="s">
        <v>38</v>
      </c>
    </row>
    <row r="123" spans="1:19" x14ac:dyDescent="0.25">
      <c r="F123" s="62">
        <f>SUM(F119:F122)</f>
        <v>10</v>
      </c>
      <c r="I123" s="62">
        <f>SUM(I119:I122)</f>
        <v>2</v>
      </c>
      <c r="J123" s="63">
        <f>SUM(J119:J122)</f>
        <v>2</v>
      </c>
      <c r="M123" s="63">
        <f>SUM(M119:M122)</f>
        <v>2</v>
      </c>
      <c r="N123" s="5">
        <f>SUM(N119:N122)</f>
        <v>8</v>
      </c>
    </row>
    <row r="124" spans="1:19" x14ac:dyDescent="0.25">
      <c r="A124" s="1"/>
      <c r="B124" s="66"/>
      <c r="C124" s="3"/>
      <c r="E124" s="67"/>
      <c r="F124" s="68"/>
      <c r="G124" s="5"/>
      <c r="H124" s="5"/>
      <c r="I124" s="68"/>
      <c r="J124" s="52"/>
      <c r="K124" s="5"/>
      <c r="L124" s="5"/>
      <c r="M124" s="69"/>
      <c r="N124" s="3"/>
      <c r="O124" s="3"/>
      <c r="P124" s="5"/>
      <c r="Q124" s="3"/>
      <c r="R124" s="3"/>
      <c r="S124" s="3"/>
    </row>
    <row r="125" spans="1:19" x14ac:dyDescent="0.25">
      <c r="A125" s="33" t="s">
        <v>0</v>
      </c>
      <c r="B125" s="33" t="s">
        <v>1</v>
      </c>
      <c r="C125" s="32" t="s">
        <v>368</v>
      </c>
      <c r="D125" s="33" t="s">
        <v>3</v>
      </c>
      <c r="E125" s="35" t="s">
        <v>360</v>
      </c>
      <c r="F125" s="38" t="s">
        <v>369</v>
      </c>
      <c r="G125" s="33" t="s">
        <v>364</v>
      </c>
      <c r="H125" s="33" t="s">
        <v>361</v>
      </c>
      <c r="I125" s="38" t="s">
        <v>372</v>
      </c>
      <c r="J125" s="43" t="s">
        <v>373</v>
      </c>
      <c r="K125" s="33" t="s">
        <v>365</v>
      </c>
      <c r="L125" s="33" t="s">
        <v>362</v>
      </c>
      <c r="M125" s="45" t="s">
        <v>372</v>
      </c>
      <c r="N125" s="33" t="s">
        <v>378</v>
      </c>
      <c r="O125" s="33" t="s">
        <v>4</v>
      </c>
      <c r="P125" s="33" t="s">
        <v>5</v>
      </c>
      <c r="Q125" s="33" t="s">
        <v>6</v>
      </c>
      <c r="R125" s="33" t="s">
        <v>7</v>
      </c>
      <c r="S125" s="33" t="s">
        <v>8</v>
      </c>
    </row>
    <row r="126" spans="1:19" x14ac:dyDescent="0.25">
      <c r="A126" s="14">
        <v>44932</v>
      </c>
      <c r="B126" s="15" t="s">
        <v>280</v>
      </c>
      <c r="C126" s="16" t="s">
        <v>164</v>
      </c>
      <c r="D126" s="16" t="s">
        <v>165</v>
      </c>
      <c r="E126" s="36">
        <v>21.2</v>
      </c>
      <c r="F126" s="39">
        <v>0</v>
      </c>
      <c r="G126" s="13">
        <f>F126*E126</f>
        <v>0</v>
      </c>
      <c r="H126" s="13">
        <f>G126/$B$1</f>
        <v>0</v>
      </c>
      <c r="I126" s="39">
        <f t="shared" ref="I126:I145" si="92">ROUNDUP(H126,0)</f>
        <v>0</v>
      </c>
      <c r="J126" s="44">
        <v>2</v>
      </c>
      <c r="K126" s="13">
        <f t="shared" ref="K126" si="93">J126*E126</f>
        <v>42.4</v>
      </c>
      <c r="L126" s="13">
        <f t="shared" ref="L126:L145" si="94">K126/$B$1</f>
        <v>8.4799999999999997E-3</v>
      </c>
      <c r="M126" s="46">
        <f t="shared" ref="M126:M145" si="95">ROUNDUP(L126,0)</f>
        <v>1</v>
      </c>
      <c r="N126" s="11">
        <f t="shared" ref="N126:N145" si="96">F126-J126</f>
        <v>-2</v>
      </c>
      <c r="O126" s="18"/>
      <c r="P126" s="13" t="s">
        <v>163</v>
      </c>
      <c r="Q126" s="12"/>
      <c r="R126" s="12"/>
      <c r="S126" s="12" t="s">
        <v>12</v>
      </c>
    </row>
    <row r="127" spans="1:19" x14ac:dyDescent="0.25">
      <c r="A127" s="14">
        <v>44933</v>
      </c>
      <c r="B127" s="15" t="s">
        <v>280</v>
      </c>
      <c r="C127" s="16" t="s">
        <v>164</v>
      </c>
      <c r="D127" s="16" t="s">
        <v>165</v>
      </c>
      <c r="E127" s="36">
        <v>21.2</v>
      </c>
      <c r="F127" s="39">
        <v>0</v>
      </c>
      <c r="G127" s="13">
        <f t="shared" ref="G127:G145" si="97">F127*E127</f>
        <v>0</v>
      </c>
      <c r="H127" s="13">
        <f t="shared" ref="H127:H145" si="98">G127/$B$1</f>
        <v>0</v>
      </c>
      <c r="I127" s="39">
        <f t="shared" si="92"/>
        <v>0</v>
      </c>
      <c r="J127" s="44">
        <v>3</v>
      </c>
      <c r="K127" s="13">
        <f t="shared" ref="K127:K145" si="99">J127*E127</f>
        <v>63.599999999999994</v>
      </c>
      <c r="L127" s="13">
        <f t="shared" si="94"/>
        <v>1.2719999999999999E-2</v>
      </c>
      <c r="M127" s="46">
        <f t="shared" si="95"/>
        <v>1</v>
      </c>
      <c r="N127" s="11">
        <f t="shared" si="96"/>
        <v>-3</v>
      </c>
      <c r="O127" s="18"/>
      <c r="P127" s="13" t="s">
        <v>169</v>
      </c>
      <c r="Q127" s="12"/>
      <c r="R127" s="12"/>
      <c r="S127" s="12" t="s">
        <v>23</v>
      </c>
    </row>
    <row r="128" spans="1:19" x14ac:dyDescent="0.25">
      <c r="A128" s="14">
        <v>44935</v>
      </c>
      <c r="B128" s="15" t="s">
        <v>280</v>
      </c>
      <c r="C128" s="16" t="s">
        <v>164</v>
      </c>
      <c r="D128" s="18" t="s">
        <v>165</v>
      </c>
      <c r="E128" s="36">
        <v>21.2</v>
      </c>
      <c r="F128" s="39">
        <v>6</v>
      </c>
      <c r="G128" s="13">
        <f t="shared" si="97"/>
        <v>127.19999999999999</v>
      </c>
      <c r="H128" s="13">
        <f t="shared" si="98"/>
        <v>2.5439999999999997E-2</v>
      </c>
      <c r="I128" s="39">
        <f t="shared" si="92"/>
        <v>1</v>
      </c>
      <c r="J128" s="47">
        <v>0</v>
      </c>
      <c r="K128" s="13">
        <f t="shared" si="99"/>
        <v>0</v>
      </c>
      <c r="L128" s="13">
        <f t="shared" si="94"/>
        <v>0</v>
      </c>
      <c r="M128" s="46">
        <f t="shared" si="95"/>
        <v>0</v>
      </c>
      <c r="N128" s="11">
        <f t="shared" si="96"/>
        <v>6</v>
      </c>
      <c r="O128" s="18" t="s">
        <v>24</v>
      </c>
      <c r="P128" s="13" t="s">
        <v>172</v>
      </c>
      <c r="Q128" s="12" t="s">
        <v>26</v>
      </c>
      <c r="R128" s="12" t="s">
        <v>173</v>
      </c>
      <c r="S128" s="12" t="s">
        <v>21</v>
      </c>
    </row>
    <row r="129" spans="1:19" x14ac:dyDescent="0.25">
      <c r="A129" s="14">
        <v>44936</v>
      </c>
      <c r="B129" s="15" t="s">
        <v>280</v>
      </c>
      <c r="C129" s="16" t="s">
        <v>164</v>
      </c>
      <c r="D129" s="16" t="s">
        <v>165</v>
      </c>
      <c r="E129" s="36">
        <v>21.2</v>
      </c>
      <c r="F129" s="39">
        <v>0</v>
      </c>
      <c r="G129" s="13">
        <f t="shared" si="97"/>
        <v>0</v>
      </c>
      <c r="H129" s="13">
        <f t="shared" si="98"/>
        <v>0</v>
      </c>
      <c r="I129" s="39">
        <f t="shared" si="92"/>
        <v>0</v>
      </c>
      <c r="J129" s="44">
        <v>6</v>
      </c>
      <c r="K129" s="13">
        <f t="shared" si="99"/>
        <v>127.19999999999999</v>
      </c>
      <c r="L129" s="13">
        <f t="shared" si="94"/>
        <v>2.5439999999999997E-2</v>
      </c>
      <c r="M129" s="46">
        <f t="shared" si="95"/>
        <v>1</v>
      </c>
      <c r="N129" s="11">
        <f t="shared" si="96"/>
        <v>-6</v>
      </c>
      <c r="O129" s="18"/>
      <c r="P129" s="13" t="s">
        <v>177</v>
      </c>
      <c r="Q129" s="12"/>
      <c r="R129" s="12"/>
      <c r="S129" s="12" t="s">
        <v>12</v>
      </c>
    </row>
    <row r="130" spans="1:19" x14ac:dyDescent="0.25">
      <c r="A130" s="14">
        <v>44940</v>
      </c>
      <c r="B130" s="15" t="s">
        <v>280</v>
      </c>
      <c r="C130" s="16" t="s">
        <v>164</v>
      </c>
      <c r="D130" s="16" t="s">
        <v>165</v>
      </c>
      <c r="E130" s="36">
        <v>21.2</v>
      </c>
      <c r="F130" s="39">
        <v>0</v>
      </c>
      <c r="G130" s="13">
        <f t="shared" si="97"/>
        <v>0</v>
      </c>
      <c r="H130" s="13">
        <f t="shared" si="98"/>
        <v>0</v>
      </c>
      <c r="I130" s="39">
        <f t="shared" si="92"/>
        <v>0</v>
      </c>
      <c r="J130" s="44">
        <v>1</v>
      </c>
      <c r="K130" s="13">
        <f t="shared" si="99"/>
        <v>21.2</v>
      </c>
      <c r="L130" s="13">
        <f t="shared" si="94"/>
        <v>4.2399999999999998E-3</v>
      </c>
      <c r="M130" s="46">
        <f t="shared" si="95"/>
        <v>1</v>
      </c>
      <c r="N130" s="11">
        <f t="shared" si="96"/>
        <v>-1</v>
      </c>
      <c r="O130" s="18"/>
      <c r="P130" s="13" t="s">
        <v>190</v>
      </c>
      <c r="Q130" s="12"/>
      <c r="R130" s="12"/>
      <c r="S130" s="12" t="s">
        <v>13</v>
      </c>
    </row>
    <row r="131" spans="1:19" x14ac:dyDescent="0.25">
      <c r="A131" s="14">
        <v>44943</v>
      </c>
      <c r="B131" s="15" t="s">
        <v>280</v>
      </c>
      <c r="C131" s="16" t="s">
        <v>164</v>
      </c>
      <c r="D131" s="16" t="s">
        <v>165</v>
      </c>
      <c r="E131" s="36">
        <v>21.2</v>
      </c>
      <c r="F131" s="39">
        <v>0</v>
      </c>
      <c r="G131" s="13">
        <f t="shared" si="97"/>
        <v>0</v>
      </c>
      <c r="H131" s="13">
        <f t="shared" si="98"/>
        <v>0</v>
      </c>
      <c r="I131" s="39">
        <f t="shared" si="92"/>
        <v>0</v>
      </c>
      <c r="J131" s="44">
        <v>3</v>
      </c>
      <c r="K131" s="13">
        <f t="shared" si="99"/>
        <v>63.599999999999994</v>
      </c>
      <c r="L131" s="13">
        <f t="shared" si="94"/>
        <v>1.2719999999999999E-2</v>
      </c>
      <c r="M131" s="46">
        <f t="shared" si="95"/>
        <v>1</v>
      </c>
      <c r="N131" s="11">
        <f t="shared" si="96"/>
        <v>-3</v>
      </c>
      <c r="O131" s="18"/>
      <c r="P131" s="13" t="s">
        <v>192</v>
      </c>
      <c r="Q131" s="12"/>
      <c r="R131" s="12"/>
      <c r="S131" s="12" t="s">
        <v>11</v>
      </c>
    </row>
    <row r="132" spans="1:19" x14ac:dyDescent="0.25">
      <c r="A132" s="14">
        <v>44945</v>
      </c>
      <c r="B132" s="15" t="s">
        <v>280</v>
      </c>
      <c r="C132" s="16" t="s">
        <v>164</v>
      </c>
      <c r="D132" s="18" t="s">
        <v>165</v>
      </c>
      <c r="E132" s="36">
        <v>21.2</v>
      </c>
      <c r="F132" s="39">
        <v>5</v>
      </c>
      <c r="G132" s="13">
        <f t="shared" si="97"/>
        <v>106</v>
      </c>
      <c r="H132" s="13">
        <f t="shared" si="98"/>
        <v>2.12E-2</v>
      </c>
      <c r="I132" s="39">
        <f t="shared" si="92"/>
        <v>1</v>
      </c>
      <c r="J132" s="47">
        <v>0</v>
      </c>
      <c r="K132" s="13">
        <f t="shared" si="99"/>
        <v>0</v>
      </c>
      <c r="L132" s="13">
        <f t="shared" si="94"/>
        <v>0</v>
      </c>
      <c r="M132" s="46">
        <f t="shared" si="95"/>
        <v>0</v>
      </c>
      <c r="N132" s="11">
        <f t="shared" si="96"/>
        <v>5</v>
      </c>
      <c r="O132" s="18" t="s">
        <v>29</v>
      </c>
      <c r="P132" s="13" t="s">
        <v>30</v>
      </c>
      <c r="Q132" s="12" t="s">
        <v>31</v>
      </c>
      <c r="R132" s="12" t="s">
        <v>32</v>
      </c>
      <c r="S132" s="12" t="s">
        <v>18</v>
      </c>
    </row>
    <row r="133" spans="1:19" x14ac:dyDescent="0.25">
      <c r="A133" s="14">
        <v>44947</v>
      </c>
      <c r="B133" s="15" t="s">
        <v>280</v>
      </c>
      <c r="C133" s="16" t="s">
        <v>164</v>
      </c>
      <c r="D133" s="16" t="s">
        <v>165</v>
      </c>
      <c r="E133" s="36">
        <v>21.2</v>
      </c>
      <c r="F133" s="39">
        <v>0</v>
      </c>
      <c r="G133" s="13">
        <f t="shared" si="97"/>
        <v>0</v>
      </c>
      <c r="H133" s="13">
        <f t="shared" si="98"/>
        <v>0</v>
      </c>
      <c r="I133" s="39">
        <f t="shared" si="92"/>
        <v>0</v>
      </c>
      <c r="J133" s="44">
        <v>3</v>
      </c>
      <c r="K133" s="13">
        <f t="shared" si="99"/>
        <v>63.599999999999994</v>
      </c>
      <c r="L133" s="13">
        <f t="shared" si="94"/>
        <v>1.2719999999999999E-2</v>
      </c>
      <c r="M133" s="46">
        <f t="shared" si="95"/>
        <v>1</v>
      </c>
      <c r="N133" s="11">
        <f t="shared" si="96"/>
        <v>-3</v>
      </c>
      <c r="O133" s="18"/>
      <c r="P133" s="22" t="s">
        <v>33</v>
      </c>
      <c r="Q133" s="12"/>
      <c r="R133" s="12"/>
      <c r="S133" s="12" t="s">
        <v>21</v>
      </c>
    </row>
    <row r="134" spans="1:19" x14ac:dyDescent="0.25">
      <c r="A134" s="14">
        <v>44949</v>
      </c>
      <c r="B134" s="15" t="s">
        <v>280</v>
      </c>
      <c r="C134" s="16" t="s">
        <v>164</v>
      </c>
      <c r="D134" s="16" t="s">
        <v>165</v>
      </c>
      <c r="E134" s="36">
        <v>21.2</v>
      </c>
      <c r="F134" s="39">
        <v>0</v>
      </c>
      <c r="G134" s="13">
        <f t="shared" si="97"/>
        <v>0</v>
      </c>
      <c r="H134" s="13">
        <f t="shared" si="98"/>
        <v>0</v>
      </c>
      <c r="I134" s="39">
        <f t="shared" si="92"/>
        <v>0</v>
      </c>
      <c r="J134" s="44">
        <v>4</v>
      </c>
      <c r="K134" s="13">
        <f t="shared" si="99"/>
        <v>84.8</v>
      </c>
      <c r="L134" s="13">
        <f t="shared" si="94"/>
        <v>1.6959999999999999E-2</v>
      </c>
      <c r="M134" s="46">
        <f t="shared" si="95"/>
        <v>1</v>
      </c>
      <c r="N134" s="11">
        <f t="shared" si="96"/>
        <v>-4</v>
      </c>
      <c r="O134" s="18"/>
      <c r="P134" s="22" t="s">
        <v>208</v>
      </c>
      <c r="Q134" s="12"/>
      <c r="R134" s="12"/>
      <c r="S134" s="12" t="s">
        <v>13</v>
      </c>
    </row>
    <row r="135" spans="1:19" x14ac:dyDescent="0.25">
      <c r="A135" s="14">
        <v>44958</v>
      </c>
      <c r="B135" s="15" t="s">
        <v>280</v>
      </c>
      <c r="C135" s="16" t="s">
        <v>164</v>
      </c>
      <c r="D135" s="18" t="s">
        <v>165</v>
      </c>
      <c r="E135" s="36">
        <v>21.2</v>
      </c>
      <c r="F135" s="39">
        <v>32</v>
      </c>
      <c r="G135" s="13">
        <f t="shared" si="97"/>
        <v>678.4</v>
      </c>
      <c r="H135" s="13">
        <f t="shared" si="98"/>
        <v>0.13568</v>
      </c>
      <c r="I135" s="39">
        <f t="shared" si="92"/>
        <v>1</v>
      </c>
      <c r="J135" s="47">
        <v>0</v>
      </c>
      <c r="K135" s="13">
        <f t="shared" si="99"/>
        <v>0</v>
      </c>
      <c r="L135" s="13">
        <f t="shared" si="94"/>
        <v>0</v>
      </c>
      <c r="M135" s="46">
        <f t="shared" si="95"/>
        <v>0</v>
      </c>
      <c r="N135" s="11">
        <f t="shared" si="96"/>
        <v>32</v>
      </c>
      <c r="O135" s="18" t="s">
        <v>154</v>
      </c>
      <c r="P135" s="23" t="s">
        <v>218</v>
      </c>
      <c r="Q135" s="12" t="s">
        <v>219</v>
      </c>
      <c r="R135" s="12" t="s">
        <v>220</v>
      </c>
      <c r="S135" s="12"/>
    </row>
    <row r="136" spans="1:19" x14ac:dyDescent="0.25">
      <c r="A136" s="14">
        <v>44958</v>
      </c>
      <c r="B136" s="15" t="s">
        <v>280</v>
      </c>
      <c r="C136" s="16" t="s">
        <v>164</v>
      </c>
      <c r="D136" s="16" t="s">
        <v>165</v>
      </c>
      <c r="E136" s="36">
        <v>21.2</v>
      </c>
      <c r="F136" s="39">
        <v>0</v>
      </c>
      <c r="G136" s="13">
        <f t="shared" si="97"/>
        <v>0</v>
      </c>
      <c r="H136" s="13">
        <f t="shared" si="98"/>
        <v>0</v>
      </c>
      <c r="I136" s="39">
        <f t="shared" si="92"/>
        <v>0</v>
      </c>
      <c r="J136" s="44">
        <v>1</v>
      </c>
      <c r="K136" s="13">
        <f t="shared" si="99"/>
        <v>21.2</v>
      </c>
      <c r="L136" s="13">
        <f t="shared" si="94"/>
        <v>4.2399999999999998E-3</v>
      </c>
      <c r="M136" s="46">
        <f t="shared" si="95"/>
        <v>1</v>
      </c>
      <c r="N136" s="11">
        <f t="shared" si="96"/>
        <v>-1</v>
      </c>
      <c r="O136" s="18"/>
      <c r="P136" s="13" t="s">
        <v>39</v>
      </c>
      <c r="Q136" s="12"/>
      <c r="R136" s="12"/>
      <c r="S136" s="12" t="s">
        <v>23</v>
      </c>
    </row>
    <row r="137" spans="1:19" x14ac:dyDescent="0.25">
      <c r="A137" s="14">
        <v>44960</v>
      </c>
      <c r="B137" s="15" t="s">
        <v>280</v>
      </c>
      <c r="C137" s="16" t="s">
        <v>164</v>
      </c>
      <c r="D137" s="16" t="s">
        <v>165</v>
      </c>
      <c r="E137" s="36">
        <v>21.2</v>
      </c>
      <c r="F137" s="39">
        <v>0</v>
      </c>
      <c r="G137" s="13">
        <f t="shared" si="97"/>
        <v>0</v>
      </c>
      <c r="H137" s="13">
        <f t="shared" si="98"/>
        <v>0</v>
      </c>
      <c r="I137" s="39">
        <f t="shared" si="92"/>
        <v>0</v>
      </c>
      <c r="J137" s="44">
        <v>48</v>
      </c>
      <c r="K137" s="13">
        <f t="shared" si="99"/>
        <v>1017.5999999999999</v>
      </c>
      <c r="L137" s="13">
        <f t="shared" si="94"/>
        <v>0.20351999999999998</v>
      </c>
      <c r="M137" s="46">
        <f t="shared" si="95"/>
        <v>1</v>
      </c>
      <c r="N137" s="11">
        <f t="shared" si="96"/>
        <v>-48</v>
      </c>
      <c r="O137" s="18"/>
      <c r="P137" s="13" t="s">
        <v>224</v>
      </c>
      <c r="Q137" s="12"/>
      <c r="R137" s="12"/>
      <c r="S137" s="12" t="s">
        <v>21</v>
      </c>
    </row>
    <row r="138" spans="1:19" x14ac:dyDescent="0.25">
      <c r="A138" s="14">
        <v>44967</v>
      </c>
      <c r="B138" s="15" t="s">
        <v>280</v>
      </c>
      <c r="C138" s="16" t="s">
        <v>164</v>
      </c>
      <c r="D138" s="18" t="s">
        <v>165</v>
      </c>
      <c r="E138" s="36">
        <v>21.2</v>
      </c>
      <c r="F138" s="39">
        <v>40</v>
      </c>
      <c r="G138" s="13">
        <f t="shared" si="97"/>
        <v>848</v>
      </c>
      <c r="H138" s="13">
        <f t="shared" si="98"/>
        <v>0.1696</v>
      </c>
      <c r="I138" s="39">
        <f t="shared" si="92"/>
        <v>1</v>
      </c>
      <c r="J138" s="47">
        <v>0</v>
      </c>
      <c r="K138" s="13">
        <f t="shared" si="99"/>
        <v>0</v>
      </c>
      <c r="L138" s="13">
        <f t="shared" si="94"/>
        <v>0</v>
      </c>
      <c r="M138" s="46">
        <f t="shared" si="95"/>
        <v>0</v>
      </c>
      <c r="N138" s="11">
        <f t="shared" si="96"/>
        <v>40</v>
      </c>
      <c r="O138" s="18" t="s">
        <v>24</v>
      </c>
      <c r="P138" s="13" t="s">
        <v>233</v>
      </c>
      <c r="Q138" s="12" t="s">
        <v>234</v>
      </c>
      <c r="R138" s="12" t="s">
        <v>235</v>
      </c>
      <c r="S138" s="12"/>
    </row>
    <row r="139" spans="1:19" x14ac:dyDescent="0.25">
      <c r="A139" s="14">
        <v>44973</v>
      </c>
      <c r="B139" s="15" t="s">
        <v>280</v>
      </c>
      <c r="C139" s="16" t="s">
        <v>164</v>
      </c>
      <c r="D139" s="18" t="s">
        <v>165</v>
      </c>
      <c r="E139" s="36">
        <v>21.2</v>
      </c>
      <c r="F139" s="39">
        <v>6</v>
      </c>
      <c r="G139" s="13">
        <f t="shared" si="97"/>
        <v>127.19999999999999</v>
      </c>
      <c r="H139" s="13">
        <f t="shared" si="98"/>
        <v>2.5439999999999997E-2</v>
      </c>
      <c r="I139" s="39">
        <f t="shared" si="92"/>
        <v>1</v>
      </c>
      <c r="J139" s="47">
        <v>0</v>
      </c>
      <c r="K139" s="13">
        <f t="shared" si="99"/>
        <v>0</v>
      </c>
      <c r="L139" s="13">
        <f t="shared" si="94"/>
        <v>0</v>
      </c>
      <c r="M139" s="46">
        <f t="shared" si="95"/>
        <v>0</v>
      </c>
      <c r="N139" s="11">
        <f t="shared" si="96"/>
        <v>6</v>
      </c>
      <c r="O139" s="18" t="s">
        <v>24</v>
      </c>
      <c r="P139" s="13" t="s">
        <v>246</v>
      </c>
      <c r="Q139" s="12" t="s">
        <v>243</v>
      </c>
      <c r="R139" s="12" t="s">
        <v>247</v>
      </c>
      <c r="S139" s="12"/>
    </row>
    <row r="140" spans="1:19" x14ac:dyDescent="0.25">
      <c r="A140" s="14">
        <v>45000</v>
      </c>
      <c r="B140" s="15" t="s">
        <v>280</v>
      </c>
      <c r="C140" s="16" t="s">
        <v>164</v>
      </c>
      <c r="D140" s="19" t="s">
        <v>165</v>
      </c>
      <c r="E140" s="36">
        <v>21.2</v>
      </c>
      <c r="F140" s="39">
        <v>2</v>
      </c>
      <c r="G140" s="13">
        <f t="shared" si="97"/>
        <v>42.4</v>
      </c>
      <c r="H140" s="13">
        <f t="shared" si="98"/>
        <v>8.4799999999999997E-3</v>
      </c>
      <c r="I140" s="39">
        <f t="shared" si="92"/>
        <v>1</v>
      </c>
      <c r="J140" s="47">
        <v>0</v>
      </c>
      <c r="K140" s="13">
        <f t="shared" si="99"/>
        <v>0</v>
      </c>
      <c r="L140" s="13">
        <f t="shared" si="94"/>
        <v>0</v>
      </c>
      <c r="M140" s="46">
        <f t="shared" si="95"/>
        <v>0</v>
      </c>
      <c r="N140" s="11">
        <f t="shared" si="96"/>
        <v>2</v>
      </c>
      <c r="O140" s="18" t="s">
        <v>14</v>
      </c>
      <c r="P140" s="13" t="s">
        <v>260</v>
      </c>
      <c r="Q140" s="12" t="s">
        <v>261</v>
      </c>
      <c r="R140" s="12" t="s">
        <v>262</v>
      </c>
      <c r="S140" s="12" t="s">
        <v>38</v>
      </c>
    </row>
    <row r="141" spans="1:19" x14ac:dyDescent="0.25">
      <c r="A141" s="14">
        <v>45005</v>
      </c>
      <c r="B141" s="15" t="s">
        <v>280</v>
      </c>
      <c r="C141" s="16" t="s">
        <v>164</v>
      </c>
      <c r="D141" s="19" t="s">
        <v>165</v>
      </c>
      <c r="E141" s="36">
        <v>21.2</v>
      </c>
      <c r="F141" s="39">
        <v>8</v>
      </c>
      <c r="G141" s="13">
        <f t="shared" si="97"/>
        <v>169.6</v>
      </c>
      <c r="H141" s="13">
        <f t="shared" si="98"/>
        <v>3.3919999999999999E-2</v>
      </c>
      <c r="I141" s="39">
        <f t="shared" si="92"/>
        <v>1</v>
      </c>
      <c r="J141" s="47">
        <v>0</v>
      </c>
      <c r="K141" s="13">
        <f t="shared" si="99"/>
        <v>0</v>
      </c>
      <c r="L141" s="13">
        <f t="shared" si="94"/>
        <v>0</v>
      </c>
      <c r="M141" s="46">
        <f t="shared" si="95"/>
        <v>0</v>
      </c>
      <c r="N141" s="11">
        <f t="shared" si="96"/>
        <v>8</v>
      </c>
      <c r="O141" s="18" t="s">
        <v>29</v>
      </c>
      <c r="P141" s="21" t="s">
        <v>268</v>
      </c>
      <c r="Q141" s="12" t="s">
        <v>258</v>
      </c>
      <c r="R141" s="12" t="s">
        <v>269</v>
      </c>
      <c r="S141" s="12"/>
    </row>
    <row r="142" spans="1:19" x14ac:dyDescent="0.25">
      <c r="A142" s="14">
        <v>45022</v>
      </c>
      <c r="B142" s="15" t="s">
        <v>280</v>
      </c>
      <c r="C142" s="16" t="s">
        <v>164</v>
      </c>
      <c r="D142" s="19" t="s">
        <v>165</v>
      </c>
      <c r="E142" s="36">
        <v>21.2</v>
      </c>
      <c r="F142" s="39">
        <v>12</v>
      </c>
      <c r="G142" s="13">
        <f t="shared" si="97"/>
        <v>254.39999999999998</v>
      </c>
      <c r="H142" s="13">
        <f t="shared" si="98"/>
        <v>5.0879999999999995E-2</v>
      </c>
      <c r="I142" s="39">
        <f t="shared" si="92"/>
        <v>1</v>
      </c>
      <c r="J142" s="47">
        <v>0</v>
      </c>
      <c r="K142" s="13">
        <f t="shared" si="99"/>
        <v>0</v>
      </c>
      <c r="L142" s="13">
        <f t="shared" si="94"/>
        <v>0</v>
      </c>
      <c r="M142" s="46">
        <f t="shared" si="95"/>
        <v>0</v>
      </c>
      <c r="N142" s="11">
        <f t="shared" si="96"/>
        <v>12</v>
      </c>
      <c r="O142" s="18"/>
      <c r="P142" s="21"/>
      <c r="Q142" s="12"/>
      <c r="R142" s="12"/>
      <c r="S142" s="12"/>
    </row>
    <row r="143" spans="1:19" x14ac:dyDescent="0.25">
      <c r="A143" s="14">
        <v>45050</v>
      </c>
      <c r="B143" s="15" t="s">
        <v>280</v>
      </c>
      <c r="C143" s="16" t="s">
        <v>164</v>
      </c>
      <c r="D143" s="16" t="s">
        <v>165</v>
      </c>
      <c r="E143" s="36">
        <v>21.2</v>
      </c>
      <c r="F143" s="39">
        <v>0</v>
      </c>
      <c r="G143" s="13">
        <f t="shared" si="97"/>
        <v>0</v>
      </c>
      <c r="H143" s="13">
        <f t="shared" si="98"/>
        <v>0</v>
      </c>
      <c r="I143" s="39">
        <f t="shared" si="92"/>
        <v>0</v>
      </c>
      <c r="J143" s="44">
        <v>12</v>
      </c>
      <c r="K143" s="13">
        <f t="shared" si="99"/>
        <v>254.39999999999998</v>
      </c>
      <c r="L143" s="13">
        <f t="shared" si="94"/>
        <v>5.0879999999999995E-2</v>
      </c>
      <c r="M143" s="46">
        <f t="shared" si="95"/>
        <v>1</v>
      </c>
      <c r="N143" s="11">
        <f t="shared" si="96"/>
        <v>-12</v>
      </c>
      <c r="O143" s="18"/>
      <c r="P143" s="13" t="s">
        <v>288</v>
      </c>
      <c r="Q143" s="12"/>
      <c r="R143" s="12"/>
      <c r="S143" s="12" t="s">
        <v>62</v>
      </c>
    </row>
    <row r="144" spans="1:19" x14ac:dyDescent="0.25">
      <c r="A144" s="14">
        <v>45054</v>
      </c>
      <c r="B144" s="15" t="s">
        <v>280</v>
      </c>
      <c r="C144" s="16" t="s">
        <v>164</v>
      </c>
      <c r="D144" s="19" t="s">
        <v>165</v>
      </c>
      <c r="E144" s="36">
        <v>21.2</v>
      </c>
      <c r="F144" s="39">
        <v>126</v>
      </c>
      <c r="G144" s="13">
        <f t="shared" si="97"/>
        <v>2671.2</v>
      </c>
      <c r="H144" s="13">
        <f t="shared" si="98"/>
        <v>0.53423999999999994</v>
      </c>
      <c r="I144" s="39">
        <f t="shared" si="92"/>
        <v>1</v>
      </c>
      <c r="J144" s="47">
        <v>0</v>
      </c>
      <c r="K144" s="13">
        <f t="shared" si="99"/>
        <v>0</v>
      </c>
      <c r="L144" s="13">
        <f t="shared" si="94"/>
        <v>0</v>
      </c>
      <c r="M144" s="46">
        <f t="shared" si="95"/>
        <v>0</v>
      </c>
      <c r="N144" s="11">
        <f t="shared" si="96"/>
        <v>126</v>
      </c>
      <c r="O144" s="18" t="s">
        <v>24</v>
      </c>
      <c r="P144" s="13" t="s">
        <v>290</v>
      </c>
      <c r="Q144" s="12" t="s">
        <v>52</v>
      </c>
      <c r="R144" s="12" t="s">
        <v>291</v>
      </c>
      <c r="S144" s="12"/>
    </row>
    <row r="145" spans="1:19" x14ac:dyDescent="0.25">
      <c r="A145" s="14">
        <v>45054</v>
      </c>
      <c r="B145" s="15" t="s">
        <v>280</v>
      </c>
      <c r="C145" s="16" t="s">
        <v>164</v>
      </c>
      <c r="D145" s="16" t="s">
        <v>165</v>
      </c>
      <c r="E145" s="36">
        <v>21.2</v>
      </c>
      <c r="F145" s="39">
        <v>0</v>
      </c>
      <c r="G145" s="13">
        <f t="shared" si="97"/>
        <v>0</v>
      </c>
      <c r="H145" s="13">
        <f t="shared" si="98"/>
        <v>0</v>
      </c>
      <c r="I145" s="39">
        <f t="shared" si="92"/>
        <v>0</v>
      </c>
      <c r="J145" s="44">
        <v>7</v>
      </c>
      <c r="K145" s="13">
        <f t="shared" si="99"/>
        <v>148.4</v>
      </c>
      <c r="L145" s="13">
        <f t="shared" si="94"/>
        <v>2.9680000000000002E-2</v>
      </c>
      <c r="M145" s="46">
        <f t="shared" si="95"/>
        <v>1</v>
      </c>
      <c r="N145" s="11">
        <f t="shared" si="96"/>
        <v>-7</v>
      </c>
      <c r="O145" s="18"/>
      <c r="P145" s="13" t="s">
        <v>292</v>
      </c>
      <c r="Q145" s="12"/>
      <c r="R145" s="12"/>
      <c r="S145" s="12" t="s">
        <v>57</v>
      </c>
    </row>
    <row r="146" spans="1:19" x14ac:dyDescent="0.25">
      <c r="F146" s="62">
        <f>SUM(F126:F145)</f>
        <v>237</v>
      </c>
      <c r="I146" s="62">
        <f>SUM(I126:I145)</f>
        <v>9</v>
      </c>
      <c r="J146" s="63">
        <f>SUM(J126:J145)</f>
        <v>90</v>
      </c>
      <c r="M146" s="63">
        <f>SUM(M126:M145)</f>
        <v>11</v>
      </c>
      <c r="N146" s="5">
        <f>SUM(N126:N145)</f>
        <v>147</v>
      </c>
    </row>
    <row r="147" spans="1:19" x14ac:dyDescent="0.25">
      <c r="A147" s="1"/>
      <c r="B147" s="66"/>
      <c r="C147" s="3"/>
      <c r="E147" s="67"/>
      <c r="F147" s="68"/>
      <c r="G147" s="5"/>
      <c r="H147" s="5"/>
      <c r="I147" s="68"/>
      <c r="J147" s="52"/>
      <c r="K147" s="5"/>
      <c r="L147" s="5"/>
      <c r="M147" s="69"/>
      <c r="N147" s="3"/>
      <c r="O147" s="3"/>
      <c r="P147" s="5"/>
      <c r="Q147" s="3"/>
      <c r="R147" s="3"/>
      <c r="S147" s="3"/>
    </row>
    <row r="148" spans="1:19" x14ac:dyDescent="0.25">
      <c r="A148" s="33" t="s">
        <v>0</v>
      </c>
      <c r="B148" s="33" t="s">
        <v>1</v>
      </c>
      <c r="C148" s="32" t="s">
        <v>368</v>
      </c>
      <c r="D148" s="33" t="s">
        <v>3</v>
      </c>
      <c r="E148" s="35" t="s">
        <v>360</v>
      </c>
      <c r="F148" s="38" t="s">
        <v>369</v>
      </c>
      <c r="G148" s="33" t="s">
        <v>364</v>
      </c>
      <c r="H148" s="33" t="s">
        <v>361</v>
      </c>
      <c r="I148" s="38" t="s">
        <v>372</v>
      </c>
      <c r="J148" s="43" t="s">
        <v>373</v>
      </c>
      <c r="K148" s="33" t="s">
        <v>365</v>
      </c>
      <c r="L148" s="33" t="s">
        <v>362</v>
      </c>
      <c r="M148" s="45" t="s">
        <v>372</v>
      </c>
      <c r="N148" s="33" t="s">
        <v>378</v>
      </c>
      <c r="O148" s="33" t="s">
        <v>4</v>
      </c>
      <c r="P148" s="33" t="s">
        <v>5</v>
      </c>
      <c r="Q148" s="33" t="s">
        <v>6</v>
      </c>
      <c r="R148" s="33" t="s">
        <v>7</v>
      </c>
      <c r="S148" s="33" t="s">
        <v>8</v>
      </c>
    </row>
    <row r="149" spans="1:19" x14ac:dyDescent="0.25">
      <c r="A149" s="14">
        <v>44932</v>
      </c>
      <c r="B149" s="15" t="s">
        <v>280</v>
      </c>
      <c r="C149" s="16" t="s">
        <v>166</v>
      </c>
      <c r="D149" s="16" t="s">
        <v>167</v>
      </c>
      <c r="E149" s="36">
        <v>32</v>
      </c>
      <c r="F149" s="39">
        <v>0</v>
      </c>
      <c r="G149" s="13">
        <f t="shared" ref="G149:G158" si="100">F149*E149</f>
        <v>0</v>
      </c>
      <c r="H149" s="13">
        <f t="shared" ref="H149:H158" si="101">G149/$B$1</f>
        <v>0</v>
      </c>
      <c r="I149" s="39">
        <f t="shared" ref="I149:I158" si="102">ROUNDUP(H149,0)</f>
        <v>0</v>
      </c>
      <c r="J149" s="44">
        <v>5</v>
      </c>
      <c r="K149" s="13">
        <f t="shared" ref="K149" si="103">J149*E149</f>
        <v>160</v>
      </c>
      <c r="L149" s="13">
        <f t="shared" ref="L149:L158" si="104">K149/$B$1</f>
        <v>3.2000000000000001E-2</v>
      </c>
      <c r="M149" s="46">
        <f t="shared" ref="M149:M158" si="105">ROUNDUP(L149,0)</f>
        <v>1</v>
      </c>
      <c r="N149" s="11">
        <f t="shared" ref="N149:N158" si="106">F149-J149</f>
        <v>-5</v>
      </c>
      <c r="O149" s="18"/>
      <c r="P149" s="13" t="s">
        <v>163</v>
      </c>
      <c r="Q149" s="12"/>
      <c r="R149" s="12"/>
      <c r="S149" s="12" t="s">
        <v>12</v>
      </c>
    </row>
    <row r="150" spans="1:19" x14ac:dyDescent="0.25">
      <c r="A150" s="14">
        <v>44935</v>
      </c>
      <c r="B150" s="15" t="s">
        <v>280</v>
      </c>
      <c r="C150" s="16" t="s">
        <v>166</v>
      </c>
      <c r="D150" s="18" t="s">
        <v>167</v>
      </c>
      <c r="E150" s="36">
        <v>32</v>
      </c>
      <c r="F150" s="39">
        <v>5</v>
      </c>
      <c r="G150" s="13">
        <f t="shared" si="100"/>
        <v>160</v>
      </c>
      <c r="H150" s="13">
        <f t="shared" si="101"/>
        <v>3.2000000000000001E-2</v>
      </c>
      <c r="I150" s="39">
        <f t="shared" si="102"/>
        <v>1</v>
      </c>
      <c r="J150" s="47">
        <v>0</v>
      </c>
      <c r="K150" s="13">
        <f t="shared" ref="K150:K158" si="107">J150*E150</f>
        <v>0</v>
      </c>
      <c r="L150" s="13">
        <f t="shared" si="104"/>
        <v>0</v>
      </c>
      <c r="M150" s="46">
        <f t="shared" si="105"/>
        <v>0</v>
      </c>
      <c r="N150" s="11">
        <f t="shared" si="106"/>
        <v>5</v>
      </c>
      <c r="O150" s="18" t="s">
        <v>24</v>
      </c>
      <c r="P150" s="13" t="s">
        <v>172</v>
      </c>
      <c r="Q150" s="12" t="s">
        <v>26</v>
      </c>
      <c r="R150" s="12" t="s">
        <v>173</v>
      </c>
      <c r="S150" s="12" t="s">
        <v>21</v>
      </c>
    </row>
    <row r="151" spans="1:19" x14ac:dyDescent="0.25">
      <c r="A151" s="14">
        <v>44938</v>
      </c>
      <c r="B151" s="15" t="s">
        <v>280</v>
      </c>
      <c r="C151" s="16" t="s">
        <v>166</v>
      </c>
      <c r="D151" s="16" t="s">
        <v>167</v>
      </c>
      <c r="E151" s="36">
        <v>32</v>
      </c>
      <c r="F151" s="39">
        <v>0</v>
      </c>
      <c r="G151" s="13">
        <f t="shared" si="100"/>
        <v>0</v>
      </c>
      <c r="H151" s="13">
        <f t="shared" si="101"/>
        <v>0</v>
      </c>
      <c r="I151" s="39">
        <f t="shared" si="102"/>
        <v>0</v>
      </c>
      <c r="J151" s="44">
        <v>2</v>
      </c>
      <c r="K151" s="13">
        <f t="shared" si="107"/>
        <v>64</v>
      </c>
      <c r="L151" s="13">
        <f t="shared" si="104"/>
        <v>1.2800000000000001E-2</v>
      </c>
      <c r="M151" s="46">
        <f t="shared" si="105"/>
        <v>1</v>
      </c>
      <c r="N151" s="11">
        <f t="shared" si="106"/>
        <v>-2</v>
      </c>
      <c r="O151" s="18"/>
      <c r="P151" s="13" t="s">
        <v>186</v>
      </c>
      <c r="Q151" s="12"/>
      <c r="R151" s="12"/>
      <c r="S151" s="12" t="s">
        <v>23</v>
      </c>
    </row>
    <row r="152" spans="1:19" x14ac:dyDescent="0.25">
      <c r="A152" s="14">
        <v>44944</v>
      </c>
      <c r="B152" s="15" t="s">
        <v>280</v>
      </c>
      <c r="C152" s="16" t="s">
        <v>166</v>
      </c>
      <c r="D152" s="16" t="s">
        <v>167</v>
      </c>
      <c r="E152" s="36">
        <v>32</v>
      </c>
      <c r="F152" s="39">
        <v>0</v>
      </c>
      <c r="G152" s="13">
        <f t="shared" si="100"/>
        <v>0</v>
      </c>
      <c r="H152" s="13">
        <f t="shared" si="101"/>
        <v>0</v>
      </c>
      <c r="I152" s="39">
        <f t="shared" si="102"/>
        <v>0</v>
      </c>
      <c r="J152" s="44">
        <v>2</v>
      </c>
      <c r="K152" s="13">
        <f t="shared" si="107"/>
        <v>64</v>
      </c>
      <c r="L152" s="13">
        <f t="shared" si="104"/>
        <v>1.2800000000000001E-2</v>
      </c>
      <c r="M152" s="46">
        <f t="shared" si="105"/>
        <v>1</v>
      </c>
      <c r="N152" s="11">
        <f t="shared" si="106"/>
        <v>-2</v>
      </c>
      <c r="O152" s="18"/>
      <c r="P152" s="22" t="s">
        <v>193</v>
      </c>
      <c r="Q152" s="12"/>
      <c r="R152" s="12"/>
      <c r="S152" s="12" t="s">
        <v>13</v>
      </c>
    </row>
    <row r="153" spans="1:19" x14ac:dyDescent="0.25">
      <c r="A153" s="14">
        <v>44946</v>
      </c>
      <c r="B153" s="15" t="s">
        <v>280</v>
      </c>
      <c r="C153" s="16" t="s">
        <v>166</v>
      </c>
      <c r="D153" s="18" t="s">
        <v>167</v>
      </c>
      <c r="E153" s="36">
        <v>32</v>
      </c>
      <c r="F153" s="39">
        <v>53</v>
      </c>
      <c r="G153" s="13">
        <f t="shared" si="100"/>
        <v>1696</v>
      </c>
      <c r="H153" s="13">
        <f t="shared" si="101"/>
        <v>0.3392</v>
      </c>
      <c r="I153" s="39">
        <f t="shared" si="102"/>
        <v>1</v>
      </c>
      <c r="J153" s="47">
        <v>0</v>
      </c>
      <c r="K153" s="13">
        <f t="shared" si="107"/>
        <v>0</v>
      </c>
      <c r="L153" s="13">
        <f t="shared" si="104"/>
        <v>0</v>
      </c>
      <c r="M153" s="46">
        <f t="shared" si="105"/>
        <v>0</v>
      </c>
      <c r="N153" s="11">
        <f t="shared" si="106"/>
        <v>53</v>
      </c>
      <c r="O153" s="18" t="s">
        <v>95</v>
      </c>
      <c r="P153" s="13" t="s">
        <v>197</v>
      </c>
      <c r="Q153" s="12" t="s">
        <v>198</v>
      </c>
      <c r="R153" s="12" t="s">
        <v>199</v>
      </c>
      <c r="S153" s="12" t="s">
        <v>38</v>
      </c>
    </row>
    <row r="154" spans="1:19" x14ac:dyDescent="0.25">
      <c r="A154" s="14">
        <v>44947</v>
      </c>
      <c r="B154" s="15" t="s">
        <v>280</v>
      </c>
      <c r="C154" s="16" t="s">
        <v>166</v>
      </c>
      <c r="D154" s="16" t="s">
        <v>167</v>
      </c>
      <c r="E154" s="36">
        <v>32</v>
      </c>
      <c r="F154" s="39">
        <v>0</v>
      </c>
      <c r="G154" s="13">
        <f t="shared" si="100"/>
        <v>0</v>
      </c>
      <c r="H154" s="13">
        <f t="shared" si="101"/>
        <v>0</v>
      </c>
      <c r="I154" s="39">
        <f t="shared" si="102"/>
        <v>0</v>
      </c>
      <c r="J154" s="44">
        <v>1</v>
      </c>
      <c r="K154" s="13">
        <f t="shared" si="107"/>
        <v>32</v>
      </c>
      <c r="L154" s="13">
        <f t="shared" si="104"/>
        <v>6.4000000000000003E-3</v>
      </c>
      <c r="M154" s="46">
        <f t="shared" si="105"/>
        <v>1</v>
      </c>
      <c r="N154" s="11">
        <f t="shared" si="106"/>
        <v>-1</v>
      </c>
      <c r="O154" s="18"/>
      <c r="P154" s="22" t="s">
        <v>207</v>
      </c>
      <c r="Q154" s="12"/>
      <c r="R154" s="12"/>
      <c r="S154" s="12" t="s">
        <v>13</v>
      </c>
    </row>
    <row r="155" spans="1:19" x14ac:dyDescent="0.25">
      <c r="A155" s="14">
        <v>44957</v>
      </c>
      <c r="B155" s="15" t="s">
        <v>280</v>
      </c>
      <c r="C155" s="16" t="s">
        <v>166</v>
      </c>
      <c r="D155" s="16" t="s">
        <v>167</v>
      </c>
      <c r="E155" s="36">
        <v>32</v>
      </c>
      <c r="F155" s="39">
        <v>0</v>
      </c>
      <c r="G155" s="13">
        <f t="shared" si="100"/>
        <v>0</v>
      </c>
      <c r="H155" s="13">
        <f t="shared" si="101"/>
        <v>0</v>
      </c>
      <c r="I155" s="39">
        <f t="shared" si="102"/>
        <v>0</v>
      </c>
      <c r="J155" s="44">
        <v>2</v>
      </c>
      <c r="K155" s="13">
        <f t="shared" si="107"/>
        <v>64</v>
      </c>
      <c r="L155" s="13">
        <f t="shared" si="104"/>
        <v>1.2800000000000001E-2</v>
      </c>
      <c r="M155" s="46">
        <f t="shared" si="105"/>
        <v>1</v>
      </c>
      <c r="N155" s="11">
        <f t="shared" si="106"/>
        <v>-2</v>
      </c>
      <c r="O155" s="18"/>
      <c r="P155" s="13" t="s">
        <v>213</v>
      </c>
      <c r="Q155" s="12"/>
      <c r="R155" s="12"/>
      <c r="S155" s="12" t="s">
        <v>21</v>
      </c>
    </row>
    <row r="156" spans="1:19" x14ac:dyDescent="0.25">
      <c r="A156" s="14">
        <v>44958</v>
      </c>
      <c r="B156" s="15" t="s">
        <v>280</v>
      </c>
      <c r="C156" s="16" t="s">
        <v>166</v>
      </c>
      <c r="D156" s="18" t="s">
        <v>167</v>
      </c>
      <c r="E156" s="36">
        <v>32</v>
      </c>
      <c r="F156" s="39">
        <v>13</v>
      </c>
      <c r="G156" s="13">
        <f t="shared" si="100"/>
        <v>416</v>
      </c>
      <c r="H156" s="13">
        <f t="shared" si="101"/>
        <v>8.3199999999999996E-2</v>
      </c>
      <c r="I156" s="39">
        <f t="shared" si="102"/>
        <v>1</v>
      </c>
      <c r="J156" s="47">
        <v>0</v>
      </c>
      <c r="K156" s="13">
        <f t="shared" si="107"/>
        <v>0</v>
      </c>
      <c r="L156" s="13">
        <f t="shared" si="104"/>
        <v>0</v>
      </c>
      <c r="M156" s="46">
        <f t="shared" si="105"/>
        <v>0</v>
      </c>
      <c r="N156" s="11">
        <f t="shared" si="106"/>
        <v>13</v>
      </c>
      <c r="O156" s="18" t="s">
        <v>154</v>
      </c>
      <c r="P156" s="23" t="s">
        <v>221</v>
      </c>
      <c r="Q156" s="12" t="s">
        <v>219</v>
      </c>
      <c r="R156" s="12" t="s">
        <v>222</v>
      </c>
      <c r="S156" s="12"/>
    </row>
    <row r="157" spans="1:19" x14ac:dyDescent="0.25">
      <c r="A157" s="14">
        <v>44987</v>
      </c>
      <c r="B157" s="15" t="s">
        <v>280</v>
      </c>
      <c r="C157" s="16" t="s">
        <v>166</v>
      </c>
      <c r="D157" s="19" t="s">
        <v>167</v>
      </c>
      <c r="E157" s="36">
        <v>32</v>
      </c>
      <c r="F157" s="39">
        <v>5</v>
      </c>
      <c r="G157" s="13">
        <f t="shared" si="100"/>
        <v>160</v>
      </c>
      <c r="H157" s="13">
        <f t="shared" si="101"/>
        <v>3.2000000000000001E-2</v>
      </c>
      <c r="I157" s="39">
        <f t="shared" si="102"/>
        <v>1</v>
      </c>
      <c r="J157" s="47">
        <v>0</v>
      </c>
      <c r="K157" s="13">
        <f t="shared" si="107"/>
        <v>0</v>
      </c>
      <c r="L157" s="13">
        <f t="shared" si="104"/>
        <v>0</v>
      </c>
      <c r="M157" s="46">
        <f t="shared" si="105"/>
        <v>0</v>
      </c>
      <c r="N157" s="11">
        <f t="shared" si="106"/>
        <v>5</v>
      </c>
      <c r="O157" s="18" t="s">
        <v>29</v>
      </c>
      <c r="P157" s="13" t="s">
        <v>257</v>
      </c>
      <c r="Q157" s="12" t="s">
        <v>258</v>
      </c>
      <c r="R157" s="12" t="s">
        <v>259</v>
      </c>
      <c r="S157" s="12"/>
    </row>
    <row r="158" spans="1:19" x14ac:dyDescent="0.25">
      <c r="A158" s="14">
        <v>45022</v>
      </c>
      <c r="B158" s="15" t="s">
        <v>280</v>
      </c>
      <c r="C158" s="16" t="s">
        <v>166</v>
      </c>
      <c r="D158" s="19" t="s">
        <v>270</v>
      </c>
      <c r="E158" s="36">
        <v>32</v>
      </c>
      <c r="F158" s="39">
        <v>30</v>
      </c>
      <c r="G158" s="13">
        <f t="shared" si="100"/>
        <v>960</v>
      </c>
      <c r="H158" s="13">
        <f t="shared" si="101"/>
        <v>0.192</v>
      </c>
      <c r="I158" s="39">
        <f t="shared" si="102"/>
        <v>1</v>
      </c>
      <c r="J158" s="47">
        <v>0</v>
      </c>
      <c r="K158" s="13">
        <f t="shared" si="107"/>
        <v>0</v>
      </c>
      <c r="L158" s="13">
        <f t="shared" si="104"/>
        <v>0</v>
      </c>
      <c r="M158" s="46">
        <f t="shared" si="105"/>
        <v>0</v>
      </c>
      <c r="N158" s="11">
        <f t="shared" si="106"/>
        <v>30</v>
      </c>
      <c r="O158" s="18" t="s">
        <v>95</v>
      </c>
      <c r="P158" s="13" t="s">
        <v>271</v>
      </c>
      <c r="Q158" s="12" t="s">
        <v>272</v>
      </c>
      <c r="R158" s="12" t="s">
        <v>273</v>
      </c>
      <c r="S158" s="12"/>
    </row>
    <row r="159" spans="1:19" x14ac:dyDescent="0.25">
      <c r="F159" s="62">
        <f>SUM(F149:F158)</f>
        <v>106</v>
      </c>
      <c r="I159" s="62">
        <f>SUM(I149:I158)</f>
        <v>5</v>
      </c>
      <c r="J159" s="63">
        <f>SUM(J149:J158)</f>
        <v>12</v>
      </c>
      <c r="M159" s="63">
        <f>SUM(M149:M158)</f>
        <v>5</v>
      </c>
      <c r="N159" s="5">
        <f>SUM(N149:N158)</f>
        <v>94</v>
      </c>
    </row>
  </sheetData>
  <autoFilter ref="A3:S159" xr:uid="{6DDAB168-5D5D-4F0C-BA14-B82C3790EE0A}">
    <sortState xmlns:xlrd2="http://schemas.microsoft.com/office/spreadsheetml/2017/richdata2" ref="A4:S159">
      <sortCondition ref="D4:D159"/>
      <sortCondition ref="A4:A159"/>
    </sortState>
  </autoFilter>
  <pageMargins left="0.11811023622047245" right="0.11811023622047245" top="0.15748031496062992" bottom="0.15748031496062992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FC4C0-9D1D-4D59-B6AB-185D2ACFA242}">
  <sheetPr>
    <tabColor rgb="FF00B050"/>
  </sheetPr>
  <dimension ref="A1:S66"/>
  <sheetViews>
    <sheetView workbookViewId="0">
      <selection activeCell="H59" sqref="H59"/>
    </sheetView>
  </sheetViews>
  <sheetFormatPr defaultRowHeight="15" x14ac:dyDescent="0.25"/>
  <cols>
    <col min="1" max="1" width="16.7109375" style="4" bestFit="1" customWidth="1"/>
    <col min="2" max="2" width="18" style="4" bestFit="1" customWidth="1"/>
    <col min="3" max="3" width="15.7109375" style="4" bestFit="1" customWidth="1"/>
    <col min="4" max="4" width="25.5703125" style="4" bestFit="1" customWidth="1"/>
    <col min="5" max="5" width="7.5703125" style="4" bestFit="1" customWidth="1"/>
    <col min="6" max="6" width="13.140625" style="50" bestFit="1" customWidth="1"/>
    <col min="7" max="7" width="13" style="4" bestFit="1" customWidth="1"/>
    <col min="8" max="8" width="9.140625" style="4" bestFit="1" customWidth="1"/>
    <col min="9" max="9" width="20.7109375" style="50" bestFit="1" customWidth="1"/>
    <col min="10" max="10" width="15.42578125" style="51" bestFit="1" customWidth="1"/>
    <col min="11" max="11" width="13.5703125" style="4" bestFit="1" customWidth="1"/>
    <col min="12" max="12" width="10.42578125" style="4" bestFit="1" customWidth="1"/>
    <col min="13" max="13" width="22.140625" style="51" bestFit="1" customWidth="1"/>
    <col min="14" max="14" width="27" style="4" customWidth="1"/>
    <col min="15" max="15" width="27" style="4" hidden="1" customWidth="1"/>
    <col min="16" max="16" width="19.28515625" style="4" hidden="1" customWidth="1"/>
    <col min="17" max="17" width="13" style="4" hidden="1" customWidth="1"/>
    <col min="18" max="18" width="15.28515625" style="4" hidden="1" customWidth="1"/>
    <col min="19" max="19" width="15.7109375" style="4" hidden="1" customWidth="1"/>
    <col min="20" max="16384" width="9.140625" style="4"/>
  </cols>
  <sheetData>
    <row r="1" spans="1:19" x14ac:dyDescent="0.25">
      <c r="A1" s="58" t="s">
        <v>370</v>
      </c>
      <c r="B1" s="4">
        <v>5000</v>
      </c>
    </row>
    <row r="2" spans="1:19" x14ac:dyDescent="0.25">
      <c r="A2" s="58" t="s">
        <v>371</v>
      </c>
      <c r="B2" s="4">
        <v>5000</v>
      </c>
    </row>
    <row r="3" spans="1:19" x14ac:dyDescent="0.25">
      <c r="A3" s="30" t="s">
        <v>0</v>
      </c>
      <c r="B3" s="31" t="s">
        <v>1</v>
      </c>
      <c r="C3" s="32" t="s">
        <v>368</v>
      </c>
      <c r="D3" s="33" t="s">
        <v>3</v>
      </c>
      <c r="E3" s="33" t="s">
        <v>360</v>
      </c>
      <c r="F3" s="38" t="s">
        <v>369</v>
      </c>
      <c r="G3" s="33" t="s">
        <v>364</v>
      </c>
      <c r="H3" s="33" t="s">
        <v>361</v>
      </c>
      <c r="I3" s="38" t="s">
        <v>372</v>
      </c>
      <c r="J3" s="43" t="s">
        <v>373</v>
      </c>
      <c r="K3" s="33" t="s">
        <v>365</v>
      </c>
      <c r="L3" s="33" t="s">
        <v>362</v>
      </c>
      <c r="M3" s="43" t="s">
        <v>375</v>
      </c>
      <c r="N3" s="33" t="s">
        <v>378</v>
      </c>
      <c r="O3" s="33" t="s">
        <v>4</v>
      </c>
      <c r="P3" s="33" t="s">
        <v>5</v>
      </c>
      <c r="Q3" s="33" t="s">
        <v>6</v>
      </c>
      <c r="R3" s="33" t="s">
        <v>7</v>
      </c>
      <c r="S3" s="33" t="s">
        <v>8</v>
      </c>
    </row>
    <row r="4" spans="1:19" x14ac:dyDescent="0.25">
      <c r="A4" s="14">
        <v>45022</v>
      </c>
      <c r="B4" s="12" t="s">
        <v>98</v>
      </c>
      <c r="C4" s="16" t="s">
        <v>112</v>
      </c>
      <c r="D4" s="16" t="s">
        <v>113</v>
      </c>
      <c r="E4" s="13">
        <v>64.25</v>
      </c>
      <c r="F4" s="41">
        <v>7</v>
      </c>
      <c r="G4" s="17">
        <f t="shared" ref="G4:G5" si="0">F4*E4</f>
        <v>449.75</v>
      </c>
      <c r="H4" s="11">
        <f t="shared" ref="H4:H5" si="1">G4/$B$1</f>
        <v>8.9950000000000002E-2</v>
      </c>
      <c r="I4" s="56">
        <f t="shared" ref="I4:I5" si="2">ROUNDUP(H4,0)</f>
        <v>1</v>
      </c>
      <c r="J4" s="44">
        <v>0</v>
      </c>
      <c r="K4" s="11">
        <f t="shared" ref="K4:K5" si="3">J4*E4</f>
        <v>0</v>
      </c>
      <c r="L4" s="11">
        <f t="shared" ref="L4:L5" si="4">K4/$B$1</f>
        <v>0</v>
      </c>
      <c r="M4" s="44">
        <f t="shared" ref="M4:M5" si="5">ROUNDUP(L4,0)</f>
        <v>0</v>
      </c>
      <c r="N4" s="13">
        <f t="shared" ref="N4:N8" si="6">F4-J4</f>
        <v>7</v>
      </c>
      <c r="O4" s="18"/>
      <c r="P4" s="21"/>
      <c r="Q4" s="12"/>
      <c r="R4" s="12"/>
      <c r="S4" s="12"/>
    </row>
    <row r="5" spans="1:19" x14ac:dyDescent="0.25">
      <c r="A5" s="14">
        <v>45062</v>
      </c>
      <c r="B5" s="12" t="s">
        <v>98</v>
      </c>
      <c r="C5" s="16" t="s">
        <v>112</v>
      </c>
      <c r="D5" s="16" t="s">
        <v>113</v>
      </c>
      <c r="E5" s="13">
        <v>64.25</v>
      </c>
      <c r="F5" s="41">
        <v>7</v>
      </c>
      <c r="G5" s="17">
        <f t="shared" si="0"/>
        <v>449.75</v>
      </c>
      <c r="H5" s="11">
        <f t="shared" si="1"/>
        <v>8.9950000000000002E-2</v>
      </c>
      <c r="I5" s="56">
        <f t="shared" si="2"/>
        <v>1</v>
      </c>
      <c r="J5" s="44">
        <v>0</v>
      </c>
      <c r="K5" s="11">
        <f t="shared" si="3"/>
        <v>0</v>
      </c>
      <c r="L5" s="11">
        <f t="shared" si="4"/>
        <v>0</v>
      </c>
      <c r="M5" s="44">
        <f t="shared" si="5"/>
        <v>0</v>
      </c>
      <c r="N5" s="13">
        <f t="shared" si="6"/>
        <v>7</v>
      </c>
      <c r="O5" s="18"/>
      <c r="P5" s="21"/>
      <c r="Q5" s="12"/>
      <c r="R5" s="12"/>
      <c r="S5" s="12"/>
    </row>
    <row r="6" spans="1:19" x14ac:dyDescent="0.25">
      <c r="A6" s="14">
        <v>45066</v>
      </c>
      <c r="B6" s="12" t="s">
        <v>98</v>
      </c>
      <c r="C6" s="16" t="s">
        <v>112</v>
      </c>
      <c r="D6" s="16" t="s">
        <v>113</v>
      </c>
      <c r="E6" s="13">
        <v>64.25</v>
      </c>
      <c r="F6" s="41">
        <v>0</v>
      </c>
      <c r="G6" s="17">
        <f>F6*E6</f>
        <v>0</v>
      </c>
      <c r="H6" s="11">
        <f>G6/$B$1</f>
        <v>0</v>
      </c>
      <c r="I6" s="56">
        <f>ROUNDUP(H6,0)</f>
        <v>0</v>
      </c>
      <c r="J6" s="44">
        <v>7</v>
      </c>
      <c r="K6" s="11">
        <f>J6*E6</f>
        <v>449.75</v>
      </c>
      <c r="L6" s="11">
        <f>K6/$B$1</f>
        <v>8.9950000000000002E-2</v>
      </c>
      <c r="M6" s="44">
        <f>ROUNDUP(L6,0)</f>
        <v>1</v>
      </c>
      <c r="N6" s="13">
        <f>F6-J6</f>
        <v>-7</v>
      </c>
      <c r="O6" s="18"/>
      <c r="P6" s="21" t="s">
        <v>114</v>
      </c>
      <c r="Q6" s="12"/>
      <c r="R6" s="12"/>
      <c r="S6" s="12" t="s">
        <v>62</v>
      </c>
    </row>
    <row r="7" spans="1:19" x14ac:dyDescent="0.25">
      <c r="A7" s="14">
        <v>45076</v>
      </c>
      <c r="B7" s="12" t="s">
        <v>98</v>
      </c>
      <c r="C7" s="16" t="s">
        <v>112</v>
      </c>
      <c r="D7" s="16" t="s">
        <v>113</v>
      </c>
      <c r="E7" s="13">
        <v>64.25</v>
      </c>
      <c r="F7" s="41">
        <v>0</v>
      </c>
      <c r="G7" s="17">
        <f t="shared" ref="G7:G9" si="7">F7*E7</f>
        <v>0</v>
      </c>
      <c r="H7" s="11">
        <f t="shared" ref="H7:H9" si="8">G7/$B$1</f>
        <v>0</v>
      </c>
      <c r="I7" s="56">
        <f t="shared" ref="I7:I9" si="9">ROUNDUP(H7,0)</f>
        <v>0</v>
      </c>
      <c r="J7" s="44">
        <v>7</v>
      </c>
      <c r="K7" s="11">
        <f t="shared" ref="K7:K9" si="10">J7*E7</f>
        <v>449.75</v>
      </c>
      <c r="L7" s="11">
        <f t="shared" ref="L7:L9" si="11">K7/$B$1</f>
        <v>8.9950000000000002E-2</v>
      </c>
      <c r="M7" s="44">
        <f t="shared" ref="M7:M9" si="12">ROUNDUP(L7,0)</f>
        <v>1</v>
      </c>
      <c r="N7" s="13">
        <f t="shared" si="6"/>
        <v>-7</v>
      </c>
      <c r="O7" s="18"/>
      <c r="P7" s="13" t="s">
        <v>121</v>
      </c>
      <c r="Q7" s="12"/>
      <c r="R7" s="12"/>
      <c r="S7" s="12" t="s">
        <v>73</v>
      </c>
    </row>
    <row r="8" spans="1:19" x14ac:dyDescent="0.25">
      <c r="A8" s="14">
        <v>45113</v>
      </c>
      <c r="B8" s="12" t="s">
        <v>98</v>
      </c>
      <c r="C8" s="74" t="s">
        <v>112</v>
      </c>
      <c r="D8" s="74" t="s">
        <v>113</v>
      </c>
      <c r="E8" s="13">
        <v>64.25</v>
      </c>
      <c r="F8" s="41">
        <v>54</v>
      </c>
      <c r="G8" s="17">
        <f t="shared" si="7"/>
        <v>3469.5</v>
      </c>
      <c r="H8" s="11">
        <f t="shared" si="8"/>
        <v>0.69389999999999996</v>
      </c>
      <c r="I8" s="56">
        <f t="shared" si="9"/>
        <v>1</v>
      </c>
      <c r="J8" s="44">
        <v>0</v>
      </c>
      <c r="K8" s="11">
        <f t="shared" si="10"/>
        <v>0</v>
      </c>
      <c r="L8" s="11">
        <f t="shared" si="11"/>
        <v>0</v>
      </c>
      <c r="M8" s="44">
        <f t="shared" si="12"/>
        <v>0</v>
      </c>
      <c r="N8" s="13">
        <f t="shared" si="6"/>
        <v>54</v>
      </c>
      <c r="O8" s="20" t="s">
        <v>95</v>
      </c>
      <c r="P8" s="13" t="s">
        <v>129</v>
      </c>
      <c r="Q8" s="13" t="s">
        <v>130</v>
      </c>
      <c r="R8" s="13" t="s">
        <v>131</v>
      </c>
      <c r="S8" s="12" t="s">
        <v>74</v>
      </c>
    </row>
    <row r="9" spans="1:19" x14ac:dyDescent="0.25">
      <c r="A9" s="14">
        <v>45175</v>
      </c>
      <c r="B9" s="12" t="s">
        <v>98</v>
      </c>
      <c r="C9" s="18" t="s">
        <v>112</v>
      </c>
      <c r="D9" s="19" t="s">
        <v>113</v>
      </c>
      <c r="E9" s="13">
        <v>64.25</v>
      </c>
      <c r="F9" s="41">
        <v>35</v>
      </c>
      <c r="G9" s="17">
        <f t="shared" si="7"/>
        <v>2248.75</v>
      </c>
      <c r="H9" s="11">
        <f t="shared" si="8"/>
        <v>0.44974999999999998</v>
      </c>
      <c r="I9" s="56">
        <f t="shared" si="9"/>
        <v>1</v>
      </c>
      <c r="J9" s="44">
        <v>0</v>
      </c>
      <c r="K9" s="11">
        <f t="shared" si="10"/>
        <v>0</v>
      </c>
      <c r="L9" s="11">
        <f t="shared" si="11"/>
        <v>0</v>
      </c>
      <c r="M9" s="44">
        <f t="shared" si="12"/>
        <v>0</v>
      </c>
      <c r="N9" s="13">
        <f>F9-J9</f>
        <v>35</v>
      </c>
      <c r="O9" s="18" t="s">
        <v>24</v>
      </c>
      <c r="P9" s="13" t="s">
        <v>139</v>
      </c>
      <c r="Q9" s="12" t="s">
        <v>88</v>
      </c>
      <c r="R9" s="12" t="s">
        <v>140</v>
      </c>
      <c r="S9" s="12" t="s">
        <v>74</v>
      </c>
    </row>
    <row r="10" spans="1:19" x14ac:dyDescent="0.25">
      <c r="A10" s="2"/>
      <c r="B10" s="2"/>
      <c r="C10" s="3"/>
      <c r="E10" s="5"/>
      <c r="F10" s="72">
        <f>SUM(F4:F9)</f>
        <v>103</v>
      </c>
      <c r="G10" s="5"/>
      <c r="H10" s="2"/>
      <c r="I10" s="75">
        <f>SUM(I4:I9)</f>
        <v>4</v>
      </c>
      <c r="J10" s="76">
        <f>SUM(J4:J9)</f>
        <v>14</v>
      </c>
      <c r="K10" s="2"/>
      <c r="L10" s="2"/>
      <c r="M10" s="76">
        <f>SUM(M6:M9)</f>
        <v>2</v>
      </c>
      <c r="N10" s="5">
        <f>SUM(N4:N9)</f>
        <v>89</v>
      </c>
      <c r="O10" s="3"/>
      <c r="P10" s="5"/>
      <c r="Q10" s="2"/>
      <c r="R10" s="2"/>
      <c r="S10" s="2"/>
    </row>
    <row r="11" spans="1:19" x14ac:dyDescent="0.25">
      <c r="A11" s="1"/>
      <c r="B11" s="66"/>
      <c r="C11" s="3"/>
      <c r="E11" s="5"/>
      <c r="F11" s="48"/>
      <c r="G11" s="6"/>
      <c r="H11" s="7"/>
      <c r="I11" s="77"/>
      <c r="J11" s="52"/>
      <c r="K11" s="7"/>
      <c r="L11" s="7"/>
      <c r="M11" s="52"/>
      <c r="N11" s="3"/>
      <c r="O11" s="3"/>
      <c r="P11" s="5"/>
      <c r="Q11" s="2"/>
      <c r="R11" s="2"/>
      <c r="S11" s="2"/>
    </row>
    <row r="12" spans="1:19" x14ac:dyDescent="0.25">
      <c r="A12" s="30" t="s">
        <v>0</v>
      </c>
      <c r="B12" s="31" t="s">
        <v>1</v>
      </c>
      <c r="C12" s="32" t="s">
        <v>368</v>
      </c>
      <c r="D12" s="33" t="s">
        <v>3</v>
      </c>
      <c r="E12" s="33" t="s">
        <v>360</v>
      </c>
      <c r="F12" s="38" t="s">
        <v>369</v>
      </c>
      <c r="G12" s="33" t="s">
        <v>364</v>
      </c>
      <c r="H12" s="33" t="s">
        <v>361</v>
      </c>
      <c r="I12" s="38" t="s">
        <v>372</v>
      </c>
      <c r="J12" s="43" t="s">
        <v>373</v>
      </c>
      <c r="K12" s="33" t="s">
        <v>365</v>
      </c>
      <c r="L12" s="33" t="s">
        <v>362</v>
      </c>
      <c r="M12" s="43" t="s">
        <v>375</v>
      </c>
      <c r="N12" s="33" t="s">
        <v>378</v>
      </c>
      <c r="O12" s="33" t="s">
        <v>4</v>
      </c>
      <c r="P12" s="33" t="s">
        <v>5</v>
      </c>
      <c r="Q12" s="33" t="s">
        <v>6</v>
      </c>
      <c r="R12" s="33" t="s">
        <v>7</v>
      </c>
      <c r="S12" s="33" t="s">
        <v>8</v>
      </c>
    </row>
    <row r="13" spans="1:19" x14ac:dyDescent="0.25">
      <c r="A13" s="14">
        <v>44932</v>
      </c>
      <c r="B13" s="12" t="s">
        <v>98</v>
      </c>
      <c r="C13" s="18" t="s">
        <v>122</v>
      </c>
      <c r="D13" s="19" t="s">
        <v>123</v>
      </c>
      <c r="E13" s="13">
        <v>22.5</v>
      </c>
      <c r="F13" s="41">
        <v>100</v>
      </c>
      <c r="G13" s="17">
        <f t="shared" ref="G13:G18" si="13">F13*E13</f>
        <v>2250</v>
      </c>
      <c r="H13" s="11">
        <f t="shared" ref="H13:H18" si="14">G13/$B$1</f>
        <v>0.45</v>
      </c>
      <c r="I13" s="56">
        <f t="shared" ref="I13:I18" si="15">ROUNDUP(H13,0)</f>
        <v>1</v>
      </c>
      <c r="J13" s="44">
        <v>0</v>
      </c>
      <c r="K13" s="11">
        <f t="shared" ref="K13:K18" si="16">J13*E13</f>
        <v>0</v>
      </c>
      <c r="L13" s="11">
        <f t="shared" ref="L13:L18" si="17">K13/$B$1</f>
        <v>0</v>
      </c>
      <c r="M13" s="44">
        <f t="shared" ref="M13:M18" si="18">ROUNDUP(L13,0)</f>
        <v>0</v>
      </c>
      <c r="N13" s="13">
        <f t="shared" ref="N13:N18" si="19">F13-J13</f>
        <v>100</v>
      </c>
      <c r="O13" s="18"/>
      <c r="P13" s="13"/>
      <c r="Q13" s="12"/>
      <c r="R13" s="12"/>
      <c r="S13" s="12"/>
    </row>
    <row r="14" spans="1:19" x14ac:dyDescent="0.25">
      <c r="A14" s="14">
        <v>44935</v>
      </c>
      <c r="B14" s="12" t="s">
        <v>98</v>
      </c>
      <c r="C14" s="18" t="s">
        <v>122</v>
      </c>
      <c r="D14" s="19" t="s">
        <v>123</v>
      </c>
      <c r="E14" s="13">
        <v>22.5</v>
      </c>
      <c r="F14" s="41">
        <v>75</v>
      </c>
      <c r="G14" s="17">
        <f t="shared" si="13"/>
        <v>1687.5</v>
      </c>
      <c r="H14" s="11">
        <f t="shared" si="14"/>
        <v>0.33750000000000002</v>
      </c>
      <c r="I14" s="56">
        <f t="shared" si="15"/>
        <v>1</v>
      </c>
      <c r="J14" s="44">
        <v>0</v>
      </c>
      <c r="K14" s="11">
        <f t="shared" si="16"/>
        <v>0</v>
      </c>
      <c r="L14" s="11">
        <f t="shared" si="17"/>
        <v>0</v>
      </c>
      <c r="M14" s="44">
        <f t="shared" si="18"/>
        <v>0</v>
      </c>
      <c r="N14" s="13">
        <f t="shared" si="19"/>
        <v>75</v>
      </c>
      <c r="O14" s="18"/>
      <c r="P14" s="13"/>
      <c r="Q14" s="12"/>
      <c r="R14" s="12"/>
      <c r="S14" s="12"/>
    </row>
    <row r="15" spans="1:19" x14ac:dyDescent="0.25">
      <c r="A15" s="14">
        <v>44938</v>
      </c>
      <c r="B15" s="12" t="s">
        <v>98</v>
      </c>
      <c r="C15" s="18" t="s">
        <v>122</v>
      </c>
      <c r="D15" s="19" t="s">
        <v>123</v>
      </c>
      <c r="E15" s="13">
        <v>22.5</v>
      </c>
      <c r="F15" s="41">
        <v>100</v>
      </c>
      <c r="G15" s="17">
        <f t="shared" si="13"/>
        <v>2250</v>
      </c>
      <c r="H15" s="11">
        <f t="shared" si="14"/>
        <v>0.45</v>
      </c>
      <c r="I15" s="56">
        <f t="shared" si="15"/>
        <v>1</v>
      </c>
      <c r="J15" s="44">
        <v>0</v>
      </c>
      <c r="K15" s="11">
        <f t="shared" si="16"/>
        <v>0</v>
      </c>
      <c r="L15" s="11">
        <f t="shared" si="17"/>
        <v>0</v>
      </c>
      <c r="M15" s="44">
        <f t="shared" si="18"/>
        <v>0</v>
      </c>
      <c r="N15" s="13">
        <f t="shared" si="19"/>
        <v>100</v>
      </c>
      <c r="O15" s="18"/>
      <c r="P15" s="13"/>
      <c r="Q15" s="12"/>
      <c r="R15" s="12"/>
      <c r="S15" s="12"/>
    </row>
    <row r="16" spans="1:19" x14ac:dyDescent="0.25">
      <c r="A16" s="14">
        <v>44944</v>
      </c>
      <c r="B16" s="12" t="s">
        <v>98</v>
      </c>
      <c r="C16" s="18" t="s">
        <v>122</v>
      </c>
      <c r="D16" s="19" t="s">
        <v>123</v>
      </c>
      <c r="E16" s="13">
        <v>22.5</v>
      </c>
      <c r="F16" s="41">
        <v>75</v>
      </c>
      <c r="G16" s="17">
        <f t="shared" si="13"/>
        <v>1687.5</v>
      </c>
      <c r="H16" s="11">
        <f t="shared" si="14"/>
        <v>0.33750000000000002</v>
      </c>
      <c r="I16" s="56">
        <f t="shared" si="15"/>
        <v>1</v>
      </c>
      <c r="J16" s="44">
        <v>0</v>
      </c>
      <c r="K16" s="11">
        <f t="shared" si="16"/>
        <v>0</v>
      </c>
      <c r="L16" s="11">
        <f t="shared" si="17"/>
        <v>0</v>
      </c>
      <c r="M16" s="44">
        <f t="shared" si="18"/>
        <v>0</v>
      </c>
      <c r="N16" s="13">
        <f t="shared" si="19"/>
        <v>75</v>
      </c>
      <c r="O16" s="18"/>
      <c r="P16" s="13"/>
      <c r="Q16" s="12"/>
      <c r="R16" s="12"/>
      <c r="S16" s="12"/>
    </row>
    <row r="17" spans="1:19" x14ac:dyDescent="0.25">
      <c r="A17" s="14">
        <v>44987</v>
      </c>
      <c r="B17" s="12" t="s">
        <v>98</v>
      </c>
      <c r="C17" s="18" t="s">
        <v>122</v>
      </c>
      <c r="D17" s="19" t="s">
        <v>123</v>
      </c>
      <c r="E17" s="13">
        <v>22.5</v>
      </c>
      <c r="F17" s="41">
        <v>75</v>
      </c>
      <c r="G17" s="17">
        <f t="shared" si="13"/>
        <v>1687.5</v>
      </c>
      <c r="H17" s="11">
        <f t="shared" si="14"/>
        <v>0.33750000000000002</v>
      </c>
      <c r="I17" s="56">
        <f t="shared" si="15"/>
        <v>1</v>
      </c>
      <c r="J17" s="44">
        <v>0</v>
      </c>
      <c r="K17" s="11">
        <f t="shared" si="16"/>
        <v>0</v>
      </c>
      <c r="L17" s="11">
        <f t="shared" si="17"/>
        <v>0</v>
      </c>
      <c r="M17" s="44">
        <f t="shared" si="18"/>
        <v>0</v>
      </c>
      <c r="N17" s="13">
        <f t="shared" si="19"/>
        <v>75</v>
      </c>
      <c r="O17" s="18"/>
      <c r="P17" s="13"/>
      <c r="Q17" s="12"/>
      <c r="R17" s="12"/>
      <c r="S17" s="12"/>
    </row>
    <row r="18" spans="1:19" x14ac:dyDescent="0.25">
      <c r="A18" s="14">
        <v>45022</v>
      </c>
      <c r="B18" s="12" t="s">
        <v>98</v>
      </c>
      <c r="C18" s="18" t="s">
        <v>122</v>
      </c>
      <c r="D18" s="19" t="s">
        <v>123</v>
      </c>
      <c r="E18" s="13">
        <v>22.5</v>
      </c>
      <c r="F18" s="41">
        <v>100</v>
      </c>
      <c r="G18" s="17">
        <f t="shared" si="13"/>
        <v>2250</v>
      </c>
      <c r="H18" s="11">
        <f t="shared" si="14"/>
        <v>0.45</v>
      </c>
      <c r="I18" s="56">
        <f t="shared" si="15"/>
        <v>1</v>
      </c>
      <c r="J18" s="44">
        <v>0</v>
      </c>
      <c r="K18" s="11">
        <f t="shared" si="16"/>
        <v>0</v>
      </c>
      <c r="L18" s="11">
        <f t="shared" si="17"/>
        <v>0</v>
      </c>
      <c r="M18" s="44">
        <f t="shared" si="18"/>
        <v>0</v>
      </c>
      <c r="N18" s="13">
        <f t="shared" si="19"/>
        <v>100</v>
      </c>
      <c r="O18" s="18"/>
      <c r="P18" s="13"/>
      <c r="Q18" s="12"/>
      <c r="R18" s="12"/>
      <c r="S18" s="12"/>
    </row>
    <row r="19" spans="1:19" x14ac:dyDescent="0.25">
      <c r="A19" s="14">
        <v>45079</v>
      </c>
      <c r="B19" s="12" t="s">
        <v>98</v>
      </c>
      <c r="C19" s="18" t="s">
        <v>122</v>
      </c>
      <c r="D19" s="19" t="s">
        <v>123</v>
      </c>
      <c r="E19" s="13">
        <v>22.5</v>
      </c>
      <c r="F19" s="41">
        <v>75</v>
      </c>
      <c r="G19" s="17">
        <f>F19*E19</f>
        <v>1687.5</v>
      </c>
      <c r="H19" s="11">
        <f t="shared" ref="H19:H20" si="20">G19/$B$1</f>
        <v>0.33750000000000002</v>
      </c>
      <c r="I19" s="56">
        <f t="shared" ref="I19:I20" si="21">ROUNDUP(H19,0)</f>
        <v>1</v>
      </c>
      <c r="J19" s="44">
        <v>0</v>
      </c>
      <c r="K19" s="11">
        <f t="shared" ref="K19:K20" si="22">J19*E19</f>
        <v>0</v>
      </c>
      <c r="L19" s="11">
        <f t="shared" ref="L19:L20" si="23">K19/$B$1</f>
        <v>0</v>
      </c>
      <c r="M19" s="44">
        <f t="shared" ref="M19:M20" si="24">ROUNDUP(L19,0)</f>
        <v>0</v>
      </c>
      <c r="N19" s="13">
        <f t="shared" ref="N19:N20" si="25">F19-J19</f>
        <v>75</v>
      </c>
      <c r="O19" s="18" t="s">
        <v>24</v>
      </c>
      <c r="P19" s="13" t="s">
        <v>127</v>
      </c>
      <c r="Q19" s="12" t="s">
        <v>124</v>
      </c>
      <c r="R19" s="12" t="s">
        <v>128</v>
      </c>
      <c r="S19" s="12" t="s">
        <v>74</v>
      </c>
    </row>
    <row r="20" spans="1:19" x14ac:dyDescent="0.25">
      <c r="A20" s="14">
        <v>45175</v>
      </c>
      <c r="B20" s="12" t="s">
        <v>98</v>
      </c>
      <c r="C20" s="18" t="s">
        <v>122</v>
      </c>
      <c r="D20" s="19" t="s">
        <v>123</v>
      </c>
      <c r="E20" s="13">
        <v>22.5</v>
      </c>
      <c r="F20" s="41">
        <v>28</v>
      </c>
      <c r="G20" s="17">
        <f>F20*E20</f>
        <v>630</v>
      </c>
      <c r="H20" s="11">
        <f t="shared" si="20"/>
        <v>0.126</v>
      </c>
      <c r="I20" s="56">
        <f t="shared" si="21"/>
        <v>1</v>
      </c>
      <c r="J20" s="44">
        <v>0</v>
      </c>
      <c r="K20" s="11">
        <f t="shared" si="22"/>
        <v>0</v>
      </c>
      <c r="L20" s="11">
        <f t="shared" si="23"/>
        <v>0</v>
      </c>
      <c r="M20" s="44">
        <f t="shared" si="24"/>
        <v>0</v>
      </c>
      <c r="N20" s="13">
        <f t="shared" si="25"/>
        <v>28</v>
      </c>
      <c r="O20" s="18" t="s">
        <v>24</v>
      </c>
      <c r="P20" s="13" t="s">
        <v>139</v>
      </c>
      <c r="Q20" s="12" t="s">
        <v>88</v>
      </c>
      <c r="R20" s="12" t="s">
        <v>140</v>
      </c>
      <c r="S20" s="12" t="s">
        <v>74</v>
      </c>
    </row>
    <row r="21" spans="1:19" x14ac:dyDescent="0.25">
      <c r="A21" s="2"/>
      <c r="B21" s="2"/>
      <c r="C21" s="3"/>
      <c r="E21" s="5"/>
      <c r="F21" s="48">
        <f>SUM(F13:F20)</f>
        <v>628</v>
      </c>
      <c r="G21" s="5"/>
      <c r="H21" s="2"/>
      <c r="I21" s="77">
        <f>SUM(I13:I20)</f>
        <v>8</v>
      </c>
      <c r="J21" s="52">
        <f>SUM(J13:J20)</f>
        <v>0</v>
      </c>
      <c r="K21" s="2"/>
      <c r="L21" s="2"/>
      <c r="M21" s="76">
        <f>SUM(M19:M20)</f>
        <v>0</v>
      </c>
      <c r="N21" s="5">
        <f>SUM(N13:N20)</f>
        <v>628</v>
      </c>
      <c r="O21" s="3"/>
      <c r="P21" s="5"/>
      <c r="Q21" s="2"/>
      <c r="R21" s="2"/>
      <c r="S21" s="2"/>
    </row>
    <row r="22" spans="1:19" x14ac:dyDescent="0.25">
      <c r="A22" s="1"/>
      <c r="B22" s="66"/>
      <c r="C22" s="3"/>
      <c r="E22" s="5"/>
      <c r="F22" s="48"/>
      <c r="G22" s="6"/>
      <c r="H22" s="7"/>
      <c r="I22" s="77"/>
      <c r="J22" s="52"/>
      <c r="K22" s="7"/>
      <c r="L22" s="7"/>
      <c r="M22" s="52"/>
      <c r="N22" s="3"/>
      <c r="O22" s="3"/>
      <c r="P22" s="5"/>
      <c r="Q22" s="2"/>
      <c r="R22" s="2"/>
      <c r="S22" s="2"/>
    </row>
    <row r="23" spans="1:19" x14ac:dyDescent="0.25">
      <c r="A23" s="30" t="s">
        <v>0</v>
      </c>
      <c r="B23" s="31" t="s">
        <v>1</v>
      </c>
      <c r="C23" s="32" t="s">
        <v>368</v>
      </c>
      <c r="D23" s="33" t="s">
        <v>3</v>
      </c>
      <c r="E23" s="33" t="s">
        <v>360</v>
      </c>
      <c r="F23" s="38" t="s">
        <v>369</v>
      </c>
      <c r="G23" s="33" t="s">
        <v>364</v>
      </c>
      <c r="H23" s="33" t="s">
        <v>361</v>
      </c>
      <c r="I23" s="38" t="s">
        <v>372</v>
      </c>
      <c r="J23" s="43" t="s">
        <v>373</v>
      </c>
      <c r="K23" s="33" t="s">
        <v>365</v>
      </c>
      <c r="L23" s="33" t="s">
        <v>362</v>
      </c>
      <c r="M23" s="43" t="s">
        <v>375</v>
      </c>
      <c r="N23" s="33" t="s">
        <v>378</v>
      </c>
      <c r="O23" s="33" t="s">
        <v>4</v>
      </c>
      <c r="P23" s="33" t="s">
        <v>5</v>
      </c>
      <c r="Q23" s="33" t="s">
        <v>6</v>
      </c>
      <c r="R23" s="33" t="s">
        <v>7</v>
      </c>
      <c r="S23" s="33" t="s">
        <v>8</v>
      </c>
    </row>
    <row r="24" spans="1:19" x14ac:dyDescent="0.25">
      <c r="A24" s="14">
        <v>44985</v>
      </c>
      <c r="B24" s="12" t="s">
        <v>98</v>
      </c>
      <c r="C24" s="16" t="s">
        <v>99</v>
      </c>
      <c r="D24" s="16" t="s">
        <v>100</v>
      </c>
      <c r="E24" s="13">
        <v>27.58</v>
      </c>
      <c r="F24" s="41">
        <v>96</v>
      </c>
      <c r="G24" s="17">
        <f t="shared" ref="G24:G28" si="26">F24*E24</f>
        <v>2647.68</v>
      </c>
      <c r="H24" s="11">
        <f t="shared" ref="H24:H28" si="27">G24/$B$1</f>
        <v>0.52953600000000001</v>
      </c>
      <c r="I24" s="56">
        <f t="shared" ref="I24:I28" si="28">ROUNDUP(H24,0)</f>
        <v>1</v>
      </c>
      <c r="J24" s="44">
        <v>0</v>
      </c>
      <c r="K24" s="11">
        <f t="shared" ref="K24:K28" si="29">J24*E24</f>
        <v>0</v>
      </c>
      <c r="L24" s="11">
        <f t="shared" ref="L24:L28" si="30">K24/$B$1</f>
        <v>0</v>
      </c>
      <c r="M24" s="44">
        <f t="shared" ref="M24:M28" si="31">ROUNDUP(L24,0)</f>
        <v>0</v>
      </c>
      <c r="N24" s="13">
        <f t="shared" ref="N24:N28" si="32">F24-J24</f>
        <v>96</v>
      </c>
      <c r="O24" s="18"/>
      <c r="P24" s="13"/>
      <c r="Q24" s="12"/>
      <c r="R24" s="12"/>
      <c r="S24" s="12"/>
    </row>
    <row r="25" spans="1:19" x14ac:dyDescent="0.25">
      <c r="A25" s="14">
        <v>45001</v>
      </c>
      <c r="B25" s="12" t="s">
        <v>98</v>
      </c>
      <c r="C25" s="16" t="s">
        <v>99</v>
      </c>
      <c r="D25" s="16" t="s">
        <v>100</v>
      </c>
      <c r="E25" s="13">
        <v>27.58</v>
      </c>
      <c r="F25" s="41">
        <v>64</v>
      </c>
      <c r="G25" s="17">
        <f t="shared" si="26"/>
        <v>1765.12</v>
      </c>
      <c r="H25" s="11">
        <f t="shared" si="27"/>
        <v>0.353024</v>
      </c>
      <c r="I25" s="56">
        <f t="shared" si="28"/>
        <v>1</v>
      </c>
      <c r="J25" s="44">
        <v>0</v>
      </c>
      <c r="K25" s="11">
        <f t="shared" si="29"/>
        <v>0</v>
      </c>
      <c r="L25" s="11">
        <f t="shared" si="30"/>
        <v>0</v>
      </c>
      <c r="M25" s="44">
        <f t="shared" si="31"/>
        <v>0</v>
      </c>
      <c r="N25" s="13">
        <f t="shared" si="32"/>
        <v>64</v>
      </c>
      <c r="O25" s="18"/>
      <c r="P25" s="13"/>
      <c r="Q25" s="12"/>
      <c r="R25" s="12"/>
      <c r="S25" s="12"/>
    </row>
    <row r="26" spans="1:19" x14ac:dyDescent="0.25">
      <c r="A26" s="14">
        <v>45026</v>
      </c>
      <c r="B26" s="12" t="s">
        <v>98</v>
      </c>
      <c r="C26" s="16" t="s">
        <v>99</v>
      </c>
      <c r="D26" s="16" t="s">
        <v>100</v>
      </c>
      <c r="E26" s="13">
        <v>27.58</v>
      </c>
      <c r="F26" s="41">
        <v>24</v>
      </c>
      <c r="G26" s="17">
        <f t="shared" si="26"/>
        <v>661.92</v>
      </c>
      <c r="H26" s="11">
        <f t="shared" si="27"/>
        <v>0.132384</v>
      </c>
      <c r="I26" s="56">
        <f t="shared" si="28"/>
        <v>1</v>
      </c>
      <c r="J26" s="44">
        <v>0</v>
      </c>
      <c r="K26" s="11">
        <f t="shared" si="29"/>
        <v>0</v>
      </c>
      <c r="L26" s="11">
        <f t="shared" si="30"/>
        <v>0</v>
      </c>
      <c r="M26" s="44">
        <f t="shared" si="31"/>
        <v>0</v>
      </c>
      <c r="N26" s="13">
        <f t="shared" si="32"/>
        <v>24</v>
      </c>
      <c r="O26" s="18"/>
      <c r="P26" s="13"/>
      <c r="Q26" s="12"/>
      <c r="R26" s="12"/>
      <c r="S26" s="12"/>
    </row>
    <row r="27" spans="1:19" x14ac:dyDescent="0.25">
      <c r="A27" s="14">
        <v>45049</v>
      </c>
      <c r="B27" s="12" t="s">
        <v>98</v>
      </c>
      <c r="C27" s="16" t="s">
        <v>99</v>
      </c>
      <c r="D27" s="16" t="s">
        <v>100</v>
      </c>
      <c r="E27" s="13">
        <v>27.58</v>
      </c>
      <c r="F27" s="41">
        <v>96</v>
      </c>
      <c r="G27" s="17">
        <f t="shared" si="26"/>
        <v>2647.68</v>
      </c>
      <c r="H27" s="11">
        <f t="shared" si="27"/>
        <v>0.52953600000000001</v>
      </c>
      <c r="I27" s="56">
        <f t="shared" si="28"/>
        <v>1</v>
      </c>
      <c r="J27" s="44">
        <v>0</v>
      </c>
      <c r="K27" s="11">
        <f t="shared" si="29"/>
        <v>0</v>
      </c>
      <c r="L27" s="11">
        <f t="shared" si="30"/>
        <v>0</v>
      </c>
      <c r="M27" s="44">
        <f t="shared" si="31"/>
        <v>0</v>
      </c>
      <c r="N27" s="13">
        <f t="shared" si="32"/>
        <v>96</v>
      </c>
      <c r="O27" s="18"/>
      <c r="P27" s="13"/>
      <c r="Q27" s="12"/>
      <c r="R27" s="12"/>
      <c r="S27" s="12"/>
    </row>
    <row r="28" spans="1:19" x14ac:dyDescent="0.25">
      <c r="A28" s="14">
        <v>45072</v>
      </c>
      <c r="B28" s="12" t="s">
        <v>98</v>
      </c>
      <c r="C28" s="16" t="s">
        <v>99</v>
      </c>
      <c r="D28" s="16" t="s">
        <v>100</v>
      </c>
      <c r="E28" s="13">
        <v>27.58</v>
      </c>
      <c r="F28" s="41">
        <v>56</v>
      </c>
      <c r="G28" s="17">
        <f t="shared" si="26"/>
        <v>1544.48</v>
      </c>
      <c r="H28" s="11">
        <f t="shared" si="27"/>
        <v>0.308896</v>
      </c>
      <c r="I28" s="56">
        <f t="shared" si="28"/>
        <v>1</v>
      </c>
      <c r="J28" s="44">
        <v>0</v>
      </c>
      <c r="K28" s="11">
        <f t="shared" si="29"/>
        <v>0</v>
      </c>
      <c r="L28" s="11">
        <f t="shared" si="30"/>
        <v>0</v>
      </c>
      <c r="M28" s="44">
        <f t="shared" si="31"/>
        <v>0</v>
      </c>
      <c r="N28" s="13">
        <f t="shared" si="32"/>
        <v>56</v>
      </c>
      <c r="O28" s="18"/>
      <c r="P28" s="13"/>
      <c r="Q28" s="12"/>
      <c r="R28" s="12"/>
      <c r="S28" s="12"/>
    </row>
    <row r="29" spans="1:19" x14ac:dyDescent="0.25">
      <c r="A29" s="14">
        <v>45055</v>
      </c>
      <c r="B29" s="12" t="s">
        <v>98</v>
      </c>
      <c r="C29" s="16" t="s">
        <v>99</v>
      </c>
      <c r="D29" s="16" t="s">
        <v>100</v>
      </c>
      <c r="E29" s="13">
        <v>27.58</v>
      </c>
      <c r="F29" s="41">
        <v>0</v>
      </c>
      <c r="G29" s="17">
        <f>F29*E29</f>
        <v>0</v>
      </c>
      <c r="H29" s="11">
        <f t="shared" ref="H29:H35" si="33">G29/$B$1</f>
        <v>0</v>
      </c>
      <c r="I29" s="56">
        <f t="shared" ref="I29:I35" si="34">ROUNDUP(H29,0)</f>
        <v>0</v>
      </c>
      <c r="J29" s="44">
        <v>24</v>
      </c>
      <c r="K29" s="11">
        <f>J29*E29</f>
        <v>661.92</v>
      </c>
      <c r="L29" s="11">
        <f t="shared" ref="L29:L35" si="35">K29/$B$1</f>
        <v>0.132384</v>
      </c>
      <c r="M29" s="44">
        <f t="shared" ref="M29:M35" si="36">ROUNDUP(L29,0)</f>
        <v>1</v>
      </c>
      <c r="N29" s="13">
        <f t="shared" ref="N29:N35" si="37">F29-J29</f>
        <v>-24</v>
      </c>
      <c r="O29" s="18"/>
      <c r="P29" s="13" t="s">
        <v>101</v>
      </c>
      <c r="Q29" s="12"/>
      <c r="R29" s="12"/>
      <c r="S29" s="12" t="s">
        <v>62</v>
      </c>
    </row>
    <row r="30" spans="1:19" x14ac:dyDescent="0.25">
      <c r="A30" s="14">
        <v>45058</v>
      </c>
      <c r="B30" s="12" t="s">
        <v>98</v>
      </c>
      <c r="C30" s="16" t="s">
        <v>99</v>
      </c>
      <c r="D30" s="16" t="s">
        <v>100</v>
      </c>
      <c r="E30" s="13">
        <v>27.58</v>
      </c>
      <c r="F30" s="41">
        <v>0</v>
      </c>
      <c r="G30" s="17">
        <f t="shared" ref="G30:G35" si="38">F30*E30</f>
        <v>0</v>
      </c>
      <c r="H30" s="11">
        <f t="shared" si="33"/>
        <v>0</v>
      </c>
      <c r="I30" s="56">
        <f t="shared" si="34"/>
        <v>0</v>
      </c>
      <c r="J30" s="44">
        <v>53</v>
      </c>
      <c r="K30" s="11">
        <f t="shared" ref="K30:K35" si="39">J30*E30</f>
        <v>1461.74</v>
      </c>
      <c r="L30" s="11">
        <f t="shared" si="35"/>
        <v>0.292348</v>
      </c>
      <c r="M30" s="44">
        <f t="shared" si="36"/>
        <v>1</v>
      </c>
      <c r="N30" s="13">
        <f t="shared" si="37"/>
        <v>-53</v>
      </c>
      <c r="O30" s="18"/>
      <c r="P30" s="21" t="s">
        <v>106</v>
      </c>
      <c r="Q30" s="12"/>
      <c r="R30" s="12"/>
      <c r="S30" s="12" t="s">
        <v>103</v>
      </c>
    </row>
    <row r="31" spans="1:19" x14ac:dyDescent="0.25">
      <c r="A31" s="14">
        <v>45059</v>
      </c>
      <c r="B31" s="12" t="s">
        <v>98</v>
      </c>
      <c r="C31" s="16" t="s">
        <v>99</v>
      </c>
      <c r="D31" s="16" t="s">
        <v>100</v>
      </c>
      <c r="E31" s="13">
        <v>27.58</v>
      </c>
      <c r="F31" s="41">
        <v>0</v>
      </c>
      <c r="G31" s="17">
        <f t="shared" si="38"/>
        <v>0</v>
      </c>
      <c r="H31" s="11">
        <f t="shared" si="33"/>
        <v>0</v>
      </c>
      <c r="I31" s="56">
        <f t="shared" si="34"/>
        <v>0</v>
      </c>
      <c r="J31" s="44">
        <v>3</v>
      </c>
      <c r="K31" s="11">
        <f t="shared" si="39"/>
        <v>82.74</v>
      </c>
      <c r="L31" s="11">
        <f t="shared" si="35"/>
        <v>1.6548E-2</v>
      </c>
      <c r="M31" s="44">
        <f t="shared" si="36"/>
        <v>1</v>
      </c>
      <c r="N31" s="13">
        <f t="shared" si="37"/>
        <v>-3</v>
      </c>
      <c r="O31" s="18"/>
      <c r="P31" s="21" t="s">
        <v>107</v>
      </c>
      <c r="Q31" s="12"/>
      <c r="R31" s="12"/>
      <c r="S31" s="12" t="s">
        <v>103</v>
      </c>
    </row>
    <row r="32" spans="1:19" x14ac:dyDescent="0.25">
      <c r="A32" s="14">
        <v>45068</v>
      </c>
      <c r="B32" s="12" t="s">
        <v>98</v>
      </c>
      <c r="C32" s="16" t="s">
        <v>99</v>
      </c>
      <c r="D32" s="19" t="s">
        <v>100</v>
      </c>
      <c r="E32" s="13">
        <v>27.58</v>
      </c>
      <c r="F32" s="41">
        <v>22</v>
      </c>
      <c r="G32" s="17">
        <f t="shared" si="38"/>
        <v>606.76</v>
      </c>
      <c r="H32" s="11">
        <f t="shared" si="33"/>
        <v>0.121352</v>
      </c>
      <c r="I32" s="56">
        <f t="shared" si="34"/>
        <v>1</v>
      </c>
      <c r="J32" s="44">
        <v>0</v>
      </c>
      <c r="K32" s="11">
        <f t="shared" si="39"/>
        <v>0</v>
      </c>
      <c r="L32" s="11">
        <f t="shared" si="35"/>
        <v>0</v>
      </c>
      <c r="M32" s="44">
        <f t="shared" si="36"/>
        <v>0</v>
      </c>
      <c r="N32" s="13">
        <f t="shared" si="37"/>
        <v>22</v>
      </c>
      <c r="O32" s="18" t="s">
        <v>29</v>
      </c>
      <c r="P32" s="13" t="s">
        <v>116</v>
      </c>
      <c r="Q32" s="12" t="s">
        <v>117</v>
      </c>
      <c r="R32" s="12" t="s">
        <v>118</v>
      </c>
      <c r="S32" s="12"/>
    </row>
    <row r="33" spans="1:19" x14ac:dyDescent="0.25">
      <c r="A33" s="14">
        <v>45073</v>
      </c>
      <c r="B33" s="12" t="s">
        <v>98</v>
      </c>
      <c r="C33" s="16" t="s">
        <v>99</v>
      </c>
      <c r="D33" s="16" t="s">
        <v>100</v>
      </c>
      <c r="E33" s="13">
        <v>27.58</v>
      </c>
      <c r="F33" s="41">
        <v>0</v>
      </c>
      <c r="G33" s="17">
        <f t="shared" si="38"/>
        <v>0</v>
      </c>
      <c r="H33" s="11">
        <f t="shared" si="33"/>
        <v>0</v>
      </c>
      <c r="I33" s="56">
        <f t="shared" si="34"/>
        <v>0</v>
      </c>
      <c r="J33" s="44">
        <v>1</v>
      </c>
      <c r="K33" s="11">
        <f t="shared" si="39"/>
        <v>27.58</v>
      </c>
      <c r="L33" s="11">
        <f t="shared" si="35"/>
        <v>5.5160000000000001E-3</v>
      </c>
      <c r="M33" s="44">
        <f t="shared" si="36"/>
        <v>1</v>
      </c>
      <c r="N33" s="13">
        <f t="shared" si="37"/>
        <v>-1</v>
      </c>
      <c r="O33" s="18"/>
      <c r="P33" s="13" t="s">
        <v>120</v>
      </c>
      <c r="Q33" s="12"/>
      <c r="R33" s="12"/>
      <c r="S33" s="12" t="s">
        <v>19</v>
      </c>
    </row>
    <row r="34" spans="1:19" x14ac:dyDescent="0.25">
      <c r="A34" s="14">
        <v>45161</v>
      </c>
      <c r="B34" s="12" t="s">
        <v>98</v>
      </c>
      <c r="C34" s="18" t="s">
        <v>99</v>
      </c>
      <c r="D34" s="19" t="s">
        <v>100</v>
      </c>
      <c r="E34" s="13">
        <v>27.58</v>
      </c>
      <c r="F34" s="41">
        <v>90</v>
      </c>
      <c r="G34" s="17">
        <f t="shared" si="38"/>
        <v>2482.1999999999998</v>
      </c>
      <c r="H34" s="11">
        <f t="shared" si="33"/>
        <v>0.49643999999999994</v>
      </c>
      <c r="I34" s="56">
        <f t="shared" si="34"/>
        <v>1</v>
      </c>
      <c r="J34" s="44">
        <v>0</v>
      </c>
      <c r="K34" s="11">
        <f t="shared" si="39"/>
        <v>0</v>
      </c>
      <c r="L34" s="11">
        <f t="shared" si="35"/>
        <v>0</v>
      </c>
      <c r="M34" s="44">
        <f t="shared" si="36"/>
        <v>0</v>
      </c>
      <c r="N34" s="13">
        <f t="shared" si="37"/>
        <v>90</v>
      </c>
      <c r="O34" s="18" t="s">
        <v>24</v>
      </c>
      <c r="P34" s="13" t="s">
        <v>135</v>
      </c>
      <c r="Q34" s="13" t="s">
        <v>88</v>
      </c>
      <c r="R34" s="13" t="s">
        <v>136</v>
      </c>
      <c r="S34" s="12" t="s">
        <v>74</v>
      </c>
    </row>
    <row r="35" spans="1:19" x14ac:dyDescent="0.25">
      <c r="A35" s="14">
        <v>45190</v>
      </c>
      <c r="B35" s="12" t="s">
        <v>98</v>
      </c>
      <c r="C35" s="16" t="s">
        <v>99</v>
      </c>
      <c r="D35" s="16" t="s">
        <v>100</v>
      </c>
      <c r="E35" s="13">
        <v>27.58</v>
      </c>
      <c r="F35" s="41">
        <v>0</v>
      </c>
      <c r="G35" s="17">
        <f t="shared" si="38"/>
        <v>0</v>
      </c>
      <c r="H35" s="11">
        <f t="shared" si="33"/>
        <v>0</v>
      </c>
      <c r="I35" s="56">
        <f t="shared" si="34"/>
        <v>0</v>
      </c>
      <c r="J35" s="44">
        <v>4</v>
      </c>
      <c r="K35" s="11">
        <f t="shared" si="39"/>
        <v>110.32</v>
      </c>
      <c r="L35" s="11">
        <f t="shared" si="35"/>
        <v>2.2064E-2</v>
      </c>
      <c r="M35" s="44">
        <f t="shared" si="36"/>
        <v>1</v>
      </c>
      <c r="N35" s="13">
        <f t="shared" si="37"/>
        <v>-4</v>
      </c>
      <c r="O35" s="18"/>
      <c r="P35" s="13" t="s">
        <v>142</v>
      </c>
      <c r="Q35" s="12"/>
      <c r="R35" s="12"/>
      <c r="S35" s="12" t="s">
        <v>141</v>
      </c>
    </row>
    <row r="36" spans="1:19" x14ac:dyDescent="0.25">
      <c r="A36" s="2"/>
      <c r="B36" s="2"/>
      <c r="C36" s="3"/>
      <c r="E36" s="5"/>
      <c r="F36" s="48">
        <f>SUM(F24:F35)</f>
        <v>448</v>
      </c>
      <c r="G36" s="5"/>
      <c r="H36" s="2"/>
      <c r="I36" s="77">
        <f>SUM(I24:I35)</f>
        <v>7</v>
      </c>
      <c r="J36" s="52">
        <f>SUM(J24:J35)</f>
        <v>85</v>
      </c>
      <c r="K36" s="2"/>
      <c r="L36" s="2"/>
      <c r="M36" s="76">
        <f>SUM(M29:M35)</f>
        <v>5</v>
      </c>
      <c r="N36" s="5">
        <f>SUM(N24:N35)</f>
        <v>363</v>
      </c>
      <c r="O36" s="3"/>
      <c r="P36" s="5"/>
      <c r="Q36" s="2"/>
      <c r="R36" s="2"/>
      <c r="S36" s="2"/>
    </row>
    <row r="37" spans="1:19" x14ac:dyDescent="0.25">
      <c r="A37" s="1"/>
      <c r="B37" s="66"/>
      <c r="C37" s="3"/>
      <c r="E37" s="5"/>
      <c r="F37" s="48"/>
      <c r="G37" s="6"/>
      <c r="H37" s="7"/>
      <c r="I37" s="77"/>
      <c r="J37" s="52"/>
      <c r="K37" s="7"/>
      <c r="L37" s="7"/>
      <c r="M37" s="52"/>
      <c r="N37" s="3"/>
      <c r="O37" s="3"/>
      <c r="P37" s="5"/>
      <c r="Q37" s="2"/>
      <c r="R37" s="2"/>
      <c r="S37" s="2"/>
    </row>
    <row r="38" spans="1:19" x14ac:dyDescent="0.25">
      <c r="A38" s="30" t="s">
        <v>0</v>
      </c>
      <c r="B38" s="31" t="s">
        <v>1</v>
      </c>
      <c r="C38" s="32" t="s">
        <v>368</v>
      </c>
      <c r="D38" s="33" t="s">
        <v>3</v>
      </c>
      <c r="E38" s="33" t="s">
        <v>360</v>
      </c>
      <c r="F38" s="38" t="s">
        <v>369</v>
      </c>
      <c r="G38" s="33" t="s">
        <v>364</v>
      </c>
      <c r="H38" s="33" t="s">
        <v>361</v>
      </c>
      <c r="I38" s="38" t="s">
        <v>372</v>
      </c>
      <c r="J38" s="43" t="s">
        <v>373</v>
      </c>
      <c r="K38" s="33" t="s">
        <v>365</v>
      </c>
      <c r="L38" s="33" t="s">
        <v>362</v>
      </c>
      <c r="M38" s="43" t="s">
        <v>375</v>
      </c>
      <c r="N38" s="33" t="s">
        <v>378</v>
      </c>
      <c r="O38" s="33" t="s">
        <v>4</v>
      </c>
      <c r="P38" s="33" t="s">
        <v>5</v>
      </c>
      <c r="Q38" s="33" t="s">
        <v>6</v>
      </c>
      <c r="R38" s="33" t="s">
        <v>7</v>
      </c>
      <c r="S38" s="33" t="s">
        <v>8</v>
      </c>
    </row>
    <row r="39" spans="1:19" x14ac:dyDescent="0.25">
      <c r="A39" s="14">
        <v>44985</v>
      </c>
      <c r="B39" s="12" t="s">
        <v>98</v>
      </c>
      <c r="C39" s="16" t="s">
        <v>109</v>
      </c>
      <c r="D39" s="16" t="s">
        <v>110</v>
      </c>
      <c r="E39" s="13">
        <v>35.46</v>
      </c>
      <c r="F39" s="41">
        <v>4</v>
      </c>
      <c r="G39" s="17">
        <f t="shared" ref="G39:G41" si="40">F39*E39</f>
        <v>141.84</v>
      </c>
      <c r="H39" s="11">
        <f t="shared" ref="H39:H41" si="41">G39/$B$1</f>
        <v>2.8368000000000001E-2</v>
      </c>
      <c r="I39" s="56">
        <f t="shared" ref="I39:I41" si="42">ROUNDUP(H39,0)</f>
        <v>1</v>
      </c>
      <c r="J39" s="44">
        <v>0</v>
      </c>
      <c r="K39" s="11">
        <f t="shared" ref="K39:K41" si="43">J39*E39</f>
        <v>0</v>
      </c>
      <c r="L39" s="11">
        <f t="shared" ref="L39:L41" si="44">K39/$B$1</f>
        <v>0</v>
      </c>
      <c r="M39" s="44">
        <f t="shared" ref="M39:M41" si="45">ROUNDUP(L39,0)</f>
        <v>0</v>
      </c>
      <c r="N39" s="13">
        <f t="shared" ref="N39:N41" si="46">F39-J39</f>
        <v>4</v>
      </c>
      <c r="O39" s="18"/>
      <c r="P39" s="21"/>
      <c r="Q39" s="12"/>
      <c r="R39" s="12"/>
      <c r="S39" s="12"/>
    </row>
    <row r="40" spans="1:19" x14ac:dyDescent="0.25">
      <c r="A40" s="14">
        <v>45001</v>
      </c>
      <c r="B40" s="12" t="s">
        <v>98</v>
      </c>
      <c r="C40" s="16" t="s">
        <v>109</v>
      </c>
      <c r="D40" s="16" t="s">
        <v>110</v>
      </c>
      <c r="E40" s="13">
        <v>35.46</v>
      </c>
      <c r="F40" s="41">
        <v>44</v>
      </c>
      <c r="G40" s="17">
        <f t="shared" si="40"/>
        <v>1560.24</v>
      </c>
      <c r="H40" s="11">
        <f t="shared" si="41"/>
        <v>0.31204799999999999</v>
      </c>
      <c r="I40" s="56">
        <f t="shared" si="42"/>
        <v>1</v>
      </c>
      <c r="J40" s="44">
        <v>0</v>
      </c>
      <c r="K40" s="11">
        <f t="shared" si="43"/>
        <v>0</v>
      </c>
      <c r="L40" s="11">
        <f t="shared" si="44"/>
        <v>0</v>
      </c>
      <c r="M40" s="44">
        <f t="shared" si="45"/>
        <v>0</v>
      </c>
      <c r="N40" s="13">
        <f t="shared" si="46"/>
        <v>44</v>
      </c>
      <c r="O40" s="18"/>
      <c r="P40" s="21"/>
      <c r="Q40" s="12"/>
      <c r="R40" s="12"/>
      <c r="S40" s="12"/>
    </row>
    <row r="41" spans="1:19" x14ac:dyDescent="0.25">
      <c r="A41" s="14">
        <v>45026</v>
      </c>
      <c r="B41" s="12" t="s">
        <v>98</v>
      </c>
      <c r="C41" s="16" t="s">
        <v>109</v>
      </c>
      <c r="D41" s="16" t="s">
        <v>110</v>
      </c>
      <c r="E41" s="13">
        <v>35.46</v>
      </c>
      <c r="F41" s="41">
        <v>4</v>
      </c>
      <c r="G41" s="17">
        <f t="shared" si="40"/>
        <v>141.84</v>
      </c>
      <c r="H41" s="11">
        <f t="shared" si="41"/>
        <v>2.8368000000000001E-2</v>
      </c>
      <c r="I41" s="56">
        <f t="shared" si="42"/>
        <v>1</v>
      </c>
      <c r="J41" s="44">
        <v>0</v>
      </c>
      <c r="K41" s="11">
        <f t="shared" si="43"/>
        <v>0</v>
      </c>
      <c r="L41" s="11">
        <f t="shared" si="44"/>
        <v>0</v>
      </c>
      <c r="M41" s="44">
        <f t="shared" si="45"/>
        <v>0</v>
      </c>
      <c r="N41" s="13">
        <f t="shared" si="46"/>
        <v>4</v>
      </c>
      <c r="O41" s="18"/>
      <c r="P41" s="21"/>
      <c r="Q41" s="12"/>
      <c r="R41" s="12"/>
      <c r="S41" s="12"/>
    </row>
    <row r="42" spans="1:19" x14ac:dyDescent="0.25">
      <c r="A42" s="14">
        <v>45062</v>
      </c>
      <c r="B42" s="12" t="s">
        <v>98</v>
      </c>
      <c r="C42" s="16" t="s">
        <v>109</v>
      </c>
      <c r="D42" s="16" t="s">
        <v>110</v>
      </c>
      <c r="E42" s="13">
        <v>35.46</v>
      </c>
      <c r="F42" s="41">
        <v>0</v>
      </c>
      <c r="G42" s="17">
        <f>F42*E42</f>
        <v>0</v>
      </c>
      <c r="H42" s="11">
        <f t="shared" ref="H42:H48" si="47">G42/$B$1</f>
        <v>0</v>
      </c>
      <c r="I42" s="56">
        <f t="shared" ref="I42:I48" si="48">ROUNDUP(H42,0)</f>
        <v>0</v>
      </c>
      <c r="J42" s="44">
        <v>4</v>
      </c>
      <c r="K42" s="11">
        <f>J42*E42</f>
        <v>141.84</v>
      </c>
      <c r="L42" s="11">
        <f t="shared" ref="L42:L48" si="49">K42/$B$1</f>
        <v>2.8368000000000001E-2</v>
      </c>
      <c r="M42" s="44">
        <f t="shared" ref="M42:M48" si="50">ROUNDUP(L42,0)</f>
        <v>1</v>
      </c>
      <c r="N42" s="13">
        <f t="shared" ref="N42:N48" si="51">F42-J42</f>
        <v>-4</v>
      </c>
      <c r="O42" s="18"/>
      <c r="P42" s="21" t="s">
        <v>111</v>
      </c>
      <c r="Q42" s="12"/>
      <c r="R42" s="12"/>
      <c r="S42" s="12" t="s">
        <v>64</v>
      </c>
    </row>
    <row r="43" spans="1:19" x14ac:dyDescent="0.25">
      <c r="A43" s="14">
        <v>45066</v>
      </c>
      <c r="B43" s="12" t="s">
        <v>98</v>
      </c>
      <c r="C43" s="16" t="s">
        <v>109</v>
      </c>
      <c r="D43" s="16" t="s">
        <v>110</v>
      </c>
      <c r="E43" s="13">
        <v>35.46</v>
      </c>
      <c r="F43" s="41">
        <v>0</v>
      </c>
      <c r="G43" s="17">
        <f t="shared" ref="G43:G48" si="52">F43*E43</f>
        <v>0</v>
      </c>
      <c r="H43" s="11">
        <f t="shared" si="47"/>
        <v>0</v>
      </c>
      <c r="I43" s="56">
        <f t="shared" si="48"/>
        <v>0</v>
      </c>
      <c r="J43" s="44">
        <v>44</v>
      </c>
      <c r="K43" s="11">
        <f t="shared" ref="K43:K48" si="53">J43*E43</f>
        <v>1560.24</v>
      </c>
      <c r="L43" s="11">
        <f t="shared" si="49"/>
        <v>0.31204799999999999</v>
      </c>
      <c r="M43" s="44">
        <f t="shared" si="50"/>
        <v>1</v>
      </c>
      <c r="N43" s="13">
        <f t="shared" si="51"/>
        <v>-44</v>
      </c>
      <c r="O43" s="18"/>
      <c r="P43" s="21" t="s">
        <v>115</v>
      </c>
      <c r="Q43" s="12"/>
      <c r="R43" s="12"/>
      <c r="S43" s="12" t="s">
        <v>73</v>
      </c>
    </row>
    <row r="44" spans="1:19" x14ac:dyDescent="0.25">
      <c r="A44" s="14">
        <v>45069</v>
      </c>
      <c r="B44" s="12" t="s">
        <v>98</v>
      </c>
      <c r="C44" s="16" t="s">
        <v>109</v>
      </c>
      <c r="D44" s="16" t="s">
        <v>110</v>
      </c>
      <c r="E44" s="13">
        <v>35.46</v>
      </c>
      <c r="F44" s="41">
        <v>0</v>
      </c>
      <c r="G44" s="17">
        <f t="shared" si="52"/>
        <v>0</v>
      </c>
      <c r="H44" s="11">
        <f t="shared" si="47"/>
        <v>0</v>
      </c>
      <c r="I44" s="56">
        <f t="shared" si="48"/>
        <v>0</v>
      </c>
      <c r="J44" s="44">
        <v>4</v>
      </c>
      <c r="K44" s="11">
        <f t="shared" si="53"/>
        <v>141.84</v>
      </c>
      <c r="L44" s="11">
        <f t="shared" si="49"/>
        <v>2.8368000000000001E-2</v>
      </c>
      <c r="M44" s="44">
        <f t="shared" si="50"/>
        <v>1</v>
      </c>
      <c r="N44" s="13">
        <f t="shared" si="51"/>
        <v>-4</v>
      </c>
      <c r="O44" s="18"/>
      <c r="P44" s="13" t="s">
        <v>119</v>
      </c>
      <c r="Q44" s="12"/>
      <c r="R44" s="12"/>
      <c r="S44" s="12" t="s">
        <v>62</v>
      </c>
    </row>
    <row r="45" spans="1:19" x14ac:dyDescent="0.25">
      <c r="A45" s="14">
        <v>45079</v>
      </c>
      <c r="B45" s="12" t="s">
        <v>98</v>
      </c>
      <c r="C45" s="18" t="s">
        <v>109</v>
      </c>
      <c r="D45" s="19" t="s">
        <v>110</v>
      </c>
      <c r="E45" s="13">
        <v>35.46</v>
      </c>
      <c r="F45" s="41">
        <v>115</v>
      </c>
      <c r="G45" s="17">
        <f t="shared" si="52"/>
        <v>4077.9</v>
      </c>
      <c r="H45" s="11">
        <f t="shared" si="47"/>
        <v>0.81557999999999997</v>
      </c>
      <c r="I45" s="56">
        <f t="shared" si="48"/>
        <v>1</v>
      </c>
      <c r="J45" s="44">
        <v>0</v>
      </c>
      <c r="K45" s="11">
        <f t="shared" si="53"/>
        <v>0</v>
      </c>
      <c r="L45" s="11">
        <f t="shared" si="49"/>
        <v>0</v>
      </c>
      <c r="M45" s="44">
        <f t="shared" si="50"/>
        <v>0</v>
      </c>
      <c r="N45" s="13">
        <f t="shared" si="51"/>
        <v>115</v>
      </c>
      <c r="O45" s="18" t="s">
        <v>24</v>
      </c>
      <c r="P45" s="13" t="s">
        <v>125</v>
      </c>
      <c r="Q45" s="12" t="s">
        <v>124</v>
      </c>
      <c r="R45" s="12" t="s">
        <v>126</v>
      </c>
      <c r="S45" s="12" t="s">
        <v>74</v>
      </c>
    </row>
    <row r="46" spans="1:19" x14ac:dyDescent="0.25">
      <c r="A46" s="14">
        <v>45114</v>
      </c>
      <c r="B46" s="12" t="s">
        <v>98</v>
      </c>
      <c r="C46" s="74" t="s">
        <v>109</v>
      </c>
      <c r="D46" s="74" t="s">
        <v>110</v>
      </c>
      <c r="E46" s="13">
        <v>35.46</v>
      </c>
      <c r="F46" s="41">
        <v>55</v>
      </c>
      <c r="G46" s="17">
        <f t="shared" si="52"/>
        <v>1950.3</v>
      </c>
      <c r="H46" s="11">
        <f t="shared" si="47"/>
        <v>0.39006000000000002</v>
      </c>
      <c r="I46" s="56">
        <f t="shared" si="48"/>
        <v>1</v>
      </c>
      <c r="J46" s="44">
        <v>0</v>
      </c>
      <c r="K46" s="11">
        <f t="shared" si="53"/>
        <v>0</v>
      </c>
      <c r="L46" s="11">
        <f t="shared" si="49"/>
        <v>0</v>
      </c>
      <c r="M46" s="44">
        <f t="shared" si="50"/>
        <v>0</v>
      </c>
      <c r="N46" s="13">
        <f t="shared" si="51"/>
        <v>55</v>
      </c>
      <c r="O46" s="20" t="s">
        <v>95</v>
      </c>
      <c r="P46" s="13" t="s">
        <v>132</v>
      </c>
      <c r="Q46" s="13" t="s">
        <v>130</v>
      </c>
      <c r="R46" s="13" t="s">
        <v>133</v>
      </c>
      <c r="S46" s="12" t="s">
        <v>74</v>
      </c>
    </row>
    <row r="47" spans="1:19" x14ac:dyDescent="0.25">
      <c r="A47" s="14">
        <v>45175</v>
      </c>
      <c r="B47" s="12" t="s">
        <v>98</v>
      </c>
      <c r="C47" s="18" t="s">
        <v>109</v>
      </c>
      <c r="D47" s="19" t="s">
        <v>110</v>
      </c>
      <c r="E47" s="13">
        <v>35.46</v>
      </c>
      <c r="F47" s="41">
        <v>20</v>
      </c>
      <c r="G47" s="17">
        <f t="shared" si="52"/>
        <v>709.2</v>
      </c>
      <c r="H47" s="11">
        <f t="shared" si="47"/>
        <v>0.14184000000000002</v>
      </c>
      <c r="I47" s="56">
        <f t="shared" si="48"/>
        <v>1</v>
      </c>
      <c r="J47" s="44">
        <v>0</v>
      </c>
      <c r="K47" s="11">
        <f t="shared" si="53"/>
        <v>0</v>
      </c>
      <c r="L47" s="11">
        <f t="shared" si="49"/>
        <v>0</v>
      </c>
      <c r="M47" s="44">
        <f t="shared" si="50"/>
        <v>0</v>
      </c>
      <c r="N47" s="13">
        <f t="shared" si="51"/>
        <v>20</v>
      </c>
      <c r="O47" s="18" t="s">
        <v>24</v>
      </c>
      <c r="P47" s="13" t="s">
        <v>139</v>
      </c>
      <c r="Q47" s="12" t="s">
        <v>88</v>
      </c>
      <c r="R47" s="12" t="s">
        <v>140</v>
      </c>
      <c r="S47" s="12" t="s">
        <v>74</v>
      </c>
    </row>
    <row r="48" spans="1:19" x14ac:dyDescent="0.25">
      <c r="A48" s="14">
        <v>45223</v>
      </c>
      <c r="B48" s="12" t="s">
        <v>98</v>
      </c>
      <c r="C48" s="18" t="s">
        <v>109</v>
      </c>
      <c r="D48" s="19" t="s">
        <v>110</v>
      </c>
      <c r="E48" s="13">
        <v>35.46</v>
      </c>
      <c r="F48" s="41">
        <v>52</v>
      </c>
      <c r="G48" s="17">
        <f t="shared" si="52"/>
        <v>1843.92</v>
      </c>
      <c r="H48" s="11">
        <f t="shared" si="47"/>
        <v>0.368784</v>
      </c>
      <c r="I48" s="56">
        <f t="shared" si="48"/>
        <v>1</v>
      </c>
      <c r="J48" s="44">
        <v>0</v>
      </c>
      <c r="K48" s="11">
        <f t="shared" si="53"/>
        <v>0</v>
      </c>
      <c r="L48" s="11">
        <f t="shared" si="49"/>
        <v>0</v>
      </c>
      <c r="M48" s="44">
        <f t="shared" si="50"/>
        <v>0</v>
      </c>
      <c r="N48" s="13">
        <f t="shared" si="51"/>
        <v>52</v>
      </c>
      <c r="O48" s="18" t="s">
        <v>24</v>
      </c>
      <c r="P48" s="13" t="s">
        <v>143</v>
      </c>
      <c r="Q48" s="12" t="s">
        <v>144</v>
      </c>
      <c r="R48" s="12" t="s">
        <v>145</v>
      </c>
      <c r="S48" s="12"/>
    </row>
    <row r="49" spans="1:19" x14ac:dyDescent="0.25">
      <c r="A49" s="2"/>
      <c r="B49" s="2"/>
      <c r="C49" s="3"/>
      <c r="E49" s="5"/>
      <c r="F49" s="48">
        <f>SUM(F39:F48)</f>
        <v>294</v>
      </c>
      <c r="G49" s="5"/>
      <c r="H49" s="2"/>
      <c r="I49" s="77">
        <f>SUM(I39:I48)</f>
        <v>7</v>
      </c>
      <c r="J49" s="52">
        <f>SUM(J39:J48)</f>
        <v>52</v>
      </c>
      <c r="K49" s="2"/>
      <c r="L49" s="2"/>
      <c r="M49" s="52">
        <f>SUM(M39:M48)</f>
        <v>3</v>
      </c>
      <c r="N49" s="5">
        <f>SUM(N39:N48)</f>
        <v>242</v>
      </c>
      <c r="O49" s="3"/>
      <c r="P49" s="5"/>
      <c r="Q49" s="2"/>
      <c r="R49" s="2"/>
      <c r="S49" s="2"/>
    </row>
    <row r="50" spans="1:19" x14ac:dyDescent="0.25">
      <c r="A50" s="1"/>
      <c r="B50" s="66"/>
      <c r="C50" s="3"/>
      <c r="E50" s="5"/>
      <c r="F50" s="48"/>
      <c r="G50" s="6"/>
      <c r="H50" s="7"/>
      <c r="I50" s="77"/>
      <c r="J50" s="52"/>
      <c r="K50" s="7"/>
      <c r="L50" s="7"/>
      <c r="M50" s="52"/>
      <c r="N50" s="3"/>
      <c r="O50" s="3"/>
      <c r="P50" s="5"/>
      <c r="Q50" s="2"/>
      <c r="R50" s="2"/>
      <c r="S50" s="2"/>
    </row>
    <row r="51" spans="1:19" x14ac:dyDescent="0.25">
      <c r="A51" s="30" t="s">
        <v>0</v>
      </c>
      <c r="B51" s="31" t="s">
        <v>1</v>
      </c>
      <c r="C51" s="32" t="s">
        <v>368</v>
      </c>
      <c r="D51" s="33" t="s">
        <v>3</v>
      </c>
      <c r="E51" s="33" t="s">
        <v>360</v>
      </c>
      <c r="F51" s="38" t="s">
        <v>369</v>
      </c>
      <c r="G51" s="33" t="s">
        <v>364</v>
      </c>
      <c r="H51" s="33" t="s">
        <v>361</v>
      </c>
      <c r="I51" s="38" t="s">
        <v>372</v>
      </c>
      <c r="J51" s="43" t="s">
        <v>373</v>
      </c>
      <c r="K51" s="33" t="s">
        <v>365</v>
      </c>
      <c r="L51" s="33" t="s">
        <v>362</v>
      </c>
      <c r="M51" s="43" t="s">
        <v>375</v>
      </c>
      <c r="N51" s="33" t="s">
        <v>378</v>
      </c>
      <c r="O51" s="33" t="s">
        <v>4</v>
      </c>
      <c r="P51" s="33" t="s">
        <v>5</v>
      </c>
      <c r="Q51" s="78"/>
      <c r="R51" s="78"/>
      <c r="S51" s="78"/>
    </row>
    <row r="52" spans="1:19" x14ac:dyDescent="0.25">
      <c r="A52" s="14">
        <v>44985</v>
      </c>
      <c r="B52" s="12" t="s">
        <v>98</v>
      </c>
      <c r="C52" s="16" t="s">
        <v>104</v>
      </c>
      <c r="D52" s="16" t="s">
        <v>105</v>
      </c>
      <c r="E52" s="13">
        <v>41.22</v>
      </c>
      <c r="F52" s="41">
        <v>18</v>
      </c>
      <c r="G52" s="17">
        <f t="shared" ref="G52:G54" si="54">F52*E52</f>
        <v>741.96</v>
      </c>
      <c r="H52" s="11">
        <f t="shared" ref="H52:H54" si="55">G52/$B$1</f>
        <v>0.148392</v>
      </c>
      <c r="I52" s="56">
        <f t="shared" ref="I52:I54" si="56">ROUNDUP(H52,0)</f>
        <v>1</v>
      </c>
      <c r="J52" s="44">
        <v>0</v>
      </c>
      <c r="K52" s="11">
        <f t="shared" ref="K52:K54" si="57">J52*E52</f>
        <v>0</v>
      </c>
      <c r="L52" s="11">
        <f t="shared" ref="L52:L54" si="58">K52/$B$1</f>
        <v>0</v>
      </c>
      <c r="M52" s="44">
        <f t="shared" ref="M52:M54" si="59">ROUNDUP(L52,0)</f>
        <v>0</v>
      </c>
      <c r="N52" s="13">
        <f t="shared" ref="N52:N54" si="60">F52-J52</f>
        <v>18</v>
      </c>
      <c r="O52" s="18"/>
      <c r="P52" s="13"/>
      <c r="Q52" s="12"/>
      <c r="R52" s="12"/>
      <c r="S52" s="12"/>
    </row>
    <row r="53" spans="1:19" x14ac:dyDescent="0.25">
      <c r="A53" s="14">
        <v>45001</v>
      </c>
      <c r="B53" s="12" t="s">
        <v>98</v>
      </c>
      <c r="C53" s="16" t="s">
        <v>104</v>
      </c>
      <c r="D53" s="16" t="s">
        <v>105</v>
      </c>
      <c r="E53" s="13">
        <v>41.22</v>
      </c>
      <c r="F53" s="41">
        <v>10</v>
      </c>
      <c r="G53" s="17">
        <f t="shared" si="54"/>
        <v>412.2</v>
      </c>
      <c r="H53" s="11">
        <f t="shared" si="55"/>
        <v>8.2439999999999999E-2</v>
      </c>
      <c r="I53" s="56">
        <f t="shared" si="56"/>
        <v>1</v>
      </c>
      <c r="J53" s="44">
        <v>0</v>
      </c>
      <c r="K53" s="11">
        <f t="shared" si="57"/>
        <v>0</v>
      </c>
      <c r="L53" s="11">
        <f t="shared" si="58"/>
        <v>0</v>
      </c>
      <c r="M53" s="44">
        <f t="shared" si="59"/>
        <v>0</v>
      </c>
      <c r="N53" s="13">
        <f t="shared" si="60"/>
        <v>10</v>
      </c>
      <c r="O53" s="18"/>
      <c r="P53" s="13"/>
      <c r="Q53" s="12"/>
      <c r="R53" s="12"/>
      <c r="S53" s="12"/>
    </row>
    <row r="54" spans="1:19" x14ac:dyDescent="0.25">
      <c r="A54" s="14">
        <v>45026</v>
      </c>
      <c r="B54" s="12" t="s">
        <v>98</v>
      </c>
      <c r="C54" s="16" t="s">
        <v>104</v>
      </c>
      <c r="D54" s="16" t="s">
        <v>105</v>
      </c>
      <c r="E54" s="13">
        <v>41.22</v>
      </c>
      <c r="F54" s="41">
        <v>1</v>
      </c>
      <c r="G54" s="17">
        <f t="shared" si="54"/>
        <v>41.22</v>
      </c>
      <c r="H54" s="11">
        <f t="shared" si="55"/>
        <v>8.2439999999999996E-3</v>
      </c>
      <c r="I54" s="56">
        <f t="shared" si="56"/>
        <v>1</v>
      </c>
      <c r="J54" s="44">
        <v>0</v>
      </c>
      <c r="K54" s="11">
        <f t="shared" si="57"/>
        <v>0</v>
      </c>
      <c r="L54" s="11">
        <f t="shared" si="58"/>
        <v>0</v>
      </c>
      <c r="M54" s="44">
        <f t="shared" si="59"/>
        <v>0</v>
      </c>
      <c r="N54" s="13">
        <f t="shared" si="60"/>
        <v>1</v>
      </c>
      <c r="O54" s="18"/>
      <c r="P54" s="13"/>
      <c r="Q54" s="12"/>
      <c r="R54" s="12"/>
      <c r="S54" s="12"/>
    </row>
    <row r="55" spans="1:19" x14ac:dyDescent="0.25">
      <c r="A55" s="14">
        <v>45055</v>
      </c>
      <c r="B55" s="12" t="s">
        <v>98</v>
      </c>
      <c r="C55" s="16" t="s">
        <v>104</v>
      </c>
      <c r="D55" s="16" t="s">
        <v>105</v>
      </c>
      <c r="E55" s="13">
        <v>41.22</v>
      </c>
      <c r="F55" s="41">
        <v>0</v>
      </c>
      <c r="G55" s="17">
        <f>F55*E55</f>
        <v>0</v>
      </c>
      <c r="H55" s="11">
        <f t="shared" ref="H55:H65" si="61">G55/$B$1</f>
        <v>0</v>
      </c>
      <c r="I55" s="56">
        <f t="shared" ref="I55:I65" si="62">ROUNDUP(H55,0)</f>
        <v>0</v>
      </c>
      <c r="J55" s="44">
        <v>17</v>
      </c>
      <c r="K55" s="11">
        <f>J55*E55</f>
        <v>700.74</v>
      </c>
      <c r="L55" s="11">
        <f t="shared" ref="L55:L65" si="63">K55/$B$1</f>
        <v>0.14014799999999999</v>
      </c>
      <c r="M55" s="44">
        <f t="shared" ref="M55:M65" si="64">ROUNDUP(L55,0)</f>
        <v>1</v>
      </c>
      <c r="N55" s="13">
        <f t="shared" ref="N55:N65" si="65">F55-J55</f>
        <v>-17</v>
      </c>
      <c r="O55" s="18"/>
      <c r="P55" s="13" t="s">
        <v>102</v>
      </c>
      <c r="Q55" s="12"/>
      <c r="R55" s="12"/>
      <c r="S55" s="12" t="s">
        <v>103</v>
      </c>
    </row>
    <row r="56" spans="1:19" x14ac:dyDescent="0.25">
      <c r="A56" s="14">
        <v>45058</v>
      </c>
      <c r="B56" s="12" t="s">
        <v>98</v>
      </c>
      <c r="C56" s="16" t="s">
        <v>104</v>
      </c>
      <c r="D56" s="16" t="s">
        <v>105</v>
      </c>
      <c r="E56" s="13">
        <v>41.22</v>
      </c>
      <c r="F56" s="41">
        <v>0</v>
      </c>
      <c r="G56" s="17">
        <f t="shared" ref="G56:G65" si="66">F56*E56</f>
        <v>0</v>
      </c>
      <c r="H56" s="11">
        <f t="shared" si="61"/>
        <v>0</v>
      </c>
      <c r="I56" s="56">
        <f t="shared" si="62"/>
        <v>0</v>
      </c>
      <c r="J56" s="44">
        <v>1</v>
      </c>
      <c r="K56" s="11">
        <f t="shared" ref="K56:K65" si="67">J56*E56</f>
        <v>41.22</v>
      </c>
      <c r="L56" s="11">
        <f t="shared" si="63"/>
        <v>8.2439999999999996E-3</v>
      </c>
      <c r="M56" s="44">
        <f t="shared" si="64"/>
        <v>1</v>
      </c>
      <c r="N56" s="13">
        <f t="shared" si="65"/>
        <v>-1</v>
      </c>
      <c r="O56" s="18"/>
      <c r="P56" s="21" t="s">
        <v>106</v>
      </c>
      <c r="Q56" s="12"/>
      <c r="R56" s="12"/>
      <c r="S56" s="12" t="s">
        <v>103</v>
      </c>
    </row>
    <row r="57" spans="1:19" x14ac:dyDescent="0.25">
      <c r="A57" s="14">
        <v>45066</v>
      </c>
      <c r="B57" s="12" t="s">
        <v>98</v>
      </c>
      <c r="C57" s="16" t="s">
        <v>104</v>
      </c>
      <c r="D57" s="16" t="s">
        <v>105</v>
      </c>
      <c r="E57" s="13">
        <v>41.22</v>
      </c>
      <c r="F57" s="41">
        <v>0</v>
      </c>
      <c r="G57" s="17">
        <f t="shared" si="66"/>
        <v>0</v>
      </c>
      <c r="H57" s="11">
        <f t="shared" si="61"/>
        <v>0</v>
      </c>
      <c r="I57" s="56">
        <f t="shared" si="62"/>
        <v>0</v>
      </c>
      <c r="J57" s="44">
        <v>10</v>
      </c>
      <c r="K57" s="11">
        <f t="shared" si="67"/>
        <v>412.2</v>
      </c>
      <c r="L57" s="11">
        <f t="shared" si="63"/>
        <v>8.2439999999999999E-2</v>
      </c>
      <c r="M57" s="44">
        <f t="shared" si="64"/>
        <v>1</v>
      </c>
      <c r="N57" s="13">
        <f t="shared" si="65"/>
        <v>-10</v>
      </c>
      <c r="O57" s="18"/>
      <c r="P57" s="21" t="s">
        <v>115</v>
      </c>
      <c r="Q57" s="12"/>
      <c r="R57" s="12"/>
      <c r="S57" s="12" t="s">
        <v>73</v>
      </c>
    </row>
    <row r="58" spans="1:19" x14ac:dyDescent="0.25">
      <c r="A58" s="14">
        <v>45079</v>
      </c>
      <c r="B58" s="12" t="s">
        <v>98</v>
      </c>
      <c r="C58" s="16" t="s">
        <v>104</v>
      </c>
      <c r="D58" s="16" t="s">
        <v>105</v>
      </c>
      <c r="E58" s="13">
        <v>41.22</v>
      </c>
      <c r="F58" s="41">
        <v>115</v>
      </c>
      <c r="G58" s="17">
        <f t="shared" si="66"/>
        <v>4740.3</v>
      </c>
      <c r="H58" s="11">
        <f t="shared" si="61"/>
        <v>0.94806000000000001</v>
      </c>
      <c r="I58" s="56">
        <f t="shared" si="62"/>
        <v>1</v>
      </c>
      <c r="J58" s="44">
        <v>0</v>
      </c>
      <c r="K58" s="11">
        <f t="shared" si="67"/>
        <v>0</v>
      </c>
      <c r="L58" s="11">
        <f t="shared" si="63"/>
        <v>0</v>
      </c>
      <c r="M58" s="44">
        <f t="shared" si="64"/>
        <v>0</v>
      </c>
      <c r="N58" s="13">
        <f t="shared" si="65"/>
        <v>115</v>
      </c>
      <c r="O58" s="18" t="s">
        <v>24</v>
      </c>
      <c r="P58" s="13" t="s">
        <v>125</v>
      </c>
      <c r="Q58" s="12" t="s">
        <v>124</v>
      </c>
      <c r="R58" s="12" t="s">
        <v>126</v>
      </c>
      <c r="S58" s="12" t="s">
        <v>74</v>
      </c>
    </row>
    <row r="59" spans="1:19" x14ac:dyDescent="0.25">
      <c r="A59" s="14">
        <v>45113</v>
      </c>
      <c r="B59" s="12" t="s">
        <v>98</v>
      </c>
      <c r="C59" s="16" t="s">
        <v>104</v>
      </c>
      <c r="D59" s="16" t="s">
        <v>105</v>
      </c>
      <c r="E59" s="13">
        <v>41.22</v>
      </c>
      <c r="F59" s="41">
        <v>115</v>
      </c>
      <c r="G59" s="17">
        <f t="shared" si="66"/>
        <v>4740.3</v>
      </c>
      <c r="H59" s="11">
        <f t="shared" si="61"/>
        <v>0.94806000000000001</v>
      </c>
      <c r="I59" s="56">
        <f t="shared" si="62"/>
        <v>1</v>
      </c>
      <c r="J59" s="44">
        <v>0</v>
      </c>
      <c r="K59" s="11">
        <f t="shared" si="67"/>
        <v>0</v>
      </c>
      <c r="L59" s="11">
        <f t="shared" si="63"/>
        <v>0</v>
      </c>
      <c r="M59" s="44">
        <f t="shared" si="64"/>
        <v>0</v>
      </c>
      <c r="N59" s="13">
        <f t="shared" si="65"/>
        <v>115</v>
      </c>
      <c r="O59" s="20" t="s">
        <v>95</v>
      </c>
      <c r="P59" s="13" t="s">
        <v>129</v>
      </c>
      <c r="Q59" s="13" t="s">
        <v>130</v>
      </c>
      <c r="R59" s="13" t="s">
        <v>131</v>
      </c>
      <c r="S59" s="12" t="s">
        <v>74</v>
      </c>
    </row>
    <row r="60" spans="1:19" x14ac:dyDescent="0.25">
      <c r="A60" s="14">
        <v>45149</v>
      </c>
      <c r="B60" s="12" t="s">
        <v>98</v>
      </c>
      <c r="C60" s="16" t="s">
        <v>104</v>
      </c>
      <c r="D60" s="16" t="s">
        <v>105</v>
      </c>
      <c r="E60" s="13">
        <v>41.22</v>
      </c>
      <c r="F60" s="41">
        <v>24</v>
      </c>
      <c r="G60" s="17">
        <f t="shared" si="66"/>
        <v>989.28</v>
      </c>
      <c r="H60" s="11">
        <f t="shared" si="61"/>
        <v>0.197856</v>
      </c>
      <c r="I60" s="56">
        <f t="shared" si="62"/>
        <v>1</v>
      </c>
      <c r="J60" s="44">
        <v>0</v>
      </c>
      <c r="K60" s="11">
        <f t="shared" si="67"/>
        <v>0</v>
      </c>
      <c r="L60" s="11">
        <f t="shared" si="63"/>
        <v>0</v>
      </c>
      <c r="M60" s="44">
        <f t="shared" si="64"/>
        <v>0</v>
      </c>
      <c r="N60" s="13">
        <f t="shared" si="65"/>
        <v>24</v>
      </c>
      <c r="O60" s="20"/>
      <c r="P60" s="13"/>
      <c r="Q60" s="13"/>
      <c r="R60" s="13"/>
      <c r="S60" s="12"/>
    </row>
    <row r="61" spans="1:19" x14ac:dyDescent="0.25">
      <c r="A61" s="14">
        <v>45156</v>
      </c>
      <c r="B61" s="12" t="s">
        <v>98</v>
      </c>
      <c r="C61" s="16" t="s">
        <v>104</v>
      </c>
      <c r="D61" s="16" t="s">
        <v>105</v>
      </c>
      <c r="E61" s="13">
        <v>41.22</v>
      </c>
      <c r="F61" s="41">
        <v>25</v>
      </c>
      <c r="G61" s="17">
        <f t="shared" si="66"/>
        <v>1030.5</v>
      </c>
      <c r="H61" s="11">
        <f t="shared" si="61"/>
        <v>0.20610000000000001</v>
      </c>
      <c r="I61" s="56">
        <f t="shared" si="62"/>
        <v>1</v>
      </c>
      <c r="J61" s="44">
        <v>0</v>
      </c>
      <c r="K61" s="11">
        <f t="shared" si="67"/>
        <v>0</v>
      </c>
      <c r="L61" s="11">
        <f t="shared" si="63"/>
        <v>0</v>
      </c>
      <c r="M61" s="44">
        <f t="shared" si="64"/>
        <v>0</v>
      </c>
      <c r="N61" s="13">
        <f t="shared" si="65"/>
        <v>25</v>
      </c>
      <c r="O61" s="20"/>
      <c r="P61" s="13"/>
      <c r="Q61" s="13"/>
      <c r="R61" s="13"/>
      <c r="S61" s="12"/>
    </row>
    <row r="62" spans="1:19" x14ac:dyDescent="0.25">
      <c r="A62" s="14">
        <v>45160</v>
      </c>
      <c r="B62" s="12" t="s">
        <v>98</v>
      </c>
      <c r="C62" s="16" t="s">
        <v>104</v>
      </c>
      <c r="D62" s="16" t="s">
        <v>105</v>
      </c>
      <c r="E62" s="13">
        <v>41.22</v>
      </c>
      <c r="F62" s="41">
        <v>8</v>
      </c>
      <c r="G62" s="17">
        <f t="shared" si="66"/>
        <v>329.76</v>
      </c>
      <c r="H62" s="11">
        <f t="shared" si="61"/>
        <v>6.5951999999999997E-2</v>
      </c>
      <c r="I62" s="56">
        <f t="shared" si="62"/>
        <v>1</v>
      </c>
      <c r="J62" s="44">
        <v>0</v>
      </c>
      <c r="K62" s="11">
        <f t="shared" si="67"/>
        <v>0</v>
      </c>
      <c r="L62" s="11">
        <f t="shared" si="63"/>
        <v>0</v>
      </c>
      <c r="M62" s="44">
        <f t="shared" si="64"/>
        <v>0</v>
      </c>
      <c r="N62" s="13">
        <f t="shared" si="65"/>
        <v>8</v>
      </c>
      <c r="O62" s="20"/>
      <c r="P62" s="13"/>
      <c r="Q62" s="13"/>
      <c r="R62" s="13"/>
      <c r="S62" s="12"/>
    </row>
    <row r="63" spans="1:19" x14ac:dyDescent="0.25">
      <c r="A63" s="14">
        <v>45170</v>
      </c>
      <c r="B63" s="12" t="s">
        <v>98</v>
      </c>
      <c r="C63" s="16" t="s">
        <v>104</v>
      </c>
      <c r="D63" s="16" t="s">
        <v>105</v>
      </c>
      <c r="E63" s="13">
        <v>41.22</v>
      </c>
      <c r="F63" s="41">
        <v>100</v>
      </c>
      <c r="G63" s="17">
        <f t="shared" si="66"/>
        <v>4122</v>
      </c>
      <c r="H63" s="11">
        <f t="shared" si="61"/>
        <v>0.82440000000000002</v>
      </c>
      <c r="I63" s="56">
        <f t="shared" si="62"/>
        <v>1</v>
      </c>
      <c r="J63" s="44">
        <v>0</v>
      </c>
      <c r="K63" s="11">
        <f t="shared" si="67"/>
        <v>0</v>
      </c>
      <c r="L63" s="11">
        <f t="shared" si="63"/>
        <v>0</v>
      </c>
      <c r="M63" s="44">
        <f t="shared" si="64"/>
        <v>0</v>
      </c>
      <c r="N63" s="13">
        <f t="shared" si="65"/>
        <v>100</v>
      </c>
      <c r="O63" s="18" t="s">
        <v>24</v>
      </c>
      <c r="P63" s="13" t="s">
        <v>137</v>
      </c>
      <c r="Q63" s="12" t="s">
        <v>88</v>
      </c>
      <c r="R63" s="12" t="s">
        <v>138</v>
      </c>
      <c r="S63" s="12" t="s">
        <v>74</v>
      </c>
    </row>
    <row r="64" spans="1:19" x14ac:dyDescent="0.25">
      <c r="A64" s="14">
        <v>45175</v>
      </c>
      <c r="B64" s="12" t="s">
        <v>98</v>
      </c>
      <c r="C64" s="16" t="s">
        <v>104</v>
      </c>
      <c r="D64" s="16" t="s">
        <v>105</v>
      </c>
      <c r="E64" s="13">
        <v>41.22</v>
      </c>
      <c r="F64" s="41">
        <v>15</v>
      </c>
      <c r="G64" s="17">
        <f t="shared" si="66"/>
        <v>618.29999999999995</v>
      </c>
      <c r="H64" s="11">
        <f t="shared" si="61"/>
        <v>0.12365999999999999</v>
      </c>
      <c r="I64" s="56">
        <f t="shared" si="62"/>
        <v>1</v>
      </c>
      <c r="J64" s="44">
        <v>0</v>
      </c>
      <c r="K64" s="11">
        <f t="shared" si="67"/>
        <v>0</v>
      </c>
      <c r="L64" s="11">
        <f t="shared" si="63"/>
        <v>0</v>
      </c>
      <c r="M64" s="44">
        <f t="shared" si="64"/>
        <v>0</v>
      </c>
      <c r="N64" s="13">
        <f t="shared" si="65"/>
        <v>15</v>
      </c>
      <c r="O64" s="18"/>
      <c r="P64" s="13"/>
      <c r="Q64" s="12"/>
      <c r="R64" s="12"/>
      <c r="S64" s="12"/>
    </row>
    <row r="65" spans="1:19" x14ac:dyDescent="0.25">
      <c r="A65" s="14">
        <v>45257</v>
      </c>
      <c r="B65" s="12" t="s">
        <v>98</v>
      </c>
      <c r="C65" s="16" t="s">
        <v>104</v>
      </c>
      <c r="D65" s="16" t="s">
        <v>105</v>
      </c>
      <c r="E65" s="13">
        <v>41.22</v>
      </c>
      <c r="F65" s="41">
        <v>24</v>
      </c>
      <c r="G65" s="17">
        <f t="shared" si="66"/>
        <v>989.28</v>
      </c>
      <c r="H65" s="11">
        <f t="shared" si="61"/>
        <v>0.197856</v>
      </c>
      <c r="I65" s="56">
        <f t="shared" si="62"/>
        <v>1</v>
      </c>
      <c r="J65" s="44">
        <v>0</v>
      </c>
      <c r="K65" s="11">
        <f t="shared" si="67"/>
        <v>0</v>
      </c>
      <c r="L65" s="11">
        <f t="shared" si="63"/>
        <v>0</v>
      </c>
      <c r="M65" s="44">
        <f t="shared" si="64"/>
        <v>0</v>
      </c>
      <c r="N65" s="13">
        <f t="shared" si="65"/>
        <v>24</v>
      </c>
      <c r="O65" s="18"/>
      <c r="P65" s="13"/>
      <c r="Q65" s="12"/>
      <c r="R65" s="12"/>
      <c r="S65" s="12"/>
    </row>
    <row r="66" spans="1:19" x14ac:dyDescent="0.25">
      <c r="A66" s="2"/>
      <c r="B66" s="2"/>
      <c r="C66" s="3"/>
      <c r="E66" s="5"/>
      <c r="F66" s="48">
        <f>SUM(F52:F65)</f>
        <v>455</v>
      </c>
      <c r="G66" s="5"/>
      <c r="H66" s="2"/>
      <c r="I66" s="77">
        <f>SUM(I52:I65)</f>
        <v>11</v>
      </c>
      <c r="J66" s="52">
        <f>SUM(J52:J65)</f>
        <v>28</v>
      </c>
      <c r="K66" s="2"/>
      <c r="L66" s="2"/>
      <c r="M66" s="52">
        <f>SUM(M52:M65)</f>
        <v>3</v>
      </c>
      <c r="N66" s="5">
        <f>SUM(N52:N65)</f>
        <v>427</v>
      </c>
      <c r="O66" s="3"/>
      <c r="P66" s="5"/>
      <c r="Q66" s="2"/>
      <c r="R66" s="2"/>
      <c r="S66" s="2"/>
    </row>
  </sheetData>
  <autoFilter ref="A3:S63" xr:uid="{448FC4C0-9D1D-4D59-B6AB-185D2ACFA242}">
    <sortState xmlns:xlrd2="http://schemas.microsoft.com/office/spreadsheetml/2017/richdata2" ref="A4:S63">
      <sortCondition ref="D6:D63"/>
      <sortCondition ref="A6:A63"/>
    </sortState>
  </autoFilter>
  <pageMargins left="0.31496062992125984" right="0.31496062992125984" top="0.15748031496062992" bottom="0.15748031496062992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932D6-202A-407E-B48F-5A5CD49C560A}">
  <sheetPr>
    <tabColor rgb="FF00B050"/>
  </sheetPr>
  <dimension ref="A1:S74"/>
  <sheetViews>
    <sheetView workbookViewId="0">
      <selection activeCell="D19" sqref="D19"/>
    </sheetView>
  </sheetViews>
  <sheetFormatPr defaultRowHeight="15" x14ac:dyDescent="0.25"/>
  <cols>
    <col min="1" max="1" width="16.7109375" style="4" bestFit="1" customWidth="1"/>
    <col min="2" max="2" width="18" style="4" bestFit="1" customWidth="1"/>
    <col min="3" max="3" width="26.140625" style="4" bestFit="1" customWidth="1"/>
    <col min="4" max="4" width="43.42578125" style="4" bestFit="1" customWidth="1"/>
    <col min="5" max="5" width="7.5703125" style="2" bestFit="1" customWidth="1"/>
    <col min="6" max="6" width="13.140625" style="50" bestFit="1" customWidth="1"/>
    <col min="7" max="7" width="13" style="4" bestFit="1" customWidth="1"/>
    <col min="8" max="8" width="9.140625" style="4" bestFit="1" customWidth="1"/>
    <col min="9" max="9" width="19.7109375" style="50" bestFit="1" customWidth="1"/>
    <col min="10" max="10" width="15.42578125" style="51" bestFit="1" customWidth="1"/>
    <col min="11" max="11" width="13.5703125" style="4" bestFit="1" customWidth="1"/>
    <col min="12" max="12" width="10.42578125" style="4" bestFit="1" customWidth="1"/>
    <col min="13" max="13" width="21.5703125" style="51" bestFit="1" customWidth="1"/>
    <col min="14" max="14" width="21.5703125" style="4" customWidth="1"/>
    <col min="15" max="15" width="32.140625" style="4" hidden="1" customWidth="1"/>
    <col min="16" max="16" width="19.28515625" style="4" hidden="1" customWidth="1"/>
    <col min="17" max="17" width="11.28515625" style="4" hidden="1" customWidth="1"/>
    <col min="18" max="18" width="16.140625" style="4" hidden="1" customWidth="1"/>
    <col min="19" max="19" width="15.140625" style="4" hidden="1" customWidth="1"/>
    <col min="20" max="16384" width="9.140625" style="4"/>
  </cols>
  <sheetData>
    <row r="1" spans="1:19" x14ac:dyDescent="0.25">
      <c r="A1" s="58" t="s">
        <v>370</v>
      </c>
      <c r="B1" s="4">
        <v>5000</v>
      </c>
    </row>
    <row r="2" spans="1:19" x14ac:dyDescent="0.25">
      <c r="A2" s="58" t="s">
        <v>371</v>
      </c>
      <c r="B2" s="4">
        <v>5000</v>
      </c>
      <c r="C2" s="3"/>
      <c r="E2" s="5"/>
      <c r="F2" s="48"/>
      <c r="G2" s="6"/>
      <c r="H2" s="7"/>
      <c r="I2" s="48"/>
      <c r="J2" s="52"/>
      <c r="K2" s="7"/>
      <c r="L2" s="7"/>
      <c r="M2" s="52"/>
      <c r="N2" s="7"/>
      <c r="O2" s="3"/>
      <c r="P2" s="5"/>
      <c r="Q2" s="2"/>
      <c r="R2" s="2"/>
      <c r="S2" s="2"/>
    </row>
    <row r="3" spans="1:19" x14ac:dyDescent="0.25">
      <c r="A3" s="58"/>
      <c r="C3" s="3"/>
      <c r="E3" s="5"/>
      <c r="F3" s="48"/>
      <c r="G3" s="6"/>
      <c r="H3" s="7"/>
      <c r="I3" s="48"/>
      <c r="J3" s="52"/>
      <c r="K3" s="7"/>
      <c r="L3" s="7"/>
      <c r="M3" s="52"/>
      <c r="N3" s="7"/>
      <c r="O3" s="3"/>
      <c r="P3" s="5"/>
      <c r="Q3" s="2"/>
      <c r="R3" s="2"/>
      <c r="S3" s="2"/>
    </row>
    <row r="4" spans="1:19" ht="45" customHeight="1" x14ac:dyDescent="0.25">
      <c r="A4" s="30" t="s">
        <v>0</v>
      </c>
      <c r="B4" s="31" t="s">
        <v>1</v>
      </c>
      <c r="C4" s="32" t="s">
        <v>368</v>
      </c>
      <c r="D4" s="33" t="s">
        <v>3</v>
      </c>
      <c r="E4" s="30" t="s">
        <v>360</v>
      </c>
      <c r="F4" s="49" t="s">
        <v>369</v>
      </c>
      <c r="G4" s="30" t="s">
        <v>364</v>
      </c>
      <c r="H4" s="30" t="s">
        <v>361</v>
      </c>
      <c r="I4" s="49" t="s">
        <v>376</v>
      </c>
      <c r="J4" s="53" t="s">
        <v>373</v>
      </c>
      <c r="K4" s="30" t="s">
        <v>365</v>
      </c>
      <c r="L4" s="30" t="s">
        <v>362</v>
      </c>
      <c r="M4" s="53" t="s">
        <v>377</v>
      </c>
      <c r="N4" s="30" t="s">
        <v>378</v>
      </c>
      <c r="O4" s="33" t="s">
        <v>4</v>
      </c>
      <c r="P4" s="33" t="s">
        <v>5</v>
      </c>
      <c r="Q4" s="33" t="s">
        <v>6</v>
      </c>
      <c r="R4" s="33" t="s">
        <v>7</v>
      </c>
      <c r="S4" s="33" t="s">
        <v>8</v>
      </c>
    </row>
    <row r="5" spans="1:19" x14ac:dyDescent="0.25">
      <c r="A5" s="14">
        <v>44942</v>
      </c>
      <c r="B5" s="12" t="s">
        <v>322</v>
      </c>
      <c r="C5" s="16" t="s">
        <v>328</v>
      </c>
      <c r="D5" s="18" t="s">
        <v>295</v>
      </c>
      <c r="E5" s="12">
        <v>14.58</v>
      </c>
      <c r="F5" s="41">
        <v>5</v>
      </c>
      <c r="G5" s="17">
        <f>F5*E5</f>
        <v>72.900000000000006</v>
      </c>
      <c r="H5" s="11">
        <f>G5/$B$1</f>
        <v>1.4580000000000001E-2</v>
      </c>
      <c r="I5" s="41">
        <f>ROUNDUP(H5,0)</f>
        <v>1</v>
      </c>
      <c r="J5" s="44">
        <v>0</v>
      </c>
      <c r="K5" s="11">
        <f>J5*E5</f>
        <v>0</v>
      </c>
      <c r="L5" s="11">
        <f>K5/$B$1</f>
        <v>0</v>
      </c>
      <c r="M5" s="44">
        <f>ROUNDUP(L5,0)</f>
        <v>0</v>
      </c>
      <c r="N5" s="11">
        <f>F5-J5</f>
        <v>5</v>
      </c>
      <c r="O5" s="18" t="s">
        <v>24</v>
      </c>
      <c r="P5" s="13" t="s">
        <v>296</v>
      </c>
      <c r="Q5" s="12" t="s">
        <v>26</v>
      </c>
      <c r="R5" s="12" t="s">
        <v>297</v>
      </c>
      <c r="S5" s="12" t="s">
        <v>21</v>
      </c>
    </row>
    <row r="6" spans="1:19" x14ac:dyDescent="0.25">
      <c r="A6" s="14">
        <v>44984</v>
      </c>
      <c r="B6" s="12" t="s">
        <v>322</v>
      </c>
      <c r="C6" s="16" t="s">
        <v>328</v>
      </c>
      <c r="D6" s="19" t="s">
        <v>312</v>
      </c>
      <c r="E6" s="12">
        <v>14.58</v>
      </c>
      <c r="F6" s="41">
        <v>7</v>
      </c>
      <c r="G6" s="17">
        <f t="shared" ref="G6:G13" si="0">F6*E6</f>
        <v>102.06</v>
      </c>
      <c r="H6" s="11">
        <f t="shared" ref="H6:H13" si="1">G6/$B$1</f>
        <v>2.0412E-2</v>
      </c>
      <c r="I6" s="41">
        <f t="shared" ref="I6:I13" si="2">ROUNDUP(H6,0)</f>
        <v>1</v>
      </c>
      <c r="J6" s="44">
        <v>0</v>
      </c>
      <c r="K6" s="11">
        <f t="shared" ref="K6:K13" si="3">J6*E6</f>
        <v>0</v>
      </c>
      <c r="L6" s="11">
        <f t="shared" ref="L6:L13" si="4">K6/$B$1</f>
        <v>0</v>
      </c>
      <c r="M6" s="44">
        <f t="shared" ref="M6:M13" si="5">ROUNDUP(L6,0)</f>
        <v>0</v>
      </c>
      <c r="N6" s="11">
        <f t="shared" ref="N6:N13" si="6">F6-J6</f>
        <v>7</v>
      </c>
      <c r="O6" s="18" t="s">
        <v>24</v>
      </c>
      <c r="P6" s="13" t="s">
        <v>250</v>
      </c>
      <c r="Q6" s="12" t="s">
        <v>251</v>
      </c>
      <c r="R6" s="12" t="s">
        <v>252</v>
      </c>
      <c r="S6" s="12"/>
    </row>
    <row r="7" spans="1:19" x14ac:dyDescent="0.25">
      <c r="A7" s="14">
        <v>45037</v>
      </c>
      <c r="B7" s="12" t="s">
        <v>322</v>
      </c>
      <c r="C7" s="16" t="s">
        <v>328</v>
      </c>
      <c r="D7" s="19" t="s">
        <v>295</v>
      </c>
      <c r="E7" s="12">
        <v>14.58</v>
      </c>
      <c r="F7" s="41">
        <v>20</v>
      </c>
      <c r="G7" s="17">
        <f t="shared" si="0"/>
        <v>291.60000000000002</v>
      </c>
      <c r="H7" s="11">
        <f t="shared" si="1"/>
        <v>5.8320000000000004E-2</v>
      </c>
      <c r="I7" s="41">
        <f t="shared" si="2"/>
        <v>1</v>
      </c>
      <c r="J7" s="44">
        <v>0</v>
      </c>
      <c r="K7" s="11">
        <f t="shared" si="3"/>
        <v>0</v>
      </c>
      <c r="L7" s="11">
        <f t="shared" si="4"/>
        <v>0</v>
      </c>
      <c r="M7" s="44">
        <f t="shared" si="5"/>
        <v>0</v>
      </c>
      <c r="N7" s="11">
        <f t="shared" si="6"/>
        <v>20</v>
      </c>
      <c r="O7" s="18" t="s">
        <v>24</v>
      </c>
      <c r="P7" s="13" t="s">
        <v>315</v>
      </c>
      <c r="Q7" s="12" t="s">
        <v>52</v>
      </c>
      <c r="R7" s="12" t="s">
        <v>316</v>
      </c>
      <c r="S7" s="12"/>
    </row>
    <row r="8" spans="1:19" x14ac:dyDescent="0.25">
      <c r="A8" s="14">
        <v>45051</v>
      </c>
      <c r="B8" s="12" t="s">
        <v>322</v>
      </c>
      <c r="C8" s="16" t="s">
        <v>328</v>
      </c>
      <c r="D8" s="19" t="s">
        <v>295</v>
      </c>
      <c r="E8" s="12">
        <v>14.58</v>
      </c>
      <c r="F8" s="41">
        <v>1</v>
      </c>
      <c r="G8" s="17">
        <f t="shared" si="0"/>
        <v>14.58</v>
      </c>
      <c r="H8" s="11">
        <f t="shared" si="1"/>
        <v>2.9160000000000002E-3</v>
      </c>
      <c r="I8" s="41">
        <f t="shared" si="2"/>
        <v>1</v>
      </c>
      <c r="J8" s="44">
        <v>0</v>
      </c>
      <c r="K8" s="11">
        <f t="shared" si="3"/>
        <v>0</v>
      </c>
      <c r="L8" s="11">
        <f t="shared" si="4"/>
        <v>0</v>
      </c>
      <c r="M8" s="44">
        <f t="shared" si="5"/>
        <v>0</v>
      </c>
      <c r="N8" s="11">
        <f t="shared" si="6"/>
        <v>1</v>
      </c>
      <c r="O8" s="18" t="s">
        <v>29</v>
      </c>
      <c r="P8" s="13" t="s">
        <v>317</v>
      </c>
      <c r="Q8" s="12" t="s">
        <v>117</v>
      </c>
      <c r="R8" s="12" t="s">
        <v>318</v>
      </c>
      <c r="S8" s="12"/>
    </row>
    <row r="9" spans="1:19" x14ac:dyDescent="0.25">
      <c r="A9" s="14">
        <v>45142</v>
      </c>
      <c r="B9" s="12" t="s">
        <v>322</v>
      </c>
      <c r="C9" s="16" t="s">
        <v>328</v>
      </c>
      <c r="D9" s="16" t="s">
        <v>295</v>
      </c>
      <c r="E9" s="12">
        <v>14.58</v>
      </c>
      <c r="F9" s="41">
        <v>3</v>
      </c>
      <c r="G9" s="17">
        <f t="shared" si="0"/>
        <v>43.74</v>
      </c>
      <c r="H9" s="11">
        <f t="shared" si="1"/>
        <v>8.7480000000000006E-3</v>
      </c>
      <c r="I9" s="41">
        <f t="shared" si="2"/>
        <v>1</v>
      </c>
      <c r="J9" s="44">
        <v>15</v>
      </c>
      <c r="K9" s="11">
        <f t="shared" si="3"/>
        <v>218.7</v>
      </c>
      <c r="L9" s="11">
        <f t="shared" si="4"/>
        <v>4.3740000000000001E-2</v>
      </c>
      <c r="M9" s="44">
        <f t="shared" si="5"/>
        <v>1</v>
      </c>
      <c r="N9" s="11">
        <f t="shared" si="6"/>
        <v>-12</v>
      </c>
      <c r="O9" s="20" t="s">
        <v>24</v>
      </c>
      <c r="P9" s="13" t="s">
        <v>329</v>
      </c>
      <c r="Q9" s="13" t="s">
        <v>330</v>
      </c>
      <c r="R9" s="13" t="s">
        <v>331</v>
      </c>
      <c r="S9" s="12" t="s">
        <v>67</v>
      </c>
    </row>
    <row r="10" spans="1:19" x14ac:dyDescent="0.25">
      <c r="A10" s="14">
        <v>45149</v>
      </c>
      <c r="B10" s="12" t="s">
        <v>322</v>
      </c>
      <c r="C10" s="16" t="s">
        <v>328</v>
      </c>
      <c r="D10" s="16" t="s">
        <v>295</v>
      </c>
      <c r="E10" s="12">
        <v>14.58</v>
      </c>
      <c r="F10" s="41">
        <v>2</v>
      </c>
      <c r="G10" s="17">
        <f t="shared" si="0"/>
        <v>29.16</v>
      </c>
      <c r="H10" s="11">
        <f t="shared" si="1"/>
        <v>5.8320000000000004E-3</v>
      </c>
      <c r="I10" s="41">
        <f t="shared" si="2"/>
        <v>1</v>
      </c>
      <c r="J10" s="44">
        <v>15</v>
      </c>
      <c r="K10" s="11">
        <f t="shared" si="3"/>
        <v>218.7</v>
      </c>
      <c r="L10" s="11">
        <f t="shared" si="4"/>
        <v>4.3740000000000001E-2</v>
      </c>
      <c r="M10" s="44">
        <f t="shared" si="5"/>
        <v>1</v>
      </c>
      <c r="N10" s="11">
        <f t="shared" si="6"/>
        <v>-13</v>
      </c>
      <c r="O10" s="20" t="s">
        <v>24</v>
      </c>
      <c r="P10" s="13" t="s">
        <v>78</v>
      </c>
      <c r="Q10" s="13" t="s">
        <v>79</v>
      </c>
      <c r="R10" s="13" t="s">
        <v>80</v>
      </c>
      <c r="S10" s="12" t="s">
        <v>81</v>
      </c>
    </row>
    <row r="11" spans="1:19" x14ac:dyDescent="0.25">
      <c r="A11" s="14">
        <v>45156</v>
      </c>
      <c r="B11" s="12" t="s">
        <v>322</v>
      </c>
      <c r="C11" s="16" t="s">
        <v>328</v>
      </c>
      <c r="D11" s="16" t="s">
        <v>295</v>
      </c>
      <c r="E11" s="12">
        <v>14.58</v>
      </c>
      <c r="F11" s="41">
        <v>3</v>
      </c>
      <c r="G11" s="17">
        <f t="shared" si="0"/>
        <v>43.74</v>
      </c>
      <c r="H11" s="11">
        <f t="shared" si="1"/>
        <v>8.7480000000000006E-3</v>
      </c>
      <c r="I11" s="41">
        <f t="shared" si="2"/>
        <v>1</v>
      </c>
      <c r="J11" s="44">
        <v>0</v>
      </c>
      <c r="K11" s="11">
        <f t="shared" si="3"/>
        <v>0</v>
      </c>
      <c r="L11" s="11">
        <f t="shared" si="4"/>
        <v>0</v>
      </c>
      <c r="M11" s="44">
        <f t="shared" si="5"/>
        <v>0</v>
      </c>
      <c r="N11" s="11">
        <f t="shared" si="6"/>
        <v>3</v>
      </c>
      <c r="O11" s="20" t="s">
        <v>24</v>
      </c>
      <c r="P11" s="13" t="s">
        <v>85</v>
      </c>
      <c r="Q11" s="13" t="s">
        <v>83</v>
      </c>
      <c r="R11" s="13" t="s">
        <v>86</v>
      </c>
      <c r="S11" s="12"/>
    </row>
    <row r="12" spans="1:19" x14ac:dyDescent="0.25">
      <c r="A12" s="14">
        <v>45216</v>
      </c>
      <c r="B12" s="12" t="s">
        <v>322</v>
      </c>
      <c r="C12" s="16" t="s">
        <v>328</v>
      </c>
      <c r="D12" s="19" t="s">
        <v>295</v>
      </c>
      <c r="E12" s="12">
        <v>14.58</v>
      </c>
      <c r="F12" s="41">
        <v>6</v>
      </c>
      <c r="G12" s="17">
        <f t="shared" si="0"/>
        <v>87.48</v>
      </c>
      <c r="H12" s="11">
        <f t="shared" si="1"/>
        <v>1.7496000000000001E-2</v>
      </c>
      <c r="I12" s="41">
        <f t="shared" si="2"/>
        <v>1</v>
      </c>
      <c r="J12" s="44">
        <v>0</v>
      </c>
      <c r="K12" s="11">
        <f t="shared" si="3"/>
        <v>0</v>
      </c>
      <c r="L12" s="11">
        <f t="shared" si="4"/>
        <v>0</v>
      </c>
      <c r="M12" s="44">
        <f t="shared" si="5"/>
        <v>0</v>
      </c>
      <c r="N12" s="11">
        <f t="shared" si="6"/>
        <v>6</v>
      </c>
      <c r="O12" s="18" t="s">
        <v>24</v>
      </c>
      <c r="P12" s="13" t="s">
        <v>344</v>
      </c>
      <c r="Q12" s="12" t="s">
        <v>345</v>
      </c>
      <c r="R12" s="12" t="s">
        <v>346</v>
      </c>
      <c r="S12" s="12"/>
    </row>
    <row r="13" spans="1:19" ht="15.75" customHeight="1" x14ac:dyDescent="0.25">
      <c r="A13" s="14">
        <v>45268</v>
      </c>
      <c r="B13" s="12" t="s">
        <v>322</v>
      </c>
      <c r="C13" s="16" t="s">
        <v>328</v>
      </c>
      <c r="D13" s="19" t="s">
        <v>295</v>
      </c>
      <c r="E13" s="12">
        <v>14.58</v>
      </c>
      <c r="F13" s="41">
        <v>3</v>
      </c>
      <c r="G13" s="17">
        <f t="shared" si="0"/>
        <v>43.74</v>
      </c>
      <c r="H13" s="11">
        <f t="shared" si="1"/>
        <v>8.7480000000000006E-3</v>
      </c>
      <c r="I13" s="41">
        <f t="shared" si="2"/>
        <v>1</v>
      </c>
      <c r="J13" s="44">
        <v>0</v>
      </c>
      <c r="K13" s="11">
        <f t="shared" si="3"/>
        <v>0</v>
      </c>
      <c r="L13" s="11">
        <f t="shared" si="4"/>
        <v>0</v>
      </c>
      <c r="M13" s="44">
        <f t="shared" si="5"/>
        <v>0</v>
      </c>
      <c r="N13" s="11">
        <f t="shared" si="6"/>
        <v>3</v>
      </c>
      <c r="O13" s="20" t="s">
        <v>29</v>
      </c>
      <c r="P13" s="13" t="s">
        <v>357</v>
      </c>
      <c r="Q13" s="13" t="s">
        <v>356</v>
      </c>
      <c r="R13" s="13" t="s">
        <v>358</v>
      </c>
      <c r="S13" s="12"/>
    </row>
    <row r="14" spans="1:19" x14ac:dyDescent="0.25">
      <c r="A14" s="2"/>
      <c r="B14" s="2"/>
      <c r="C14" s="3"/>
      <c r="E14" s="5"/>
      <c r="F14" s="72">
        <f>SUM(F5:F13)</f>
        <v>50</v>
      </c>
      <c r="G14" s="5"/>
      <c r="H14" s="2"/>
      <c r="I14" s="72">
        <f>SUM(I5:I13)</f>
        <v>9</v>
      </c>
      <c r="J14" s="76">
        <f>SUM(J5:J13)</f>
        <v>30</v>
      </c>
      <c r="K14" s="2"/>
      <c r="L14" s="2"/>
      <c r="M14" s="76">
        <f>SUM(M5:M13)</f>
        <v>2</v>
      </c>
      <c r="N14" s="2">
        <f>SUM(N5:N13)</f>
        <v>20</v>
      </c>
      <c r="O14" s="3"/>
      <c r="P14" s="5"/>
      <c r="Q14" s="3"/>
      <c r="R14" s="3"/>
      <c r="S14" s="3"/>
    </row>
    <row r="15" spans="1:19" x14ac:dyDescent="0.25">
      <c r="A15" s="1"/>
      <c r="B15" s="66"/>
      <c r="C15" s="3"/>
      <c r="E15" s="5"/>
      <c r="F15" s="48"/>
      <c r="G15" s="6"/>
      <c r="H15" s="7"/>
      <c r="I15" s="48"/>
      <c r="J15" s="52"/>
      <c r="K15" s="7"/>
      <c r="L15" s="7"/>
      <c r="M15" s="52"/>
      <c r="N15" s="7"/>
      <c r="O15" s="3"/>
      <c r="P15" s="5"/>
      <c r="Q15" s="3"/>
      <c r="R15" s="3"/>
      <c r="S15" s="3"/>
    </row>
    <row r="16" spans="1:19" x14ac:dyDescent="0.25">
      <c r="A16" s="30" t="s">
        <v>0</v>
      </c>
      <c r="B16" s="31" t="s">
        <v>1</v>
      </c>
      <c r="C16" s="33" t="s">
        <v>2</v>
      </c>
      <c r="D16" s="33" t="s">
        <v>3</v>
      </c>
      <c r="E16" s="30" t="s">
        <v>360</v>
      </c>
      <c r="F16" s="49" t="s">
        <v>369</v>
      </c>
      <c r="G16" s="30" t="s">
        <v>364</v>
      </c>
      <c r="H16" s="30" t="s">
        <v>361</v>
      </c>
      <c r="I16" s="49" t="s">
        <v>376</v>
      </c>
      <c r="J16" s="53" t="s">
        <v>373</v>
      </c>
      <c r="K16" s="30" t="s">
        <v>365</v>
      </c>
      <c r="L16" s="30" t="s">
        <v>362</v>
      </c>
      <c r="M16" s="53" t="s">
        <v>377</v>
      </c>
      <c r="N16" s="30" t="s">
        <v>378</v>
      </c>
      <c r="O16" s="33" t="s">
        <v>4</v>
      </c>
      <c r="P16" s="33" t="s">
        <v>5</v>
      </c>
      <c r="Q16" s="33" t="s">
        <v>6</v>
      </c>
      <c r="R16" s="33" t="s">
        <v>7</v>
      </c>
      <c r="S16" s="33" t="s">
        <v>8</v>
      </c>
    </row>
    <row r="17" spans="1:19" x14ac:dyDescent="0.25">
      <c r="A17" s="14">
        <v>44946</v>
      </c>
      <c r="B17" s="12" t="s">
        <v>322</v>
      </c>
      <c r="C17" s="16" t="s">
        <v>325</v>
      </c>
      <c r="D17" s="18" t="s">
        <v>299</v>
      </c>
      <c r="E17" s="12">
        <v>23.34</v>
      </c>
      <c r="F17" s="41">
        <v>12</v>
      </c>
      <c r="G17" s="17">
        <f>F17*E17</f>
        <v>280.08</v>
      </c>
      <c r="H17" s="11">
        <f t="shared" ref="H17:H23" si="7">G17/$B$1</f>
        <v>5.6015999999999996E-2</v>
      </c>
      <c r="I17" s="41">
        <f t="shared" ref="I17:I23" si="8">ROUNDUP(H17,0)</f>
        <v>1</v>
      </c>
      <c r="J17" s="44">
        <v>0</v>
      </c>
      <c r="K17" s="11">
        <f>J17*E17</f>
        <v>0</v>
      </c>
      <c r="L17" s="11">
        <f t="shared" ref="L17:L23" si="9">K17/$B$1</f>
        <v>0</v>
      </c>
      <c r="M17" s="44">
        <f t="shared" ref="M17:M23" si="10">ROUNDUP(L17,0)</f>
        <v>0</v>
      </c>
      <c r="N17" s="11">
        <f>F17-J17</f>
        <v>12</v>
      </c>
      <c r="O17" s="18" t="s">
        <v>95</v>
      </c>
      <c r="P17" s="13" t="s">
        <v>197</v>
      </c>
      <c r="Q17" s="12" t="s">
        <v>198</v>
      </c>
      <c r="R17" s="12" t="s">
        <v>199</v>
      </c>
      <c r="S17" s="12" t="s">
        <v>38</v>
      </c>
    </row>
    <row r="18" spans="1:19" x14ac:dyDescent="0.25">
      <c r="A18" s="14">
        <v>45037</v>
      </c>
      <c r="B18" s="12" t="s">
        <v>322</v>
      </c>
      <c r="C18" s="16" t="s">
        <v>325</v>
      </c>
      <c r="D18" s="19" t="s">
        <v>299</v>
      </c>
      <c r="E18" s="12">
        <v>23.34</v>
      </c>
      <c r="F18" s="41">
        <v>9</v>
      </c>
      <c r="G18" s="17">
        <f t="shared" ref="G18:G23" si="11">F18*E18</f>
        <v>210.06</v>
      </c>
      <c r="H18" s="11">
        <f t="shared" si="7"/>
        <v>4.2012000000000001E-2</v>
      </c>
      <c r="I18" s="41">
        <f t="shared" si="8"/>
        <v>1</v>
      </c>
      <c r="J18" s="44">
        <v>0</v>
      </c>
      <c r="K18" s="11">
        <f t="shared" ref="K18:K23" si="12">J18*E18</f>
        <v>0</v>
      </c>
      <c r="L18" s="11">
        <f t="shared" si="9"/>
        <v>0</v>
      </c>
      <c r="M18" s="44">
        <f t="shared" si="10"/>
        <v>0</v>
      </c>
      <c r="N18" s="11">
        <f t="shared" ref="N18:N23" si="13">F18-J18</f>
        <v>9</v>
      </c>
      <c r="O18" s="18" t="s">
        <v>24</v>
      </c>
      <c r="P18" s="13" t="s">
        <v>313</v>
      </c>
      <c r="Q18" s="12" t="s">
        <v>52</v>
      </c>
      <c r="R18" s="12" t="s">
        <v>314</v>
      </c>
      <c r="S18" s="12"/>
    </row>
    <row r="19" spans="1:19" x14ac:dyDescent="0.25">
      <c r="A19" s="14">
        <v>45099</v>
      </c>
      <c r="B19" s="12" t="s">
        <v>322</v>
      </c>
      <c r="C19" s="16" t="s">
        <v>325</v>
      </c>
      <c r="D19" s="16" t="s">
        <v>299</v>
      </c>
      <c r="E19" s="12">
        <v>23.34</v>
      </c>
      <c r="F19" s="41">
        <v>1</v>
      </c>
      <c r="G19" s="17">
        <f t="shared" si="11"/>
        <v>23.34</v>
      </c>
      <c r="H19" s="11">
        <f t="shared" si="7"/>
        <v>4.6680000000000003E-3</v>
      </c>
      <c r="I19" s="41">
        <f t="shared" si="8"/>
        <v>1</v>
      </c>
      <c r="J19" s="44">
        <v>15</v>
      </c>
      <c r="K19" s="11">
        <f t="shared" si="12"/>
        <v>350.1</v>
      </c>
      <c r="L19" s="11">
        <f t="shared" si="9"/>
        <v>7.0019999999999999E-2</v>
      </c>
      <c r="M19" s="44">
        <f t="shared" si="10"/>
        <v>1</v>
      </c>
      <c r="N19" s="11">
        <f t="shared" si="13"/>
        <v>-14</v>
      </c>
      <c r="O19" s="20" t="s">
        <v>29</v>
      </c>
      <c r="P19" s="13">
        <v>2102</v>
      </c>
      <c r="Q19" s="13" t="s">
        <v>323</v>
      </c>
      <c r="R19" s="13" t="s">
        <v>324</v>
      </c>
      <c r="S19" s="12" t="s">
        <v>103</v>
      </c>
    </row>
    <row r="20" spans="1:19" x14ac:dyDescent="0.25">
      <c r="A20" s="14">
        <v>45118</v>
      </c>
      <c r="B20" s="12" t="s">
        <v>322</v>
      </c>
      <c r="C20" s="16" t="s">
        <v>325</v>
      </c>
      <c r="D20" s="16" t="s">
        <v>299</v>
      </c>
      <c r="E20" s="12">
        <v>23.34</v>
      </c>
      <c r="F20" s="41">
        <v>2</v>
      </c>
      <c r="G20" s="17">
        <f t="shared" si="11"/>
        <v>46.68</v>
      </c>
      <c r="H20" s="11">
        <f t="shared" si="7"/>
        <v>9.3360000000000005E-3</v>
      </c>
      <c r="I20" s="41">
        <f t="shared" si="8"/>
        <v>1</v>
      </c>
      <c r="J20" s="44">
        <v>15</v>
      </c>
      <c r="K20" s="11">
        <f t="shared" si="12"/>
        <v>350.1</v>
      </c>
      <c r="L20" s="11">
        <f t="shared" si="9"/>
        <v>7.0019999999999999E-2</v>
      </c>
      <c r="M20" s="44">
        <f t="shared" si="10"/>
        <v>1</v>
      </c>
      <c r="N20" s="11">
        <f t="shared" si="13"/>
        <v>-13</v>
      </c>
      <c r="O20" s="20" t="s">
        <v>24</v>
      </c>
      <c r="P20" s="13" t="s">
        <v>326</v>
      </c>
      <c r="Q20" s="13" t="s">
        <v>320</v>
      </c>
      <c r="R20" s="13" t="s">
        <v>327</v>
      </c>
      <c r="S20" s="12" t="s">
        <v>62</v>
      </c>
    </row>
    <row r="21" spans="1:19" x14ac:dyDescent="0.25">
      <c r="A21" s="14">
        <v>45156</v>
      </c>
      <c r="B21" s="12" t="s">
        <v>322</v>
      </c>
      <c r="C21" s="16" t="s">
        <v>325</v>
      </c>
      <c r="D21" s="16" t="s">
        <v>299</v>
      </c>
      <c r="E21" s="12">
        <v>23.34</v>
      </c>
      <c r="F21" s="41">
        <v>3</v>
      </c>
      <c r="G21" s="17">
        <f t="shared" si="11"/>
        <v>70.02</v>
      </c>
      <c r="H21" s="11">
        <f t="shared" si="7"/>
        <v>1.4003999999999999E-2</v>
      </c>
      <c r="I21" s="41">
        <f t="shared" si="8"/>
        <v>1</v>
      </c>
      <c r="J21" s="44">
        <v>0</v>
      </c>
      <c r="K21" s="11">
        <f t="shared" si="12"/>
        <v>0</v>
      </c>
      <c r="L21" s="11">
        <f t="shared" si="9"/>
        <v>0</v>
      </c>
      <c r="M21" s="44">
        <f t="shared" si="10"/>
        <v>0</v>
      </c>
      <c r="N21" s="11">
        <f t="shared" si="13"/>
        <v>3</v>
      </c>
      <c r="O21" s="20" t="s">
        <v>24</v>
      </c>
      <c r="P21" s="13" t="s">
        <v>85</v>
      </c>
      <c r="Q21" s="13" t="s">
        <v>83</v>
      </c>
      <c r="R21" s="13" t="s">
        <v>86</v>
      </c>
      <c r="S21" s="12"/>
    </row>
    <row r="22" spans="1:19" x14ac:dyDescent="0.25">
      <c r="A22" s="14">
        <v>45161</v>
      </c>
      <c r="B22" s="12" t="s">
        <v>322</v>
      </c>
      <c r="C22" s="16" t="s">
        <v>325</v>
      </c>
      <c r="D22" s="19" t="s">
        <v>299</v>
      </c>
      <c r="E22" s="12">
        <v>23.34</v>
      </c>
      <c r="F22" s="41">
        <v>4</v>
      </c>
      <c r="G22" s="17">
        <f t="shared" si="11"/>
        <v>93.36</v>
      </c>
      <c r="H22" s="11">
        <f t="shared" si="7"/>
        <v>1.8672000000000001E-2</v>
      </c>
      <c r="I22" s="41">
        <f t="shared" si="8"/>
        <v>1</v>
      </c>
      <c r="J22" s="44">
        <v>0</v>
      </c>
      <c r="K22" s="11">
        <f t="shared" si="12"/>
        <v>0</v>
      </c>
      <c r="L22" s="11">
        <f t="shared" si="9"/>
        <v>0</v>
      </c>
      <c r="M22" s="44">
        <f t="shared" si="10"/>
        <v>0</v>
      </c>
      <c r="N22" s="11">
        <f t="shared" si="13"/>
        <v>4</v>
      </c>
      <c r="O22" s="18" t="s">
        <v>29</v>
      </c>
      <c r="P22" s="13" t="s">
        <v>337</v>
      </c>
      <c r="Q22" s="13" t="s">
        <v>338</v>
      </c>
      <c r="R22" s="13" t="s">
        <v>339</v>
      </c>
      <c r="S22" s="12"/>
    </row>
    <row r="23" spans="1:19" x14ac:dyDescent="0.25">
      <c r="A23" s="14">
        <v>45170</v>
      </c>
      <c r="B23" s="12" t="s">
        <v>322</v>
      </c>
      <c r="C23" s="16" t="s">
        <v>325</v>
      </c>
      <c r="D23" s="19" t="s">
        <v>299</v>
      </c>
      <c r="E23" s="12">
        <v>23.34</v>
      </c>
      <c r="F23" s="41">
        <v>4</v>
      </c>
      <c r="G23" s="17">
        <f t="shared" si="11"/>
        <v>93.36</v>
      </c>
      <c r="H23" s="11">
        <f t="shared" si="7"/>
        <v>1.8672000000000001E-2</v>
      </c>
      <c r="I23" s="41">
        <f t="shared" si="8"/>
        <v>1</v>
      </c>
      <c r="J23" s="44">
        <v>0</v>
      </c>
      <c r="K23" s="11">
        <f t="shared" si="12"/>
        <v>0</v>
      </c>
      <c r="L23" s="11">
        <f t="shared" si="9"/>
        <v>0</v>
      </c>
      <c r="M23" s="44">
        <f t="shared" si="10"/>
        <v>0</v>
      </c>
      <c r="N23" s="11">
        <f t="shared" si="13"/>
        <v>4</v>
      </c>
      <c r="O23" s="18" t="s">
        <v>29</v>
      </c>
      <c r="P23" s="13" t="s">
        <v>341</v>
      </c>
      <c r="Q23" s="12" t="s">
        <v>342</v>
      </c>
      <c r="R23" s="12" t="s">
        <v>343</v>
      </c>
      <c r="S23" s="12"/>
    </row>
    <row r="24" spans="1:19" x14ac:dyDescent="0.25">
      <c r="A24" s="2"/>
      <c r="B24" s="2"/>
      <c r="C24" s="3"/>
      <c r="E24" s="5"/>
      <c r="F24" s="72">
        <f>SUM(F17:F23)</f>
        <v>35</v>
      </c>
      <c r="G24" s="5"/>
      <c r="H24" s="2"/>
      <c r="I24" s="72">
        <f>SUM(I17:I23)</f>
        <v>7</v>
      </c>
      <c r="J24" s="76">
        <f>SUM(J17:J23)</f>
        <v>30</v>
      </c>
      <c r="K24" s="2"/>
      <c r="L24" s="2"/>
      <c r="M24" s="76">
        <f>SUM(M17:M23)</f>
        <v>2</v>
      </c>
      <c r="N24" s="2">
        <f>SUM(N17:N23)</f>
        <v>5</v>
      </c>
      <c r="O24" s="3"/>
      <c r="P24" s="5"/>
      <c r="Q24" s="3"/>
      <c r="R24" s="3"/>
      <c r="S24" s="3"/>
    </row>
    <row r="25" spans="1:19" x14ac:dyDescent="0.25">
      <c r="A25" s="1"/>
      <c r="B25" s="66"/>
      <c r="C25" s="3"/>
      <c r="E25" s="5"/>
      <c r="F25" s="48"/>
      <c r="G25" s="6"/>
      <c r="H25" s="7"/>
      <c r="I25" s="48"/>
      <c r="J25" s="52"/>
      <c r="K25" s="7"/>
      <c r="L25" s="7"/>
      <c r="M25" s="52"/>
      <c r="N25" s="7"/>
      <c r="O25" s="3"/>
      <c r="P25" s="5"/>
      <c r="Q25" s="3"/>
      <c r="R25" s="3"/>
      <c r="S25" s="3"/>
    </row>
    <row r="26" spans="1:19" ht="44.25" customHeight="1" x14ac:dyDescent="0.25">
      <c r="A26" s="30" t="s">
        <v>0</v>
      </c>
      <c r="B26" s="31" t="s">
        <v>1</v>
      </c>
      <c r="C26" s="32" t="s">
        <v>368</v>
      </c>
      <c r="D26" s="33" t="s">
        <v>3</v>
      </c>
      <c r="E26" s="30" t="s">
        <v>360</v>
      </c>
      <c r="F26" s="49" t="s">
        <v>369</v>
      </c>
      <c r="G26" s="30" t="s">
        <v>364</v>
      </c>
      <c r="H26" s="30" t="s">
        <v>361</v>
      </c>
      <c r="I26" s="49" t="s">
        <v>376</v>
      </c>
      <c r="J26" s="53" t="s">
        <v>373</v>
      </c>
      <c r="K26" s="30" t="s">
        <v>365</v>
      </c>
      <c r="L26" s="30" t="s">
        <v>362</v>
      </c>
      <c r="M26" s="53" t="s">
        <v>377</v>
      </c>
      <c r="N26" s="30" t="s">
        <v>378</v>
      </c>
      <c r="O26" s="33" t="s">
        <v>4</v>
      </c>
      <c r="P26" s="33" t="s">
        <v>5</v>
      </c>
      <c r="Q26" s="33" t="s">
        <v>6</v>
      </c>
      <c r="R26" s="33" t="s">
        <v>7</v>
      </c>
      <c r="S26" s="33" t="s">
        <v>8</v>
      </c>
    </row>
    <row r="27" spans="1:19" x14ac:dyDescent="0.25">
      <c r="A27" s="14">
        <v>44942</v>
      </c>
      <c r="B27" s="12" t="s">
        <v>322</v>
      </c>
      <c r="C27" s="16" t="s">
        <v>310</v>
      </c>
      <c r="D27" s="18" t="s">
        <v>298</v>
      </c>
      <c r="E27" s="12">
        <v>20.28</v>
      </c>
      <c r="F27" s="41">
        <v>4</v>
      </c>
      <c r="G27" s="17">
        <f>F27*E27</f>
        <v>81.12</v>
      </c>
      <c r="H27" s="11">
        <f t="shared" ref="H27:H41" si="14">G27/$B$1</f>
        <v>1.6224000000000002E-2</v>
      </c>
      <c r="I27" s="41">
        <f t="shared" ref="I27:I41" si="15">ROUNDUP(H27,0)</f>
        <v>1</v>
      </c>
      <c r="J27" s="44">
        <v>0</v>
      </c>
      <c r="K27" s="11">
        <f>J27*E27</f>
        <v>0</v>
      </c>
      <c r="L27" s="11">
        <f t="shared" ref="L27:L41" si="16">K27/$B$1</f>
        <v>0</v>
      </c>
      <c r="M27" s="44">
        <f t="shared" ref="M27:M41" si="17">ROUNDUP(L27,0)</f>
        <v>0</v>
      </c>
      <c r="N27" s="11">
        <f>F27-J27</f>
        <v>4</v>
      </c>
      <c r="O27" s="18" t="s">
        <v>24</v>
      </c>
      <c r="P27" s="13" t="s">
        <v>296</v>
      </c>
      <c r="Q27" s="12" t="s">
        <v>26</v>
      </c>
      <c r="R27" s="12" t="s">
        <v>297</v>
      </c>
      <c r="S27" s="12" t="s">
        <v>21</v>
      </c>
    </row>
    <row r="28" spans="1:19" x14ac:dyDescent="0.25">
      <c r="A28" s="14">
        <v>44946</v>
      </c>
      <c r="B28" s="12" t="s">
        <v>322</v>
      </c>
      <c r="C28" s="16" t="s">
        <v>310</v>
      </c>
      <c r="D28" s="18" t="s">
        <v>298</v>
      </c>
      <c r="E28" s="12">
        <v>20.28</v>
      </c>
      <c r="F28" s="41">
        <v>6</v>
      </c>
      <c r="G28" s="17">
        <f t="shared" ref="G28:G41" si="18">F28*E28</f>
        <v>121.68</v>
      </c>
      <c r="H28" s="11">
        <f t="shared" si="14"/>
        <v>2.4336E-2</v>
      </c>
      <c r="I28" s="41">
        <f t="shared" si="15"/>
        <v>1</v>
      </c>
      <c r="J28" s="44">
        <v>0</v>
      </c>
      <c r="K28" s="11">
        <f t="shared" ref="K28:K41" si="19">J28*E28</f>
        <v>0</v>
      </c>
      <c r="L28" s="11">
        <f t="shared" si="16"/>
        <v>0</v>
      </c>
      <c r="M28" s="44">
        <f t="shared" si="17"/>
        <v>0</v>
      </c>
      <c r="N28" s="11">
        <f t="shared" ref="N28:N41" si="20">F28-J28</f>
        <v>6</v>
      </c>
      <c r="O28" s="18" t="s">
        <v>95</v>
      </c>
      <c r="P28" s="13" t="s">
        <v>197</v>
      </c>
      <c r="Q28" s="12" t="s">
        <v>198</v>
      </c>
      <c r="R28" s="12" t="s">
        <v>199</v>
      </c>
      <c r="S28" s="12" t="s">
        <v>38</v>
      </c>
    </row>
    <row r="29" spans="1:19" x14ac:dyDescent="0.25">
      <c r="A29" s="14">
        <v>44959</v>
      </c>
      <c r="B29" s="12" t="s">
        <v>322</v>
      </c>
      <c r="C29" s="16" t="s">
        <v>310</v>
      </c>
      <c r="D29" s="18" t="s">
        <v>298</v>
      </c>
      <c r="E29" s="12">
        <v>20.28</v>
      </c>
      <c r="F29" s="41">
        <v>8</v>
      </c>
      <c r="G29" s="17">
        <f t="shared" si="18"/>
        <v>162.24</v>
      </c>
      <c r="H29" s="11">
        <f t="shared" si="14"/>
        <v>3.2448000000000005E-2</v>
      </c>
      <c r="I29" s="41">
        <f t="shared" si="15"/>
        <v>1</v>
      </c>
      <c r="J29" s="44">
        <v>0</v>
      </c>
      <c r="K29" s="11">
        <f t="shared" si="19"/>
        <v>0</v>
      </c>
      <c r="L29" s="11">
        <f t="shared" si="16"/>
        <v>0</v>
      </c>
      <c r="M29" s="44">
        <f t="shared" si="17"/>
        <v>0</v>
      </c>
      <c r="N29" s="11">
        <f t="shared" si="20"/>
        <v>8</v>
      </c>
      <c r="O29" s="18" t="s">
        <v>95</v>
      </c>
      <c r="P29" s="13" t="s">
        <v>303</v>
      </c>
      <c r="Q29" s="12" t="s">
        <v>304</v>
      </c>
      <c r="R29" s="12" t="s">
        <v>305</v>
      </c>
      <c r="S29" s="12" t="s">
        <v>11</v>
      </c>
    </row>
    <row r="30" spans="1:19" x14ac:dyDescent="0.25">
      <c r="A30" s="14">
        <v>44965</v>
      </c>
      <c r="B30" s="12" t="s">
        <v>322</v>
      </c>
      <c r="C30" s="16" t="s">
        <v>310</v>
      </c>
      <c r="D30" s="18" t="s">
        <v>298</v>
      </c>
      <c r="E30" s="12">
        <v>20.28</v>
      </c>
      <c r="F30" s="41">
        <v>4</v>
      </c>
      <c r="G30" s="17">
        <f t="shared" si="18"/>
        <v>81.12</v>
      </c>
      <c r="H30" s="11">
        <f t="shared" si="14"/>
        <v>1.6224000000000002E-2</v>
      </c>
      <c r="I30" s="41">
        <f t="shared" si="15"/>
        <v>1</v>
      </c>
      <c r="J30" s="44">
        <v>0</v>
      </c>
      <c r="K30" s="11">
        <f t="shared" si="19"/>
        <v>0</v>
      </c>
      <c r="L30" s="11">
        <f t="shared" si="16"/>
        <v>0</v>
      </c>
      <c r="M30" s="44">
        <f t="shared" si="17"/>
        <v>0</v>
      </c>
      <c r="N30" s="11">
        <f t="shared" si="20"/>
        <v>4</v>
      </c>
      <c r="O30" s="18" t="s">
        <v>24</v>
      </c>
      <c r="P30" s="13" t="s">
        <v>308</v>
      </c>
      <c r="Q30" s="12" t="s">
        <v>41</v>
      </c>
      <c r="R30" s="12" t="s">
        <v>309</v>
      </c>
      <c r="S30" s="12"/>
    </row>
    <row r="31" spans="1:19" x14ac:dyDescent="0.25">
      <c r="A31" s="14">
        <v>44970</v>
      </c>
      <c r="B31" s="12" t="s">
        <v>322</v>
      </c>
      <c r="C31" s="16" t="s">
        <v>310</v>
      </c>
      <c r="D31" s="18" t="s">
        <v>298</v>
      </c>
      <c r="E31" s="12">
        <v>20.28</v>
      </c>
      <c r="F31" s="41">
        <v>1</v>
      </c>
      <c r="G31" s="17">
        <f t="shared" si="18"/>
        <v>20.28</v>
      </c>
      <c r="H31" s="11">
        <f t="shared" si="14"/>
        <v>4.0560000000000006E-3</v>
      </c>
      <c r="I31" s="41">
        <f t="shared" si="15"/>
        <v>1</v>
      </c>
      <c r="J31" s="44">
        <v>0</v>
      </c>
      <c r="K31" s="11">
        <f t="shared" si="19"/>
        <v>0</v>
      </c>
      <c r="L31" s="11">
        <f t="shared" si="16"/>
        <v>0</v>
      </c>
      <c r="M31" s="44">
        <f t="shared" si="17"/>
        <v>0</v>
      </c>
      <c r="N31" s="11">
        <f t="shared" si="20"/>
        <v>1</v>
      </c>
      <c r="O31" s="18" t="s">
        <v>24</v>
      </c>
      <c r="P31" s="13" t="s">
        <v>239</v>
      </c>
      <c r="Q31" s="12" t="s">
        <v>240</v>
      </c>
      <c r="R31" s="12" t="s">
        <v>241</v>
      </c>
      <c r="S31" s="12"/>
    </row>
    <row r="32" spans="1:19" x14ac:dyDescent="0.25">
      <c r="A32" s="14">
        <v>45037</v>
      </c>
      <c r="B32" s="12" t="s">
        <v>322</v>
      </c>
      <c r="C32" s="16" t="s">
        <v>310</v>
      </c>
      <c r="D32" s="19" t="s">
        <v>298</v>
      </c>
      <c r="E32" s="12">
        <v>20.28</v>
      </c>
      <c r="F32" s="41">
        <v>22</v>
      </c>
      <c r="G32" s="17">
        <f t="shared" si="18"/>
        <v>446.16</v>
      </c>
      <c r="H32" s="11">
        <f t="shared" si="14"/>
        <v>8.9232000000000006E-2</v>
      </c>
      <c r="I32" s="41">
        <f t="shared" si="15"/>
        <v>1</v>
      </c>
      <c r="J32" s="44">
        <v>0</v>
      </c>
      <c r="K32" s="11">
        <f t="shared" si="19"/>
        <v>0</v>
      </c>
      <c r="L32" s="11">
        <f t="shared" si="16"/>
        <v>0</v>
      </c>
      <c r="M32" s="44">
        <f t="shared" si="17"/>
        <v>0</v>
      </c>
      <c r="N32" s="11">
        <f t="shared" si="20"/>
        <v>22</v>
      </c>
      <c r="O32" s="18" t="s">
        <v>24</v>
      </c>
      <c r="P32" s="13" t="s">
        <v>313</v>
      </c>
      <c r="Q32" s="12" t="s">
        <v>52</v>
      </c>
      <c r="R32" s="12" t="s">
        <v>314</v>
      </c>
      <c r="S32" s="12"/>
    </row>
    <row r="33" spans="1:19" x14ac:dyDescent="0.25">
      <c r="A33" s="14">
        <v>45091</v>
      </c>
      <c r="B33" s="12" t="s">
        <v>322</v>
      </c>
      <c r="C33" s="16" t="s">
        <v>310</v>
      </c>
      <c r="D33" s="19" t="s">
        <v>298</v>
      </c>
      <c r="E33" s="12">
        <v>20.28</v>
      </c>
      <c r="F33" s="41">
        <v>7</v>
      </c>
      <c r="G33" s="17">
        <f t="shared" si="18"/>
        <v>141.96</v>
      </c>
      <c r="H33" s="11">
        <f t="shared" si="14"/>
        <v>2.8392000000000001E-2</v>
      </c>
      <c r="I33" s="41">
        <f t="shared" si="15"/>
        <v>1</v>
      </c>
      <c r="J33" s="44">
        <v>0</v>
      </c>
      <c r="K33" s="11">
        <f t="shared" si="19"/>
        <v>0</v>
      </c>
      <c r="L33" s="11">
        <f t="shared" si="16"/>
        <v>0</v>
      </c>
      <c r="M33" s="44">
        <f t="shared" si="17"/>
        <v>0</v>
      </c>
      <c r="N33" s="11">
        <f t="shared" si="20"/>
        <v>7</v>
      </c>
      <c r="O33" s="18" t="s">
        <v>24</v>
      </c>
      <c r="P33" s="13" t="s">
        <v>319</v>
      </c>
      <c r="Q33" s="12" t="s">
        <v>320</v>
      </c>
      <c r="R33" s="12" t="s">
        <v>321</v>
      </c>
      <c r="S33" s="12"/>
    </row>
    <row r="34" spans="1:19" x14ac:dyDescent="0.25">
      <c r="A34" s="14">
        <v>45142</v>
      </c>
      <c r="B34" s="12" t="s">
        <v>322</v>
      </c>
      <c r="C34" s="16" t="s">
        <v>310</v>
      </c>
      <c r="D34" s="16" t="s">
        <v>298</v>
      </c>
      <c r="E34" s="12">
        <v>20.28</v>
      </c>
      <c r="F34" s="41">
        <v>6</v>
      </c>
      <c r="G34" s="17">
        <f t="shared" si="18"/>
        <v>121.68</v>
      </c>
      <c r="H34" s="11">
        <f t="shared" si="14"/>
        <v>2.4336E-2</v>
      </c>
      <c r="I34" s="41">
        <f t="shared" si="15"/>
        <v>1</v>
      </c>
      <c r="J34" s="44">
        <v>2</v>
      </c>
      <c r="K34" s="11">
        <f t="shared" si="19"/>
        <v>40.56</v>
      </c>
      <c r="L34" s="11">
        <f t="shared" si="16"/>
        <v>8.1120000000000012E-3</v>
      </c>
      <c r="M34" s="44">
        <f t="shared" si="17"/>
        <v>1</v>
      </c>
      <c r="N34" s="11">
        <f t="shared" si="20"/>
        <v>4</v>
      </c>
      <c r="O34" s="20" t="s">
        <v>24</v>
      </c>
      <c r="P34" s="13" t="s">
        <v>329</v>
      </c>
      <c r="Q34" s="13" t="s">
        <v>330</v>
      </c>
      <c r="R34" s="13" t="s">
        <v>331</v>
      </c>
      <c r="S34" s="12" t="s">
        <v>67</v>
      </c>
    </row>
    <row r="35" spans="1:19" x14ac:dyDescent="0.25">
      <c r="A35" s="14">
        <v>45148</v>
      </c>
      <c r="B35" s="12" t="s">
        <v>322</v>
      </c>
      <c r="C35" s="16" t="s">
        <v>310</v>
      </c>
      <c r="D35" s="16" t="s">
        <v>298</v>
      </c>
      <c r="E35" s="12">
        <v>20.28</v>
      </c>
      <c r="F35" s="41">
        <v>2</v>
      </c>
      <c r="G35" s="17">
        <f t="shared" si="18"/>
        <v>40.56</v>
      </c>
      <c r="H35" s="11">
        <f t="shared" si="14"/>
        <v>8.1120000000000012E-3</v>
      </c>
      <c r="I35" s="41">
        <f t="shared" si="15"/>
        <v>1</v>
      </c>
      <c r="J35" s="44">
        <v>2</v>
      </c>
      <c r="K35" s="11">
        <f t="shared" si="19"/>
        <v>40.56</v>
      </c>
      <c r="L35" s="11">
        <f t="shared" si="16"/>
        <v>8.1120000000000012E-3</v>
      </c>
      <c r="M35" s="44">
        <f t="shared" si="17"/>
        <v>1</v>
      </c>
      <c r="N35" s="11">
        <f t="shared" si="20"/>
        <v>0</v>
      </c>
      <c r="O35" s="20" t="s">
        <v>24</v>
      </c>
      <c r="P35" s="13" t="s">
        <v>332</v>
      </c>
      <c r="Q35" s="13" t="s">
        <v>333</v>
      </c>
      <c r="R35" s="13" t="s">
        <v>334</v>
      </c>
      <c r="S35" s="12" t="s">
        <v>108</v>
      </c>
    </row>
    <row r="36" spans="1:19" x14ac:dyDescent="0.25">
      <c r="A36" s="14">
        <v>45149</v>
      </c>
      <c r="B36" s="12" t="s">
        <v>322</v>
      </c>
      <c r="C36" s="16" t="s">
        <v>310</v>
      </c>
      <c r="D36" s="16" t="s">
        <v>298</v>
      </c>
      <c r="E36" s="12">
        <v>20.28</v>
      </c>
      <c r="F36" s="41">
        <v>3</v>
      </c>
      <c r="G36" s="17">
        <f t="shared" si="18"/>
        <v>60.84</v>
      </c>
      <c r="H36" s="11">
        <f t="shared" si="14"/>
        <v>1.2168E-2</v>
      </c>
      <c r="I36" s="41">
        <f t="shared" si="15"/>
        <v>1</v>
      </c>
      <c r="J36" s="44">
        <v>2</v>
      </c>
      <c r="K36" s="11">
        <f t="shared" si="19"/>
        <v>40.56</v>
      </c>
      <c r="L36" s="11">
        <f t="shared" si="16"/>
        <v>8.1120000000000012E-3</v>
      </c>
      <c r="M36" s="44">
        <f t="shared" si="17"/>
        <v>1</v>
      </c>
      <c r="N36" s="11">
        <f t="shared" si="20"/>
        <v>1</v>
      </c>
      <c r="O36" s="20" t="s">
        <v>24</v>
      </c>
      <c r="P36" s="13" t="s">
        <v>78</v>
      </c>
      <c r="Q36" s="13" t="s">
        <v>79</v>
      </c>
      <c r="R36" s="13" t="s">
        <v>80</v>
      </c>
      <c r="S36" s="12" t="s">
        <v>81</v>
      </c>
    </row>
    <row r="37" spans="1:19" x14ac:dyDescent="0.25">
      <c r="A37" s="14">
        <v>45156</v>
      </c>
      <c r="B37" s="12" t="s">
        <v>322</v>
      </c>
      <c r="C37" s="16" t="s">
        <v>310</v>
      </c>
      <c r="D37" s="16" t="s">
        <v>298</v>
      </c>
      <c r="E37" s="12">
        <v>20.28</v>
      </c>
      <c r="F37" s="41">
        <v>3</v>
      </c>
      <c r="G37" s="17">
        <f t="shared" si="18"/>
        <v>60.84</v>
      </c>
      <c r="H37" s="11">
        <f t="shared" si="14"/>
        <v>1.2168E-2</v>
      </c>
      <c r="I37" s="41">
        <f t="shared" si="15"/>
        <v>1</v>
      </c>
      <c r="J37" s="44">
        <v>0</v>
      </c>
      <c r="K37" s="11">
        <f t="shared" si="19"/>
        <v>0</v>
      </c>
      <c r="L37" s="11">
        <f t="shared" si="16"/>
        <v>0</v>
      </c>
      <c r="M37" s="44">
        <f t="shared" si="17"/>
        <v>0</v>
      </c>
      <c r="N37" s="11">
        <f t="shared" si="20"/>
        <v>3</v>
      </c>
      <c r="O37" s="20" t="s">
        <v>24</v>
      </c>
      <c r="P37" s="13" t="s">
        <v>85</v>
      </c>
      <c r="Q37" s="13" t="s">
        <v>83</v>
      </c>
      <c r="R37" s="13" t="s">
        <v>86</v>
      </c>
      <c r="S37" s="12"/>
    </row>
    <row r="38" spans="1:19" x14ac:dyDescent="0.25">
      <c r="A38" s="14">
        <v>45161</v>
      </c>
      <c r="B38" s="12" t="s">
        <v>322</v>
      </c>
      <c r="C38" s="16" t="s">
        <v>310</v>
      </c>
      <c r="D38" s="19" t="s">
        <v>298</v>
      </c>
      <c r="E38" s="12">
        <v>20.28</v>
      </c>
      <c r="F38" s="41">
        <v>4</v>
      </c>
      <c r="G38" s="17">
        <f t="shared" si="18"/>
        <v>81.12</v>
      </c>
      <c r="H38" s="11">
        <f t="shared" si="14"/>
        <v>1.6224000000000002E-2</v>
      </c>
      <c r="I38" s="41">
        <f t="shared" si="15"/>
        <v>1</v>
      </c>
      <c r="J38" s="44">
        <v>0</v>
      </c>
      <c r="K38" s="11">
        <f t="shared" si="19"/>
        <v>0</v>
      </c>
      <c r="L38" s="11">
        <f t="shared" si="16"/>
        <v>0</v>
      </c>
      <c r="M38" s="44">
        <f t="shared" si="17"/>
        <v>0</v>
      </c>
      <c r="N38" s="11">
        <f t="shared" si="20"/>
        <v>4</v>
      </c>
      <c r="O38" s="18" t="s">
        <v>29</v>
      </c>
      <c r="P38" s="13" t="s">
        <v>337</v>
      </c>
      <c r="Q38" s="13" t="s">
        <v>338</v>
      </c>
      <c r="R38" s="13" t="s">
        <v>339</v>
      </c>
      <c r="S38" s="12"/>
    </row>
    <row r="39" spans="1:19" x14ac:dyDescent="0.25">
      <c r="A39" s="14">
        <v>45170</v>
      </c>
      <c r="B39" s="12" t="s">
        <v>322</v>
      </c>
      <c r="C39" s="16" t="s">
        <v>310</v>
      </c>
      <c r="D39" s="19" t="s">
        <v>298</v>
      </c>
      <c r="E39" s="12">
        <v>20.28</v>
      </c>
      <c r="F39" s="41">
        <v>1</v>
      </c>
      <c r="G39" s="17">
        <f t="shared" si="18"/>
        <v>20.28</v>
      </c>
      <c r="H39" s="11">
        <f t="shared" si="14"/>
        <v>4.0560000000000006E-3</v>
      </c>
      <c r="I39" s="41">
        <f t="shared" si="15"/>
        <v>1</v>
      </c>
      <c r="J39" s="44">
        <v>0</v>
      </c>
      <c r="K39" s="11">
        <f t="shared" si="19"/>
        <v>0</v>
      </c>
      <c r="L39" s="11">
        <f t="shared" si="16"/>
        <v>0</v>
      </c>
      <c r="M39" s="44">
        <f t="shared" si="17"/>
        <v>0</v>
      </c>
      <c r="N39" s="11">
        <f t="shared" si="20"/>
        <v>1</v>
      </c>
      <c r="O39" s="18" t="s">
        <v>29</v>
      </c>
      <c r="P39" s="13" t="s">
        <v>341</v>
      </c>
      <c r="Q39" s="12" t="s">
        <v>342</v>
      </c>
      <c r="R39" s="12" t="s">
        <v>343</v>
      </c>
      <c r="S39" s="12"/>
    </row>
    <row r="40" spans="1:19" x14ac:dyDescent="0.25">
      <c r="A40" s="14">
        <v>45251</v>
      </c>
      <c r="B40" s="12" t="s">
        <v>322</v>
      </c>
      <c r="C40" s="16" t="s">
        <v>310</v>
      </c>
      <c r="D40" s="16" t="s">
        <v>298</v>
      </c>
      <c r="E40" s="12">
        <v>20.28</v>
      </c>
      <c r="F40" s="41">
        <v>3</v>
      </c>
      <c r="G40" s="17">
        <f t="shared" si="18"/>
        <v>60.84</v>
      </c>
      <c r="H40" s="11">
        <f t="shared" si="14"/>
        <v>1.2168E-2</v>
      </c>
      <c r="I40" s="41">
        <f t="shared" si="15"/>
        <v>1</v>
      </c>
      <c r="J40" s="44">
        <v>2</v>
      </c>
      <c r="K40" s="11">
        <f t="shared" si="19"/>
        <v>40.56</v>
      </c>
      <c r="L40" s="11">
        <f t="shared" si="16"/>
        <v>8.1120000000000012E-3</v>
      </c>
      <c r="M40" s="44">
        <f t="shared" si="17"/>
        <v>1</v>
      </c>
      <c r="N40" s="11">
        <f t="shared" si="20"/>
        <v>1</v>
      </c>
      <c r="O40" s="18" t="s">
        <v>29</v>
      </c>
      <c r="P40" s="13" t="s">
        <v>353</v>
      </c>
      <c r="Q40" s="12" t="s">
        <v>354</v>
      </c>
      <c r="R40" s="12" t="s">
        <v>355</v>
      </c>
      <c r="S40" s="12"/>
    </row>
    <row r="41" spans="1:19" x14ac:dyDescent="0.25">
      <c r="A41" s="14">
        <v>45268</v>
      </c>
      <c r="B41" s="12" t="s">
        <v>322</v>
      </c>
      <c r="C41" s="16" t="s">
        <v>310</v>
      </c>
      <c r="D41" s="19" t="s">
        <v>298</v>
      </c>
      <c r="E41" s="12">
        <v>20.28</v>
      </c>
      <c r="F41" s="41">
        <v>2</v>
      </c>
      <c r="G41" s="17">
        <f t="shared" si="18"/>
        <v>40.56</v>
      </c>
      <c r="H41" s="11">
        <f t="shared" si="14"/>
        <v>8.1120000000000012E-3</v>
      </c>
      <c r="I41" s="41">
        <f t="shared" si="15"/>
        <v>1</v>
      </c>
      <c r="J41" s="44">
        <v>0</v>
      </c>
      <c r="K41" s="11">
        <f t="shared" si="19"/>
        <v>0</v>
      </c>
      <c r="L41" s="11">
        <f t="shared" si="16"/>
        <v>0</v>
      </c>
      <c r="M41" s="44">
        <f t="shared" si="17"/>
        <v>0</v>
      </c>
      <c r="N41" s="11">
        <f t="shared" si="20"/>
        <v>2</v>
      </c>
      <c r="O41" s="20" t="s">
        <v>29</v>
      </c>
      <c r="P41" s="13" t="s">
        <v>357</v>
      </c>
      <c r="Q41" s="13" t="s">
        <v>356</v>
      </c>
      <c r="R41" s="13" t="s">
        <v>358</v>
      </c>
      <c r="S41" s="12"/>
    </row>
    <row r="42" spans="1:19" x14ac:dyDescent="0.25">
      <c r="A42" s="2"/>
      <c r="B42" s="2"/>
      <c r="C42" s="3"/>
      <c r="E42" s="5"/>
      <c r="F42" s="72">
        <f>SUM(F27:F41)</f>
        <v>76</v>
      </c>
      <c r="G42" s="5"/>
      <c r="H42" s="2"/>
      <c r="I42" s="72">
        <f>SUM(I27:I41)</f>
        <v>15</v>
      </c>
      <c r="J42" s="76">
        <f>SUM(J27:J41)</f>
        <v>8</v>
      </c>
      <c r="K42" s="2"/>
      <c r="L42" s="2"/>
      <c r="M42" s="76">
        <f>SUM(M27:M41)</f>
        <v>4</v>
      </c>
      <c r="N42" s="2">
        <f>SUM(N27:N41)</f>
        <v>68</v>
      </c>
      <c r="O42" s="3"/>
      <c r="P42" s="5"/>
      <c r="Q42" s="3"/>
      <c r="R42" s="3"/>
      <c r="S42" s="3"/>
    </row>
    <row r="43" spans="1:19" x14ac:dyDescent="0.25">
      <c r="A43" s="1"/>
      <c r="B43" s="66"/>
      <c r="C43" s="3"/>
      <c r="E43" s="5"/>
      <c r="F43" s="48"/>
      <c r="G43" s="6"/>
      <c r="H43" s="7"/>
      <c r="I43" s="48"/>
      <c r="J43" s="52"/>
      <c r="K43" s="7"/>
      <c r="L43" s="7"/>
      <c r="M43" s="52"/>
      <c r="N43" s="7"/>
      <c r="O43" s="3"/>
      <c r="P43" s="5"/>
      <c r="Q43" s="3"/>
      <c r="R43" s="3"/>
      <c r="S43" s="3"/>
    </row>
    <row r="44" spans="1:19" x14ac:dyDescent="0.25">
      <c r="A44" s="30" t="s">
        <v>0</v>
      </c>
      <c r="B44" s="31" t="s">
        <v>1</v>
      </c>
      <c r="C44" s="32" t="s">
        <v>368</v>
      </c>
      <c r="D44" s="33" t="s">
        <v>3</v>
      </c>
      <c r="E44" s="30" t="s">
        <v>360</v>
      </c>
      <c r="F44" s="49" t="s">
        <v>369</v>
      </c>
      <c r="G44" s="30" t="s">
        <v>364</v>
      </c>
      <c r="H44" s="30" t="s">
        <v>361</v>
      </c>
      <c r="I44" s="49" t="s">
        <v>376</v>
      </c>
      <c r="J44" s="53" t="s">
        <v>373</v>
      </c>
      <c r="K44" s="30" t="s">
        <v>365</v>
      </c>
      <c r="L44" s="30" t="s">
        <v>362</v>
      </c>
      <c r="M44" s="53" t="s">
        <v>377</v>
      </c>
      <c r="N44" s="30" t="s">
        <v>378</v>
      </c>
      <c r="O44" s="33" t="s">
        <v>4</v>
      </c>
      <c r="P44" s="33" t="s">
        <v>5</v>
      </c>
      <c r="Q44" s="33" t="s">
        <v>6</v>
      </c>
      <c r="R44" s="33" t="s">
        <v>7</v>
      </c>
      <c r="S44" s="33" t="s">
        <v>8</v>
      </c>
    </row>
    <row r="45" spans="1:19" x14ac:dyDescent="0.25">
      <c r="A45" s="14">
        <v>44965</v>
      </c>
      <c r="B45" s="12" t="s">
        <v>322</v>
      </c>
      <c r="C45" s="16" t="s">
        <v>311</v>
      </c>
      <c r="D45" s="18" t="s">
        <v>307</v>
      </c>
      <c r="E45" s="12">
        <v>31.86</v>
      </c>
      <c r="F45" s="41">
        <v>9</v>
      </c>
      <c r="G45" s="17">
        <f>F45*E45</f>
        <v>286.74</v>
      </c>
      <c r="H45" s="11">
        <f t="shared" ref="H45:H56" si="21">G45/$B$1</f>
        <v>5.7348000000000003E-2</v>
      </c>
      <c r="I45" s="41">
        <f t="shared" ref="I45:I56" si="22">ROUNDUP(H45,0)</f>
        <v>1</v>
      </c>
      <c r="J45" s="44">
        <v>0</v>
      </c>
      <c r="K45" s="11">
        <f t="shared" ref="K45:K56" si="23">J45*E45</f>
        <v>0</v>
      </c>
      <c r="L45" s="11">
        <f t="shared" ref="L45:L56" si="24">K45/$B$1</f>
        <v>0</v>
      </c>
      <c r="M45" s="44">
        <f t="shared" ref="M45:M56" si="25">ROUNDUP(L45,0)</f>
        <v>0</v>
      </c>
      <c r="N45" s="11">
        <f t="shared" ref="N45:N56" si="26">F45-J45</f>
        <v>9</v>
      </c>
      <c r="O45" s="18" t="s">
        <v>24</v>
      </c>
      <c r="P45" s="13" t="s">
        <v>308</v>
      </c>
      <c r="Q45" s="12" t="s">
        <v>41</v>
      </c>
      <c r="R45" s="12" t="s">
        <v>309</v>
      </c>
      <c r="S45" s="12"/>
    </row>
    <row r="46" spans="1:19" x14ac:dyDescent="0.25">
      <c r="A46" s="14">
        <v>44970</v>
      </c>
      <c r="B46" s="12" t="s">
        <v>322</v>
      </c>
      <c r="C46" s="16" t="s">
        <v>311</v>
      </c>
      <c r="D46" s="18" t="s">
        <v>307</v>
      </c>
      <c r="E46" s="12">
        <v>31.86</v>
      </c>
      <c r="F46" s="41">
        <v>3</v>
      </c>
      <c r="G46" s="17">
        <f t="shared" ref="G46:G56" si="27">F46*E46</f>
        <v>95.58</v>
      </c>
      <c r="H46" s="11">
        <f t="shared" si="21"/>
        <v>1.9116000000000001E-2</v>
      </c>
      <c r="I46" s="41">
        <f t="shared" si="22"/>
        <v>1</v>
      </c>
      <c r="J46" s="44">
        <v>0</v>
      </c>
      <c r="K46" s="11">
        <f t="shared" si="23"/>
        <v>0</v>
      </c>
      <c r="L46" s="11">
        <f t="shared" si="24"/>
        <v>0</v>
      </c>
      <c r="M46" s="44">
        <f t="shared" si="25"/>
        <v>0</v>
      </c>
      <c r="N46" s="11">
        <f t="shared" si="26"/>
        <v>3</v>
      </c>
      <c r="O46" s="18" t="s">
        <v>24</v>
      </c>
      <c r="P46" s="13" t="s">
        <v>239</v>
      </c>
      <c r="Q46" s="12" t="s">
        <v>240</v>
      </c>
      <c r="R46" s="12" t="s">
        <v>241</v>
      </c>
      <c r="S46" s="12"/>
    </row>
    <row r="47" spans="1:19" x14ac:dyDescent="0.25">
      <c r="A47" s="14">
        <v>45037</v>
      </c>
      <c r="B47" s="12" t="s">
        <v>322</v>
      </c>
      <c r="C47" s="16" t="s">
        <v>311</v>
      </c>
      <c r="D47" s="19" t="s">
        <v>307</v>
      </c>
      <c r="E47" s="12">
        <v>31.86</v>
      </c>
      <c r="F47" s="41">
        <v>60</v>
      </c>
      <c r="G47" s="17">
        <f t="shared" si="27"/>
        <v>1911.6</v>
      </c>
      <c r="H47" s="11">
        <f t="shared" si="21"/>
        <v>0.38231999999999999</v>
      </c>
      <c r="I47" s="41">
        <f t="shared" si="22"/>
        <v>1</v>
      </c>
      <c r="J47" s="44">
        <v>0</v>
      </c>
      <c r="K47" s="11">
        <f t="shared" si="23"/>
        <v>0</v>
      </c>
      <c r="L47" s="11">
        <f t="shared" si="24"/>
        <v>0</v>
      </c>
      <c r="M47" s="44">
        <f t="shared" si="25"/>
        <v>0</v>
      </c>
      <c r="N47" s="11">
        <f t="shared" si="26"/>
        <v>60</v>
      </c>
      <c r="O47" s="18" t="s">
        <v>24</v>
      </c>
      <c r="P47" s="13" t="s">
        <v>315</v>
      </c>
      <c r="Q47" s="12" t="s">
        <v>52</v>
      </c>
      <c r="R47" s="12" t="s">
        <v>316</v>
      </c>
      <c r="S47" s="12"/>
    </row>
    <row r="48" spans="1:19" x14ac:dyDescent="0.25">
      <c r="A48" s="14">
        <v>45051</v>
      </c>
      <c r="B48" s="12" t="s">
        <v>322</v>
      </c>
      <c r="C48" s="16" t="s">
        <v>311</v>
      </c>
      <c r="D48" s="19" t="s">
        <v>307</v>
      </c>
      <c r="E48" s="12">
        <v>31.86</v>
      </c>
      <c r="F48" s="41">
        <v>1</v>
      </c>
      <c r="G48" s="17">
        <f t="shared" si="27"/>
        <v>31.86</v>
      </c>
      <c r="H48" s="11">
        <f t="shared" si="21"/>
        <v>6.3720000000000001E-3</v>
      </c>
      <c r="I48" s="41">
        <f t="shared" si="22"/>
        <v>1</v>
      </c>
      <c r="J48" s="44">
        <v>0</v>
      </c>
      <c r="K48" s="11">
        <f t="shared" si="23"/>
        <v>0</v>
      </c>
      <c r="L48" s="11">
        <f t="shared" si="24"/>
        <v>0</v>
      </c>
      <c r="M48" s="44">
        <f t="shared" si="25"/>
        <v>0</v>
      </c>
      <c r="N48" s="11">
        <f t="shared" si="26"/>
        <v>1</v>
      </c>
      <c r="O48" s="18" t="s">
        <v>29</v>
      </c>
      <c r="P48" s="13" t="s">
        <v>317</v>
      </c>
      <c r="Q48" s="12" t="s">
        <v>117</v>
      </c>
      <c r="R48" s="12" t="s">
        <v>318</v>
      </c>
      <c r="S48" s="12"/>
    </row>
    <row r="49" spans="1:19" x14ac:dyDescent="0.25">
      <c r="A49" s="14">
        <v>45099</v>
      </c>
      <c r="B49" s="12" t="s">
        <v>322</v>
      </c>
      <c r="C49" s="16" t="s">
        <v>311</v>
      </c>
      <c r="D49" s="16" t="s">
        <v>307</v>
      </c>
      <c r="E49" s="12">
        <v>31.86</v>
      </c>
      <c r="F49" s="41">
        <v>2</v>
      </c>
      <c r="G49" s="17">
        <f t="shared" si="27"/>
        <v>63.72</v>
      </c>
      <c r="H49" s="11">
        <f t="shared" si="21"/>
        <v>1.2744E-2</v>
      </c>
      <c r="I49" s="41">
        <f t="shared" si="22"/>
        <v>1</v>
      </c>
      <c r="J49" s="44">
        <v>15</v>
      </c>
      <c r="K49" s="11">
        <f t="shared" si="23"/>
        <v>477.9</v>
      </c>
      <c r="L49" s="11">
        <f t="shared" si="24"/>
        <v>9.5579999999999998E-2</v>
      </c>
      <c r="M49" s="44">
        <f t="shared" si="25"/>
        <v>1</v>
      </c>
      <c r="N49" s="11">
        <f t="shared" si="26"/>
        <v>-13</v>
      </c>
      <c r="O49" s="20" t="s">
        <v>29</v>
      </c>
      <c r="P49" s="13">
        <v>2102</v>
      </c>
      <c r="Q49" s="13" t="s">
        <v>323</v>
      </c>
      <c r="R49" s="13" t="s">
        <v>324</v>
      </c>
      <c r="S49" s="12" t="s">
        <v>210</v>
      </c>
    </row>
    <row r="50" spans="1:19" x14ac:dyDescent="0.25">
      <c r="A50" s="14">
        <v>45118</v>
      </c>
      <c r="B50" s="12" t="s">
        <v>322</v>
      </c>
      <c r="C50" s="16" t="s">
        <v>311</v>
      </c>
      <c r="D50" s="16" t="s">
        <v>307</v>
      </c>
      <c r="E50" s="12">
        <v>31.86</v>
      </c>
      <c r="F50" s="41">
        <v>18</v>
      </c>
      <c r="G50" s="17">
        <f t="shared" si="27"/>
        <v>573.48</v>
      </c>
      <c r="H50" s="11">
        <f t="shared" si="21"/>
        <v>0.11469600000000001</v>
      </c>
      <c r="I50" s="41">
        <f t="shared" si="22"/>
        <v>1</v>
      </c>
      <c r="J50" s="44">
        <v>15</v>
      </c>
      <c r="K50" s="11">
        <f t="shared" si="23"/>
        <v>477.9</v>
      </c>
      <c r="L50" s="11">
        <f t="shared" si="24"/>
        <v>9.5579999999999998E-2</v>
      </c>
      <c r="M50" s="44">
        <f t="shared" si="25"/>
        <v>1</v>
      </c>
      <c r="N50" s="11">
        <f t="shared" si="26"/>
        <v>3</v>
      </c>
      <c r="O50" s="20" t="s">
        <v>24</v>
      </c>
      <c r="P50" s="13" t="s">
        <v>326</v>
      </c>
      <c r="Q50" s="13" t="s">
        <v>320</v>
      </c>
      <c r="R50" s="13" t="s">
        <v>327</v>
      </c>
      <c r="S50" s="12" t="s">
        <v>62</v>
      </c>
    </row>
    <row r="51" spans="1:19" x14ac:dyDescent="0.25">
      <c r="A51" s="14">
        <v>45142</v>
      </c>
      <c r="B51" s="12" t="s">
        <v>322</v>
      </c>
      <c r="C51" s="16" t="s">
        <v>311</v>
      </c>
      <c r="D51" s="16" t="s">
        <v>307</v>
      </c>
      <c r="E51" s="12">
        <v>31.86</v>
      </c>
      <c r="F51" s="41">
        <v>10</v>
      </c>
      <c r="G51" s="17">
        <f t="shared" si="27"/>
        <v>318.60000000000002</v>
      </c>
      <c r="H51" s="11">
        <f t="shared" si="21"/>
        <v>6.3719999999999999E-2</v>
      </c>
      <c r="I51" s="41">
        <f t="shared" si="22"/>
        <v>1</v>
      </c>
      <c r="J51" s="44">
        <v>15</v>
      </c>
      <c r="K51" s="11">
        <f t="shared" si="23"/>
        <v>477.9</v>
      </c>
      <c r="L51" s="11">
        <f t="shared" si="24"/>
        <v>9.5579999999999998E-2</v>
      </c>
      <c r="M51" s="44">
        <f t="shared" si="25"/>
        <v>1</v>
      </c>
      <c r="N51" s="11">
        <f t="shared" si="26"/>
        <v>-5</v>
      </c>
      <c r="O51" s="20" t="s">
        <v>24</v>
      </c>
      <c r="P51" s="13" t="s">
        <v>329</v>
      </c>
      <c r="Q51" s="13" t="s">
        <v>330</v>
      </c>
      <c r="R51" s="13" t="s">
        <v>331</v>
      </c>
      <c r="S51" s="12" t="s">
        <v>67</v>
      </c>
    </row>
    <row r="52" spans="1:19" x14ac:dyDescent="0.25">
      <c r="A52" s="14">
        <v>45148</v>
      </c>
      <c r="B52" s="12" t="s">
        <v>322</v>
      </c>
      <c r="C52" s="16" t="s">
        <v>311</v>
      </c>
      <c r="D52" s="16" t="s">
        <v>307</v>
      </c>
      <c r="E52" s="12">
        <v>31.86</v>
      </c>
      <c r="F52" s="41">
        <v>6</v>
      </c>
      <c r="G52" s="17">
        <f t="shared" si="27"/>
        <v>191.16</v>
      </c>
      <c r="H52" s="11">
        <f t="shared" si="21"/>
        <v>3.8232000000000002E-2</v>
      </c>
      <c r="I52" s="41">
        <f t="shared" si="22"/>
        <v>1</v>
      </c>
      <c r="J52" s="44">
        <v>15</v>
      </c>
      <c r="K52" s="11">
        <f t="shared" si="23"/>
        <v>477.9</v>
      </c>
      <c r="L52" s="11">
        <f t="shared" si="24"/>
        <v>9.5579999999999998E-2</v>
      </c>
      <c r="M52" s="44">
        <f t="shared" si="25"/>
        <v>1</v>
      </c>
      <c r="N52" s="11">
        <f t="shared" si="26"/>
        <v>-9</v>
      </c>
      <c r="O52" s="20" t="s">
        <v>24</v>
      </c>
      <c r="P52" s="13" t="s">
        <v>332</v>
      </c>
      <c r="Q52" s="13" t="s">
        <v>333</v>
      </c>
      <c r="R52" s="13" t="s">
        <v>334</v>
      </c>
      <c r="S52" s="12" t="s">
        <v>108</v>
      </c>
    </row>
    <row r="53" spans="1:19" x14ac:dyDescent="0.25">
      <c r="A53" s="14">
        <v>45154</v>
      </c>
      <c r="B53" s="12" t="s">
        <v>322</v>
      </c>
      <c r="C53" s="16" t="s">
        <v>311</v>
      </c>
      <c r="D53" s="16" t="s">
        <v>307</v>
      </c>
      <c r="E53" s="12">
        <v>31.86</v>
      </c>
      <c r="F53" s="41">
        <v>10</v>
      </c>
      <c r="G53" s="17">
        <f t="shared" si="27"/>
        <v>318.60000000000002</v>
      </c>
      <c r="H53" s="11">
        <f t="shared" si="21"/>
        <v>6.3719999999999999E-2</v>
      </c>
      <c r="I53" s="41">
        <f t="shared" si="22"/>
        <v>1</v>
      </c>
      <c r="J53" s="44">
        <v>0</v>
      </c>
      <c r="K53" s="11">
        <f t="shared" si="23"/>
        <v>0</v>
      </c>
      <c r="L53" s="11">
        <f t="shared" si="24"/>
        <v>0</v>
      </c>
      <c r="M53" s="44">
        <f t="shared" si="25"/>
        <v>0</v>
      </c>
      <c r="N53" s="11">
        <f t="shared" si="26"/>
        <v>10</v>
      </c>
      <c r="O53" s="20" t="s">
        <v>24</v>
      </c>
      <c r="P53" s="13" t="s">
        <v>335</v>
      </c>
      <c r="Q53" s="13" t="s">
        <v>79</v>
      </c>
      <c r="R53" s="13" t="s">
        <v>336</v>
      </c>
      <c r="S53" s="12"/>
    </row>
    <row r="54" spans="1:19" x14ac:dyDescent="0.25">
      <c r="A54" s="14">
        <v>45156</v>
      </c>
      <c r="B54" s="12" t="s">
        <v>322</v>
      </c>
      <c r="C54" s="16" t="s">
        <v>311</v>
      </c>
      <c r="D54" s="16" t="s">
        <v>307</v>
      </c>
      <c r="E54" s="12">
        <v>31.86</v>
      </c>
      <c r="F54" s="41">
        <v>10</v>
      </c>
      <c r="G54" s="17">
        <f t="shared" si="27"/>
        <v>318.60000000000002</v>
      </c>
      <c r="H54" s="11">
        <f t="shared" si="21"/>
        <v>6.3719999999999999E-2</v>
      </c>
      <c r="I54" s="41">
        <f t="shared" si="22"/>
        <v>1</v>
      </c>
      <c r="J54" s="44">
        <v>0</v>
      </c>
      <c r="K54" s="11">
        <f t="shared" si="23"/>
        <v>0</v>
      </c>
      <c r="L54" s="11">
        <f t="shared" si="24"/>
        <v>0</v>
      </c>
      <c r="M54" s="44">
        <f t="shared" si="25"/>
        <v>0</v>
      </c>
      <c r="N54" s="11">
        <f t="shared" si="26"/>
        <v>10</v>
      </c>
      <c r="O54" s="20" t="s">
        <v>24</v>
      </c>
      <c r="P54" s="13" t="s">
        <v>85</v>
      </c>
      <c r="Q54" s="13" t="s">
        <v>83</v>
      </c>
      <c r="R54" s="13" t="s">
        <v>86</v>
      </c>
      <c r="S54" s="12"/>
    </row>
    <row r="55" spans="1:19" x14ac:dyDescent="0.25">
      <c r="A55" s="14">
        <v>45163</v>
      </c>
      <c r="B55" s="12" t="s">
        <v>322</v>
      </c>
      <c r="C55" s="16" t="s">
        <v>311</v>
      </c>
      <c r="D55" s="19" t="s">
        <v>307</v>
      </c>
      <c r="E55" s="12">
        <v>31.86</v>
      </c>
      <c r="F55" s="41">
        <v>12</v>
      </c>
      <c r="G55" s="17">
        <f t="shared" si="27"/>
        <v>382.32</v>
      </c>
      <c r="H55" s="11">
        <f t="shared" si="21"/>
        <v>7.6464000000000004E-2</v>
      </c>
      <c r="I55" s="41">
        <f t="shared" si="22"/>
        <v>1</v>
      </c>
      <c r="J55" s="44">
        <v>0</v>
      </c>
      <c r="K55" s="11">
        <f t="shared" si="23"/>
        <v>0</v>
      </c>
      <c r="L55" s="11">
        <f t="shared" si="24"/>
        <v>0</v>
      </c>
      <c r="M55" s="44">
        <f t="shared" si="25"/>
        <v>0</v>
      </c>
      <c r="N55" s="11">
        <f t="shared" si="26"/>
        <v>12</v>
      </c>
      <c r="O55" s="18" t="s">
        <v>29</v>
      </c>
      <c r="P55" s="13">
        <v>2990</v>
      </c>
      <c r="Q55" s="12" t="s">
        <v>338</v>
      </c>
      <c r="R55" s="12" t="s">
        <v>340</v>
      </c>
      <c r="S55" s="12"/>
    </row>
    <row r="56" spans="1:19" x14ac:dyDescent="0.25">
      <c r="A56" s="14">
        <v>45170</v>
      </c>
      <c r="B56" s="12" t="s">
        <v>322</v>
      </c>
      <c r="C56" s="16" t="s">
        <v>311</v>
      </c>
      <c r="D56" s="19" t="s">
        <v>307</v>
      </c>
      <c r="E56" s="12">
        <v>31.86</v>
      </c>
      <c r="F56" s="41">
        <v>10</v>
      </c>
      <c r="G56" s="17">
        <f t="shared" si="27"/>
        <v>318.60000000000002</v>
      </c>
      <c r="H56" s="11">
        <f t="shared" si="21"/>
        <v>6.3719999999999999E-2</v>
      </c>
      <c r="I56" s="41">
        <f t="shared" si="22"/>
        <v>1</v>
      </c>
      <c r="J56" s="44">
        <v>0</v>
      </c>
      <c r="K56" s="11">
        <f t="shared" si="23"/>
        <v>0</v>
      </c>
      <c r="L56" s="11">
        <f t="shared" si="24"/>
        <v>0</v>
      </c>
      <c r="M56" s="44">
        <f t="shared" si="25"/>
        <v>0</v>
      </c>
      <c r="N56" s="11">
        <f t="shared" si="26"/>
        <v>10</v>
      </c>
      <c r="O56" s="18" t="s">
        <v>29</v>
      </c>
      <c r="P56" s="13" t="s">
        <v>341</v>
      </c>
      <c r="Q56" s="12" t="s">
        <v>342</v>
      </c>
      <c r="R56" s="12" t="s">
        <v>343</v>
      </c>
      <c r="S56" s="12"/>
    </row>
    <row r="57" spans="1:19" x14ac:dyDescent="0.25">
      <c r="A57" s="2"/>
      <c r="B57" s="2"/>
      <c r="C57" s="3"/>
      <c r="E57" s="5"/>
      <c r="F57" s="72">
        <f>SUM(F45:F56)</f>
        <v>151</v>
      </c>
      <c r="G57" s="5"/>
      <c r="H57" s="2"/>
      <c r="I57" s="72">
        <f>SUM(I45:I56)</f>
        <v>12</v>
      </c>
      <c r="J57" s="76">
        <f>SUM(J45:J56)</f>
        <v>60</v>
      </c>
      <c r="K57" s="2"/>
      <c r="L57" s="2"/>
      <c r="M57" s="76">
        <f>SUM(M45:M56)</f>
        <v>4</v>
      </c>
      <c r="N57" s="2">
        <f>SUM(N45:N56)</f>
        <v>91</v>
      </c>
      <c r="O57" s="3"/>
      <c r="P57" s="5"/>
      <c r="Q57" s="3"/>
      <c r="R57" s="3"/>
      <c r="S57" s="3"/>
    </row>
    <row r="58" spans="1:19" x14ac:dyDescent="0.25">
      <c r="A58" s="1"/>
      <c r="B58" s="66"/>
      <c r="C58" s="3"/>
      <c r="E58" s="5"/>
      <c r="F58" s="48"/>
      <c r="G58" s="6"/>
      <c r="H58" s="7"/>
      <c r="I58" s="48"/>
      <c r="J58" s="52"/>
      <c r="K58" s="7"/>
      <c r="L58" s="7"/>
      <c r="M58" s="52"/>
      <c r="N58" s="7"/>
      <c r="O58" s="3"/>
      <c r="P58" s="5"/>
      <c r="Q58" s="3"/>
      <c r="R58" s="3"/>
      <c r="S58" s="3"/>
    </row>
    <row r="59" spans="1:19" x14ac:dyDescent="0.25">
      <c r="A59" s="30" t="s">
        <v>0</v>
      </c>
      <c r="B59" s="31" t="s">
        <v>1</v>
      </c>
      <c r="C59" s="32" t="s">
        <v>368</v>
      </c>
      <c r="D59" s="33" t="s">
        <v>3</v>
      </c>
      <c r="E59" s="30" t="s">
        <v>360</v>
      </c>
      <c r="F59" s="49" t="s">
        <v>369</v>
      </c>
      <c r="G59" s="30" t="s">
        <v>364</v>
      </c>
      <c r="H59" s="30" t="s">
        <v>361</v>
      </c>
      <c r="I59" s="49" t="s">
        <v>376</v>
      </c>
      <c r="J59" s="53" t="s">
        <v>373</v>
      </c>
      <c r="K59" s="30" t="s">
        <v>365</v>
      </c>
      <c r="L59" s="30" t="s">
        <v>362</v>
      </c>
      <c r="M59" s="53" t="s">
        <v>377</v>
      </c>
      <c r="N59" s="30" t="s">
        <v>378</v>
      </c>
      <c r="O59" s="33" t="s">
        <v>4</v>
      </c>
      <c r="P59" s="33" t="s">
        <v>5</v>
      </c>
      <c r="Q59" s="33" t="s">
        <v>6</v>
      </c>
      <c r="R59" s="33" t="s">
        <v>7</v>
      </c>
      <c r="S59" s="33" t="s">
        <v>8</v>
      </c>
    </row>
    <row r="60" spans="1:19" x14ac:dyDescent="0.25">
      <c r="A60" s="14">
        <v>44953</v>
      </c>
      <c r="B60" s="12" t="s">
        <v>322</v>
      </c>
      <c r="C60" s="16" t="s">
        <v>366</v>
      </c>
      <c r="D60" s="18" t="s">
        <v>300</v>
      </c>
      <c r="E60" s="12">
        <v>10.08</v>
      </c>
      <c r="F60" s="41">
        <v>1</v>
      </c>
      <c r="G60" s="17">
        <f>F60*E60</f>
        <v>10.08</v>
      </c>
      <c r="H60" s="11">
        <f t="shared" ref="H60:H65" si="28">G60/$B$1</f>
        <v>2.016E-3</v>
      </c>
      <c r="I60" s="41">
        <f t="shared" ref="I60:I65" si="29">ROUNDUP(H60,0)</f>
        <v>1</v>
      </c>
      <c r="J60" s="44">
        <v>0</v>
      </c>
      <c r="K60" s="11">
        <f t="shared" ref="K60:K65" si="30">J60*E60</f>
        <v>0</v>
      </c>
      <c r="L60" s="11">
        <f t="shared" ref="L60:L65" si="31">K60/$B$1</f>
        <v>0</v>
      </c>
      <c r="M60" s="44">
        <f t="shared" ref="M60:M65" si="32">ROUNDUP(L60,0)</f>
        <v>0</v>
      </c>
      <c r="N60" s="11">
        <f t="shared" ref="N60:N65" si="33">F60-J60</f>
        <v>1</v>
      </c>
      <c r="O60" s="18" t="s">
        <v>95</v>
      </c>
      <c r="P60" s="13" t="s">
        <v>301</v>
      </c>
      <c r="Q60" s="12" t="s">
        <v>198</v>
      </c>
      <c r="R60" s="12" t="s">
        <v>302</v>
      </c>
      <c r="S60" s="12"/>
    </row>
    <row r="61" spans="1:19" x14ac:dyDescent="0.25">
      <c r="A61" s="14">
        <v>44958</v>
      </c>
      <c r="B61" s="12" t="s">
        <v>322</v>
      </c>
      <c r="C61" s="16" t="s">
        <v>366</v>
      </c>
      <c r="D61" s="18" t="s">
        <v>300</v>
      </c>
      <c r="E61" s="12">
        <v>10.08</v>
      </c>
      <c r="F61" s="41">
        <v>3</v>
      </c>
      <c r="G61" s="17">
        <f t="shared" ref="G61:G65" si="34">F61*E61</f>
        <v>30.240000000000002</v>
      </c>
      <c r="H61" s="11">
        <f t="shared" si="28"/>
        <v>6.0480000000000004E-3</v>
      </c>
      <c r="I61" s="41">
        <f t="shared" si="29"/>
        <v>1</v>
      </c>
      <c r="J61" s="44">
        <v>0</v>
      </c>
      <c r="K61" s="11">
        <f t="shared" si="30"/>
        <v>0</v>
      </c>
      <c r="L61" s="11">
        <f t="shared" si="31"/>
        <v>0</v>
      </c>
      <c r="M61" s="44">
        <f t="shared" si="32"/>
        <v>0</v>
      </c>
      <c r="N61" s="11">
        <f t="shared" si="33"/>
        <v>3</v>
      </c>
      <c r="O61" s="18" t="s">
        <v>95</v>
      </c>
      <c r="P61" s="13" t="s">
        <v>214</v>
      </c>
      <c r="Q61" s="12" t="s">
        <v>201</v>
      </c>
      <c r="R61" s="12" t="s">
        <v>215</v>
      </c>
      <c r="S61" s="12"/>
    </row>
    <row r="62" spans="1:19" x14ac:dyDescent="0.25">
      <c r="A62" s="14">
        <v>44965</v>
      </c>
      <c r="B62" s="12" t="s">
        <v>322</v>
      </c>
      <c r="C62" s="16" t="s">
        <v>366</v>
      </c>
      <c r="D62" s="18" t="s">
        <v>300</v>
      </c>
      <c r="E62" s="12">
        <v>10.08</v>
      </c>
      <c r="F62" s="41">
        <v>1</v>
      </c>
      <c r="G62" s="17">
        <f t="shared" si="34"/>
        <v>10.08</v>
      </c>
      <c r="H62" s="11">
        <f t="shared" si="28"/>
        <v>2.016E-3</v>
      </c>
      <c r="I62" s="41">
        <f t="shared" si="29"/>
        <v>1</v>
      </c>
      <c r="J62" s="44">
        <v>0</v>
      </c>
      <c r="K62" s="11">
        <f t="shared" si="30"/>
        <v>0</v>
      </c>
      <c r="L62" s="11">
        <f t="shared" si="31"/>
        <v>0</v>
      </c>
      <c r="M62" s="44">
        <f t="shared" si="32"/>
        <v>0</v>
      </c>
      <c r="N62" s="11">
        <f t="shared" si="33"/>
        <v>1</v>
      </c>
      <c r="O62" s="18" t="s">
        <v>24</v>
      </c>
      <c r="P62" s="13" t="s">
        <v>308</v>
      </c>
      <c r="Q62" s="12" t="s">
        <v>41</v>
      </c>
      <c r="R62" s="12" t="s">
        <v>309</v>
      </c>
      <c r="S62" s="12"/>
    </row>
    <row r="63" spans="1:19" x14ac:dyDescent="0.25">
      <c r="A63" s="14">
        <v>45051</v>
      </c>
      <c r="B63" s="12" t="s">
        <v>322</v>
      </c>
      <c r="C63" s="16" t="s">
        <v>366</v>
      </c>
      <c r="D63" s="19" t="s">
        <v>300</v>
      </c>
      <c r="E63" s="12">
        <v>10.08</v>
      </c>
      <c r="F63" s="41">
        <v>1</v>
      </c>
      <c r="G63" s="17">
        <f t="shared" si="34"/>
        <v>10.08</v>
      </c>
      <c r="H63" s="11">
        <f t="shared" si="28"/>
        <v>2.016E-3</v>
      </c>
      <c r="I63" s="41">
        <f t="shared" si="29"/>
        <v>1</v>
      </c>
      <c r="J63" s="44">
        <v>0</v>
      </c>
      <c r="K63" s="11">
        <f t="shared" si="30"/>
        <v>0</v>
      </c>
      <c r="L63" s="11">
        <f t="shared" si="31"/>
        <v>0</v>
      </c>
      <c r="M63" s="44">
        <f t="shared" si="32"/>
        <v>0</v>
      </c>
      <c r="N63" s="11">
        <f t="shared" si="33"/>
        <v>1</v>
      </c>
      <c r="O63" s="18" t="s">
        <v>29</v>
      </c>
      <c r="P63" s="13" t="s">
        <v>317</v>
      </c>
      <c r="Q63" s="12" t="s">
        <v>117</v>
      </c>
      <c r="R63" s="12" t="s">
        <v>318</v>
      </c>
      <c r="S63" s="12"/>
    </row>
    <row r="64" spans="1:19" x14ac:dyDescent="0.25">
      <c r="A64" s="14">
        <v>45161</v>
      </c>
      <c r="B64" s="12" t="s">
        <v>322</v>
      </c>
      <c r="C64" s="16" t="s">
        <v>366</v>
      </c>
      <c r="D64" s="19" t="s">
        <v>300</v>
      </c>
      <c r="E64" s="12">
        <v>10.08</v>
      </c>
      <c r="F64" s="41">
        <v>1</v>
      </c>
      <c r="G64" s="17">
        <f t="shared" si="34"/>
        <v>10.08</v>
      </c>
      <c r="H64" s="11">
        <f t="shared" si="28"/>
        <v>2.016E-3</v>
      </c>
      <c r="I64" s="41">
        <f t="shared" si="29"/>
        <v>1</v>
      </c>
      <c r="J64" s="44">
        <v>0</v>
      </c>
      <c r="K64" s="11">
        <f t="shared" si="30"/>
        <v>0</v>
      </c>
      <c r="L64" s="11">
        <f t="shared" si="31"/>
        <v>0</v>
      </c>
      <c r="M64" s="44">
        <f t="shared" si="32"/>
        <v>0</v>
      </c>
      <c r="N64" s="11">
        <f t="shared" si="33"/>
        <v>1</v>
      </c>
      <c r="O64" s="18" t="s">
        <v>29</v>
      </c>
      <c r="P64" s="13" t="s">
        <v>337</v>
      </c>
      <c r="Q64" s="13" t="s">
        <v>338</v>
      </c>
      <c r="R64" s="13" t="s">
        <v>339</v>
      </c>
      <c r="S64" s="12"/>
    </row>
    <row r="65" spans="1:19" x14ac:dyDescent="0.25">
      <c r="A65" s="14">
        <v>45170</v>
      </c>
      <c r="B65" s="12" t="s">
        <v>322</v>
      </c>
      <c r="C65" s="16" t="s">
        <v>366</v>
      </c>
      <c r="D65" s="19" t="s">
        <v>300</v>
      </c>
      <c r="E65" s="12">
        <v>10.08</v>
      </c>
      <c r="F65" s="41">
        <v>1</v>
      </c>
      <c r="G65" s="17">
        <f t="shared" si="34"/>
        <v>10.08</v>
      </c>
      <c r="H65" s="11">
        <f t="shared" si="28"/>
        <v>2.016E-3</v>
      </c>
      <c r="I65" s="41">
        <f t="shared" si="29"/>
        <v>1</v>
      </c>
      <c r="J65" s="44">
        <v>0</v>
      </c>
      <c r="K65" s="11">
        <f t="shared" si="30"/>
        <v>0</v>
      </c>
      <c r="L65" s="11">
        <f t="shared" si="31"/>
        <v>0</v>
      </c>
      <c r="M65" s="44">
        <f t="shared" si="32"/>
        <v>0</v>
      </c>
      <c r="N65" s="11">
        <f t="shared" si="33"/>
        <v>1</v>
      </c>
      <c r="O65" s="18" t="s">
        <v>29</v>
      </c>
      <c r="P65" s="13" t="s">
        <v>341</v>
      </c>
      <c r="Q65" s="12" t="s">
        <v>342</v>
      </c>
      <c r="R65" s="12" t="s">
        <v>343</v>
      </c>
      <c r="S65" s="12"/>
    </row>
    <row r="66" spans="1:19" x14ac:dyDescent="0.25">
      <c r="A66" s="2"/>
      <c r="B66" s="2"/>
      <c r="C66" s="3"/>
      <c r="E66" s="5"/>
      <c r="F66" s="72">
        <f>SUM(F60:F65)</f>
        <v>8</v>
      </c>
      <c r="G66" s="5"/>
      <c r="H66" s="2"/>
      <c r="I66" s="72">
        <f>SUM(I60:I65)</f>
        <v>6</v>
      </c>
      <c r="J66" s="76">
        <f>SUM(J60:J65)</f>
        <v>0</v>
      </c>
      <c r="K66" s="2"/>
      <c r="L66" s="2"/>
      <c r="M66" s="76">
        <f>SUM(M60:M65)</f>
        <v>0</v>
      </c>
      <c r="N66" s="2">
        <f>SUM(N60:N65)</f>
        <v>8</v>
      </c>
      <c r="O66" s="3"/>
      <c r="P66" s="5"/>
      <c r="Q66" s="3"/>
      <c r="R66" s="3"/>
      <c r="S66" s="3"/>
    </row>
    <row r="67" spans="1:19" x14ac:dyDescent="0.25">
      <c r="A67" s="1"/>
      <c r="B67" s="66"/>
      <c r="C67" s="3"/>
      <c r="E67" s="5"/>
      <c r="F67" s="48"/>
      <c r="G67" s="6"/>
      <c r="H67" s="7"/>
      <c r="I67" s="48"/>
      <c r="J67" s="52"/>
      <c r="K67" s="7"/>
      <c r="L67" s="7"/>
      <c r="M67" s="52"/>
      <c r="N67" s="7"/>
      <c r="O67" s="3"/>
      <c r="P67" s="5"/>
      <c r="Q67" s="3"/>
      <c r="R67" s="3"/>
      <c r="S67" s="3"/>
    </row>
    <row r="68" spans="1:19" x14ac:dyDescent="0.25">
      <c r="A68" s="30" t="s">
        <v>0</v>
      </c>
      <c r="B68" s="31" t="s">
        <v>1</v>
      </c>
      <c r="C68" s="32" t="s">
        <v>368</v>
      </c>
      <c r="D68" s="33" t="s">
        <v>3</v>
      </c>
      <c r="E68" s="30" t="s">
        <v>360</v>
      </c>
      <c r="F68" s="49" t="s">
        <v>369</v>
      </c>
      <c r="G68" s="30" t="s">
        <v>364</v>
      </c>
      <c r="H68" s="30" t="s">
        <v>361</v>
      </c>
      <c r="I68" s="49" t="s">
        <v>376</v>
      </c>
      <c r="J68" s="53" t="s">
        <v>373</v>
      </c>
      <c r="K68" s="30" t="s">
        <v>365</v>
      </c>
      <c r="L68" s="30" t="s">
        <v>362</v>
      </c>
      <c r="M68" s="53" t="s">
        <v>377</v>
      </c>
      <c r="N68" s="30" t="s">
        <v>378</v>
      </c>
      <c r="O68" s="33" t="s">
        <v>4</v>
      </c>
      <c r="P68" s="33" t="s">
        <v>5</v>
      </c>
      <c r="Q68" s="33" t="s">
        <v>6</v>
      </c>
      <c r="R68" s="33" t="s">
        <v>7</v>
      </c>
      <c r="S68" s="33" t="s">
        <v>8</v>
      </c>
    </row>
    <row r="69" spans="1:19" x14ac:dyDescent="0.25">
      <c r="A69" s="14">
        <v>44959</v>
      </c>
      <c r="B69" s="12" t="s">
        <v>322</v>
      </c>
      <c r="C69" s="16" t="s">
        <v>367</v>
      </c>
      <c r="D69" s="18" t="s">
        <v>306</v>
      </c>
      <c r="E69" s="12">
        <v>73.2</v>
      </c>
      <c r="F69" s="41">
        <v>2</v>
      </c>
      <c r="G69" s="17">
        <f>F69*E69</f>
        <v>146.4</v>
      </c>
      <c r="H69" s="11">
        <f t="shared" ref="H69:H72" si="35">G69/$B$1</f>
        <v>2.928E-2</v>
      </c>
      <c r="I69" s="41">
        <f t="shared" ref="I69:I72" si="36">ROUNDUP(H69,0)</f>
        <v>1</v>
      </c>
      <c r="J69" s="44">
        <v>0</v>
      </c>
      <c r="K69" s="11">
        <f t="shared" ref="K69:K72" si="37">J69*E69</f>
        <v>0</v>
      </c>
      <c r="L69" s="11">
        <f t="shared" ref="L69:L72" si="38">K69/$B$1</f>
        <v>0</v>
      </c>
      <c r="M69" s="44">
        <f t="shared" ref="M69:M72" si="39">ROUNDUP(L69,0)</f>
        <v>0</v>
      </c>
      <c r="N69" s="11">
        <f t="shared" ref="N69:N72" si="40">F69-J69</f>
        <v>2</v>
      </c>
      <c r="O69" s="18" t="s">
        <v>95</v>
      </c>
      <c r="P69" s="13" t="s">
        <v>303</v>
      </c>
      <c r="Q69" s="12" t="s">
        <v>304</v>
      </c>
      <c r="R69" s="12" t="s">
        <v>305</v>
      </c>
      <c r="S69" s="12" t="s">
        <v>11</v>
      </c>
    </row>
    <row r="70" spans="1:19" x14ac:dyDescent="0.25">
      <c r="A70" s="14">
        <v>45037</v>
      </c>
      <c r="B70" s="12" t="s">
        <v>322</v>
      </c>
      <c r="C70" s="16" t="s">
        <v>367</v>
      </c>
      <c r="D70" s="19" t="s">
        <v>306</v>
      </c>
      <c r="E70" s="12">
        <v>73.2</v>
      </c>
      <c r="F70" s="41">
        <v>4</v>
      </c>
      <c r="G70" s="17">
        <f t="shared" ref="G70:G72" si="41">F70*E70</f>
        <v>292.8</v>
      </c>
      <c r="H70" s="11">
        <f t="shared" si="35"/>
        <v>5.8560000000000001E-2</v>
      </c>
      <c r="I70" s="41">
        <f t="shared" si="36"/>
        <v>1</v>
      </c>
      <c r="J70" s="44">
        <v>0</v>
      </c>
      <c r="K70" s="11">
        <f t="shared" si="37"/>
        <v>0</v>
      </c>
      <c r="L70" s="11">
        <f t="shared" si="38"/>
        <v>0</v>
      </c>
      <c r="M70" s="44">
        <f t="shared" si="39"/>
        <v>0</v>
      </c>
      <c r="N70" s="11">
        <f t="shared" si="40"/>
        <v>4</v>
      </c>
      <c r="O70" s="18" t="s">
        <v>24</v>
      </c>
      <c r="P70" s="13" t="s">
        <v>315</v>
      </c>
      <c r="Q70" s="12" t="s">
        <v>52</v>
      </c>
      <c r="R70" s="12" t="s">
        <v>316</v>
      </c>
      <c r="S70" s="12"/>
    </row>
    <row r="71" spans="1:19" x14ac:dyDescent="0.25">
      <c r="A71" s="14">
        <v>45230</v>
      </c>
      <c r="B71" s="12" t="s">
        <v>322</v>
      </c>
      <c r="C71" s="16" t="s">
        <v>367</v>
      </c>
      <c r="D71" s="19" t="s">
        <v>306</v>
      </c>
      <c r="E71" s="12">
        <v>73.2</v>
      </c>
      <c r="F71" s="41">
        <v>3</v>
      </c>
      <c r="G71" s="17">
        <f t="shared" si="41"/>
        <v>219.60000000000002</v>
      </c>
      <c r="H71" s="11">
        <f t="shared" si="35"/>
        <v>4.3920000000000008E-2</v>
      </c>
      <c r="I71" s="41">
        <f t="shared" si="36"/>
        <v>1</v>
      </c>
      <c r="J71" s="44">
        <v>0</v>
      </c>
      <c r="K71" s="11">
        <f t="shared" si="37"/>
        <v>0</v>
      </c>
      <c r="L71" s="11">
        <f t="shared" si="38"/>
        <v>0</v>
      </c>
      <c r="M71" s="44">
        <f t="shared" si="39"/>
        <v>0</v>
      </c>
      <c r="N71" s="11">
        <f t="shared" si="40"/>
        <v>3</v>
      </c>
      <c r="O71" s="18" t="s">
        <v>24</v>
      </c>
      <c r="P71" s="13" t="s">
        <v>347</v>
      </c>
      <c r="Q71" s="12" t="s">
        <v>348</v>
      </c>
      <c r="R71" s="12" t="s">
        <v>349</v>
      </c>
      <c r="S71" s="12" t="s">
        <v>134</v>
      </c>
    </row>
    <row r="72" spans="1:19" x14ac:dyDescent="0.25">
      <c r="A72" s="14">
        <v>45232</v>
      </c>
      <c r="B72" s="12" t="s">
        <v>322</v>
      </c>
      <c r="C72" s="16" t="s">
        <v>367</v>
      </c>
      <c r="D72" s="19" t="s">
        <v>306</v>
      </c>
      <c r="E72" s="12">
        <v>73.2</v>
      </c>
      <c r="F72" s="41">
        <v>3</v>
      </c>
      <c r="G72" s="17">
        <f t="shared" si="41"/>
        <v>219.60000000000002</v>
      </c>
      <c r="H72" s="11">
        <f t="shared" si="35"/>
        <v>4.3920000000000008E-2</v>
      </c>
      <c r="I72" s="41">
        <f t="shared" si="36"/>
        <v>1</v>
      </c>
      <c r="J72" s="44">
        <v>0</v>
      </c>
      <c r="K72" s="11">
        <f t="shared" si="37"/>
        <v>0</v>
      </c>
      <c r="L72" s="11">
        <f t="shared" si="38"/>
        <v>0</v>
      </c>
      <c r="M72" s="44">
        <f t="shared" si="39"/>
        <v>0</v>
      </c>
      <c r="N72" s="11">
        <f t="shared" si="40"/>
        <v>3</v>
      </c>
      <c r="O72" s="18" t="s">
        <v>24</v>
      </c>
      <c r="P72" s="13" t="s">
        <v>350</v>
      </c>
      <c r="Q72" s="12" t="s">
        <v>351</v>
      </c>
      <c r="R72" s="12" t="s">
        <v>352</v>
      </c>
      <c r="S72" s="12" t="s">
        <v>141</v>
      </c>
    </row>
    <row r="73" spans="1:19" x14ac:dyDescent="0.25">
      <c r="A73" s="2"/>
      <c r="B73" s="2"/>
      <c r="C73" s="3"/>
      <c r="E73" s="5"/>
      <c r="F73" s="72">
        <f>SUM(F69:F72)</f>
        <v>12</v>
      </c>
      <c r="G73" s="5"/>
      <c r="H73" s="2"/>
      <c r="I73" s="72">
        <f>SUM(I69:I72)</f>
        <v>4</v>
      </c>
      <c r="J73" s="76">
        <f>SUM(J69:J72)</f>
        <v>0</v>
      </c>
      <c r="K73" s="2"/>
      <c r="L73" s="2"/>
      <c r="M73" s="52">
        <f>SUM(M69:M72)</f>
        <v>0</v>
      </c>
      <c r="N73" s="2">
        <f>SUM(N69:N72)</f>
        <v>12</v>
      </c>
      <c r="O73" s="3"/>
      <c r="P73" s="5"/>
      <c r="Q73" s="3"/>
      <c r="R73" s="3"/>
      <c r="S73" s="3"/>
    </row>
    <row r="74" spans="1:19" x14ac:dyDescent="0.25">
      <c r="A74" s="1"/>
      <c r="B74" s="66"/>
      <c r="C74" s="3"/>
      <c r="E74" s="5"/>
      <c r="F74" s="48"/>
      <c r="G74" s="6"/>
      <c r="H74" s="7"/>
      <c r="I74" s="48"/>
      <c r="J74" s="52"/>
      <c r="K74" s="7"/>
      <c r="L74" s="7"/>
      <c r="M74" s="52"/>
      <c r="N74" s="7"/>
      <c r="O74" s="3"/>
      <c r="P74" s="5"/>
      <c r="Q74" s="3"/>
      <c r="R74" s="3"/>
      <c r="S74" s="3"/>
    </row>
  </sheetData>
  <autoFilter ref="A4:S13" xr:uid="{68A932D6-202A-407E-B48F-5A5CD49C560A}"/>
  <sortState xmlns:xlrd2="http://schemas.microsoft.com/office/spreadsheetml/2017/richdata2" ref="A5:S74">
    <sortCondition ref="D5:D74"/>
    <sortCondition ref="A5:A74"/>
  </sortState>
  <pageMargins left="0.31496062992125984" right="0.31496062992125984" top="0.19685039370078741" bottom="0.15748031496062992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8AD15-5BBC-4349-AC44-FAC2BC1CFF9F}">
  <sheetPr>
    <tabColor rgb="FF00B050"/>
  </sheetPr>
  <dimension ref="A1:R34"/>
  <sheetViews>
    <sheetView workbookViewId="0">
      <selection activeCell="O24" sqref="O24"/>
    </sheetView>
  </sheetViews>
  <sheetFormatPr defaultRowHeight="15.75" x14ac:dyDescent="0.25"/>
  <cols>
    <col min="1" max="1" width="7.7109375" style="80" customWidth="1"/>
    <col min="2" max="2" width="9.140625" style="80"/>
    <col min="3" max="3" width="4.140625" style="80" customWidth="1"/>
    <col min="4" max="9" width="9.140625" style="80"/>
    <col min="10" max="10" width="25.7109375" style="80" bestFit="1" customWidth="1"/>
    <col min="11" max="11" width="12.140625" style="80" bestFit="1" customWidth="1"/>
    <col min="12" max="12" width="15.28515625" style="80" bestFit="1" customWidth="1"/>
    <col min="13" max="13" width="12.85546875" style="80" bestFit="1" customWidth="1"/>
    <col min="14" max="14" width="15" style="80" bestFit="1" customWidth="1"/>
    <col min="15" max="15" width="15" style="80" customWidth="1"/>
    <col min="16" max="16" width="13.42578125" style="80" bestFit="1" customWidth="1"/>
    <col min="17" max="17" width="13.42578125" style="80" customWidth="1"/>
    <col min="18" max="18" width="12.5703125" style="80" bestFit="1" customWidth="1"/>
    <col min="19" max="16384" width="9.140625" style="80"/>
  </cols>
  <sheetData>
    <row r="1" spans="1:18" x14ac:dyDescent="0.25">
      <c r="A1" s="79"/>
      <c r="B1" s="79"/>
      <c r="C1" s="79"/>
      <c r="D1" s="79"/>
      <c r="E1" s="79"/>
      <c r="F1" s="79"/>
      <c r="G1" s="79"/>
      <c r="H1" s="79"/>
    </row>
    <row r="2" spans="1:18" x14ac:dyDescent="0.25">
      <c r="A2" s="79"/>
      <c r="B2" s="96" t="s">
        <v>379</v>
      </c>
      <c r="C2" s="95"/>
      <c r="D2" s="96" t="s">
        <v>380</v>
      </c>
      <c r="E2" s="82"/>
      <c r="F2" s="96" t="s">
        <v>381</v>
      </c>
      <c r="G2" s="96"/>
      <c r="H2" s="79"/>
    </row>
    <row r="3" spans="1:18" x14ac:dyDescent="0.25">
      <c r="A3" s="79"/>
      <c r="B3" s="96"/>
      <c r="C3" s="95"/>
      <c r="D3" s="96"/>
      <c r="E3" s="82"/>
      <c r="F3" s="96"/>
      <c r="G3" s="96"/>
      <c r="H3" s="79"/>
    </row>
    <row r="4" spans="1:18" x14ac:dyDescent="0.25">
      <c r="A4" s="79"/>
      <c r="B4" s="96"/>
      <c r="C4" s="95"/>
      <c r="D4" s="96"/>
      <c r="E4" s="82"/>
      <c r="F4" s="96"/>
      <c r="G4" s="96"/>
      <c r="H4" s="79"/>
      <c r="J4" s="83" t="s">
        <v>382</v>
      </c>
      <c r="K4" s="83" t="s">
        <v>359</v>
      </c>
      <c r="L4" s="83" t="s">
        <v>383</v>
      </c>
      <c r="M4" s="83" t="s">
        <v>384</v>
      </c>
      <c r="N4" s="84" t="s">
        <v>385</v>
      </c>
      <c r="O4" s="81"/>
    </row>
    <row r="5" spans="1:18" x14ac:dyDescent="0.25">
      <c r="A5" s="79"/>
      <c r="B5" s="96"/>
      <c r="C5" s="95"/>
      <c r="D5" s="96"/>
      <c r="E5" s="82"/>
      <c r="F5" s="96"/>
      <c r="G5" s="96"/>
      <c r="H5" s="79"/>
      <c r="J5" s="83">
        <v>6.0119999999999996</v>
      </c>
      <c r="K5" s="83">
        <v>3</v>
      </c>
      <c r="L5" s="83">
        <v>0.5</v>
      </c>
      <c r="M5" s="83">
        <v>2</v>
      </c>
      <c r="N5" s="84">
        <f>((J5*K5)+(L5*M5))</f>
        <v>19.035999999999998</v>
      </c>
      <c r="O5" s="81"/>
    </row>
    <row r="6" spans="1:18" x14ac:dyDescent="0.25">
      <c r="A6" s="79"/>
      <c r="B6" s="96"/>
      <c r="C6" s="95"/>
      <c r="D6" s="96"/>
      <c r="E6" s="82"/>
      <c r="F6" s="96"/>
      <c r="G6" s="96"/>
      <c r="H6" s="79"/>
    </row>
    <row r="7" spans="1:18" x14ac:dyDescent="0.25">
      <c r="A7" s="79"/>
      <c r="B7" s="96"/>
      <c r="C7" s="95"/>
      <c r="D7" s="96"/>
      <c r="E7" s="82"/>
      <c r="F7" s="96"/>
      <c r="G7" s="96"/>
      <c r="H7" s="79"/>
      <c r="J7" s="83" t="s">
        <v>386</v>
      </c>
      <c r="K7" s="83" t="s">
        <v>359</v>
      </c>
      <c r="L7" s="83" t="s">
        <v>387</v>
      </c>
      <c r="M7" s="83" t="s">
        <v>359</v>
      </c>
      <c r="N7" s="83" t="s">
        <v>388</v>
      </c>
      <c r="O7" s="83" t="s">
        <v>384</v>
      </c>
      <c r="P7" s="83" t="s">
        <v>389</v>
      </c>
      <c r="Q7" s="83" t="s">
        <v>384</v>
      </c>
      <c r="R7" s="84" t="s">
        <v>390</v>
      </c>
    </row>
    <row r="8" spans="1:18" x14ac:dyDescent="0.25">
      <c r="A8" s="79"/>
      <c r="D8" s="81"/>
      <c r="E8" s="82"/>
      <c r="F8" s="85"/>
      <c r="G8" s="85"/>
      <c r="H8" s="79"/>
      <c r="J8" s="83">
        <v>3.2</v>
      </c>
      <c r="K8" s="83">
        <v>2</v>
      </c>
      <c r="L8" s="83">
        <v>6.0119999999999996</v>
      </c>
      <c r="M8" s="83">
        <v>1</v>
      </c>
      <c r="N8" s="83">
        <v>0.5</v>
      </c>
      <c r="O8" s="83">
        <v>1</v>
      </c>
      <c r="P8" s="83">
        <v>1.2</v>
      </c>
      <c r="Q8" s="83">
        <v>1</v>
      </c>
      <c r="R8" s="84">
        <f>((J8*K8)+(L8*M8))+((N8*O8)+(P8*Q8))</f>
        <v>14.111999999999998</v>
      </c>
    </row>
    <row r="9" spans="1:18" x14ac:dyDescent="0.25">
      <c r="A9" s="79"/>
      <c r="B9" s="96" t="s">
        <v>391</v>
      </c>
      <c r="C9" s="95"/>
      <c r="D9" s="96" t="s">
        <v>392</v>
      </c>
      <c r="E9" s="82"/>
      <c r="F9" s="96" t="s">
        <v>393</v>
      </c>
      <c r="G9" s="96"/>
      <c r="H9" s="79"/>
    </row>
    <row r="10" spans="1:18" x14ac:dyDescent="0.25">
      <c r="A10" s="79"/>
      <c r="B10" s="96"/>
      <c r="C10" s="95"/>
      <c r="D10" s="96"/>
      <c r="E10" s="82"/>
      <c r="F10" s="96"/>
      <c r="G10" s="96"/>
      <c r="H10" s="79"/>
      <c r="J10" s="84" t="s">
        <v>385</v>
      </c>
      <c r="K10" s="84" t="s">
        <v>390</v>
      </c>
      <c r="L10" s="84" t="s">
        <v>394</v>
      </c>
    </row>
    <row r="11" spans="1:18" x14ac:dyDescent="0.25">
      <c r="A11" s="79"/>
      <c r="B11" s="96"/>
      <c r="C11" s="95"/>
      <c r="D11" s="96"/>
      <c r="E11" s="82"/>
      <c r="F11" s="96"/>
      <c r="G11" s="96"/>
      <c r="H11" s="79"/>
      <c r="J11" s="84">
        <v>19.035999999999998</v>
      </c>
      <c r="K11" s="84">
        <v>14.111999999999998</v>
      </c>
      <c r="L11" s="86">
        <f>K11*J11</f>
        <v>268.63603199999994</v>
      </c>
    </row>
    <row r="12" spans="1:18" x14ac:dyDescent="0.25">
      <c r="A12" s="79"/>
      <c r="B12" s="96"/>
      <c r="C12" s="95"/>
      <c r="D12" s="96"/>
      <c r="E12" s="82"/>
      <c r="F12" s="96"/>
      <c r="G12" s="96"/>
      <c r="H12" s="79"/>
    </row>
    <row r="13" spans="1:18" x14ac:dyDescent="0.25">
      <c r="A13" s="79"/>
      <c r="B13" s="96"/>
      <c r="C13" s="95"/>
      <c r="D13" s="96"/>
      <c r="E13" s="82"/>
      <c r="F13" s="96"/>
      <c r="G13" s="96"/>
      <c r="H13" s="79"/>
    </row>
    <row r="14" spans="1:18" x14ac:dyDescent="0.25">
      <c r="A14" s="79"/>
      <c r="B14" s="96"/>
      <c r="C14" s="95"/>
      <c r="D14" s="96"/>
      <c r="E14" s="82"/>
      <c r="F14" s="96"/>
      <c r="G14" s="96"/>
      <c r="H14" s="79"/>
    </row>
    <row r="15" spans="1:18" x14ac:dyDescent="0.25">
      <c r="A15" s="79"/>
      <c r="D15" s="81"/>
      <c r="E15" s="82"/>
      <c r="F15" s="85"/>
      <c r="G15" s="85"/>
      <c r="H15" s="79"/>
    </row>
    <row r="16" spans="1:18" x14ac:dyDescent="0.25">
      <c r="A16" s="79"/>
      <c r="B16" s="94" t="s">
        <v>395</v>
      </c>
      <c r="C16" s="95"/>
      <c r="D16" s="96" t="s">
        <v>396</v>
      </c>
      <c r="E16" s="87">
        <v>1.2</v>
      </c>
      <c r="F16" s="96" t="s">
        <v>397</v>
      </c>
      <c r="G16" s="96"/>
      <c r="H16" s="79"/>
    </row>
    <row r="17" spans="1:8" x14ac:dyDescent="0.25">
      <c r="A17" s="79"/>
      <c r="B17" s="94"/>
      <c r="C17" s="95"/>
      <c r="D17" s="96"/>
      <c r="E17" s="82"/>
      <c r="F17" s="96"/>
      <c r="G17" s="96"/>
      <c r="H17" s="79"/>
    </row>
    <row r="18" spans="1:8" x14ac:dyDescent="0.25">
      <c r="A18" s="79"/>
      <c r="B18" s="94"/>
      <c r="C18" s="95"/>
      <c r="D18" s="96"/>
      <c r="E18" s="82"/>
      <c r="F18" s="96"/>
      <c r="G18" s="96"/>
      <c r="H18" s="79"/>
    </row>
    <row r="19" spans="1:8" x14ac:dyDescent="0.25">
      <c r="A19" s="79"/>
      <c r="B19" s="94"/>
      <c r="C19" s="95"/>
      <c r="D19" s="96"/>
      <c r="E19" s="82"/>
      <c r="F19" s="96"/>
      <c r="G19" s="96"/>
      <c r="H19" s="79"/>
    </row>
    <row r="20" spans="1:8" x14ac:dyDescent="0.25">
      <c r="A20" s="79"/>
      <c r="B20" s="94"/>
      <c r="C20" s="95"/>
      <c r="D20" s="96"/>
      <c r="E20" s="82"/>
      <c r="F20" s="96"/>
      <c r="G20" s="96"/>
      <c r="H20" s="79"/>
    </row>
    <row r="21" spans="1:8" x14ac:dyDescent="0.25">
      <c r="A21" s="79"/>
      <c r="B21" s="94"/>
      <c r="C21" s="95"/>
      <c r="D21" s="96"/>
      <c r="E21" s="82"/>
      <c r="F21" s="96"/>
      <c r="G21" s="96"/>
      <c r="H21" s="79"/>
    </row>
    <row r="22" spans="1:8" x14ac:dyDescent="0.25">
      <c r="A22" s="88"/>
      <c r="B22" s="89"/>
      <c r="C22" s="88"/>
      <c r="D22" s="89"/>
      <c r="E22" s="90"/>
      <c r="F22" s="82"/>
      <c r="G22" s="82"/>
      <c r="H22" s="88"/>
    </row>
    <row r="23" spans="1:8" x14ac:dyDescent="0.25">
      <c r="A23" s="82"/>
      <c r="B23" s="82"/>
      <c r="C23" s="82"/>
      <c r="D23" s="91"/>
      <c r="E23" s="87"/>
      <c r="F23" s="97"/>
      <c r="G23" s="97"/>
      <c r="H23" s="82"/>
    </row>
    <row r="25" spans="1:8" x14ac:dyDescent="0.25">
      <c r="A25" s="93"/>
    </row>
    <row r="26" spans="1:8" x14ac:dyDescent="0.25">
      <c r="A26" s="92" t="s">
        <v>379</v>
      </c>
      <c r="B26" s="92" t="s">
        <v>398</v>
      </c>
    </row>
    <row r="27" spans="1:8" x14ac:dyDescent="0.25">
      <c r="A27" s="92" t="s">
        <v>391</v>
      </c>
      <c r="B27" s="92" t="s">
        <v>399</v>
      </c>
    </row>
    <row r="28" spans="1:8" x14ac:dyDescent="0.25">
      <c r="A28" s="92" t="s">
        <v>395</v>
      </c>
      <c r="B28" s="92" t="s">
        <v>400</v>
      </c>
    </row>
    <row r="29" spans="1:8" x14ac:dyDescent="0.25">
      <c r="A29" s="92" t="s">
        <v>380</v>
      </c>
      <c r="B29" s="92" t="s">
        <v>401</v>
      </c>
    </row>
    <row r="30" spans="1:8" x14ac:dyDescent="0.25">
      <c r="A30" s="92" t="s">
        <v>392</v>
      </c>
      <c r="B30" s="92" t="s">
        <v>401</v>
      </c>
    </row>
    <row r="31" spans="1:8" x14ac:dyDescent="0.25">
      <c r="A31" s="92" t="s">
        <v>396</v>
      </c>
      <c r="B31" s="92" t="s">
        <v>402</v>
      </c>
    </row>
    <row r="32" spans="1:8" x14ac:dyDescent="0.25">
      <c r="A32" s="92" t="s">
        <v>381</v>
      </c>
      <c r="B32" s="92" t="s">
        <v>402</v>
      </c>
    </row>
    <row r="33" spans="1:2" x14ac:dyDescent="0.25">
      <c r="A33" s="92" t="s">
        <v>393</v>
      </c>
      <c r="B33" s="92" t="s">
        <v>403</v>
      </c>
    </row>
    <row r="34" spans="1:2" x14ac:dyDescent="0.25">
      <c r="A34" s="92" t="s">
        <v>397</v>
      </c>
      <c r="B34" s="92" t="s">
        <v>404</v>
      </c>
    </row>
  </sheetData>
  <mergeCells count="13">
    <mergeCell ref="B2:B7"/>
    <mergeCell ref="C2:C7"/>
    <mergeCell ref="D2:D7"/>
    <mergeCell ref="F2:G7"/>
    <mergeCell ref="B9:B14"/>
    <mergeCell ref="C9:C14"/>
    <mergeCell ref="D9:D14"/>
    <mergeCell ref="F9:G14"/>
    <mergeCell ref="B16:B21"/>
    <mergeCell ref="C16:C21"/>
    <mergeCell ref="D16:D21"/>
    <mergeCell ref="F16:G21"/>
    <mergeCell ref="F23:G2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UNP </vt:lpstr>
      <vt:lpstr>Strip</vt:lpstr>
      <vt:lpstr>Siku</vt:lpstr>
      <vt:lpstr>Pipa</vt:lpstr>
      <vt:lpstr>Layout</vt:lpstr>
      <vt:lpstr>Pipa!Print_Area</vt:lpstr>
      <vt:lpstr>Siku!Print_Area</vt:lpstr>
      <vt:lpstr>Strip!Print_Area</vt:lpstr>
      <vt:lpstr>'UNP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Vidiasari</dc:creator>
  <cp:lastModifiedBy>Mike Vidiasari</cp:lastModifiedBy>
  <cp:lastPrinted>2024-03-21T09:13:59Z</cp:lastPrinted>
  <dcterms:created xsi:type="dcterms:W3CDTF">2024-03-21T07:38:43Z</dcterms:created>
  <dcterms:modified xsi:type="dcterms:W3CDTF">2024-06-25T06:45:18Z</dcterms:modified>
</cp:coreProperties>
</file>