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asus\Documents\SKRIPSI\"/>
    </mc:Choice>
  </mc:AlternateContent>
  <xr:revisionPtr revIDLastSave="0" documentId="13_ncr:1_{14C55B27-B798-456B-AB6E-290462D449B6}" xr6:coauthVersionLast="47" xr6:coauthVersionMax="47" xr10:uidLastSave="{00000000-0000-0000-0000-000000000000}"/>
  <bookViews>
    <workbookView xWindow="-120" yWindow="-120" windowWidth="20730" windowHeight="11160" firstSheet="2" activeTab="3" xr2:uid="{F5576093-6038-402A-BFA7-DB03D554E5BF}"/>
  </bookViews>
  <sheets>
    <sheet name="Jumlah&amp;Cacat Produksi" sheetId="1" r:id="rId1"/>
    <sheet name="Cacat Produksi" sheetId="2" r:id="rId2"/>
    <sheet name="Kategori Produk Riject" sheetId="4" r:id="rId3"/>
    <sheet name="Peta Kendali P" sheetId="5" r:id="rId4"/>
    <sheet name="Diagram Pareto" sheetId="6" r:id="rId5"/>
    <sheet name="Fishbone" sheetId="7" r:id="rId6"/>
    <sheet name="Kaizen Five M Checklist" sheetId="8" r:id="rId7"/>
    <sheet name="Kaizen Five Step Plan" sheetId="9" r:id="rId8"/>
    <sheet name="Perhitungan DPMO dan Nilai Sigm" sheetId="10" r:id="rId9"/>
  </sheets>
  <externalReferences>
    <externalReference r:id="rId10"/>
    <externalReference r:id="rId11"/>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5" l="1"/>
  <c r="F7" i="5"/>
  <c r="F8" i="5"/>
  <c r="F9" i="5"/>
  <c r="F10" i="5"/>
  <c r="F11" i="5"/>
  <c r="F12" i="5"/>
  <c r="F13" i="5"/>
  <c r="F14" i="5"/>
  <c r="F15" i="5"/>
  <c r="F16" i="5"/>
  <c r="F5" i="5"/>
  <c r="H6" i="5"/>
  <c r="H7" i="5"/>
  <c r="H8" i="5"/>
  <c r="H9" i="5"/>
  <c r="H10" i="5"/>
  <c r="H11" i="5"/>
  <c r="H12" i="5"/>
  <c r="H13" i="5"/>
  <c r="H14" i="5"/>
  <c r="H15" i="5"/>
  <c r="H16" i="5"/>
  <c r="H5" i="5"/>
  <c r="G5" i="1" l="1"/>
  <c r="G6" i="1"/>
  <c r="G7" i="1"/>
  <c r="G8" i="1"/>
  <c r="G9" i="1"/>
  <c r="G10" i="1"/>
  <c r="G11" i="1"/>
  <c r="G12" i="1"/>
  <c r="G13" i="1"/>
  <c r="G14" i="1"/>
  <c r="G15" i="1"/>
  <c r="G16" i="1"/>
  <c r="G4" i="1"/>
  <c r="D16" i="10"/>
  <c r="C16" i="10"/>
  <c r="D15" i="10"/>
  <c r="C15" i="10"/>
  <c r="G14" i="10"/>
  <c r="F14" i="10"/>
  <c r="E14" i="10"/>
  <c r="F13" i="10"/>
  <c r="G13" i="10" s="1"/>
  <c r="E13" i="10"/>
  <c r="E12" i="10"/>
  <c r="F12" i="10" s="1"/>
  <c r="G12" i="10" s="1"/>
  <c r="F11" i="10"/>
  <c r="G11" i="10" s="1"/>
  <c r="E11" i="10"/>
  <c r="E10" i="10"/>
  <c r="F10" i="10" s="1"/>
  <c r="G10" i="10" s="1"/>
  <c r="E9" i="10"/>
  <c r="F9" i="10" s="1"/>
  <c r="G9" i="10" s="1"/>
  <c r="E8" i="10"/>
  <c r="F8" i="10" s="1"/>
  <c r="G8" i="10" s="1"/>
  <c r="F7" i="10"/>
  <c r="G7" i="10" s="1"/>
  <c r="E7" i="10"/>
  <c r="E6" i="10"/>
  <c r="F6" i="10" s="1"/>
  <c r="G6" i="10" s="1"/>
  <c r="E5" i="10"/>
  <c r="F5" i="10" s="1"/>
  <c r="G5" i="10" s="1"/>
  <c r="E4" i="10"/>
  <c r="F4" i="10" s="1"/>
  <c r="G4" i="10" s="1"/>
  <c r="F3" i="10"/>
  <c r="E3" i="10"/>
  <c r="E16" i="10" s="1"/>
  <c r="F16" i="10" l="1"/>
  <c r="E15" i="10"/>
  <c r="F15" i="10"/>
  <c r="G3" i="10"/>
  <c r="G16" i="10" l="1"/>
  <c r="G15" i="10"/>
  <c r="E8" i="6"/>
  <c r="E7" i="6"/>
  <c r="E6" i="6"/>
  <c r="E5" i="6"/>
  <c r="D6" i="6"/>
  <c r="D7" i="6"/>
  <c r="D5" i="6"/>
  <c r="C8" i="6"/>
  <c r="C5" i="6"/>
  <c r="C6" i="6" s="1"/>
  <c r="C7" i="6" s="1"/>
  <c r="D18" i="5"/>
  <c r="C18" i="5"/>
  <c r="E16" i="5"/>
  <c r="E6" i="5"/>
  <c r="E7" i="5"/>
  <c r="E8" i="5"/>
  <c r="E9" i="5"/>
  <c r="E10" i="5"/>
  <c r="E11" i="5"/>
  <c r="E12" i="5"/>
  <c r="E13" i="5"/>
  <c r="E14" i="5"/>
  <c r="E15" i="5"/>
  <c r="E5" i="5"/>
  <c r="D17" i="5"/>
  <c r="C17" i="5"/>
  <c r="D6" i="2"/>
  <c r="E6" i="2"/>
  <c r="F6" i="2"/>
  <c r="G6" i="2"/>
  <c r="H6" i="2"/>
  <c r="I6" i="2"/>
  <c r="J6" i="2"/>
  <c r="K6" i="2"/>
  <c r="L6" i="2"/>
  <c r="M6" i="2"/>
  <c r="N6" i="2"/>
  <c r="O3" i="2"/>
  <c r="O4" i="2"/>
  <c r="O5" i="2"/>
  <c r="C6" i="2"/>
  <c r="I8" i="1"/>
  <c r="I5" i="1"/>
  <c r="I6" i="1"/>
  <c r="I7" i="1"/>
  <c r="I9" i="1"/>
  <c r="I10" i="1"/>
  <c r="I11" i="1"/>
  <c r="I12" i="1"/>
  <c r="I13" i="1"/>
  <c r="I14" i="1"/>
  <c r="I15" i="1"/>
  <c r="I4" i="1"/>
  <c r="C16" i="1"/>
  <c r="D16" i="1"/>
  <c r="E16" i="1"/>
  <c r="F16" i="1"/>
  <c r="G6" i="5" l="1"/>
  <c r="G13" i="5"/>
  <c r="G15" i="5"/>
  <c r="G9" i="5"/>
  <c r="E18" i="5"/>
  <c r="G5" i="5"/>
  <c r="G12" i="5"/>
  <c r="G8" i="5"/>
  <c r="G11" i="5"/>
  <c r="G7" i="5"/>
  <c r="G14" i="5"/>
  <c r="G10" i="5"/>
  <c r="O6" i="2"/>
  <c r="G16" i="5" l="1"/>
  <c r="E17" i="5"/>
</calcChain>
</file>

<file path=xl/sharedStrings.xml><?xml version="1.0" encoding="utf-8"?>
<sst xmlns="http://schemas.openxmlformats.org/spreadsheetml/2006/main" count="165" uniqueCount="108">
  <si>
    <t>No.</t>
  </si>
  <si>
    <t>Bulan</t>
  </si>
  <si>
    <t>Jumlah Produksi</t>
  </si>
  <si>
    <r>
      <t xml:space="preserve">Jenis Produk </t>
    </r>
    <r>
      <rPr>
        <i/>
        <sz val="12"/>
        <color theme="1"/>
        <rFont val="Times New Roman"/>
        <family val="1"/>
      </rPr>
      <t>Reject</t>
    </r>
  </si>
  <si>
    <t>Total</t>
  </si>
  <si>
    <t>September</t>
  </si>
  <si>
    <t>Oktober</t>
  </si>
  <si>
    <t>November</t>
  </si>
  <si>
    <t>Retak</t>
  </si>
  <si>
    <t>Gupil</t>
  </si>
  <si>
    <t>Keropos</t>
  </si>
  <si>
    <t>Januari</t>
  </si>
  <si>
    <t>Februari</t>
  </si>
  <si>
    <t>Maret</t>
  </si>
  <si>
    <t>April</t>
  </si>
  <si>
    <t>Mei</t>
  </si>
  <si>
    <t>Juni</t>
  </si>
  <si>
    <t>Juli</t>
  </si>
  <si>
    <t>Agustus</t>
  </si>
  <si>
    <t>Desember</t>
  </si>
  <si>
    <t>Jenis cacat</t>
  </si>
  <si>
    <t xml:space="preserve">Gupil </t>
  </si>
  <si>
    <t>No</t>
  </si>
  <si>
    <t>Kategori</t>
  </si>
  <si>
    <t>Penjelasan</t>
  </si>
  <si>
    <t>Paving Retak</t>
  </si>
  <si>
    <t xml:space="preserve">Kecacatan produk paving terdapat garis yang menyebabkan paving mudah terbelah atau retak. Hal tersebut bisa disebabkan karena takaran bahan pengeras yang kurang dari ketentuan ukuran. </t>
  </si>
  <si>
    <t>Paving Gupil</t>
  </si>
  <si>
    <t>Kecacatan produk paving mengalami kerusakan pada bagian salah satu sisinya.</t>
  </si>
  <si>
    <t>Paving Keropos</t>
  </si>
  <si>
    <t>Ketidaksempurnaan produk paving memiliki permukaan yang tidak rata. Disebabkan karena pasir yang digunakan terlalu kasar.</t>
  </si>
  <si>
    <t>Riject</t>
  </si>
  <si>
    <t>Proporsi</t>
  </si>
  <si>
    <t>UCL</t>
  </si>
  <si>
    <t>CL</t>
  </si>
  <si>
    <t>LCL</t>
  </si>
  <si>
    <t>Rata2</t>
  </si>
  <si>
    <t>Okt-23</t>
  </si>
  <si>
    <t>Agt-23</t>
  </si>
  <si>
    <t>Mei-23</t>
  </si>
  <si>
    <t>Des-23</t>
  </si>
  <si>
    <t>Kecacatan</t>
  </si>
  <si>
    <r>
      <t xml:space="preserve">Jumlah </t>
    </r>
    <r>
      <rPr>
        <i/>
        <sz val="12"/>
        <color theme="1"/>
        <rFont val="Times New Roman"/>
        <family val="1"/>
      </rPr>
      <t>Reject</t>
    </r>
  </si>
  <si>
    <t>Kumulatif</t>
  </si>
  <si>
    <t>Persen</t>
  </si>
  <si>
    <t>Persentase Kumulatif</t>
  </si>
  <si>
    <t>Faktor</t>
  </si>
  <si>
    <t>Masalah</t>
  </si>
  <si>
    <t>Penyebab</t>
  </si>
  <si>
    <t>Pemecahan Masalah (Usulan Perbaikan)</t>
  </si>
  <si>
    <t>Manusia</t>
  </si>
  <si>
    <t>Kurangnya keterampilan</t>
  </si>
  <si>
    <t>Bekerja terlalu terburu-buru</t>
  </si>
  <si>
    <t>Kurangnya ketelitian</t>
  </si>
  <si>
    <t>Kurang pengalaman</t>
  </si>
  <si>
    <t>Mengejar target produksi yang terlalu banyak</t>
  </si>
  <si>
    <t>Diperlukannya penyelenggaraan pelatihan dan pengenalan secara berkala kepada para karyawan</t>
  </si>
  <si>
    <t>Diperlukan penambah SDM ketika target produksi terlalu banyak</t>
  </si>
  <si>
    <t>Lebih banyak pengawasan yang diberlakukan terhadap karyawan saat mereka sedang bekerja</t>
  </si>
  <si>
    <t>Mesin</t>
  </si>
  <si>
    <t>Peralatan sudah tua</t>
  </si>
  <si>
    <t>Penyangga cetakan sudah longgar</t>
  </si>
  <si>
    <t>Gagang press longgar</t>
  </si>
  <si>
    <t>Alat sudah aus</t>
  </si>
  <si>
    <t>Karena terlalu sering digunakan</t>
  </si>
  <si>
    <t>Baut pengikat kurang kencang</t>
  </si>
  <si>
    <t>Melakukan pengecekan kondisi alat sebelum digunakan produksi dan melakukan perawatan secara berkala</t>
  </si>
  <si>
    <t>Melakukan pemeriksaan terhadap penyangga cetakan berada dalam kondisi baik pada saat akan dilakukan pencetakan</t>
  </si>
  <si>
    <t>Memeriksa gagang atau baut pengikat press agar benar-benar kencang dan berada pada kondisi baik (tidak longgar) dan memeriksa hasil pengepresan betul-betul padat</t>
  </si>
  <si>
    <t>Material</t>
  </si>
  <si>
    <t>Bahan baku kurang baik</t>
  </si>
  <si>
    <t>Pasir bercampur tanah</t>
  </si>
  <si>
    <t xml:space="preserve">Memastikan bahwa setiap pasir yang diterima maupun yang akan digunakan bebas dari campuran tanah </t>
  </si>
  <si>
    <t>Metode</t>
  </si>
  <si>
    <t>Kesalahan metode</t>
  </si>
  <si>
    <t>Pengepresan kurang padat</t>
  </si>
  <si>
    <t>Pencampuran bahan tidak sesuai</t>
  </si>
  <si>
    <t>Tidak adanya SOP</t>
  </si>
  <si>
    <t xml:space="preserve"> Masih menggunakan pengepresan manual</t>
  </si>
  <si>
    <t>Komposisi air, pasir, semen tidak tepat</t>
  </si>
  <si>
    <t>Membuat SOP tentang kedisiplinan karyawan, material, alat, mesin, dan melaksanakan SOP secara berkelanjutan</t>
  </si>
  <si>
    <t>Memastikan bahan yang tercampur sesuai dengan yang telah ditetapkan perusahaan</t>
  </si>
  <si>
    <t xml:space="preserve">1.     Lelah dan kurangg kosentrasi                                  2. Kurangnya pengawasan                </t>
  </si>
  <si>
    <r>
      <t xml:space="preserve">Jika memungkinkan perusahaan membeli alat press otomatis agar meminimalisir paving mengalami </t>
    </r>
    <r>
      <rPr>
        <i/>
        <sz val="12"/>
        <color theme="1"/>
        <rFont val="Times New Roman"/>
        <family val="1"/>
      </rPr>
      <t>defect</t>
    </r>
  </si>
  <si>
    <t>Five Step Plan</t>
  </si>
  <si>
    <t>Pemecahan Masalah</t>
  </si>
  <si>
    <t>1.</t>
  </si>
  <si>
    <r>
      <t>Seiri</t>
    </r>
    <r>
      <rPr>
        <sz val="12"/>
        <color theme="1"/>
        <rFont val="Times New Roman"/>
        <family val="1"/>
      </rPr>
      <t>/Ringkas 
(Pemilahan)</t>
    </r>
  </si>
  <si>
    <t>2.</t>
  </si>
  <si>
    <r>
      <rPr>
        <i/>
        <sz val="12"/>
        <color theme="1"/>
        <rFont val="Times New Roman"/>
        <family val="1"/>
      </rPr>
      <t>Seiton</t>
    </r>
    <r>
      <rPr>
        <sz val="12"/>
        <color theme="1"/>
        <rFont val="Times New Roman"/>
        <family val="1"/>
      </rPr>
      <t>/Rapi 
(Penataan)</t>
    </r>
  </si>
  <si>
    <t xml:space="preserve">3. </t>
  </si>
  <si>
    <r>
      <t>Seiso/</t>
    </r>
    <r>
      <rPr>
        <sz val="12"/>
        <color theme="1"/>
        <rFont val="Times New Roman"/>
        <family val="1"/>
      </rPr>
      <t>Resik
(Kebersihan)</t>
    </r>
  </si>
  <si>
    <t>4.</t>
  </si>
  <si>
    <r>
      <t>Seiketsu</t>
    </r>
    <r>
      <rPr>
        <sz val="12"/>
        <color theme="1"/>
        <rFont val="Times New Roman"/>
        <family val="1"/>
      </rPr>
      <t>/Rawat
(Pemeliharaan)</t>
    </r>
  </si>
  <si>
    <t>5.</t>
  </si>
  <si>
    <r>
      <t>Shitsuke</t>
    </r>
    <r>
      <rPr>
        <sz val="12"/>
        <color theme="1"/>
        <rFont val="Times New Roman"/>
        <family val="1"/>
      </rPr>
      <t>/Rajin
(Pembiasaan)</t>
    </r>
  </si>
  <si>
    <t>1. Mengelompokkan bahan baku yang dapat digunakan dan tidak dapat digunakan.
2. Mengelompokkan lalu menyimpan barang-barang yang tidak diperlukan, termasuk:
- Mesin atau peralatan kerja yang mengalami kerusakan
- Mesin atau peralatan kerja yang tidak aktif digunakan
- Barang-barang yang tidak terkait dengan pekerjaan.</t>
  </si>
  <si>
    <t>1. Menjalankan konsep 5S secara kontinu dan tanpa pengecualian, dengan karyawan dan pemilik mitra menjadi pengawas, bertujuan untuk menciptakan lingkungan kerja yang lebih teratur dan memberikan tanggung jawab yang lebih personal kepada setiap individu.
2. Melaksanakan praktik Seiri, seiton, seiko, seiketsu, dan shitsuke secara konsisten tanpa pengecualian, bertujuan agar operator dan manajemen perusahaan sebagai pengawas, terus menerus menciptakan lingkungan kerja yang lebih kondusif.</t>
  </si>
  <si>
    <t>1. Menandai peralatan sesuai dengan fungsinya, jenis, dan ukurannya, menyusun prosedur operasional standar untuk operator, 
serta menyediakan instruksi di lokasi penyimpanan peralatan, material, dan barang selama dan setelah proses produksi.
2. membuat petunjuk mengenai tempat penyimpanan alat, membuat SOP tentang 
tempat, mesin, dan alat; memasang poster 5S.</t>
  </si>
  <si>
    <t>1. Simpan peralatan dengan teratur di lokasi penyimpanan yang telah ditetapkan.
2. Menyimpan peralatan atau bahan berdasarkan seberapa sering alat atau bahan tersebut digunakan.</t>
  </si>
  <si>
    <t>1. Membersihkan area kerja sebelum dan setelah pekerjaan dilakukan, memastikan lingkungan kerja tetap nyaman dan bersih.
2. Diperlukan wadah sampah khusus untuk membuang sisa potongan kain demi menjaga kebersihan ruang produksi, serta membersihkan peralatan yang telah digunakan setelah proses produksi selesai.</t>
  </si>
  <si>
    <t xml:space="preserve">Bulan </t>
  </si>
  <si>
    <t>Jumlah Produksi  (Unit)</t>
  </si>
  <si>
    <t>Jumlah Produk Cacat (Unit)</t>
  </si>
  <si>
    <t>Nilai DPO</t>
  </si>
  <si>
    <t>DPMO</t>
  </si>
  <si>
    <t>Nilai Sigma</t>
  </si>
  <si>
    <t>Rata-rata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</si>
</sst>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0"/>
  </numFmts>
  <fonts count="5" x14ac:knownFonts="1">
    <font>
      <sz val="11"/>
      <color theme="1"/>
      <name val="Calibri"/>
      <family val="2"/>
      <scheme val="minor"/>
    </font>
    <font>
      <sz val="11"/>
      <color theme="1"/>
      <name val="Calibri"/>
      <family val="2"/>
      <scheme val="minor"/>
    </font>
    <font>
      <sz val="12"/>
      <color theme="1"/>
      <name val="Times New Roman"/>
      <family val="1"/>
    </font>
    <font>
      <i/>
      <sz val="12"/>
      <color theme="1"/>
      <name val="Times New Roman"/>
      <family val="1"/>
    </font>
    <font>
      <sz val="12"/>
      <color rgb="FF000000"/>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39">
    <xf numFmtId="0" fontId="0" fillId="0" borderId="0" xfId="0"/>
    <xf numFmtId="0" fontId="2" fillId="0" borderId="1" xfId="0" applyFont="1" applyBorder="1" applyAlignment="1">
      <alignment horizontal="center" vertical="center"/>
    </xf>
    <xf numFmtId="0" fontId="2" fillId="0" borderId="1" xfId="0" applyFont="1" applyBorder="1"/>
    <xf numFmtId="0" fontId="2" fillId="0" borderId="1" xfId="0" applyFont="1" applyBorder="1" applyAlignment="1">
      <alignment vertical="center" wrapText="1"/>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xf>
    <xf numFmtId="165" fontId="0" fillId="0" borderId="0" xfId="0" applyNumberFormat="1"/>
    <xf numFmtId="164" fontId="0" fillId="0" borderId="0" xfId="1" applyNumberFormat="1" applyFont="1"/>
    <xf numFmtId="0" fontId="4" fillId="0" borderId="1" xfId="0" applyFont="1" applyBorder="1" applyAlignment="1">
      <alignment horizontal="left" vertical="center"/>
    </xf>
    <xf numFmtId="0" fontId="4" fillId="0" borderId="1" xfId="0" applyFont="1" applyBorder="1" applyAlignment="1">
      <alignment horizontal="center" vertical="center"/>
    </xf>
    <xf numFmtId="0" fontId="2" fillId="0" borderId="1" xfId="0" applyFont="1" applyBorder="1" applyAlignment="1">
      <alignment horizontal="justify" vertical="center" wrapText="1"/>
    </xf>
    <xf numFmtId="165" fontId="2" fillId="0" borderId="1" xfId="0" applyNumberFormat="1" applyFont="1" applyBorder="1" applyAlignment="1">
      <alignment horizontal="center" vertical="center"/>
    </xf>
    <xf numFmtId="166" fontId="2" fillId="0" borderId="1" xfId="0" applyNumberFormat="1" applyFont="1" applyBorder="1" applyAlignment="1">
      <alignment horizontal="center"/>
    </xf>
    <xf numFmtId="0" fontId="2" fillId="0" borderId="0" xfId="0" applyFont="1"/>
    <xf numFmtId="17" fontId="2" fillId="0" borderId="1" xfId="0" applyNumberFormat="1" applyFont="1" applyBorder="1" applyAlignment="1">
      <alignment horizontal="left" vertical="center"/>
    </xf>
    <xf numFmtId="17" fontId="2" fillId="0" borderId="1" xfId="0" applyNumberFormat="1" applyFont="1" applyBorder="1" applyAlignment="1">
      <alignment horizontal="left"/>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9" fontId="2" fillId="0" borderId="1" xfId="1" applyFont="1" applyBorder="1" applyAlignment="1">
      <alignment horizontal="center"/>
    </xf>
    <xf numFmtId="9" fontId="2" fillId="0" borderId="1" xfId="0" applyNumberFormat="1" applyFont="1" applyBorder="1" applyAlignment="1">
      <alignment horizontal="center"/>
    </xf>
    <xf numFmtId="9" fontId="0" fillId="0" borderId="0" xfId="0" applyNumberFormat="1"/>
    <xf numFmtId="0" fontId="2" fillId="0" borderId="1" xfId="0" applyFont="1" applyBorder="1" applyAlignment="1">
      <alignment horizontal="justify" vertical="center"/>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166" fontId="2" fillId="0" borderId="1" xfId="0" applyNumberFormat="1" applyFont="1" applyBorder="1"/>
    <xf numFmtId="0" fontId="2" fillId="2"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ID"/>
              <a:t>Peta Kendali P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'Peta Kendali P'!$E$2:$E$4</c:f>
              <c:strCache>
                <c:ptCount val="3"/>
                <c:pt idx="0">
                  <c:v>Proporsi</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'Peta Kendali P'!$B$23:$B$34</c:f>
              <c:strCache>
                <c:ptCount val="12"/>
                <c:pt idx="0">
                  <c:v>Jan-23</c:v>
                </c:pt>
                <c:pt idx="1">
                  <c:v>Feb-23</c:v>
                </c:pt>
                <c:pt idx="2">
                  <c:v>Mar-23</c:v>
                </c:pt>
                <c:pt idx="3">
                  <c:v>Apr-23</c:v>
                </c:pt>
                <c:pt idx="4">
                  <c:v>Mei-23</c:v>
                </c:pt>
                <c:pt idx="5">
                  <c:v>Jun-23</c:v>
                </c:pt>
                <c:pt idx="6">
                  <c:v>Jul-23</c:v>
                </c:pt>
                <c:pt idx="7">
                  <c:v>Agt-23</c:v>
                </c:pt>
                <c:pt idx="8">
                  <c:v>Sep-23</c:v>
                </c:pt>
                <c:pt idx="9">
                  <c:v>Okt-23</c:v>
                </c:pt>
                <c:pt idx="10">
                  <c:v>Nov-23</c:v>
                </c:pt>
                <c:pt idx="11">
                  <c:v>Des-23</c:v>
                </c:pt>
              </c:strCache>
            </c:strRef>
          </c:cat>
          <c:val>
            <c:numRef>
              <c:f>'Peta Kendali P'!$E$5:$E$16</c:f>
              <c:numCache>
                <c:formatCode>General</c:formatCode>
                <c:ptCount val="12"/>
                <c:pt idx="0">
                  <c:v>3.4862067202091475E-3</c:v>
                </c:pt>
                <c:pt idx="1">
                  <c:v>2.2831787010891488E-3</c:v>
                </c:pt>
                <c:pt idx="2">
                  <c:v>4.9366284828935006E-3</c:v>
                </c:pt>
                <c:pt idx="3">
                  <c:v>4.1680927773356542E-3</c:v>
                </c:pt>
                <c:pt idx="4">
                  <c:v>2.1355521881266425E-3</c:v>
                </c:pt>
                <c:pt idx="5">
                  <c:v>2.775829621686046E-3</c:v>
                </c:pt>
                <c:pt idx="6">
                  <c:v>3.8395927913055443E-3</c:v>
                </c:pt>
                <c:pt idx="7">
                  <c:v>3.2616633587068044E-3</c:v>
                </c:pt>
                <c:pt idx="8">
                  <c:v>3.6487662537114775E-3</c:v>
                </c:pt>
                <c:pt idx="9">
                  <c:v>1.7838482950213428E-3</c:v>
                </c:pt>
                <c:pt idx="10">
                  <c:v>3.6175594513888111E-3</c:v>
                </c:pt>
                <c:pt idx="11">
                  <c:v>2.3781729194818596E-3</c:v>
                </c:pt>
              </c:numCache>
            </c:numRef>
          </c:val>
          <c:smooth val="0"/>
          <c:extLst>
            <c:ext xmlns:c16="http://schemas.microsoft.com/office/drawing/2014/chart" uri="{C3380CC4-5D6E-409C-BE32-E72D297353CC}">
              <c16:uniqueId val="{00000000-735D-4AD1-AD22-10A505C665AE}"/>
            </c:ext>
          </c:extLst>
        </c:ser>
        <c:ser>
          <c:idx val="1"/>
          <c:order val="1"/>
          <c:tx>
            <c:strRef>
              <c:f>'Peta Kendali P'!$F$2:$F$4</c:f>
              <c:strCache>
                <c:ptCount val="3"/>
                <c:pt idx="0">
                  <c:v>UCL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'Peta Kendali P'!$B$23:$B$34</c:f>
              <c:strCache>
                <c:ptCount val="12"/>
                <c:pt idx="0">
                  <c:v>Jan-23</c:v>
                </c:pt>
                <c:pt idx="1">
                  <c:v>Feb-23</c:v>
                </c:pt>
                <c:pt idx="2">
                  <c:v>Mar-23</c:v>
                </c:pt>
                <c:pt idx="3">
                  <c:v>Apr-23</c:v>
                </c:pt>
                <c:pt idx="4">
                  <c:v>Mei-23</c:v>
                </c:pt>
                <c:pt idx="5">
                  <c:v>Jun-23</c:v>
                </c:pt>
                <c:pt idx="6">
                  <c:v>Jul-23</c:v>
                </c:pt>
                <c:pt idx="7">
                  <c:v>Agt-23</c:v>
                </c:pt>
                <c:pt idx="8">
                  <c:v>Sep-23</c:v>
                </c:pt>
                <c:pt idx="9">
                  <c:v>Okt-23</c:v>
                </c:pt>
                <c:pt idx="10">
                  <c:v>Nov-23</c:v>
                </c:pt>
                <c:pt idx="11">
                  <c:v>Des-23</c:v>
                </c:pt>
              </c:strCache>
            </c:strRef>
          </c:cat>
          <c:val>
            <c:numRef>
              <c:f>'Peta Kendali P'!$F$5:$F$16</c:f>
              <c:numCache>
                <c:formatCode>0.000000</c:formatCode>
                <c:ptCount val="12"/>
                <c:pt idx="0">
                  <c:v>3.4324752778621156E-3</c:v>
                </c:pt>
                <c:pt idx="1">
                  <c:v>3.4397666135082094E-3</c:v>
                </c:pt>
                <c:pt idx="2">
                  <c:v>3.4139087210758117E-3</c:v>
                </c:pt>
                <c:pt idx="3">
                  <c:v>3.489135213669265E-3</c:v>
                </c:pt>
                <c:pt idx="4">
                  <c:v>3.4366784750040538E-3</c:v>
                </c:pt>
                <c:pt idx="5">
                  <c:v>3.4441920611220042E-3</c:v>
                </c:pt>
                <c:pt idx="6">
                  <c:v>3.4420387862773246E-3</c:v>
                </c:pt>
                <c:pt idx="7">
                  <c:v>3.4225005229694392E-3</c:v>
                </c:pt>
                <c:pt idx="8">
                  <c:v>3.434942095031986E-3</c:v>
                </c:pt>
                <c:pt idx="9">
                  <c:v>3.4715137904561349E-3</c:v>
                </c:pt>
                <c:pt idx="10">
                  <c:v>3.4325182914974398E-3</c:v>
                </c:pt>
                <c:pt idx="11">
                  <c:v>3.4347456047000404E-3</c:v>
                </c:pt>
              </c:numCache>
            </c:numRef>
          </c:val>
          <c:smooth val="0"/>
          <c:extLst>
            <c:ext xmlns:c16="http://schemas.microsoft.com/office/drawing/2014/chart" uri="{C3380CC4-5D6E-409C-BE32-E72D297353CC}">
              <c16:uniqueId val="{00000001-735D-4AD1-AD22-10A505C665AE}"/>
            </c:ext>
          </c:extLst>
        </c:ser>
        <c:ser>
          <c:idx val="2"/>
          <c:order val="2"/>
          <c:tx>
            <c:strRef>
              <c:f>'Peta Kendali P'!$G$2:$G$4</c:f>
              <c:strCache>
                <c:ptCount val="3"/>
                <c:pt idx="0">
                  <c:v>CL</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'Peta Kendali P'!$B$23:$B$34</c:f>
              <c:strCache>
                <c:ptCount val="12"/>
                <c:pt idx="0">
                  <c:v>Jan-23</c:v>
                </c:pt>
                <c:pt idx="1">
                  <c:v>Feb-23</c:v>
                </c:pt>
                <c:pt idx="2">
                  <c:v>Mar-23</c:v>
                </c:pt>
                <c:pt idx="3">
                  <c:v>Apr-23</c:v>
                </c:pt>
                <c:pt idx="4">
                  <c:v>Mei-23</c:v>
                </c:pt>
                <c:pt idx="5">
                  <c:v>Jun-23</c:v>
                </c:pt>
                <c:pt idx="6">
                  <c:v>Jul-23</c:v>
                </c:pt>
                <c:pt idx="7">
                  <c:v>Agt-23</c:v>
                </c:pt>
                <c:pt idx="8">
                  <c:v>Sep-23</c:v>
                </c:pt>
                <c:pt idx="9">
                  <c:v>Okt-23</c:v>
                </c:pt>
                <c:pt idx="10">
                  <c:v>Nov-23</c:v>
                </c:pt>
                <c:pt idx="11">
                  <c:v>Des-23</c:v>
                </c:pt>
              </c:strCache>
            </c:strRef>
          </c:cat>
          <c:val>
            <c:numRef>
              <c:f>'Peta Kendali P'!$G$5:$G$16</c:f>
              <c:numCache>
                <c:formatCode>0.000000</c:formatCode>
                <c:ptCount val="12"/>
                <c:pt idx="0">
                  <c:v>3.2420129230529829E-3</c:v>
                </c:pt>
                <c:pt idx="1">
                  <c:v>3.2420129230529829E-3</c:v>
                </c:pt>
                <c:pt idx="2">
                  <c:v>3.2420129230529829E-3</c:v>
                </c:pt>
                <c:pt idx="3">
                  <c:v>3.2420129230529829E-3</c:v>
                </c:pt>
                <c:pt idx="4">
                  <c:v>3.2420129230529829E-3</c:v>
                </c:pt>
                <c:pt idx="5">
                  <c:v>3.2420129230529829E-3</c:v>
                </c:pt>
                <c:pt idx="6">
                  <c:v>3.2420129230529829E-3</c:v>
                </c:pt>
                <c:pt idx="7">
                  <c:v>3.2420129230529829E-3</c:v>
                </c:pt>
                <c:pt idx="8">
                  <c:v>3.2420129230529829E-3</c:v>
                </c:pt>
                <c:pt idx="9">
                  <c:v>3.2420129230529829E-3</c:v>
                </c:pt>
                <c:pt idx="10">
                  <c:v>3.2420129230529829E-3</c:v>
                </c:pt>
                <c:pt idx="11">
                  <c:v>3.2420129230529829E-3</c:v>
                </c:pt>
              </c:numCache>
            </c:numRef>
          </c:val>
          <c:smooth val="0"/>
          <c:extLst>
            <c:ext xmlns:c16="http://schemas.microsoft.com/office/drawing/2014/chart" uri="{C3380CC4-5D6E-409C-BE32-E72D297353CC}">
              <c16:uniqueId val="{00000002-735D-4AD1-AD22-10A505C665AE}"/>
            </c:ext>
          </c:extLst>
        </c:ser>
        <c:ser>
          <c:idx val="3"/>
          <c:order val="3"/>
          <c:tx>
            <c:strRef>
              <c:f>'Peta Kendali P'!$H$2:$H$4</c:f>
              <c:strCache>
                <c:ptCount val="3"/>
                <c:pt idx="0">
                  <c:v>LCL</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'Peta Kendali P'!$B$23:$B$34</c:f>
              <c:strCache>
                <c:ptCount val="12"/>
                <c:pt idx="0">
                  <c:v>Jan-23</c:v>
                </c:pt>
                <c:pt idx="1">
                  <c:v>Feb-23</c:v>
                </c:pt>
                <c:pt idx="2">
                  <c:v>Mar-23</c:v>
                </c:pt>
                <c:pt idx="3">
                  <c:v>Apr-23</c:v>
                </c:pt>
                <c:pt idx="4">
                  <c:v>Mei-23</c:v>
                </c:pt>
                <c:pt idx="5">
                  <c:v>Jun-23</c:v>
                </c:pt>
                <c:pt idx="6">
                  <c:v>Jul-23</c:v>
                </c:pt>
                <c:pt idx="7">
                  <c:v>Agt-23</c:v>
                </c:pt>
                <c:pt idx="8">
                  <c:v>Sep-23</c:v>
                </c:pt>
                <c:pt idx="9">
                  <c:v>Okt-23</c:v>
                </c:pt>
                <c:pt idx="10">
                  <c:v>Nov-23</c:v>
                </c:pt>
                <c:pt idx="11">
                  <c:v>Des-23</c:v>
                </c:pt>
              </c:strCache>
            </c:strRef>
          </c:cat>
          <c:val>
            <c:numRef>
              <c:f>'Peta Kendali P'!$H$5:$H$16</c:f>
              <c:numCache>
                <c:formatCode>0.000000</c:formatCode>
                <c:ptCount val="12"/>
                <c:pt idx="0">
                  <c:v>3.0515505682438501E-3</c:v>
                </c:pt>
                <c:pt idx="1">
                  <c:v>3.0442592325977563E-3</c:v>
                </c:pt>
                <c:pt idx="2">
                  <c:v>3.070117125030154E-3</c:v>
                </c:pt>
                <c:pt idx="3">
                  <c:v>2.9948906324367007E-3</c:v>
                </c:pt>
                <c:pt idx="4">
                  <c:v>3.047347371101912E-3</c:v>
                </c:pt>
                <c:pt idx="5">
                  <c:v>3.0398337849839615E-3</c:v>
                </c:pt>
                <c:pt idx="6">
                  <c:v>3.0419870598286411E-3</c:v>
                </c:pt>
                <c:pt idx="7">
                  <c:v>3.0615253231365265E-3</c:v>
                </c:pt>
                <c:pt idx="8">
                  <c:v>3.0490837510739797E-3</c:v>
                </c:pt>
                <c:pt idx="9">
                  <c:v>3.0125120556498308E-3</c:v>
                </c:pt>
                <c:pt idx="10">
                  <c:v>3.0515075546085259E-3</c:v>
                </c:pt>
                <c:pt idx="11">
                  <c:v>3.0492802414059253E-3</c:v>
                </c:pt>
              </c:numCache>
            </c:numRef>
          </c:val>
          <c:smooth val="0"/>
          <c:extLst>
            <c:ext xmlns:c16="http://schemas.microsoft.com/office/drawing/2014/chart" uri="{C3380CC4-5D6E-409C-BE32-E72D297353CC}">
              <c16:uniqueId val="{00000005-735D-4AD1-AD22-10A505C665AE}"/>
            </c:ext>
          </c:extLst>
        </c:ser>
        <c:dLbls>
          <c:dLblPos val="t"/>
          <c:showLegendKey val="0"/>
          <c:showVal val="0"/>
          <c:showCatName val="0"/>
          <c:showSerName val="0"/>
          <c:showPercent val="0"/>
          <c:showBubbleSize val="0"/>
        </c:dLbls>
        <c:marker val="1"/>
        <c:smooth val="0"/>
        <c:axId val="826779487"/>
        <c:axId val="1030943871"/>
      </c:lineChart>
      <c:catAx>
        <c:axId val="8267794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0943871"/>
        <c:crosses val="autoZero"/>
        <c:auto val="1"/>
        <c:lblAlgn val="ctr"/>
        <c:lblOffset val="100"/>
        <c:noMultiLvlLbl val="0"/>
      </c:catAx>
      <c:valAx>
        <c:axId val="10309438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677948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a:t>Diagram Pareto</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'[1]Diagram Pareto'!$C$4</c:f>
              <c:strCache>
                <c:ptCount val="1"/>
                <c:pt idx="0">
                  <c:v>Jumlah Reject</c:v>
                </c:pt>
              </c:strCache>
            </c:strRef>
          </c:tx>
          <c:spPr>
            <a:solidFill>
              <a:schemeClr val="accent1"/>
            </a:solidFill>
            <a:ln>
              <a:noFill/>
            </a:ln>
            <a:effectLst/>
          </c:spPr>
          <c:invertIfNegative val="0"/>
          <c:cat>
            <c:strRef>
              <c:f>'Diagram Pareto'!$A$5:$A$7</c:f>
              <c:strCache>
                <c:ptCount val="3"/>
                <c:pt idx="0">
                  <c:v>Retak</c:v>
                </c:pt>
                <c:pt idx="1">
                  <c:v>Gupil</c:v>
                </c:pt>
                <c:pt idx="2">
                  <c:v>Keropos</c:v>
                </c:pt>
              </c:strCache>
            </c:strRef>
          </c:cat>
          <c:val>
            <c:numRef>
              <c:f>'Diagram Pareto'!$B$5:$B$7</c:f>
              <c:numCache>
                <c:formatCode>General</c:formatCode>
                <c:ptCount val="3"/>
                <c:pt idx="0">
                  <c:v>9250</c:v>
                </c:pt>
                <c:pt idx="1">
                  <c:v>10040</c:v>
                </c:pt>
                <c:pt idx="2">
                  <c:v>9961</c:v>
                </c:pt>
              </c:numCache>
            </c:numRef>
          </c:val>
          <c:extLst>
            <c:ext xmlns:c16="http://schemas.microsoft.com/office/drawing/2014/chart" uri="{C3380CC4-5D6E-409C-BE32-E72D297353CC}">
              <c16:uniqueId val="{00000000-07C2-47FA-A8F6-0ACE2234F490}"/>
            </c:ext>
          </c:extLst>
        </c:ser>
        <c:dLbls>
          <c:showLegendKey val="0"/>
          <c:showVal val="0"/>
          <c:showCatName val="0"/>
          <c:showSerName val="0"/>
          <c:showPercent val="0"/>
          <c:showBubbleSize val="0"/>
        </c:dLbls>
        <c:gapWidth val="0"/>
        <c:axId val="1201604608"/>
        <c:axId val="1201604192"/>
      </c:barChart>
      <c:lineChart>
        <c:grouping val="standard"/>
        <c:varyColors val="0"/>
        <c:ser>
          <c:idx val="1"/>
          <c:order val="1"/>
          <c:tx>
            <c:strRef>
              <c:f>'[1]Diagram Pareto'!$F$4</c:f>
              <c:strCache>
                <c:ptCount val="1"/>
                <c:pt idx="0">
                  <c:v>Persentase Kumulatif</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'[1]Diagram Pareto'!$B$5:$B$8</c:f>
              <c:strCache>
                <c:ptCount val="4"/>
                <c:pt idx="0">
                  <c:v>Jahitan Tidak Rapi</c:v>
                </c:pt>
                <c:pt idx="1">
                  <c:v>Lem Kurang Menempel Dengan Baik</c:v>
                </c:pt>
                <c:pt idx="2">
                  <c:v>Resleting Rusak</c:v>
                </c:pt>
                <c:pt idx="3">
                  <c:v>Kain Berjamur</c:v>
                </c:pt>
              </c:strCache>
            </c:strRef>
          </c:cat>
          <c:val>
            <c:numRef>
              <c:f>'Diagram Pareto'!$E$5:$E$7</c:f>
              <c:numCache>
                <c:formatCode>0%</c:formatCode>
                <c:ptCount val="3"/>
                <c:pt idx="0">
                  <c:v>0.31622850500837579</c:v>
                </c:pt>
                <c:pt idx="1">
                  <c:v>0.65946463368773722</c:v>
                </c:pt>
                <c:pt idx="2">
                  <c:v>1</c:v>
                </c:pt>
              </c:numCache>
            </c:numRef>
          </c:val>
          <c:smooth val="0"/>
          <c:extLst>
            <c:ext xmlns:c16="http://schemas.microsoft.com/office/drawing/2014/chart" uri="{C3380CC4-5D6E-409C-BE32-E72D297353CC}">
              <c16:uniqueId val="{00000001-07C2-47FA-A8F6-0ACE2234F490}"/>
            </c:ext>
          </c:extLst>
        </c:ser>
        <c:dLbls>
          <c:showLegendKey val="0"/>
          <c:showVal val="0"/>
          <c:showCatName val="0"/>
          <c:showSerName val="0"/>
          <c:showPercent val="0"/>
          <c:showBubbleSize val="0"/>
        </c:dLbls>
        <c:marker val="1"/>
        <c:smooth val="0"/>
        <c:axId val="1161896208"/>
        <c:axId val="1161901200"/>
      </c:lineChart>
      <c:catAx>
        <c:axId val="1201604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01604192"/>
        <c:crosses val="autoZero"/>
        <c:auto val="1"/>
        <c:lblAlgn val="ctr"/>
        <c:lblOffset val="100"/>
        <c:noMultiLvlLbl val="0"/>
      </c:catAx>
      <c:valAx>
        <c:axId val="1201604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just">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Jumlah</a:t>
                </a:r>
                <a:r>
                  <a:rPr lang="en-US" baseline="0"/>
                  <a:t> Cacat</a:t>
                </a:r>
                <a:endParaRPr lang="en-US"/>
              </a:p>
            </c:rich>
          </c:tx>
          <c:overlay val="0"/>
          <c:spPr>
            <a:noFill/>
            <a:ln>
              <a:noFill/>
            </a:ln>
            <a:effectLst/>
          </c:spPr>
          <c:txPr>
            <a:bodyPr rot="-5400000" spcFirstLastPara="1" vertOverflow="ellipsis" vert="horz" wrap="square" anchor="ctr" anchorCtr="1"/>
            <a:lstStyle/>
            <a:p>
              <a:pPr algn="just">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01604608"/>
        <c:crosses val="autoZero"/>
        <c:crossBetween val="between"/>
      </c:valAx>
      <c:valAx>
        <c:axId val="1161901200"/>
        <c:scaling>
          <c:orientation val="minMax"/>
          <c:max val="1"/>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61896208"/>
        <c:crosses val="max"/>
        <c:crossBetween val="between"/>
      </c:valAx>
      <c:catAx>
        <c:axId val="1161896208"/>
        <c:scaling>
          <c:orientation val="minMax"/>
        </c:scaling>
        <c:delete val="1"/>
        <c:axPos val="b"/>
        <c:numFmt formatCode="General" sourceLinked="1"/>
        <c:majorTickMark val="out"/>
        <c:minorTickMark val="none"/>
        <c:tickLblPos val="nextTo"/>
        <c:crossAx val="1161901200"/>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0</xdr:colOff>
      <xdr:row>1</xdr:row>
      <xdr:rowOff>0</xdr:rowOff>
    </xdr:from>
    <xdr:to>
      <xdr:col>16</xdr:col>
      <xdr:colOff>152400</xdr:colOff>
      <xdr:row>14</xdr:row>
      <xdr:rowOff>180975</xdr:rowOff>
    </xdr:to>
    <xdr:graphicFrame macro="">
      <xdr:nvGraphicFramePr>
        <xdr:cNvPr id="2" name="Chart 1">
          <a:extLst>
            <a:ext uri="{FF2B5EF4-FFF2-40B4-BE49-F238E27FC236}">
              <a16:creationId xmlns:a16="http://schemas.microsoft.com/office/drawing/2014/main" id="{E16A2E83-3ECA-8AE2-7138-CA700C3154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0</xdr:row>
      <xdr:rowOff>0</xdr:rowOff>
    </xdr:from>
    <xdr:to>
      <xdr:col>14</xdr:col>
      <xdr:colOff>476250</xdr:colOff>
      <xdr:row>19</xdr:row>
      <xdr:rowOff>95251</xdr:rowOff>
    </xdr:to>
    <xdr:graphicFrame macro="">
      <xdr:nvGraphicFramePr>
        <xdr:cNvPr id="4" name="Chart 3">
          <a:extLst>
            <a:ext uri="{FF2B5EF4-FFF2-40B4-BE49-F238E27FC236}">
              <a16:creationId xmlns:a16="http://schemas.microsoft.com/office/drawing/2014/main" id="{D270EB97-4318-42DF-A05D-E530D69F2D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18</xdr:row>
      <xdr:rowOff>57150</xdr:rowOff>
    </xdr:to>
    <xdr:pic>
      <xdr:nvPicPr>
        <xdr:cNvPr id="2" name="Picture 1">
          <a:extLst>
            <a:ext uri="{FF2B5EF4-FFF2-40B4-BE49-F238E27FC236}">
              <a16:creationId xmlns:a16="http://schemas.microsoft.com/office/drawing/2014/main" id="{F62C81D9-D477-E080-FA46-78958EF2822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6442" t="29361" r="21012" b="19613"/>
        <a:stretch/>
      </xdr:blipFill>
      <xdr:spPr bwMode="auto">
        <a:xfrm>
          <a:off x="0" y="0"/>
          <a:ext cx="6715125" cy="3486150"/>
        </a:xfrm>
        <a:prstGeom prst="rect">
          <a:avLst/>
        </a:prstGeom>
        <a:ln w="12700">
          <a:solidFill>
            <a:schemeClr val="bg1"/>
          </a:solid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sus\Downloads\Excel%20Data%20Artikel.xlsx" TargetMode="External"/><Relationship Id="rId1" Type="http://schemas.openxmlformats.org/officeDocument/2006/relationships/externalLinkPath" Target="/Users/asus/Downloads/Excel%20Data%20Artike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Jumlah&amp;Cacat Produsi"/>
      <sheetName val="Cacat Produksi"/>
      <sheetName val="Kategori Produk Riject"/>
      <sheetName val="Diagram Alir"/>
      <sheetName val="Lembar Periksa"/>
      <sheetName val="Histogram"/>
      <sheetName val="Diagram Pareto"/>
      <sheetName val="Scatter Diagram"/>
      <sheetName val="Peta Kendali"/>
      <sheetName val="Fishbone"/>
      <sheetName val="Kaizen Five M Checklist"/>
      <sheetName val="Kaizen Five Step Plan"/>
    </sheetNames>
    <sheetDataSet>
      <sheetData sheetId="0" refreshError="1"/>
      <sheetData sheetId="1" refreshError="1"/>
      <sheetData sheetId="2" refreshError="1"/>
      <sheetData sheetId="3" refreshError="1"/>
      <sheetData sheetId="4" refreshError="1"/>
      <sheetData sheetId="5" refreshError="1"/>
      <sheetData sheetId="6">
        <row r="4">
          <cell r="C4" t="str">
            <v>Jumlah Reject</v>
          </cell>
          <cell r="F4" t="str">
            <v>Persentase Kumulatif</v>
          </cell>
        </row>
        <row r="5">
          <cell r="B5" t="str">
            <v>Jahitan Tidak Rapi</v>
          </cell>
        </row>
        <row r="6">
          <cell r="B6" t="str">
            <v>Lem Kurang Menempel Dengan Baik</v>
          </cell>
        </row>
        <row r="7">
          <cell r="B7" t="str">
            <v>Resleting Rusak</v>
          </cell>
        </row>
        <row r="8">
          <cell r="B8" t="str">
            <v>Kain Berjamur</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C4C79-E4F4-4189-962B-32550BFD4076}">
  <dimension ref="A1:I16"/>
  <sheetViews>
    <sheetView workbookViewId="0">
      <selection activeCell="G16" sqref="G16"/>
    </sheetView>
  </sheetViews>
  <sheetFormatPr defaultRowHeight="15" x14ac:dyDescent="0.25"/>
  <cols>
    <col min="2" max="2" width="11.85546875" customWidth="1"/>
    <col min="6" max="6" width="10" customWidth="1"/>
    <col min="7" max="7" width="10.7109375" customWidth="1"/>
  </cols>
  <sheetData>
    <row r="1" spans="1:9" ht="15.75" customHeight="1" x14ac:dyDescent="0.25">
      <c r="A1" s="29" t="s">
        <v>0</v>
      </c>
      <c r="B1" s="29" t="s">
        <v>1</v>
      </c>
      <c r="C1" s="32" t="s">
        <v>2</v>
      </c>
      <c r="D1" s="35" t="s">
        <v>3</v>
      </c>
      <c r="E1" s="35"/>
      <c r="F1" s="35"/>
      <c r="G1" s="29" t="s">
        <v>4</v>
      </c>
    </row>
    <row r="2" spans="1:9" ht="15" customHeight="1" x14ac:dyDescent="0.25">
      <c r="A2" s="30"/>
      <c r="B2" s="30"/>
      <c r="C2" s="33"/>
      <c r="D2" s="32" t="s">
        <v>8</v>
      </c>
      <c r="E2" s="32" t="s">
        <v>9</v>
      </c>
      <c r="F2" s="32" t="s">
        <v>10</v>
      </c>
      <c r="G2" s="30"/>
    </row>
    <row r="3" spans="1:9" ht="15" customHeight="1" x14ac:dyDescent="0.25">
      <c r="A3" s="31"/>
      <c r="B3" s="31"/>
      <c r="C3" s="34"/>
      <c r="D3" s="34"/>
      <c r="E3" s="34"/>
      <c r="F3" s="34"/>
      <c r="G3" s="31"/>
    </row>
    <row r="4" spans="1:9" ht="15.75" x14ac:dyDescent="0.25">
      <c r="A4" s="1">
        <v>1</v>
      </c>
      <c r="B4" s="6" t="s">
        <v>11</v>
      </c>
      <c r="C4" s="6">
        <v>801731</v>
      </c>
      <c r="D4" s="6">
        <v>831</v>
      </c>
      <c r="E4" s="6">
        <v>982</v>
      </c>
      <c r="F4" s="6">
        <v>982</v>
      </c>
      <c r="G4" s="1">
        <f>SUM(D4:F4)</f>
        <v>2795</v>
      </c>
      <c r="H4" s="7"/>
      <c r="I4" s="8">
        <f>(G4/C4)*100%</f>
        <v>3.4862067202091475E-3</v>
      </c>
    </row>
    <row r="5" spans="1:9" ht="15.75" x14ac:dyDescent="0.25">
      <c r="A5" s="1">
        <v>2</v>
      </c>
      <c r="B5" s="6" t="s">
        <v>12</v>
      </c>
      <c r="C5" s="6">
        <v>743700</v>
      </c>
      <c r="D5" s="6">
        <v>521</v>
      </c>
      <c r="E5" s="6">
        <v>912</v>
      </c>
      <c r="F5" s="6">
        <v>265</v>
      </c>
      <c r="G5" s="1">
        <f t="shared" ref="G5:G16" si="0">SUM(D5:F5)</f>
        <v>1698</v>
      </c>
      <c r="H5" s="7"/>
      <c r="I5" s="8">
        <f t="shared" ref="I5:I15" si="1">(G5/C5)*100%</f>
        <v>2.2831787010891488E-3</v>
      </c>
    </row>
    <row r="6" spans="1:9" ht="15.75" x14ac:dyDescent="0.25">
      <c r="A6" s="1">
        <v>3</v>
      </c>
      <c r="B6" s="6" t="s">
        <v>13</v>
      </c>
      <c r="C6" s="6">
        <v>984275</v>
      </c>
      <c r="D6" s="6">
        <v>1050</v>
      </c>
      <c r="E6" s="6">
        <v>1851</v>
      </c>
      <c r="F6" s="6">
        <v>1958</v>
      </c>
      <c r="G6" s="1">
        <f t="shared" si="0"/>
        <v>4859</v>
      </c>
      <c r="H6" s="7"/>
      <c r="I6" s="8">
        <f t="shared" si="1"/>
        <v>4.9366284828935006E-3</v>
      </c>
    </row>
    <row r="7" spans="1:9" ht="15.75" x14ac:dyDescent="0.25">
      <c r="A7" s="1">
        <v>4</v>
      </c>
      <c r="B7" s="6" t="s">
        <v>14</v>
      </c>
      <c r="C7" s="6">
        <v>476237</v>
      </c>
      <c r="D7" s="6">
        <v>608</v>
      </c>
      <c r="E7" s="6">
        <v>591</v>
      </c>
      <c r="F7" s="6">
        <v>786</v>
      </c>
      <c r="G7" s="1">
        <f t="shared" si="0"/>
        <v>1985</v>
      </c>
      <c r="H7" s="7"/>
      <c r="I7" s="8">
        <f t="shared" si="1"/>
        <v>4.1680927773356542E-3</v>
      </c>
    </row>
    <row r="8" spans="1:9" ht="15.75" x14ac:dyDescent="0.25">
      <c r="A8" s="1">
        <v>5</v>
      </c>
      <c r="B8" s="6" t="s">
        <v>15</v>
      </c>
      <c r="C8" s="6">
        <v>767483</v>
      </c>
      <c r="D8" s="6">
        <v>871</v>
      </c>
      <c r="E8" s="6">
        <v>307</v>
      </c>
      <c r="F8" s="6">
        <v>461</v>
      </c>
      <c r="G8" s="1">
        <f t="shared" si="0"/>
        <v>1639</v>
      </c>
      <c r="H8" s="7"/>
      <c r="I8" s="8">
        <f t="shared" si="1"/>
        <v>2.1355521881266425E-3</v>
      </c>
    </row>
    <row r="9" spans="1:9" ht="15.75" x14ac:dyDescent="0.25">
      <c r="A9" s="1">
        <v>6</v>
      </c>
      <c r="B9" s="6" t="s">
        <v>16</v>
      </c>
      <c r="C9" s="6">
        <v>711499</v>
      </c>
      <c r="D9" s="6">
        <v>863</v>
      </c>
      <c r="E9" s="6">
        <v>549</v>
      </c>
      <c r="F9" s="6">
        <v>563</v>
      </c>
      <c r="G9" s="1">
        <f t="shared" si="0"/>
        <v>1975</v>
      </c>
      <c r="H9" s="7"/>
      <c r="I9" s="8">
        <f t="shared" si="1"/>
        <v>2.775829621686046E-3</v>
      </c>
    </row>
    <row r="10" spans="1:9" ht="15.75" x14ac:dyDescent="0.25">
      <c r="A10" s="1">
        <v>7</v>
      </c>
      <c r="B10" s="6" t="s">
        <v>17</v>
      </c>
      <c r="C10" s="6">
        <v>726900</v>
      </c>
      <c r="D10" s="6">
        <v>950</v>
      </c>
      <c r="E10" s="6">
        <v>861</v>
      </c>
      <c r="F10" s="6">
        <v>980</v>
      </c>
      <c r="G10" s="1">
        <f t="shared" si="0"/>
        <v>2791</v>
      </c>
      <c r="H10" s="7"/>
      <c r="I10" s="8">
        <f t="shared" si="1"/>
        <v>3.8395927913055443E-3</v>
      </c>
    </row>
    <row r="11" spans="1:9" ht="15.75" x14ac:dyDescent="0.25">
      <c r="A11" s="1">
        <v>8</v>
      </c>
      <c r="B11" s="6" t="s">
        <v>18</v>
      </c>
      <c r="C11" s="6">
        <v>892796</v>
      </c>
      <c r="D11" s="6">
        <v>760</v>
      </c>
      <c r="E11" s="6">
        <v>1231</v>
      </c>
      <c r="F11" s="6">
        <v>921</v>
      </c>
      <c r="G11" s="1">
        <f t="shared" si="0"/>
        <v>2912</v>
      </c>
      <c r="H11" s="7"/>
      <c r="I11" s="8">
        <f t="shared" si="1"/>
        <v>3.2616633587068044E-3</v>
      </c>
    </row>
    <row r="12" spans="1:9" ht="15.75" x14ac:dyDescent="0.25">
      <c r="A12" s="1">
        <v>9</v>
      </c>
      <c r="B12" s="6" t="s">
        <v>5</v>
      </c>
      <c r="C12" s="6">
        <v>781360</v>
      </c>
      <c r="D12" s="6">
        <v>1051</v>
      </c>
      <c r="E12" s="6">
        <v>891</v>
      </c>
      <c r="F12" s="6">
        <v>909</v>
      </c>
      <c r="G12" s="1">
        <f t="shared" si="0"/>
        <v>2851</v>
      </c>
      <c r="H12" s="7"/>
      <c r="I12" s="8">
        <f t="shared" si="1"/>
        <v>3.6487662537114775E-3</v>
      </c>
    </row>
    <row r="13" spans="1:9" ht="15.75" x14ac:dyDescent="0.25">
      <c r="A13" s="1">
        <v>10</v>
      </c>
      <c r="B13" s="6" t="s">
        <v>6</v>
      </c>
      <c r="C13" s="6">
        <v>552177</v>
      </c>
      <c r="D13" s="6">
        <v>381</v>
      </c>
      <c r="E13" s="6">
        <v>294</v>
      </c>
      <c r="F13" s="6">
        <v>310</v>
      </c>
      <c r="G13" s="1">
        <f t="shared" si="0"/>
        <v>985</v>
      </c>
      <c r="H13" s="7"/>
      <c r="I13" s="8">
        <f t="shared" si="1"/>
        <v>1.7838482950213428E-3</v>
      </c>
    </row>
    <row r="14" spans="1:9" ht="15.75" x14ac:dyDescent="0.25">
      <c r="A14" s="1">
        <v>11</v>
      </c>
      <c r="B14" s="6" t="s">
        <v>7</v>
      </c>
      <c r="C14" s="6">
        <v>801369</v>
      </c>
      <c r="D14" s="6">
        <v>699</v>
      </c>
      <c r="E14" s="6">
        <v>981</v>
      </c>
      <c r="F14" s="6">
        <v>1219</v>
      </c>
      <c r="G14" s="1">
        <f t="shared" si="0"/>
        <v>2899</v>
      </c>
      <c r="H14" s="7"/>
      <c r="I14" s="8">
        <f t="shared" si="1"/>
        <v>3.6175594513888111E-3</v>
      </c>
    </row>
    <row r="15" spans="1:9" ht="15.75" x14ac:dyDescent="0.25">
      <c r="A15" s="1">
        <v>12</v>
      </c>
      <c r="B15" s="6" t="s">
        <v>19</v>
      </c>
      <c r="C15" s="6">
        <v>782954</v>
      </c>
      <c r="D15" s="6">
        <v>665</v>
      </c>
      <c r="E15" s="6">
        <v>590</v>
      </c>
      <c r="F15" s="6">
        <v>607</v>
      </c>
      <c r="G15" s="1">
        <f t="shared" si="0"/>
        <v>1862</v>
      </c>
      <c r="H15" s="7"/>
      <c r="I15" s="8">
        <f t="shared" si="1"/>
        <v>2.3781729194818596E-3</v>
      </c>
    </row>
    <row r="16" spans="1:9" ht="15.75" x14ac:dyDescent="0.25">
      <c r="A16" s="27" t="s">
        <v>4</v>
      </c>
      <c r="B16" s="28"/>
      <c r="C16" s="1">
        <f t="shared" ref="C16:F16" si="2">SUM(C4:C15)</f>
        <v>9022481</v>
      </c>
      <c r="D16" s="1">
        <f t="shared" si="2"/>
        <v>9250</v>
      </c>
      <c r="E16" s="1">
        <f t="shared" si="2"/>
        <v>10040</v>
      </c>
      <c r="F16" s="1">
        <f t="shared" si="2"/>
        <v>9961</v>
      </c>
      <c r="G16" s="1">
        <f t="shared" si="0"/>
        <v>29251</v>
      </c>
    </row>
  </sheetData>
  <mergeCells count="9">
    <mergeCell ref="A16:B16"/>
    <mergeCell ref="G1:G3"/>
    <mergeCell ref="A1:A3"/>
    <mergeCell ref="B1:B3"/>
    <mergeCell ref="C1:C3"/>
    <mergeCell ref="D1:F1"/>
    <mergeCell ref="D2:D3"/>
    <mergeCell ref="E2:E3"/>
    <mergeCell ref="F2:F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762EB-9514-4A73-96A6-65584CF88EDB}">
  <dimension ref="A1:O6"/>
  <sheetViews>
    <sheetView workbookViewId="0">
      <selection activeCell="O6" sqref="O6"/>
    </sheetView>
  </sheetViews>
  <sheetFormatPr defaultRowHeight="15" x14ac:dyDescent="0.25"/>
  <cols>
    <col min="2" max="2" width="23.140625" customWidth="1"/>
    <col min="7" max="7" width="7.140625" customWidth="1"/>
    <col min="11" max="11" width="11.7109375" customWidth="1"/>
    <col min="12" max="12" width="10.7109375" customWidth="1"/>
    <col min="13" max="13" width="10.85546875" customWidth="1"/>
    <col min="14" max="14" width="11" customWidth="1"/>
  </cols>
  <sheetData>
    <row r="1" spans="1:15" ht="15.75" x14ac:dyDescent="0.25">
      <c r="A1" s="29" t="s">
        <v>0</v>
      </c>
      <c r="B1" s="29" t="s">
        <v>20</v>
      </c>
      <c r="C1" s="27" t="s">
        <v>1</v>
      </c>
      <c r="D1" s="36"/>
      <c r="E1" s="36"/>
      <c r="F1" s="36"/>
      <c r="G1" s="36"/>
      <c r="H1" s="36"/>
      <c r="I1" s="36"/>
      <c r="J1" s="36"/>
      <c r="K1" s="36"/>
      <c r="L1" s="36"/>
      <c r="M1" s="36"/>
      <c r="N1" s="28"/>
      <c r="O1" s="29" t="s">
        <v>4</v>
      </c>
    </row>
    <row r="2" spans="1:15" ht="15.75" x14ac:dyDescent="0.25">
      <c r="A2" s="31"/>
      <c r="B2" s="31"/>
      <c r="C2" s="1" t="s">
        <v>11</v>
      </c>
      <c r="D2" s="1" t="s">
        <v>12</v>
      </c>
      <c r="E2" s="1" t="s">
        <v>13</v>
      </c>
      <c r="F2" s="1" t="s">
        <v>14</v>
      </c>
      <c r="G2" s="1" t="s">
        <v>15</v>
      </c>
      <c r="H2" s="1" t="s">
        <v>16</v>
      </c>
      <c r="I2" s="1" t="s">
        <v>17</v>
      </c>
      <c r="J2" s="1" t="s">
        <v>18</v>
      </c>
      <c r="K2" s="1" t="s">
        <v>5</v>
      </c>
      <c r="L2" s="1" t="s">
        <v>6</v>
      </c>
      <c r="M2" s="1" t="s">
        <v>7</v>
      </c>
      <c r="N2" s="1" t="s">
        <v>19</v>
      </c>
      <c r="O2" s="31"/>
    </row>
    <row r="3" spans="1:15" ht="15.75" x14ac:dyDescent="0.25">
      <c r="A3" s="1">
        <v>1</v>
      </c>
      <c r="B3" s="9" t="s">
        <v>8</v>
      </c>
      <c r="C3" s="1">
        <v>831</v>
      </c>
      <c r="D3" s="1">
        <v>521</v>
      </c>
      <c r="E3" s="1">
        <v>1050</v>
      </c>
      <c r="F3" s="1">
        <v>608</v>
      </c>
      <c r="G3" s="1">
        <v>871</v>
      </c>
      <c r="H3" s="1">
        <v>863</v>
      </c>
      <c r="I3" s="1">
        <v>950</v>
      </c>
      <c r="J3" s="1">
        <v>760</v>
      </c>
      <c r="K3" s="1">
        <v>1051</v>
      </c>
      <c r="L3" s="1">
        <v>381</v>
      </c>
      <c r="M3" s="1">
        <v>699</v>
      </c>
      <c r="N3" s="1">
        <v>665</v>
      </c>
      <c r="O3" s="1">
        <f>SUM(C3:N3)</f>
        <v>9250</v>
      </c>
    </row>
    <row r="4" spans="1:15" ht="15.75" x14ac:dyDescent="0.25">
      <c r="A4" s="1">
        <v>2</v>
      </c>
      <c r="B4" s="9" t="s">
        <v>21</v>
      </c>
      <c r="C4" s="1">
        <v>982</v>
      </c>
      <c r="D4" s="1">
        <v>912</v>
      </c>
      <c r="E4" s="1">
        <v>1851</v>
      </c>
      <c r="F4" s="1">
        <v>591</v>
      </c>
      <c r="G4" s="1">
        <v>307</v>
      </c>
      <c r="H4" s="1">
        <v>549</v>
      </c>
      <c r="I4" s="1">
        <v>861</v>
      </c>
      <c r="J4" s="1">
        <v>1231</v>
      </c>
      <c r="K4" s="1">
        <v>891</v>
      </c>
      <c r="L4" s="1">
        <v>294</v>
      </c>
      <c r="M4" s="1">
        <v>981</v>
      </c>
      <c r="N4" s="1">
        <v>590</v>
      </c>
      <c r="O4" s="1">
        <f>SUM(C4:N4)</f>
        <v>10040</v>
      </c>
    </row>
    <row r="5" spans="1:15" ht="15.75" x14ac:dyDescent="0.25">
      <c r="A5" s="1">
        <v>3</v>
      </c>
      <c r="B5" s="9" t="s">
        <v>10</v>
      </c>
      <c r="C5" s="1">
        <v>982</v>
      </c>
      <c r="D5" s="1">
        <v>265</v>
      </c>
      <c r="E5" s="1">
        <v>1958</v>
      </c>
      <c r="F5" s="1">
        <v>786</v>
      </c>
      <c r="G5" s="1">
        <v>461</v>
      </c>
      <c r="H5" s="1">
        <v>563</v>
      </c>
      <c r="I5" s="1">
        <v>980</v>
      </c>
      <c r="J5" s="1">
        <v>921</v>
      </c>
      <c r="K5" s="1">
        <v>909</v>
      </c>
      <c r="L5" s="1">
        <v>310</v>
      </c>
      <c r="M5" s="1">
        <v>1219</v>
      </c>
      <c r="N5" s="1">
        <v>607</v>
      </c>
      <c r="O5" s="1">
        <f>SUM(C5:N5)</f>
        <v>9961</v>
      </c>
    </row>
    <row r="6" spans="1:15" ht="15.75" x14ac:dyDescent="0.25">
      <c r="A6" s="2"/>
      <c r="B6" s="10" t="s">
        <v>4</v>
      </c>
      <c r="C6" s="1">
        <f>SUM(C3:C5)</f>
        <v>2795</v>
      </c>
      <c r="D6" s="1">
        <f t="shared" ref="D6:N6" si="0">SUM(D3:D5)</f>
        <v>1698</v>
      </c>
      <c r="E6" s="1">
        <f t="shared" si="0"/>
        <v>4859</v>
      </c>
      <c r="F6" s="1">
        <f t="shared" si="0"/>
        <v>1985</v>
      </c>
      <c r="G6" s="1">
        <f t="shared" si="0"/>
        <v>1639</v>
      </c>
      <c r="H6" s="1">
        <f t="shared" si="0"/>
        <v>1975</v>
      </c>
      <c r="I6" s="1">
        <f t="shared" si="0"/>
        <v>2791</v>
      </c>
      <c r="J6" s="1">
        <f t="shared" si="0"/>
        <v>2912</v>
      </c>
      <c r="K6" s="1">
        <f t="shared" si="0"/>
        <v>2851</v>
      </c>
      <c r="L6" s="1">
        <f t="shared" si="0"/>
        <v>985</v>
      </c>
      <c r="M6" s="1">
        <f t="shared" si="0"/>
        <v>2899</v>
      </c>
      <c r="N6" s="1">
        <f t="shared" si="0"/>
        <v>1862</v>
      </c>
      <c r="O6" s="1">
        <f>SUM(O3:O5)</f>
        <v>29251</v>
      </c>
    </row>
  </sheetData>
  <mergeCells count="4">
    <mergeCell ref="A1:A2"/>
    <mergeCell ref="B1:B2"/>
    <mergeCell ref="C1:N1"/>
    <mergeCell ref="O1:O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69A1B-404B-47D7-A177-CFF0461FACE5}">
  <dimension ref="A1:C4"/>
  <sheetViews>
    <sheetView zoomScale="91" workbookViewId="0">
      <selection activeCell="C4" sqref="C4"/>
    </sheetView>
  </sheetViews>
  <sheetFormatPr defaultRowHeight="15" x14ac:dyDescent="0.25"/>
  <cols>
    <col min="2" max="2" width="32.42578125" customWidth="1"/>
    <col min="3" max="3" width="49.7109375" customWidth="1"/>
  </cols>
  <sheetData>
    <row r="1" spans="1:3" ht="15.75" x14ac:dyDescent="0.25">
      <c r="A1" s="1" t="s">
        <v>22</v>
      </c>
      <c r="B1" s="4" t="s">
        <v>23</v>
      </c>
      <c r="C1" s="4" t="s">
        <v>24</v>
      </c>
    </row>
    <row r="2" spans="1:3" ht="70.5" customHeight="1" x14ac:dyDescent="0.25">
      <c r="A2" s="1">
        <v>1</v>
      </c>
      <c r="B2" s="3" t="s">
        <v>25</v>
      </c>
      <c r="C2" s="11" t="s">
        <v>26</v>
      </c>
    </row>
    <row r="3" spans="1:3" ht="46.5" customHeight="1" x14ac:dyDescent="0.25">
      <c r="A3" s="1">
        <v>2</v>
      </c>
      <c r="B3" s="3" t="s">
        <v>27</v>
      </c>
      <c r="C3" s="11" t="s">
        <v>28</v>
      </c>
    </row>
    <row r="4" spans="1:3" ht="67.5" customHeight="1" x14ac:dyDescent="0.25">
      <c r="A4" s="1">
        <v>3</v>
      </c>
      <c r="B4" s="3" t="s">
        <v>29</v>
      </c>
      <c r="C4" s="11" t="s">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30AF1-FBCA-4039-8F56-FD582FB23596}">
  <dimension ref="B2:H34"/>
  <sheetViews>
    <sheetView tabSelected="1" workbookViewId="0">
      <selection activeCell="F5" sqref="F5:H16"/>
    </sheetView>
  </sheetViews>
  <sheetFormatPr defaultRowHeight="15" x14ac:dyDescent="0.25"/>
  <cols>
    <col min="2" max="2" width="13.140625" customWidth="1"/>
    <col min="4" max="4" width="13.42578125" customWidth="1"/>
    <col min="5" max="5" width="12.7109375" customWidth="1"/>
    <col min="6" max="8" width="11.85546875" bestFit="1" customWidth="1"/>
  </cols>
  <sheetData>
    <row r="2" spans="2:8" x14ac:dyDescent="0.25">
      <c r="B2" s="35" t="s">
        <v>1</v>
      </c>
      <c r="C2" s="37" t="s">
        <v>2</v>
      </c>
      <c r="D2" s="38" t="s">
        <v>31</v>
      </c>
      <c r="E2" s="35" t="s">
        <v>32</v>
      </c>
      <c r="F2" s="35" t="s">
        <v>33</v>
      </c>
      <c r="G2" s="35" t="s">
        <v>34</v>
      </c>
      <c r="H2" s="35" t="s">
        <v>35</v>
      </c>
    </row>
    <row r="3" spans="2:8" x14ac:dyDescent="0.25">
      <c r="B3" s="35"/>
      <c r="C3" s="37"/>
      <c r="D3" s="35"/>
      <c r="E3" s="35"/>
      <c r="F3" s="35"/>
      <c r="G3" s="35"/>
      <c r="H3" s="35"/>
    </row>
    <row r="4" spans="2:8" x14ac:dyDescent="0.25">
      <c r="B4" s="35"/>
      <c r="C4" s="37"/>
      <c r="D4" s="35"/>
      <c r="E4" s="35"/>
      <c r="F4" s="35"/>
      <c r="G4" s="35"/>
      <c r="H4" s="35"/>
    </row>
    <row r="5" spans="2:8" ht="15.75" x14ac:dyDescent="0.25">
      <c r="B5" s="6" t="s">
        <v>11</v>
      </c>
      <c r="C5" s="6">
        <v>801731</v>
      </c>
      <c r="D5" s="1">
        <v>2795</v>
      </c>
      <c r="E5" s="1">
        <f>D5/C5</f>
        <v>3.4862067202091475E-3</v>
      </c>
      <c r="F5" s="13">
        <f>$G$5 + 3 * SQRT(($G$5 * (1 - $G$5)) / C5)</f>
        <v>3.4324752778621156E-3</v>
      </c>
      <c r="G5" s="13">
        <f>$D$17/$C$17</f>
        <v>3.2420129230529829E-3</v>
      </c>
      <c r="H5" s="13">
        <f>$G$5 - 3 * SQRT(($G$5 * (1 - $G$5)) / C5)</f>
        <v>3.0515505682438501E-3</v>
      </c>
    </row>
    <row r="6" spans="2:8" ht="15.75" x14ac:dyDescent="0.25">
      <c r="B6" s="6" t="s">
        <v>12</v>
      </c>
      <c r="C6" s="6">
        <v>743700</v>
      </c>
      <c r="D6" s="1">
        <v>1698</v>
      </c>
      <c r="E6" s="1">
        <f t="shared" ref="E6:E15" si="0">D6/C6</f>
        <v>2.2831787010891488E-3</v>
      </c>
      <c r="F6" s="13">
        <f t="shared" ref="F6:F16" si="1">$G$5 + 3 * SQRT(($G$5 * (1 - $G$5)) / C6)</f>
        <v>3.4397666135082094E-3</v>
      </c>
      <c r="G6" s="13">
        <f t="shared" ref="G6:G15" si="2">$D$17/$C$17</f>
        <v>3.2420129230529829E-3</v>
      </c>
      <c r="H6" s="13">
        <f t="shared" ref="H6:H16" si="3">$G$5 - 3 * SQRT(($G$5 * (1 - $G$5)) / C6)</f>
        <v>3.0442592325977563E-3</v>
      </c>
    </row>
    <row r="7" spans="2:8" ht="15.75" x14ac:dyDescent="0.25">
      <c r="B7" s="6" t="s">
        <v>13</v>
      </c>
      <c r="C7" s="6">
        <v>984275</v>
      </c>
      <c r="D7" s="1">
        <v>4859</v>
      </c>
      <c r="E7" s="1">
        <f t="shared" si="0"/>
        <v>4.9366284828935006E-3</v>
      </c>
      <c r="F7" s="13">
        <f t="shared" si="1"/>
        <v>3.4139087210758117E-3</v>
      </c>
      <c r="G7" s="13">
        <f t="shared" si="2"/>
        <v>3.2420129230529829E-3</v>
      </c>
      <c r="H7" s="13">
        <f t="shared" si="3"/>
        <v>3.070117125030154E-3</v>
      </c>
    </row>
    <row r="8" spans="2:8" ht="15.75" x14ac:dyDescent="0.25">
      <c r="B8" s="6" t="s">
        <v>14</v>
      </c>
      <c r="C8" s="6">
        <v>476237</v>
      </c>
      <c r="D8" s="1">
        <v>1985</v>
      </c>
      <c r="E8" s="1">
        <f t="shared" si="0"/>
        <v>4.1680927773356542E-3</v>
      </c>
      <c r="F8" s="13">
        <f t="shared" si="1"/>
        <v>3.489135213669265E-3</v>
      </c>
      <c r="G8" s="13">
        <f t="shared" si="2"/>
        <v>3.2420129230529829E-3</v>
      </c>
      <c r="H8" s="13">
        <f t="shared" si="3"/>
        <v>2.9948906324367007E-3</v>
      </c>
    </row>
    <row r="9" spans="2:8" ht="15.75" x14ac:dyDescent="0.25">
      <c r="B9" s="6" t="s">
        <v>15</v>
      </c>
      <c r="C9" s="6">
        <v>767483</v>
      </c>
      <c r="D9" s="1">
        <v>1639</v>
      </c>
      <c r="E9" s="1">
        <f t="shared" si="0"/>
        <v>2.1355521881266425E-3</v>
      </c>
      <c r="F9" s="13">
        <f t="shared" si="1"/>
        <v>3.4366784750040538E-3</v>
      </c>
      <c r="G9" s="13">
        <f t="shared" si="2"/>
        <v>3.2420129230529829E-3</v>
      </c>
      <c r="H9" s="13">
        <f t="shared" si="3"/>
        <v>3.047347371101912E-3</v>
      </c>
    </row>
    <row r="10" spans="2:8" ht="15.75" x14ac:dyDescent="0.25">
      <c r="B10" s="6" t="s">
        <v>16</v>
      </c>
      <c r="C10" s="6">
        <v>711499</v>
      </c>
      <c r="D10" s="1">
        <v>1975</v>
      </c>
      <c r="E10" s="1">
        <f t="shared" si="0"/>
        <v>2.775829621686046E-3</v>
      </c>
      <c r="F10" s="13">
        <f t="shared" si="1"/>
        <v>3.4441920611220042E-3</v>
      </c>
      <c r="G10" s="13">
        <f t="shared" si="2"/>
        <v>3.2420129230529829E-3</v>
      </c>
      <c r="H10" s="13">
        <f t="shared" si="3"/>
        <v>3.0398337849839615E-3</v>
      </c>
    </row>
    <row r="11" spans="2:8" ht="15.75" x14ac:dyDescent="0.25">
      <c r="B11" s="6" t="s">
        <v>17</v>
      </c>
      <c r="C11" s="6">
        <v>726900</v>
      </c>
      <c r="D11" s="1">
        <v>2791</v>
      </c>
      <c r="E11" s="1">
        <f t="shared" si="0"/>
        <v>3.8395927913055443E-3</v>
      </c>
      <c r="F11" s="13">
        <f t="shared" si="1"/>
        <v>3.4420387862773246E-3</v>
      </c>
      <c r="G11" s="13">
        <f t="shared" si="2"/>
        <v>3.2420129230529829E-3</v>
      </c>
      <c r="H11" s="13">
        <f t="shared" si="3"/>
        <v>3.0419870598286411E-3</v>
      </c>
    </row>
    <row r="12" spans="2:8" ht="15.75" x14ac:dyDescent="0.25">
      <c r="B12" s="6" t="s">
        <v>18</v>
      </c>
      <c r="C12" s="6">
        <v>892796</v>
      </c>
      <c r="D12" s="1">
        <v>2912</v>
      </c>
      <c r="E12" s="1">
        <f t="shared" si="0"/>
        <v>3.2616633587068044E-3</v>
      </c>
      <c r="F12" s="13">
        <f t="shared" si="1"/>
        <v>3.4225005229694392E-3</v>
      </c>
      <c r="G12" s="13">
        <f t="shared" si="2"/>
        <v>3.2420129230529829E-3</v>
      </c>
      <c r="H12" s="13">
        <f t="shared" si="3"/>
        <v>3.0615253231365265E-3</v>
      </c>
    </row>
    <row r="13" spans="2:8" ht="15.75" x14ac:dyDescent="0.25">
      <c r="B13" s="6" t="s">
        <v>5</v>
      </c>
      <c r="C13" s="6">
        <v>781360</v>
      </c>
      <c r="D13" s="1">
        <v>2851</v>
      </c>
      <c r="E13" s="1">
        <f t="shared" si="0"/>
        <v>3.6487662537114775E-3</v>
      </c>
      <c r="F13" s="13">
        <f t="shared" si="1"/>
        <v>3.434942095031986E-3</v>
      </c>
      <c r="G13" s="13">
        <f t="shared" si="2"/>
        <v>3.2420129230529829E-3</v>
      </c>
      <c r="H13" s="13">
        <f t="shared" si="3"/>
        <v>3.0490837510739797E-3</v>
      </c>
    </row>
    <row r="14" spans="2:8" ht="15.75" x14ac:dyDescent="0.25">
      <c r="B14" s="1" t="s">
        <v>6</v>
      </c>
      <c r="C14" s="6">
        <v>552177</v>
      </c>
      <c r="D14" s="1">
        <v>985</v>
      </c>
      <c r="E14" s="1">
        <f t="shared" si="0"/>
        <v>1.7838482950213428E-3</v>
      </c>
      <c r="F14" s="13">
        <f t="shared" si="1"/>
        <v>3.4715137904561349E-3</v>
      </c>
      <c r="G14" s="13">
        <f t="shared" si="2"/>
        <v>3.2420129230529829E-3</v>
      </c>
      <c r="H14" s="13">
        <f t="shared" si="3"/>
        <v>3.0125120556498308E-3</v>
      </c>
    </row>
    <row r="15" spans="2:8" ht="15.75" x14ac:dyDescent="0.25">
      <c r="B15" s="1" t="s">
        <v>7</v>
      </c>
      <c r="C15" s="6">
        <v>801369</v>
      </c>
      <c r="D15" s="1">
        <v>2899</v>
      </c>
      <c r="E15" s="1">
        <f t="shared" si="0"/>
        <v>3.6175594513888111E-3</v>
      </c>
      <c r="F15" s="13">
        <f t="shared" si="1"/>
        <v>3.4325182914974398E-3</v>
      </c>
      <c r="G15" s="13">
        <f t="shared" si="2"/>
        <v>3.2420129230529829E-3</v>
      </c>
      <c r="H15" s="13">
        <f t="shared" si="3"/>
        <v>3.0515075546085259E-3</v>
      </c>
    </row>
    <row r="16" spans="2:8" ht="15.75" x14ac:dyDescent="0.25">
      <c r="B16" s="1" t="s">
        <v>19</v>
      </c>
      <c r="C16" s="6">
        <v>782954</v>
      </c>
      <c r="D16" s="1">
        <v>1862</v>
      </c>
      <c r="E16" s="1">
        <f>D16/C16</f>
        <v>2.3781729194818596E-3</v>
      </c>
      <c r="F16" s="13">
        <f t="shared" si="1"/>
        <v>3.4347456047000404E-3</v>
      </c>
      <c r="G16" s="13">
        <f t="shared" ref="G16" si="4">$D$17/$C$17</f>
        <v>3.2420129230529829E-3</v>
      </c>
      <c r="H16" s="13">
        <f t="shared" si="3"/>
        <v>3.0492802414059253E-3</v>
      </c>
    </row>
    <row r="17" spans="2:6" ht="15.75" x14ac:dyDescent="0.25">
      <c r="B17" s="1" t="s">
        <v>4</v>
      </c>
      <c r="C17" s="1">
        <f>SUM(C5:C16)</f>
        <v>9022481</v>
      </c>
      <c r="D17" s="1">
        <f>SUM(D5:D16)</f>
        <v>29251</v>
      </c>
      <c r="E17" s="12">
        <f>SUM(E13:E16)</f>
        <v>1.1428346919603491E-2</v>
      </c>
    </row>
    <row r="18" spans="2:6" ht="15.75" x14ac:dyDescent="0.25">
      <c r="B18" s="5" t="s">
        <v>36</v>
      </c>
      <c r="C18" s="14">
        <f>AVERAGE(C5:C16)</f>
        <v>751873.41666666663</v>
      </c>
      <c r="D18" s="14">
        <f>AVERAGE(D5:D16)</f>
        <v>2437.5833333333335</v>
      </c>
      <c r="E18" s="14">
        <f>AVERAGE(E5:E16)</f>
        <v>3.1929242967463317E-3</v>
      </c>
    </row>
    <row r="22" spans="2:6" ht="15.75" x14ac:dyDescent="0.25">
      <c r="B22" s="2" t="s">
        <v>1</v>
      </c>
      <c r="C22" s="2" t="s">
        <v>32</v>
      </c>
      <c r="D22" s="1" t="s">
        <v>33</v>
      </c>
      <c r="E22" s="1" t="s">
        <v>34</v>
      </c>
      <c r="F22" s="1" t="s">
        <v>35</v>
      </c>
    </row>
    <row r="23" spans="2:6" ht="15.75" x14ac:dyDescent="0.25">
      <c r="B23" s="16">
        <v>44927</v>
      </c>
      <c r="C23" s="1">
        <v>3.4862067202091475E-3</v>
      </c>
      <c r="D23" s="13">
        <v>3.2987883618816379E-3</v>
      </c>
      <c r="E23" s="13">
        <v>3.2420129230529829E-3</v>
      </c>
      <c r="F23" s="13">
        <v>3.1852374842243278E-3</v>
      </c>
    </row>
    <row r="24" spans="2:6" ht="15.75" x14ac:dyDescent="0.25">
      <c r="B24" s="16">
        <v>44958</v>
      </c>
      <c r="C24" s="1">
        <v>2.2831787010891488E-3</v>
      </c>
      <c r="D24" s="13">
        <v>3.2987883618816379E-3</v>
      </c>
      <c r="E24" s="13">
        <v>3.2420129230529829E-3</v>
      </c>
      <c r="F24" s="13">
        <v>3.1852374842243278E-3</v>
      </c>
    </row>
    <row r="25" spans="2:6" ht="15.75" x14ac:dyDescent="0.25">
      <c r="B25" s="16">
        <v>44986</v>
      </c>
      <c r="C25" s="1">
        <v>4.9366284828935006E-3</v>
      </c>
      <c r="D25" s="13">
        <v>3.2987883618816379E-3</v>
      </c>
      <c r="E25" s="13">
        <v>3.2420129230529829E-3</v>
      </c>
      <c r="F25" s="13">
        <v>3.1852374842243278E-3</v>
      </c>
    </row>
    <row r="26" spans="2:6" ht="15.75" x14ac:dyDescent="0.25">
      <c r="B26" s="16">
        <v>45017</v>
      </c>
      <c r="C26" s="1">
        <v>4.1680927773356542E-3</v>
      </c>
      <c r="D26" s="13">
        <v>3.2987883618816379E-3</v>
      </c>
      <c r="E26" s="13">
        <v>3.2420129230529829E-3</v>
      </c>
      <c r="F26" s="13">
        <v>3.1852374842243278E-3</v>
      </c>
    </row>
    <row r="27" spans="2:6" ht="15.75" x14ac:dyDescent="0.25">
      <c r="B27" s="16" t="s">
        <v>39</v>
      </c>
      <c r="C27" s="1">
        <v>2.1355521881266425E-3</v>
      </c>
      <c r="D27" s="13">
        <v>3.2987883618816379E-3</v>
      </c>
      <c r="E27" s="13">
        <v>3.2420129230529829E-3</v>
      </c>
      <c r="F27" s="13">
        <v>3.1852374842243278E-3</v>
      </c>
    </row>
    <row r="28" spans="2:6" ht="15.75" x14ac:dyDescent="0.25">
      <c r="B28" s="16">
        <v>45078</v>
      </c>
      <c r="C28" s="1">
        <v>2.775829621686046E-3</v>
      </c>
      <c r="D28" s="13">
        <v>3.2987883618816379E-3</v>
      </c>
      <c r="E28" s="13">
        <v>3.2420129230529829E-3</v>
      </c>
      <c r="F28" s="13">
        <v>3.1852374842243278E-3</v>
      </c>
    </row>
    <row r="29" spans="2:6" ht="15.75" x14ac:dyDescent="0.25">
      <c r="B29" s="16">
        <v>45108</v>
      </c>
      <c r="C29" s="1">
        <v>3.8395927913055443E-3</v>
      </c>
      <c r="D29" s="13">
        <v>3.2987883618816379E-3</v>
      </c>
      <c r="E29" s="13">
        <v>3.2420129230529829E-3</v>
      </c>
      <c r="F29" s="13">
        <v>3.1852374842243278E-3</v>
      </c>
    </row>
    <row r="30" spans="2:6" ht="15.75" x14ac:dyDescent="0.25">
      <c r="B30" s="2" t="s">
        <v>38</v>
      </c>
      <c r="C30" s="1">
        <v>3.2616633587068044E-3</v>
      </c>
      <c r="D30" s="13">
        <v>3.2987883618816379E-3</v>
      </c>
      <c r="E30" s="13">
        <v>3.2420129230529829E-3</v>
      </c>
      <c r="F30" s="13">
        <v>3.1852374842243278E-3</v>
      </c>
    </row>
    <row r="31" spans="2:6" ht="15.75" x14ac:dyDescent="0.25">
      <c r="B31" s="15">
        <v>45170</v>
      </c>
      <c r="C31" s="1">
        <v>3.6487662537114775E-3</v>
      </c>
      <c r="D31" s="13">
        <v>3.2987883618816379E-3</v>
      </c>
      <c r="E31" s="13">
        <v>3.2420129230529829E-3</v>
      </c>
      <c r="F31" s="13">
        <v>3.1852374842243278E-3</v>
      </c>
    </row>
    <row r="32" spans="2:6" ht="15.75" x14ac:dyDescent="0.25">
      <c r="B32" s="15" t="s">
        <v>37</v>
      </c>
      <c r="C32" s="1">
        <v>1.7838482950213428E-3</v>
      </c>
      <c r="D32" s="13">
        <v>3.2987883618816379E-3</v>
      </c>
      <c r="E32" s="13">
        <v>3.2420129230529829E-3</v>
      </c>
      <c r="F32" s="13">
        <v>3.1852374842243278E-3</v>
      </c>
    </row>
    <row r="33" spans="2:6" ht="15.75" x14ac:dyDescent="0.25">
      <c r="B33" s="15">
        <v>45231</v>
      </c>
      <c r="C33" s="1">
        <v>3.6175594513888111E-3</v>
      </c>
      <c r="D33" s="13">
        <v>3.2987883618816379E-3</v>
      </c>
      <c r="E33" s="13">
        <v>3.2420129230529829E-3</v>
      </c>
      <c r="F33" s="13">
        <v>3.1852374842243278E-3</v>
      </c>
    </row>
    <row r="34" spans="2:6" ht="15.75" x14ac:dyDescent="0.25">
      <c r="B34" s="15" t="s">
        <v>40</v>
      </c>
      <c r="C34" s="1">
        <v>2.3781729194818596E-3</v>
      </c>
      <c r="D34" s="13">
        <v>3.2987883618816379E-3</v>
      </c>
      <c r="E34" s="13">
        <v>3.2420129230529829E-3</v>
      </c>
      <c r="F34" s="13">
        <v>3.1852374842243278E-3</v>
      </c>
    </row>
  </sheetData>
  <mergeCells count="7">
    <mergeCell ref="H2:H4"/>
    <mergeCell ref="B2:B4"/>
    <mergeCell ref="C2:C4"/>
    <mergeCell ref="D2:D4"/>
    <mergeCell ref="E2:E4"/>
    <mergeCell ref="F2:F4"/>
    <mergeCell ref="G2:G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24D3E-9041-4AAC-B82E-6672057C996C}">
  <dimension ref="A4:E8"/>
  <sheetViews>
    <sheetView workbookViewId="0">
      <selection activeCell="E18" sqref="E18"/>
    </sheetView>
  </sheetViews>
  <sheetFormatPr defaultRowHeight="15" x14ac:dyDescent="0.25"/>
  <cols>
    <col min="1" max="1" width="21.5703125" customWidth="1"/>
    <col min="2" max="2" width="21.140625" customWidth="1"/>
    <col min="3" max="3" width="17.28515625" customWidth="1"/>
    <col min="4" max="4" width="20.42578125" customWidth="1"/>
    <col min="5" max="5" width="20.28515625" customWidth="1"/>
  </cols>
  <sheetData>
    <row r="4" spans="1:5" ht="15.75" x14ac:dyDescent="0.25">
      <c r="A4" s="1" t="s">
        <v>41</v>
      </c>
      <c r="B4" s="1" t="s">
        <v>42</v>
      </c>
      <c r="C4" s="6" t="s">
        <v>43</v>
      </c>
      <c r="D4" s="6" t="s">
        <v>44</v>
      </c>
      <c r="E4" s="6" t="s">
        <v>45</v>
      </c>
    </row>
    <row r="5" spans="1:5" ht="15.75" x14ac:dyDescent="0.25">
      <c r="A5" s="9" t="s">
        <v>8</v>
      </c>
      <c r="B5" s="6">
        <v>9250</v>
      </c>
      <c r="C5" s="6">
        <f>B5</f>
        <v>9250</v>
      </c>
      <c r="D5" s="19">
        <f>B5/$C$8</f>
        <v>0.31622850500837579</v>
      </c>
      <c r="E5" s="20">
        <f>D5</f>
        <v>0.31622850500837579</v>
      </c>
    </row>
    <row r="6" spans="1:5" ht="15.75" x14ac:dyDescent="0.25">
      <c r="A6" s="9" t="s">
        <v>9</v>
      </c>
      <c r="B6" s="6">
        <v>10040</v>
      </c>
      <c r="C6" s="6">
        <f>C5+B6</f>
        <v>19290</v>
      </c>
      <c r="D6" s="19">
        <f t="shared" ref="D6:D7" si="0">B6/$C$8</f>
        <v>0.34323612867936137</v>
      </c>
      <c r="E6" s="20">
        <f>E5+D6</f>
        <v>0.65946463368773722</v>
      </c>
    </row>
    <row r="7" spans="1:5" ht="15.75" x14ac:dyDescent="0.25">
      <c r="A7" s="9" t="s">
        <v>10</v>
      </c>
      <c r="B7" s="6">
        <v>9961</v>
      </c>
      <c r="C7" s="6">
        <f t="shared" ref="C7" si="1">C6+B7</f>
        <v>29251</v>
      </c>
      <c r="D7" s="19">
        <f t="shared" si="0"/>
        <v>0.34053536631226283</v>
      </c>
      <c r="E7" s="20">
        <f>E6+D7</f>
        <v>1</v>
      </c>
    </row>
    <row r="8" spans="1:5" x14ac:dyDescent="0.25">
      <c r="C8">
        <f>C7+B8</f>
        <v>29251</v>
      </c>
      <c r="E8" s="21">
        <f>E7+D8</f>
        <v>1</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4C6D0-1CE5-4767-8832-99B26B156722}">
  <dimension ref="A1"/>
  <sheetViews>
    <sheetView workbookViewId="0">
      <selection activeCell="N8" sqref="N8"/>
    </sheetView>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8CF48-2B18-4CD7-B3E7-7B9DAF535013}">
  <dimension ref="B3:F13"/>
  <sheetViews>
    <sheetView topLeftCell="B1" workbookViewId="0">
      <selection activeCell="H6" sqref="H6"/>
    </sheetView>
  </sheetViews>
  <sheetFormatPr defaultRowHeight="15" x14ac:dyDescent="0.25"/>
  <cols>
    <col min="2" max="2" width="5.42578125" customWidth="1"/>
    <col min="3" max="3" width="18" customWidth="1"/>
    <col min="4" max="4" width="27.140625" customWidth="1"/>
    <col min="5" max="5" width="19.5703125" customWidth="1"/>
    <col min="6" max="6" width="53.42578125" customWidth="1"/>
  </cols>
  <sheetData>
    <row r="3" spans="2:6" ht="15.75" x14ac:dyDescent="0.25">
      <c r="B3" s="17" t="s">
        <v>22</v>
      </c>
      <c r="C3" s="17" t="s">
        <v>46</v>
      </c>
      <c r="D3" s="17" t="s">
        <v>47</v>
      </c>
      <c r="E3" s="17" t="s">
        <v>48</v>
      </c>
      <c r="F3" s="17" t="s">
        <v>49</v>
      </c>
    </row>
    <row r="4" spans="2:6" ht="34.5" customHeight="1" x14ac:dyDescent="0.25">
      <c r="B4" s="37">
        <v>1</v>
      </c>
      <c r="C4" s="37" t="s">
        <v>50</v>
      </c>
      <c r="D4" s="11" t="s">
        <v>51</v>
      </c>
      <c r="E4" s="11" t="s">
        <v>54</v>
      </c>
      <c r="F4" s="11" t="s">
        <v>56</v>
      </c>
    </row>
    <row r="5" spans="2:6" ht="54" customHeight="1" x14ac:dyDescent="0.25">
      <c r="B5" s="37"/>
      <c r="C5" s="37"/>
      <c r="D5" s="11" t="s">
        <v>52</v>
      </c>
      <c r="E5" s="11" t="s">
        <v>55</v>
      </c>
      <c r="F5" s="11" t="s">
        <v>57</v>
      </c>
    </row>
    <row r="6" spans="2:6" ht="61.5" customHeight="1" x14ac:dyDescent="0.25">
      <c r="B6" s="37"/>
      <c r="C6" s="37"/>
      <c r="D6" s="22" t="s">
        <v>53</v>
      </c>
      <c r="E6" s="17" t="s">
        <v>82</v>
      </c>
      <c r="F6" s="11" t="s">
        <v>58</v>
      </c>
    </row>
    <row r="7" spans="2:6" ht="52.5" customHeight="1" x14ac:dyDescent="0.25">
      <c r="B7" s="37">
        <v>2</v>
      </c>
      <c r="C7" s="37" t="s">
        <v>59</v>
      </c>
      <c r="D7" s="11" t="s">
        <v>60</v>
      </c>
      <c r="E7" s="11" t="s">
        <v>63</v>
      </c>
      <c r="F7" s="11" t="s">
        <v>66</v>
      </c>
    </row>
    <row r="8" spans="2:6" ht="51.75" customHeight="1" x14ac:dyDescent="0.25">
      <c r="B8" s="37"/>
      <c r="C8" s="37"/>
      <c r="D8" s="11" t="s">
        <v>61</v>
      </c>
      <c r="E8" s="11" t="s">
        <v>64</v>
      </c>
      <c r="F8" s="11" t="s">
        <v>67</v>
      </c>
    </row>
    <row r="9" spans="2:6" ht="71.25" customHeight="1" x14ac:dyDescent="0.25">
      <c r="B9" s="37"/>
      <c r="C9" s="37"/>
      <c r="D9" s="11" t="s">
        <v>62</v>
      </c>
      <c r="E9" s="11" t="s">
        <v>65</v>
      </c>
      <c r="F9" s="11" t="s">
        <v>68</v>
      </c>
    </row>
    <row r="10" spans="2:6" ht="55.5" customHeight="1" x14ac:dyDescent="0.25">
      <c r="B10" s="17">
        <v>3</v>
      </c>
      <c r="C10" s="17" t="s">
        <v>69</v>
      </c>
      <c r="D10" s="11" t="s">
        <v>70</v>
      </c>
      <c r="E10" s="11" t="s">
        <v>71</v>
      </c>
      <c r="F10" s="11" t="s">
        <v>72</v>
      </c>
    </row>
    <row r="11" spans="2:6" ht="54.75" customHeight="1" x14ac:dyDescent="0.25">
      <c r="B11" s="37">
        <v>4</v>
      </c>
      <c r="C11" s="37" t="s">
        <v>73</v>
      </c>
      <c r="D11" s="11" t="s">
        <v>74</v>
      </c>
      <c r="E11" s="11" t="s">
        <v>77</v>
      </c>
      <c r="F11" s="11" t="s">
        <v>80</v>
      </c>
    </row>
    <row r="12" spans="2:6" ht="60.75" customHeight="1" x14ac:dyDescent="0.25">
      <c r="B12" s="37"/>
      <c r="C12" s="37"/>
      <c r="D12" s="11" t="s">
        <v>75</v>
      </c>
      <c r="E12" s="11" t="s">
        <v>78</v>
      </c>
      <c r="F12" s="11" t="s">
        <v>83</v>
      </c>
    </row>
    <row r="13" spans="2:6" ht="46.5" customHeight="1" x14ac:dyDescent="0.25">
      <c r="B13" s="37"/>
      <c r="C13" s="37"/>
      <c r="D13" s="11" t="s">
        <v>76</v>
      </c>
      <c r="E13" s="11" t="s">
        <v>79</v>
      </c>
      <c r="F13" s="11" t="s">
        <v>81</v>
      </c>
    </row>
  </sheetData>
  <mergeCells count="6">
    <mergeCell ref="C4:C6"/>
    <mergeCell ref="B7:B9"/>
    <mergeCell ref="C7:C9"/>
    <mergeCell ref="B11:B13"/>
    <mergeCell ref="C11:C13"/>
    <mergeCell ref="B4:B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F4068-72FC-47CD-BDBB-708BC77F9C5E}">
  <dimension ref="B2:D7"/>
  <sheetViews>
    <sheetView topLeftCell="C1" zoomScale="92" zoomScaleNormal="40" workbookViewId="0">
      <selection activeCell="D1" sqref="D1"/>
    </sheetView>
  </sheetViews>
  <sheetFormatPr defaultRowHeight="15" x14ac:dyDescent="0.25"/>
  <cols>
    <col min="2" max="2" width="9.140625" customWidth="1"/>
    <col min="3" max="3" width="19.5703125" customWidth="1"/>
    <col min="4" max="4" width="89.28515625" customWidth="1"/>
  </cols>
  <sheetData>
    <row r="2" spans="2:4" ht="15.75" x14ac:dyDescent="0.25">
      <c r="B2" s="1" t="s">
        <v>0</v>
      </c>
      <c r="C2" s="18" t="s">
        <v>84</v>
      </c>
      <c r="D2" s="1" t="s">
        <v>85</v>
      </c>
    </row>
    <row r="3" spans="2:4" ht="134.25" customHeight="1" x14ac:dyDescent="0.25">
      <c r="B3" s="1" t="s">
        <v>86</v>
      </c>
      <c r="C3" s="23" t="s">
        <v>87</v>
      </c>
      <c r="D3" s="24" t="s">
        <v>96</v>
      </c>
    </row>
    <row r="4" spans="2:4" ht="120.75" customHeight="1" x14ac:dyDescent="0.25">
      <c r="B4" s="1" t="s">
        <v>88</v>
      </c>
      <c r="C4" s="17" t="s">
        <v>89</v>
      </c>
      <c r="D4" s="24" t="s">
        <v>99</v>
      </c>
    </row>
    <row r="5" spans="2:4" ht="154.5" customHeight="1" x14ac:dyDescent="0.25">
      <c r="B5" s="1" t="s">
        <v>90</v>
      </c>
      <c r="C5" s="23" t="s">
        <v>91</v>
      </c>
      <c r="D5" s="24" t="s">
        <v>100</v>
      </c>
    </row>
    <row r="6" spans="2:4" ht="127.5" customHeight="1" x14ac:dyDescent="0.25">
      <c r="B6" s="1" t="s">
        <v>92</v>
      </c>
      <c r="C6" s="23" t="s">
        <v>93</v>
      </c>
      <c r="D6" s="24" t="s">
        <v>98</v>
      </c>
    </row>
    <row r="7" spans="2:4" ht="141.75" customHeight="1" x14ac:dyDescent="0.25">
      <c r="B7" s="1" t="s">
        <v>94</v>
      </c>
      <c r="C7" s="23" t="s">
        <v>95</v>
      </c>
      <c r="D7" s="24" t="s">
        <v>97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97BE3-6137-4C3F-BE2F-C83A1605B57B}">
  <dimension ref="B2:G16"/>
  <sheetViews>
    <sheetView workbookViewId="0">
      <selection activeCell="G16" sqref="G16"/>
    </sheetView>
  </sheetViews>
  <sheetFormatPr defaultRowHeight="15" x14ac:dyDescent="0.25"/>
  <cols>
    <col min="2" max="2" width="15.28515625" customWidth="1"/>
    <col min="3" max="3" width="18.140625" customWidth="1"/>
    <col min="4" max="4" width="16.28515625" customWidth="1"/>
    <col min="5" max="5" width="14.28515625" customWidth="1"/>
    <col min="6" max="6" width="13.5703125" customWidth="1"/>
    <col min="7" max="7" width="16" customWidth="1"/>
  </cols>
  <sheetData>
    <row r="2" spans="2:7" ht="31.5" x14ac:dyDescent="0.25">
      <c r="B2" s="26" t="s">
        <v>101</v>
      </c>
      <c r="C2" s="26" t="s">
        <v>102</v>
      </c>
      <c r="D2" s="26" t="s">
        <v>103</v>
      </c>
      <c r="E2" s="1" t="s">
        <v>104</v>
      </c>
      <c r="F2" s="1" t="s">
        <v>105</v>
      </c>
      <c r="G2" s="1" t="s">
        <v>106</v>
      </c>
    </row>
    <row r="3" spans="2:7" ht="15.75" x14ac:dyDescent="0.25">
      <c r="B3" s="6" t="s">
        <v>11</v>
      </c>
      <c r="C3" s="6">
        <v>801731</v>
      </c>
      <c r="D3" s="6">
        <v>2795</v>
      </c>
      <c r="E3" s="2">
        <f>D3/(C3*3)</f>
        <v>1.1620689067363824E-3</v>
      </c>
      <c r="F3" s="2">
        <f>E3*1000000</f>
        <v>1162.0689067363824</v>
      </c>
      <c r="G3" s="25">
        <f>_xlfn.NORM.S.INV((1000000-F3)/1000000)+1.5</f>
        <v>4.5453446880693757</v>
      </c>
    </row>
    <row r="4" spans="2:7" ht="15.75" x14ac:dyDescent="0.25">
      <c r="B4" s="6" t="s">
        <v>12</v>
      </c>
      <c r="C4" s="6">
        <v>743700</v>
      </c>
      <c r="D4" s="6">
        <v>1698</v>
      </c>
      <c r="E4" s="2">
        <f t="shared" ref="E4:E14" si="0">D4/(C4*3)</f>
        <v>7.6105956702971628E-4</v>
      </c>
      <c r="F4" s="2">
        <f t="shared" ref="F4:F14" si="1">E4*1000000</f>
        <v>761.05956702971628</v>
      </c>
      <c r="G4" s="25">
        <f t="shared" ref="G4:G14" si="2">_xlfn.NORM.S.INV((1000000-F4)/1000000)+1.5</f>
        <v>4.6704330330831807</v>
      </c>
    </row>
    <row r="5" spans="2:7" ht="15.75" x14ac:dyDescent="0.25">
      <c r="B5" s="6" t="s">
        <v>13</v>
      </c>
      <c r="C5" s="6">
        <v>984275</v>
      </c>
      <c r="D5" s="6">
        <v>4859</v>
      </c>
      <c r="E5" s="2">
        <f t="shared" si="0"/>
        <v>1.6455428276311668E-3</v>
      </c>
      <c r="F5" s="2">
        <f t="shared" si="1"/>
        <v>1645.5428276311668</v>
      </c>
      <c r="G5" s="25">
        <f t="shared" si="2"/>
        <v>4.4391548832843224</v>
      </c>
    </row>
    <row r="6" spans="2:7" ht="15.75" x14ac:dyDescent="0.25">
      <c r="B6" s="6" t="s">
        <v>14</v>
      </c>
      <c r="C6" s="6">
        <v>476237</v>
      </c>
      <c r="D6" s="6">
        <v>1985</v>
      </c>
      <c r="E6" s="2">
        <f t="shared" si="0"/>
        <v>1.3893642591118849E-3</v>
      </c>
      <c r="F6" s="2">
        <f t="shared" si="1"/>
        <v>1389.3642591118848</v>
      </c>
      <c r="G6" s="25">
        <f t="shared" si="2"/>
        <v>4.4912116235575787</v>
      </c>
    </row>
    <row r="7" spans="2:7" ht="15.75" x14ac:dyDescent="0.25">
      <c r="B7" s="6" t="s">
        <v>15</v>
      </c>
      <c r="C7" s="6">
        <v>767483</v>
      </c>
      <c r="D7" s="6">
        <v>1639</v>
      </c>
      <c r="E7" s="2">
        <f t="shared" si="0"/>
        <v>7.1185072937554746E-4</v>
      </c>
      <c r="F7" s="2">
        <f t="shared" si="1"/>
        <v>711.85072937554742</v>
      </c>
      <c r="G7" s="25">
        <f t="shared" si="2"/>
        <v>4.6898023118834011</v>
      </c>
    </row>
    <row r="8" spans="2:7" ht="15.75" x14ac:dyDescent="0.25">
      <c r="B8" s="6" t="s">
        <v>16</v>
      </c>
      <c r="C8" s="6">
        <v>711499</v>
      </c>
      <c r="D8" s="6">
        <v>1975</v>
      </c>
      <c r="E8" s="2">
        <f t="shared" si="0"/>
        <v>9.2527654056201534E-4</v>
      </c>
      <c r="F8" s="2">
        <f t="shared" si="1"/>
        <v>925.27654056201538</v>
      </c>
      <c r="G8" s="25">
        <f t="shared" si="2"/>
        <v>4.6132243154325856</v>
      </c>
    </row>
    <row r="9" spans="2:7" ht="15.75" x14ac:dyDescent="0.25">
      <c r="B9" s="6" t="s">
        <v>17</v>
      </c>
      <c r="C9" s="6">
        <v>726900</v>
      </c>
      <c r="D9" s="6">
        <v>2791</v>
      </c>
      <c r="E9" s="2">
        <f t="shared" si="0"/>
        <v>1.2798642637685148E-3</v>
      </c>
      <c r="F9" s="2">
        <f t="shared" si="1"/>
        <v>1279.8642637685148</v>
      </c>
      <c r="G9" s="25">
        <f t="shared" si="2"/>
        <v>4.5161899481423928</v>
      </c>
    </row>
    <row r="10" spans="2:7" ht="15.75" x14ac:dyDescent="0.25">
      <c r="B10" s="6" t="s">
        <v>18</v>
      </c>
      <c r="C10" s="6">
        <v>892796</v>
      </c>
      <c r="D10" s="6">
        <v>2912</v>
      </c>
      <c r="E10" s="2">
        <f t="shared" si="0"/>
        <v>1.0872211195689348E-3</v>
      </c>
      <c r="F10" s="2">
        <f t="shared" si="1"/>
        <v>1087.2211195689349</v>
      </c>
      <c r="G10" s="25">
        <f t="shared" si="2"/>
        <v>4.5653103622933529</v>
      </c>
    </row>
    <row r="11" spans="2:7" ht="15.75" x14ac:dyDescent="0.25">
      <c r="B11" s="6" t="s">
        <v>5</v>
      </c>
      <c r="C11" s="6">
        <v>781360</v>
      </c>
      <c r="D11" s="6">
        <v>2851</v>
      </c>
      <c r="E11" s="2">
        <f t="shared" si="0"/>
        <v>1.2162554179038258E-3</v>
      </c>
      <c r="F11" s="2">
        <f t="shared" si="1"/>
        <v>1216.2554179038257</v>
      </c>
      <c r="G11" s="25">
        <f t="shared" si="2"/>
        <v>4.5316127139798121</v>
      </c>
    </row>
    <row r="12" spans="2:7" ht="15.75" x14ac:dyDescent="0.25">
      <c r="B12" s="6" t="s">
        <v>6</v>
      </c>
      <c r="C12" s="6">
        <v>552177</v>
      </c>
      <c r="D12" s="6">
        <v>985</v>
      </c>
      <c r="E12" s="2">
        <f t="shared" si="0"/>
        <v>5.9461609834044762E-4</v>
      </c>
      <c r="F12" s="2">
        <f t="shared" si="1"/>
        <v>594.61609834044759</v>
      </c>
      <c r="G12" s="25">
        <f t="shared" si="2"/>
        <v>4.7414501778787717</v>
      </c>
    </row>
    <row r="13" spans="2:7" ht="15.75" x14ac:dyDescent="0.25">
      <c r="B13" s="6" t="s">
        <v>7</v>
      </c>
      <c r="C13" s="6">
        <v>801369</v>
      </c>
      <c r="D13" s="6">
        <v>2899</v>
      </c>
      <c r="E13" s="2">
        <f t="shared" si="0"/>
        <v>1.205853150462937E-3</v>
      </c>
      <c r="F13" s="2">
        <f t="shared" si="1"/>
        <v>1205.853150462937</v>
      </c>
      <c r="G13" s="25">
        <f t="shared" si="2"/>
        <v>4.5342048248883486</v>
      </c>
    </row>
    <row r="14" spans="2:7" ht="15.75" x14ac:dyDescent="0.25">
      <c r="B14" s="6" t="s">
        <v>19</v>
      </c>
      <c r="C14" s="6">
        <v>782954</v>
      </c>
      <c r="D14" s="6">
        <v>1862</v>
      </c>
      <c r="E14" s="2">
        <f t="shared" si="0"/>
        <v>7.9272430649395323E-4</v>
      </c>
      <c r="F14" s="2">
        <f t="shared" si="1"/>
        <v>792.72430649395324</v>
      </c>
      <c r="G14" s="25">
        <f t="shared" si="2"/>
        <v>4.6585706757202612</v>
      </c>
    </row>
    <row r="15" spans="2:7" ht="15.75" x14ac:dyDescent="0.25">
      <c r="B15" s="6" t="s">
        <v>4</v>
      </c>
      <c r="C15" s="6">
        <f>SUM(C3:C14)</f>
        <v>9022481</v>
      </c>
      <c r="D15" s="6">
        <f t="shared" ref="D15:G15" si="3">SUM(D3:D14)</f>
        <v>29251</v>
      </c>
      <c r="E15" s="2">
        <f t="shared" si="3"/>
        <v>1.2771697186985327E-2</v>
      </c>
      <c r="F15" s="2">
        <f t="shared" si="3"/>
        <v>12771.697186985326</v>
      </c>
      <c r="G15" s="2">
        <f t="shared" si="3"/>
        <v>54.996509558213383</v>
      </c>
    </row>
    <row r="16" spans="2:7" ht="15.75" x14ac:dyDescent="0.25">
      <c r="B16" s="6" t="s">
        <v>107</v>
      </c>
      <c r="C16" s="2">
        <f>AVERAGE(C3:C14)</f>
        <v>751873.41666666663</v>
      </c>
      <c r="D16" s="2">
        <f t="shared" ref="D16:F16" si="4">AVERAGE(D3:D14)</f>
        <v>2437.5833333333335</v>
      </c>
      <c r="E16" s="2">
        <f t="shared" si="4"/>
        <v>1.0643080989154439E-3</v>
      </c>
      <c r="F16" s="2">
        <f t="shared" si="4"/>
        <v>1064.3080989154439</v>
      </c>
      <c r="G16" s="2">
        <f>AVERAGE(G3:G14)</f>
        <v>4.5830424631844489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Jumlah&amp;Cacat Produksi</vt:lpstr>
      <vt:lpstr>Cacat Produksi</vt:lpstr>
      <vt:lpstr>Kategori Produk Riject</vt:lpstr>
      <vt:lpstr>Peta Kendali P</vt:lpstr>
      <vt:lpstr>Diagram Pareto</vt:lpstr>
      <vt:lpstr>Fishbone</vt:lpstr>
      <vt:lpstr>Kaizen Five M Checklist</vt:lpstr>
      <vt:lpstr>Kaizen Five Step Plan</vt:lpstr>
      <vt:lpstr>Perhitungan DPMO dan Nilai Sigm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iil</dc:creator>
  <cp:lastModifiedBy>iil islacha</cp:lastModifiedBy>
  <dcterms:created xsi:type="dcterms:W3CDTF">2024-02-22T05:14:52Z</dcterms:created>
  <dcterms:modified xsi:type="dcterms:W3CDTF">2024-02-26T08:32:34Z</dcterms:modified>
</cp:coreProperties>
</file>