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ackup\last\Documents\PTK\ANALISIS DATA\"/>
    </mc:Choice>
  </mc:AlternateContent>
  <xr:revisionPtr revIDLastSave="0" documentId="13_ncr:1_{4B556F89-21E7-48B6-A863-D6B1742DCB95}" xr6:coauthVersionLast="45" xr6:coauthVersionMax="45" xr10:uidLastSave="{00000000-0000-0000-0000-000000000000}"/>
  <bookViews>
    <workbookView xWindow="-120" yWindow="-120" windowWidth="20730" windowHeight="11160" activeTab="1" xr2:uid="{A295F0F9-70ED-4F92-8432-928F0AEDD4FE}"/>
  </bookViews>
  <sheets>
    <sheet name="KUESIONER" sheetId="1" r:id="rId1"/>
    <sheet name="THB 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9" i="2" l="1"/>
  <c r="L18" i="2"/>
  <c r="H19" i="2"/>
  <c r="H18" i="2"/>
  <c r="N20" i="1"/>
  <c r="N19" i="1"/>
  <c r="I20" i="1"/>
  <c r="I19" i="1"/>
  <c r="D19" i="1"/>
  <c r="D20" i="1"/>
  <c r="H22" i="1"/>
  <c r="H21" i="1"/>
  <c r="C22" i="1"/>
  <c r="C21" i="1"/>
  <c r="K26" i="2"/>
  <c r="G26" i="2"/>
  <c r="C26" i="2"/>
  <c r="K25" i="2"/>
  <c r="G25" i="2"/>
  <c r="C25" i="2"/>
  <c r="K24" i="2"/>
  <c r="G24" i="2"/>
  <c r="C24" i="2"/>
  <c r="K23" i="2"/>
  <c r="G23" i="2"/>
  <c r="C23" i="2"/>
  <c r="K21" i="2"/>
  <c r="G21" i="2"/>
  <c r="C21" i="2"/>
  <c r="K20" i="2"/>
  <c r="K22" i="2" s="1"/>
  <c r="G20" i="2"/>
  <c r="C20" i="2"/>
  <c r="C22" i="2" s="1"/>
  <c r="K17" i="2"/>
  <c r="L17" i="2" s="1"/>
  <c r="G17" i="2"/>
  <c r="H17" i="2" s="1"/>
  <c r="C17" i="2"/>
  <c r="D17" i="2" s="1"/>
  <c r="L16" i="2"/>
  <c r="H16" i="2"/>
  <c r="D16" i="2"/>
  <c r="L15" i="2"/>
  <c r="H15" i="2"/>
  <c r="D15" i="2"/>
  <c r="L14" i="2"/>
  <c r="H14" i="2"/>
  <c r="D14" i="2"/>
  <c r="L13" i="2"/>
  <c r="H13" i="2"/>
  <c r="D13" i="2"/>
  <c r="L12" i="2"/>
  <c r="H12" i="2"/>
  <c r="D12" i="2"/>
  <c r="L11" i="2"/>
  <c r="H11" i="2"/>
  <c r="D11" i="2"/>
  <c r="L10" i="2"/>
  <c r="H10" i="2"/>
  <c r="D10" i="2"/>
  <c r="L9" i="2"/>
  <c r="H9" i="2"/>
  <c r="D9" i="2"/>
  <c r="L8" i="2"/>
  <c r="H8" i="2"/>
  <c r="D8" i="2"/>
  <c r="L7" i="2"/>
  <c r="H7" i="2"/>
  <c r="D7" i="2"/>
  <c r="L6" i="2"/>
  <c r="H6" i="2"/>
  <c r="D6" i="2"/>
  <c r="L5" i="2"/>
  <c r="H5" i="2"/>
  <c r="D5" i="2"/>
  <c r="L4" i="2"/>
  <c r="H4" i="2"/>
  <c r="D4" i="2"/>
  <c r="L3" i="2"/>
  <c r="H3" i="2"/>
  <c r="D3" i="2"/>
  <c r="L2" i="2"/>
  <c r="H2" i="2"/>
  <c r="G19" i="2" s="1"/>
  <c r="D2" i="2"/>
  <c r="C18" i="2" l="1"/>
  <c r="D18" i="2" s="1"/>
  <c r="K18" i="2"/>
  <c r="G18" i="2"/>
  <c r="G22" i="2"/>
  <c r="C19" i="2"/>
  <c r="D19" i="2" s="1"/>
  <c r="K19" i="2"/>
  <c r="M22" i="1" l="1"/>
  <c r="M21" i="1"/>
  <c r="N17" i="1" l="1"/>
  <c r="O17" i="1" s="1"/>
  <c r="N16" i="1"/>
  <c r="O16" i="1" s="1"/>
  <c r="N15" i="1"/>
  <c r="O15" i="1" s="1"/>
  <c r="N14" i="1"/>
  <c r="O14" i="1" s="1"/>
  <c r="N13" i="1"/>
  <c r="O13" i="1" s="1"/>
  <c r="N12" i="1"/>
  <c r="O12" i="1" s="1"/>
  <c r="N11" i="1"/>
  <c r="O11" i="1" s="1"/>
  <c r="N10" i="1"/>
  <c r="O10" i="1" s="1"/>
  <c r="N9" i="1"/>
  <c r="O9" i="1" s="1"/>
  <c r="N8" i="1"/>
  <c r="O8" i="1" s="1"/>
  <c r="N7" i="1"/>
  <c r="O7" i="1" s="1"/>
  <c r="N6" i="1"/>
  <c r="O6" i="1" s="1"/>
  <c r="N5" i="1"/>
  <c r="O5" i="1" s="1"/>
  <c r="N4" i="1"/>
  <c r="O4" i="1" s="1"/>
  <c r="N3" i="1"/>
  <c r="M18" i="1" l="1"/>
  <c r="O3" i="1"/>
  <c r="M20" i="1" s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3" i="1"/>
  <c r="M19" i="1" l="1"/>
  <c r="H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H20" i="1" l="1"/>
  <c r="H19" i="1"/>
  <c r="E5" i="1"/>
  <c r="E13" i="1"/>
  <c r="E16" i="1"/>
  <c r="D4" i="1" l="1"/>
  <c r="E4" i="1" s="1"/>
  <c r="D6" i="1"/>
  <c r="E6" i="1" s="1"/>
  <c r="D7" i="1"/>
  <c r="E7" i="1" s="1"/>
  <c r="D8" i="1"/>
  <c r="E8" i="1" s="1"/>
  <c r="D9" i="1"/>
  <c r="E9" i="1" s="1"/>
  <c r="D10" i="1"/>
  <c r="E10" i="1" s="1"/>
  <c r="D11" i="1"/>
  <c r="E11" i="1" s="1"/>
  <c r="D12" i="1"/>
  <c r="E12" i="1" s="1"/>
  <c r="D14" i="1"/>
  <c r="E14" i="1" s="1"/>
  <c r="D15" i="1"/>
  <c r="E15" i="1" s="1"/>
  <c r="D17" i="1"/>
  <c r="E17" i="1" s="1"/>
  <c r="D3" i="1"/>
  <c r="E3" i="1" s="1"/>
  <c r="C18" i="1" l="1"/>
  <c r="C20" i="1"/>
  <c r="C19" i="1"/>
</calcChain>
</file>

<file path=xl/sharedStrings.xml><?xml version="1.0" encoding="utf-8"?>
<sst xmlns="http://schemas.openxmlformats.org/spreadsheetml/2006/main" count="162" uniqueCount="45">
  <si>
    <t xml:space="preserve">Nama Siswa </t>
  </si>
  <si>
    <t xml:space="preserve">Skor </t>
  </si>
  <si>
    <t xml:space="preserve">Fikri </t>
  </si>
  <si>
    <t xml:space="preserve">Irfa </t>
  </si>
  <si>
    <t>Navita</t>
  </si>
  <si>
    <t>Angela</t>
  </si>
  <si>
    <t xml:space="preserve">wisnu </t>
  </si>
  <si>
    <t xml:space="preserve">Diwan </t>
  </si>
  <si>
    <t xml:space="preserve">Naila </t>
  </si>
  <si>
    <t xml:space="preserve">Hendra </t>
  </si>
  <si>
    <t xml:space="preserve">Sima </t>
  </si>
  <si>
    <t xml:space="preserve">arya </t>
  </si>
  <si>
    <t xml:space="preserve">syfa </t>
  </si>
  <si>
    <t>Arza</t>
  </si>
  <si>
    <t xml:space="preserve">Haris </t>
  </si>
  <si>
    <t>Anas</t>
  </si>
  <si>
    <t xml:space="preserve">Marsio </t>
  </si>
  <si>
    <t xml:space="preserve">Nilai </t>
  </si>
  <si>
    <t xml:space="preserve">SIKLUS 1 </t>
  </si>
  <si>
    <t xml:space="preserve">PRA-SIKLUS </t>
  </si>
  <si>
    <t>Kriteria</t>
  </si>
  <si>
    <t xml:space="preserve">SIKLUS 2 </t>
  </si>
  <si>
    <t xml:space="preserve">Nilai Teringgi </t>
  </si>
  <si>
    <t xml:space="preserve">Nilai Terendah </t>
  </si>
  <si>
    <t xml:space="preserve">Nilai THB </t>
  </si>
  <si>
    <t>Keterangan</t>
  </si>
  <si>
    <t xml:space="preserve">Keterangan </t>
  </si>
  <si>
    <t>SIKLUS 1</t>
  </si>
  <si>
    <t>PRA-SIKLUS</t>
  </si>
  <si>
    <t xml:space="preserve">Rata-rata </t>
  </si>
  <si>
    <t xml:space="preserve">Tuntas </t>
  </si>
  <si>
    <t xml:space="preserve">tidak tuntas </t>
  </si>
  <si>
    <t xml:space="preserve">Tidak Tuntas </t>
  </si>
  <si>
    <t xml:space="preserve">Skor Tertinggi </t>
  </si>
  <si>
    <t xml:space="preserve">Skor Terendah </t>
  </si>
  <si>
    <t>Rentang Skor</t>
  </si>
  <si>
    <t>Rata-rata Skor</t>
  </si>
  <si>
    <t>Median</t>
  </si>
  <si>
    <t>Varians</t>
  </si>
  <si>
    <t>Standar Deviasi</t>
  </si>
  <si>
    <t>Rata-rata</t>
  </si>
  <si>
    <t>Tuntas</t>
  </si>
  <si>
    <t>Tidak Tuntas</t>
  </si>
  <si>
    <t>Nilai Tertinggi</t>
  </si>
  <si>
    <t>Nilai Terendah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</si>
</sst>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5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2" borderId="0" xfId="0" applyFill="1"/>
    <xf numFmtId="0" fontId="0" fillId="0" borderId="1" xfId="0" applyBorder="1"/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/>
    <xf numFmtId="0" fontId="5" fillId="2" borderId="1" xfId="0" applyFont="1" applyFill="1" applyBorder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2" fontId="0" fillId="3" borderId="4" xfId="0" applyNumberFormat="1" applyFill="1" applyBorder="1" applyAlignment="1">
      <alignment horizontal="center"/>
    </xf>
    <xf numFmtId="2" fontId="0" fillId="3" borderId="6" xfId="0" applyNumberFormat="1" applyFill="1" applyBorder="1" applyAlignment="1">
      <alignment horizontal="center"/>
    </xf>
    <xf numFmtId="2" fontId="0" fillId="3" borderId="5" xfId="0" applyNumberFormat="1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0" fontId="0" fillId="3" borderId="0" xfId="0" applyFill="1"/>
    <xf numFmtId="0" fontId="0" fillId="3" borderId="4" xfId="0" applyFill="1" applyBorder="1" applyAlignment="1"/>
    <xf numFmtId="0" fontId="0" fillId="3" borderId="1" xfId="0" applyFill="1" applyBorder="1" applyAlignment="1"/>
    <xf numFmtId="9" fontId="0" fillId="3" borderId="4" xfId="1" applyFont="1" applyFill="1" applyBorder="1" applyAlignment="1">
      <alignment horizontal="center"/>
    </xf>
    <xf numFmtId="9" fontId="0" fillId="3" borderId="5" xfId="1" applyFont="1" applyFill="1" applyBorder="1" applyAlignment="1">
      <alignment horizontal="center"/>
    </xf>
    <xf numFmtId="9" fontId="0" fillId="3" borderId="1" xfId="1" applyFont="1" applyFill="1" applyBorder="1" applyAlignment="1">
      <alignment horizontal="center"/>
    </xf>
    <xf numFmtId="9" fontId="0" fillId="3" borderId="1" xfId="1" applyFont="1" applyFill="1" applyBorder="1" applyAlignment="1"/>
    <xf numFmtId="9" fontId="0" fillId="3" borderId="1" xfId="1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28FD7E-A145-4096-B32C-FD836DB941D7}">
  <dimension ref="A1:O22"/>
  <sheetViews>
    <sheetView workbookViewId="0">
      <selection activeCell="G1" sqref="G1:J22"/>
    </sheetView>
  </sheetViews>
  <sheetFormatPr defaultRowHeight="15" x14ac:dyDescent="0.25"/>
  <cols>
    <col min="2" max="2" width="14" customWidth="1"/>
    <col min="3" max="3" width="9.85546875" customWidth="1"/>
    <col min="5" max="5" width="12.42578125" customWidth="1"/>
    <col min="6" max="6" width="11.28515625" customWidth="1"/>
    <col min="7" max="7" width="14" customWidth="1"/>
    <col min="8" max="8" width="10.7109375" customWidth="1"/>
    <col min="10" max="10" width="13" customWidth="1"/>
    <col min="11" max="11" width="13.140625" customWidth="1"/>
    <col min="12" max="12" width="14.28515625" customWidth="1"/>
    <col min="13" max="13" width="9.5703125" customWidth="1"/>
    <col min="15" max="15" width="14.7109375" customWidth="1"/>
    <col min="16" max="16" width="15.7109375" customWidth="1"/>
  </cols>
  <sheetData>
    <row r="1" spans="1:15" x14ac:dyDescent="0.25">
      <c r="B1" s="6" t="s">
        <v>0</v>
      </c>
      <c r="C1" s="6" t="s">
        <v>1</v>
      </c>
      <c r="D1" s="8" t="s">
        <v>17</v>
      </c>
      <c r="E1" s="8" t="s">
        <v>20</v>
      </c>
      <c r="G1" s="6" t="s">
        <v>0</v>
      </c>
      <c r="H1" s="6" t="s">
        <v>1</v>
      </c>
      <c r="I1" s="8" t="s">
        <v>17</v>
      </c>
      <c r="J1" s="8" t="s">
        <v>20</v>
      </c>
      <c r="L1" s="6" t="s">
        <v>0</v>
      </c>
      <c r="M1" s="6" t="s">
        <v>1</v>
      </c>
      <c r="N1" s="8" t="s">
        <v>17</v>
      </c>
      <c r="O1" s="8" t="s">
        <v>20</v>
      </c>
    </row>
    <row r="2" spans="1:15" x14ac:dyDescent="0.25">
      <c r="B2" s="7"/>
      <c r="C2" s="7"/>
      <c r="D2" s="8"/>
      <c r="E2" s="8"/>
      <c r="G2" s="7"/>
      <c r="H2" s="7"/>
      <c r="I2" s="8"/>
      <c r="J2" s="8"/>
      <c r="L2" s="7"/>
      <c r="M2" s="7"/>
      <c r="N2" s="8"/>
      <c r="O2" s="8"/>
    </row>
    <row r="3" spans="1:15" x14ac:dyDescent="0.25">
      <c r="B3" s="1" t="s">
        <v>2</v>
      </c>
      <c r="C3" s="3">
        <v>12</v>
      </c>
      <c r="D3" s="2">
        <f>(C3*100/20)</f>
        <v>60</v>
      </c>
      <c r="E3" s="22" t="str">
        <f>IF(D3&gt;79,"tuntas","tidak tuntas")</f>
        <v>tidak tuntas</v>
      </c>
      <c r="G3" s="1" t="s">
        <v>2</v>
      </c>
      <c r="H3" s="3">
        <v>17</v>
      </c>
      <c r="I3" s="2">
        <f>(H3*100/20)</f>
        <v>85</v>
      </c>
      <c r="J3" s="22" t="str">
        <f>IF(I3&gt;79,"Tuntas","Tidak Tuntas")</f>
        <v>Tuntas</v>
      </c>
      <c r="L3" s="1" t="s">
        <v>2</v>
      </c>
      <c r="M3" s="3">
        <v>8</v>
      </c>
      <c r="N3" s="2">
        <f>(M3*100/20)</f>
        <v>40</v>
      </c>
      <c r="O3" s="22" t="str">
        <f>IF(N3&gt;79,"Tuntas","Tidak Tuntas")</f>
        <v>Tidak Tuntas</v>
      </c>
    </row>
    <row r="4" spans="1:15" x14ac:dyDescent="0.25">
      <c r="B4" s="1" t="s">
        <v>3</v>
      </c>
      <c r="C4" s="3">
        <v>12</v>
      </c>
      <c r="D4" s="2">
        <f t="shared" ref="D4:D17" si="0">(C4*100/20)</f>
        <v>60</v>
      </c>
      <c r="E4" s="22" t="str">
        <f t="shared" ref="E4:E17" si="1">IF(D4&gt;79,"tuntas","tidak tuntas")</f>
        <v>tidak tuntas</v>
      </c>
      <c r="G4" s="1" t="s">
        <v>3</v>
      </c>
      <c r="H4" s="3">
        <v>16</v>
      </c>
      <c r="I4" s="2">
        <f t="shared" ref="I4:I17" si="2">(H4*100/20)</f>
        <v>80</v>
      </c>
      <c r="J4" s="22" t="str">
        <f t="shared" ref="J4:J17" si="3">IF(I4&gt;79,"Tuntas","Tidak Tuntas")</f>
        <v>Tuntas</v>
      </c>
      <c r="L4" s="1" t="s">
        <v>3</v>
      </c>
      <c r="M4" s="3">
        <v>9</v>
      </c>
      <c r="N4" s="2">
        <f t="shared" ref="N4:N17" si="4">(M4*100/20)</f>
        <v>45</v>
      </c>
      <c r="O4" s="22" t="str">
        <f t="shared" ref="O4:O17" si="5">IF(N4&gt;79,"Tuntas","Tidak Tuntas")</f>
        <v>Tidak Tuntas</v>
      </c>
    </row>
    <row r="5" spans="1:15" x14ac:dyDescent="0.25">
      <c r="B5" s="1" t="s">
        <v>4</v>
      </c>
      <c r="C5" s="3">
        <v>16</v>
      </c>
      <c r="D5" s="2">
        <v>80</v>
      </c>
      <c r="E5" s="23" t="str">
        <f t="shared" si="1"/>
        <v>tuntas</v>
      </c>
      <c r="G5" s="1" t="s">
        <v>4</v>
      </c>
      <c r="H5" s="3">
        <v>18</v>
      </c>
      <c r="I5" s="2">
        <f t="shared" si="2"/>
        <v>90</v>
      </c>
      <c r="J5" s="22" t="str">
        <f t="shared" si="3"/>
        <v>Tuntas</v>
      </c>
      <c r="L5" s="1" t="s">
        <v>4</v>
      </c>
      <c r="M5" s="3">
        <v>16</v>
      </c>
      <c r="N5" s="2">
        <f t="shared" si="4"/>
        <v>80</v>
      </c>
      <c r="O5" s="23" t="str">
        <f t="shared" si="5"/>
        <v>Tuntas</v>
      </c>
    </row>
    <row r="6" spans="1:15" x14ac:dyDescent="0.25">
      <c r="B6" s="1" t="s">
        <v>5</v>
      </c>
      <c r="C6" s="3">
        <v>16</v>
      </c>
      <c r="D6" s="2">
        <f t="shared" si="0"/>
        <v>80</v>
      </c>
      <c r="E6" s="23" t="str">
        <f t="shared" si="1"/>
        <v>tuntas</v>
      </c>
      <c r="G6" s="1" t="s">
        <v>5</v>
      </c>
      <c r="H6" s="3">
        <v>16</v>
      </c>
      <c r="I6" s="2">
        <f t="shared" si="2"/>
        <v>80</v>
      </c>
      <c r="J6" s="22" t="str">
        <f t="shared" si="3"/>
        <v>Tuntas</v>
      </c>
      <c r="L6" s="1" t="s">
        <v>5</v>
      </c>
      <c r="M6" s="3">
        <v>10</v>
      </c>
      <c r="N6" s="2">
        <f t="shared" si="4"/>
        <v>50</v>
      </c>
      <c r="O6" s="22" t="str">
        <f t="shared" si="5"/>
        <v>Tidak Tuntas</v>
      </c>
    </row>
    <row r="7" spans="1:15" x14ac:dyDescent="0.25">
      <c r="B7" s="1" t="s">
        <v>6</v>
      </c>
      <c r="C7" s="3">
        <v>10</v>
      </c>
      <c r="D7" s="2">
        <f t="shared" si="0"/>
        <v>50</v>
      </c>
      <c r="E7" s="22" t="str">
        <f t="shared" si="1"/>
        <v>tidak tuntas</v>
      </c>
      <c r="G7" s="1" t="s">
        <v>6</v>
      </c>
      <c r="H7" s="3">
        <v>13</v>
      </c>
      <c r="I7" s="2">
        <f t="shared" si="2"/>
        <v>65</v>
      </c>
      <c r="J7" s="22" t="str">
        <f t="shared" si="3"/>
        <v>Tidak Tuntas</v>
      </c>
      <c r="L7" s="1" t="s">
        <v>6</v>
      </c>
      <c r="M7" s="3">
        <v>8</v>
      </c>
      <c r="N7" s="2">
        <f t="shared" si="4"/>
        <v>40</v>
      </c>
      <c r="O7" s="22" t="str">
        <f t="shared" si="5"/>
        <v>Tidak Tuntas</v>
      </c>
    </row>
    <row r="8" spans="1:15" x14ac:dyDescent="0.25">
      <c r="B8" s="1" t="s">
        <v>7</v>
      </c>
      <c r="C8" s="3">
        <v>11</v>
      </c>
      <c r="D8" s="2">
        <f t="shared" si="0"/>
        <v>55</v>
      </c>
      <c r="E8" s="22" t="str">
        <f t="shared" si="1"/>
        <v>tidak tuntas</v>
      </c>
      <c r="G8" s="1" t="s">
        <v>7</v>
      </c>
      <c r="H8" s="3">
        <v>17</v>
      </c>
      <c r="I8" s="2">
        <f t="shared" si="2"/>
        <v>85</v>
      </c>
      <c r="J8" s="22" t="str">
        <f t="shared" si="3"/>
        <v>Tuntas</v>
      </c>
      <c r="L8" s="1" t="s">
        <v>7</v>
      </c>
      <c r="M8" s="3">
        <v>11</v>
      </c>
      <c r="N8" s="2">
        <f t="shared" si="4"/>
        <v>55</v>
      </c>
      <c r="O8" s="22" t="str">
        <f t="shared" si="5"/>
        <v>Tidak Tuntas</v>
      </c>
    </row>
    <row r="9" spans="1:15" x14ac:dyDescent="0.25">
      <c r="A9" s="4" t="s">
        <v>18</v>
      </c>
      <c r="B9" s="1" t="s">
        <v>8</v>
      </c>
      <c r="C9" s="3">
        <v>10</v>
      </c>
      <c r="D9" s="2">
        <f t="shared" si="0"/>
        <v>50</v>
      </c>
      <c r="E9" s="22" t="str">
        <f t="shared" si="1"/>
        <v>tidak tuntas</v>
      </c>
      <c r="F9" s="4" t="s">
        <v>21</v>
      </c>
      <c r="G9" s="1" t="s">
        <v>8</v>
      </c>
      <c r="H9" s="3">
        <v>13</v>
      </c>
      <c r="I9" s="2">
        <f t="shared" si="2"/>
        <v>65</v>
      </c>
      <c r="J9" s="22" t="str">
        <f t="shared" si="3"/>
        <v>Tidak Tuntas</v>
      </c>
      <c r="K9" s="4" t="s">
        <v>19</v>
      </c>
      <c r="L9" s="1" t="s">
        <v>8</v>
      </c>
      <c r="M9" s="3">
        <v>10</v>
      </c>
      <c r="N9" s="2">
        <f t="shared" si="4"/>
        <v>50</v>
      </c>
      <c r="O9" s="22" t="str">
        <f t="shared" si="5"/>
        <v>Tidak Tuntas</v>
      </c>
    </row>
    <row r="10" spans="1:15" x14ac:dyDescent="0.25">
      <c r="B10" s="1" t="s">
        <v>9</v>
      </c>
      <c r="C10" s="3">
        <v>17</v>
      </c>
      <c r="D10" s="2">
        <f t="shared" si="0"/>
        <v>85</v>
      </c>
      <c r="E10" s="23" t="str">
        <f t="shared" si="1"/>
        <v>tuntas</v>
      </c>
      <c r="G10" s="1" t="s">
        <v>9</v>
      </c>
      <c r="H10" s="3">
        <v>18</v>
      </c>
      <c r="I10" s="2">
        <f t="shared" si="2"/>
        <v>90</v>
      </c>
      <c r="J10" s="22" t="str">
        <f t="shared" si="3"/>
        <v>Tuntas</v>
      </c>
      <c r="L10" s="1" t="s">
        <v>9</v>
      </c>
      <c r="M10" s="3">
        <v>10</v>
      </c>
      <c r="N10" s="2">
        <f t="shared" si="4"/>
        <v>50</v>
      </c>
      <c r="O10" s="22" t="str">
        <f t="shared" si="5"/>
        <v>Tidak Tuntas</v>
      </c>
    </row>
    <row r="11" spans="1:15" x14ac:dyDescent="0.25">
      <c r="B11" s="1" t="s">
        <v>10</v>
      </c>
      <c r="C11" s="3">
        <v>12</v>
      </c>
      <c r="D11" s="2">
        <f t="shared" si="0"/>
        <v>60</v>
      </c>
      <c r="E11" s="22" t="str">
        <f t="shared" si="1"/>
        <v>tidak tuntas</v>
      </c>
      <c r="G11" s="1" t="s">
        <v>10</v>
      </c>
      <c r="H11" s="3">
        <v>16</v>
      </c>
      <c r="I11" s="2">
        <f t="shared" si="2"/>
        <v>80</v>
      </c>
      <c r="J11" s="22" t="str">
        <f t="shared" si="3"/>
        <v>Tuntas</v>
      </c>
      <c r="L11" s="1" t="s">
        <v>10</v>
      </c>
      <c r="M11" s="3">
        <v>9</v>
      </c>
      <c r="N11" s="2">
        <f t="shared" si="4"/>
        <v>45</v>
      </c>
      <c r="O11" s="22" t="str">
        <f t="shared" si="5"/>
        <v>Tidak Tuntas</v>
      </c>
    </row>
    <row r="12" spans="1:15" x14ac:dyDescent="0.25">
      <c r="B12" s="1" t="s">
        <v>11</v>
      </c>
      <c r="C12" s="3">
        <v>14</v>
      </c>
      <c r="D12" s="2">
        <f t="shared" si="0"/>
        <v>70</v>
      </c>
      <c r="E12" s="22" t="str">
        <f t="shared" si="1"/>
        <v>tidak tuntas</v>
      </c>
      <c r="G12" s="1" t="s">
        <v>11</v>
      </c>
      <c r="H12" s="3">
        <v>17</v>
      </c>
      <c r="I12" s="2">
        <f t="shared" si="2"/>
        <v>85</v>
      </c>
      <c r="J12" s="22" t="str">
        <f t="shared" si="3"/>
        <v>Tuntas</v>
      </c>
      <c r="L12" s="1" t="s">
        <v>11</v>
      </c>
      <c r="M12" s="3">
        <v>14</v>
      </c>
      <c r="N12" s="2">
        <f t="shared" si="4"/>
        <v>70</v>
      </c>
      <c r="O12" s="22" t="str">
        <f t="shared" si="5"/>
        <v>Tidak Tuntas</v>
      </c>
    </row>
    <row r="13" spans="1:15" x14ac:dyDescent="0.25">
      <c r="B13" s="1" t="s">
        <v>12</v>
      </c>
      <c r="C13" s="3">
        <v>16</v>
      </c>
      <c r="D13" s="2">
        <v>80</v>
      </c>
      <c r="E13" s="23" t="str">
        <f t="shared" si="1"/>
        <v>tuntas</v>
      </c>
      <c r="G13" s="1" t="s">
        <v>12</v>
      </c>
      <c r="H13" s="3">
        <v>16</v>
      </c>
      <c r="I13" s="2">
        <f t="shared" si="2"/>
        <v>80</v>
      </c>
      <c r="J13" s="22" t="str">
        <f t="shared" si="3"/>
        <v>Tuntas</v>
      </c>
      <c r="L13" s="1" t="s">
        <v>12</v>
      </c>
      <c r="M13" s="3">
        <v>12</v>
      </c>
      <c r="N13" s="2">
        <f t="shared" si="4"/>
        <v>60</v>
      </c>
      <c r="O13" s="22" t="str">
        <f t="shared" si="5"/>
        <v>Tidak Tuntas</v>
      </c>
    </row>
    <row r="14" spans="1:15" x14ac:dyDescent="0.25">
      <c r="B14" s="1" t="s">
        <v>13</v>
      </c>
      <c r="C14" s="3">
        <v>11</v>
      </c>
      <c r="D14" s="2">
        <f t="shared" si="0"/>
        <v>55</v>
      </c>
      <c r="E14" s="22" t="str">
        <f t="shared" si="1"/>
        <v>tidak tuntas</v>
      </c>
      <c r="G14" s="1" t="s">
        <v>13</v>
      </c>
      <c r="H14" s="3">
        <v>15</v>
      </c>
      <c r="I14" s="2">
        <f t="shared" si="2"/>
        <v>75</v>
      </c>
      <c r="J14" s="22" t="str">
        <f t="shared" si="3"/>
        <v>Tidak Tuntas</v>
      </c>
      <c r="L14" s="1" t="s">
        <v>13</v>
      </c>
      <c r="M14" s="3">
        <v>11</v>
      </c>
      <c r="N14" s="2">
        <f t="shared" si="4"/>
        <v>55</v>
      </c>
      <c r="O14" s="22" t="str">
        <f t="shared" si="5"/>
        <v>Tidak Tuntas</v>
      </c>
    </row>
    <row r="15" spans="1:15" x14ac:dyDescent="0.25">
      <c r="B15" s="1" t="s">
        <v>14</v>
      </c>
      <c r="C15" s="3">
        <v>16</v>
      </c>
      <c r="D15" s="2">
        <f t="shared" si="0"/>
        <v>80</v>
      </c>
      <c r="E15" s="22" t="str">
        <f t="shared" si="1"/>
        <v>tuntas</v>
      </c>
      <c r="G15" s="1" t="s">
        <v>14</v>
      </c>
      <c r="H15" s="3">
        <v>16</v>
      </c>
      <c r="I15" s="2">
        <f t="shared" si="2"/>
        <v>80</v>
      </c>
      <c r="J15" s="22" t="str">
        <f t="shared" si="3"/>
        <v>Tuntas</v>
      </c>
      <c r="L15" s="1" t="s">
        <v>14</v>
      </c>
      <c r="M15" s="3">
        <v>11</v>
      </c>
      <c r="N15" s="2">
        <f t="shared" si="4"/>
        <v>55</v>
      </c>
      <c r="O15" s="22" t="str">
        <f t="shared" si="5"/>
        <v>Tidak Tuntas</v>
      </c>
    </row>
    <row r="16" spans="1:15" x14ac:dyDescent="0.25">
      <c r="B16" s="1" t="s">
        <v>15</v>
      </c>
      <c r="C16" s="3">
        <v>16</v>
      </c>
      <c r="D16" s="2">
        <v>80</v>
      </c>
      <c r="E16" s="23" t="str">
        <f t="shared" si="1"/>
        <v>tuntas</v>
      </c>
      <c r="G16" s="1" t="s">
        <v>15</v>
      </c>
      <c r="H16" s="3">
        <v>19</v>
      </c>
      <c r="I16" s="2">
        <f t="shared" si="2"/>
        <v>95</v>
      </c>
      <c r="J16" s="22" t="str">
        <f t="shared" si="3"/>
        <v>Tuntas</v>
      </c>
      <c r="L16" s="1" t="s">
        <v>15</v>
      </c>
      <c r="M16" s="3">
        <v>9</v>
      </c>
      <c r="N16" s="2">
        <f t="shared" si="4"/>
        <v>45</v>
      </c>
      <c r="O16" s="22" t="str">
        <f t="shared" si="5"/>
        <v>Tidak Tuntas</v>
      </c>
    </row>
    <row r="17" spans="2:15" x14ac:dyDescent="0.25">
      <c r="B17" s="1" t="s">
        <v>16</v>
      </c>
      <c r="C17" s="3">
        <v>12</v>
      </c>
      <c r="D17" s="2">
        <f t="shared" si="0"/>
        <v>60</v>
      </c>
      <c r="E17" s="22" t="str">
        <f t="shared" si="1"/>
        <v>tidak tuntas</v>
      </c>
      <c r="G17" s="1" t="s">
        <v>16</v>
      </c>
      <c r="H17" s="3">
        <v>19</v>
      </c>
      <c r="I17" s="2">
        <f t="shared" si="2"/>
        <v>95</v>
      </c>
      <c r="J17" s="22" t="str">
        <f t="shared" si="3"/>
        <v>Tuntas</v>
      </c>
      <c r="L17" s="1" t="s">
        <v>16</v>
      </c>
      <c r="M17" s="3">
        <v>9</v>
      </c>
      <c r="N17" s="2">
        <f t="shared" si="4"/>
        <v>45</v>
      </c>
      <c r="O17" s="22" t="str">
        <f t="shared" si="5"/>
        <v>Tidak Tuntas</v>
      </c>
    </row>
    <row r="18" spans="2:15" x14ac:dyDescent="0.25">
      <c r="B18" s="15" t="s">
        <v>40</v>
      </c>
      <c r="C18" s="16">
        <f>AVERAGE(D3:D17)</f>
        <v>67</v>
      </c>
      <c r="D18" s="17"/>
      <c r="E18" s="18"/>
      <c r="G18" s="15" t="s">
        <v>40</v>
      </c>
      <c r="H18" s="16">
        <f>AVERAGE(I3:I17)</f>
        <v>82</v>
      </c>
      <c r="I18" s="17"/>
      <c r="J18" s="18"/>
      <c r="L18" s="15" t="s">
        <v>40</v>
      </c>
      <c r="M18" s="16">
        <f>AVERAGE(N3:N17)</f>
        <v>52.333333333333336</v>
      </c>
      <c r="N18" s="17"/>
      <c r="O18" s="18"/>
    </row>
    <row r="19" spans="2:15" x14ac:dyDescent="0.25">
      <c r="B19" s="15" t="s">
        <v>41</v>
      </c>
      <c r="C19" s="28">
        <f>COUNTIF(E3:E17,"tuntas")</f>
        <v>6</v>
      </c>
      <c r="D19" s="30">
        <f>C19/15</f>
        <v>0.4</v>
      </c>
      <c r="E19" s="31"/>
      <c r="G19" s="23" t="s">
        <v>41</v>
      </c>
      <c r="H19" s="28">
        <f>COUNTIF(J3:J17,"Tuntas")</f>
        <v>12</v>
      </c>
      <c r="I19" s="30">
        <f>H19/15</f>
        <v>0.8</v>
      </c>
      <c r="J19" s="31"/>
      <c r="L19" s="23" t="s">
        <v>41</v>
      </c>
      <c r="M19" s="28">
        <f>COUNTIF(O3:O17,"Tuntas")</f>
        <v>1</v>
      </c>
      <c r="N19" s="30">
        <f>M19/15</f>
        <v>6.6666666666666666E-2</v>
      </c>
      <c r="O19" s="31"/>
    </row>
    <row r="20" spans="2:15" x14ac:dyDescent="0.25">
      <c r="B20" s="22" t="s">
        <v>42</v>
      </c>
      <c r="C20" s="28">
        <f>COUNTIF(E3:E17,"tidak tuntas")</f>
        <v>9</v>
      </c>
      <c r="D20" s="32">
        <f>C20/15</f>
        <v>0.6</v>
      </c>
      <c r="E20" s="32"/>
      <c r="G20" s="22" t="s">
        <v>42</v>
      </c>
      <c r="H20" s="28">
        <f>COUNTIF(J3:J17,"Tidak Tuntas")</f>
        <v>3</v>
      </c>
      <c r="I20" s="30">
        <f>H20/15</f>
        <v>0.2</v>
      </c>
      <c r="J20" s="31"/>
      <c r="L20" s="22" t="s">
        <v>42</v>
      </c>
      <c r="M20" s="28">
        <f>COUNTIF(O3:O17,"tidak tuntas")</f>
        <v>14</v>
      </c>
      <c r="N20" s="30">
        <f>M20/15</f>
        <v>0.93333333333333335</v>
      </c>
      <c r="O20" s="31"/>
    </row>
    <row r="21" spans="2:15" x14ac:dyDescent="0.25">
      <c r="B21" s="5" t="s">
        <v>43</v>
      </c>
      <c r="C21" s="12">
        <f>MAX(D3:D17)</f>
        <v>85</v>
      </c>
      <c r="D21" s="13"/>
      <c r="E21" s="14"/>
      <c r="G21" s="5" t="s">
        <v>43</v>
      </c>
      <c r="H21" s="12">
        <f>MAX(I3:I17)</f>
        <v>95</v>
      </c>
      <c r="I21" s="13"/>
      <c r="J21" s="14"/>
      <c r="L21" s="22" t="s">
        <v>22</v>
      </c>
      <c r="M21" s="19">
        <f>MAX(N3:N17)</f>
        <v>80</v>
      </c>
      <c r="N21" s="20"/>
      <c r="O21" s="21"/>
    </row>
    <row r="22" spans="2:15" x14ac:dyDescent="0.25">
      <c r="B22" s="5" t="s">
        <v>44</v>
      </c>
      <c r="C22" s="12">
        <f>MIN(D3:D17)</f>
        <v>50</v>
      </c>
      <c r="D22" s="13"/>
      <c r="E22" s="14"/>
      <c r="G22" s="5" t="s">
        <v>44</v>
      </c>
      <c r="H22" s="12">
        <f>MIN(I3:I17)</f>
        <v>65</v>
      </c>
      <c r="I22" s="13"/>
      <c r="J22" s="14"/>
      <c r="L22" s="22" t="s">
        <v>23</v>
      </c>
      <c r="M22" s="19">
        <f>MIN(N3:N17)</f>
        <v>40</v>
      </c>
      <c r="N22" s="20"/>
      <c r="O22" s="21"/>
    </row>
  </sheetData>
  <mergeCells count="27">
    <mergeCell ref="C21:E21"/>
    <mergeCell ref="C22:E22"/>
    <mergeCell ref="H21:J21"/>
    <mergeCell ref="H22:J22"/>
    <mergeCell ref="D19:E19"/>
    <mergeCell ref="D20:E20"/>
    <mergeCell ref="I19:J19"/>
    <mergeCell ref="I20:J20"/>
    <mergeCell ref="B1:B2"/>
    <mergeCell ref="D1:D2"/>
    <mergeCell ref="C1:C2"/>
    <mergeCell ref="G1:G2"/>
    <mergeCell ref="E1:E2"/>
    <mergeCell ref="C18:E18"/>
    <mergeCell ref="H1:H2"/>
    <mergeCell ref="I1:I2"/>
    <mergeCell ref="J1:J2"/>
    <mergeCell ref="H18:J18"/>
    <mergeCell ref="M21:O21"/>
    <mergeCell ref="M22:O22"/>
    <mergeCell ref="L1:L2"/>
    <mergeCell ref="M1:M2"/>
    <mergeCell ref="N1:N2"/>
    <mergeCell ref="O1:O2"/>
    <mergeCell ref="M18:O18"/>
    <mergeCell ref="N19:O19"/>
    <mergeCell ref="N20:O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B9069-9109-4A70-BA3E-682182CEF3E2}">
  <dimension ref="A1:L26"/>
  <sheetViews>
    <sheetView tabSelected="1" topLeftCell="A6" workbookViewId="0">
      <selection activeCell="M13" sqref="M13"/>
    </sheetView>
  </sheetViews>
  <sheetFormatPr defaultRowHeight="15" x14ac:dyDescent="0.25"/>
  <cols>
    <col min="2" max="2" width="16.85546875" customWidth="1"/>
    <col min="3" max="3" width="10.28515625" customWidth="1"/>
    <col min="4" max="4" width="13.42578125" customWidth="1"/>
    <col min="5" max="5" width="12.28515625" customWidth="1"/>
    <col min="6" max="6" width="16.5703125" customWidth="1"/>
    <col min="7" max="7" width="10.85546875" customWidth="1"/>
    <col min="8" max="8" width="15.28515625" customWidth="1"/>
    <col min="10" max="10" width="15.28515625" customWidth="1"/>
    <col min="11" max="11" width="10.5703125" customWidth="1"/>
    <col min="12" max="12" width="18.85546875" customWidth="1"/>
    <col min="13" max="13" width="17.140625" customWidth="1"/>
  </cols>
  <sheetData>
    <row r="1" spans="1:12" ht="15.75" x14ac:dyDescent="0.25">
      <c r="B1" s="9" t="s">
        <v>0</v>
      </c>
      <c r="C1" s="9" t="s">
        <v>24</v>
      </c>
      <c r="D1" s="10" t="s">
        <v>25</v>
      </c>
      <c r="F1" s="9" t="s">
        <v>0</v>
      </c>
      <c r="G1" s="9" t="s">
        <v>24</v>
      </c>
      <c r="H1" s="11" t="s">
        <v>26</v>
      </c>
      <c r="J1" s="9" t="s">
        <v>0</v>
      </c>
      <c r="K1" s="9" t="s">
        <v>24</v>
      </c>
      <c r="L1" s="11" t="s">
        <v>26</v>
      </c>
    </row>
    <row r="2" spans="1:12" x14ac:dyDescent="0.25">
      <c r="B2" s="3" t="s">
        <v>2</v>
      </c>
      <c r="C2" s="3">
        <v>70</v>
      </c>
      <c r="D2" s="22" t="str">
        <f>IF(C2&gt;79,"Tuntas","Tidak Tuntas")</f>
        <v>Tidak Tuntas</v>
      </c>
      <c r="E2" s="27"/>
      <c r="F2" s="23" t="s">
        <v>2</v>
      </c>
      <c r="G2" s="23">
        <v>60</v>
      </c>
      <c r="H2" s="22" t="str">
        <f>IF(G2&gt;79,"Tuntas","Tidak Tuntas")</f>
        <v>Tidak Tuntas</v>
      </c>
      <c r="I2" s="27"/>
      <c r="J2" s="23" t="s">
        <v>2</v>
      </c>
      <c r="K2" s="23">
        <v>90</v>
      </c>
      <c r="L2" s="22" t="str">
        <f>IF(K2&gt;79,"Tuntas","Tidak Tuntas")</f>
        <v>Tuntas</v>
      </c>
    </row>
    <row r="3" spans="1:12" x14ac:dyDescent="0.25">
      <c r="B3" s="3" t="s">
        <v>3</v>
      </c>
      <c r="C3" s="3">
        <v>50</v>
      </c>
      <c r="D3" s="22" t="str">
        <f t="shared" ref="D3:D17" si="0">IF(C3&gt;79,"Tuntas","Tidak Tuntas")</f>
        <v>Tidak Tuntas</v>
      </c>
      <c r="E3" s="27"/>
      <c r="F3" s="23" t="s">
        <v>3</v>
      </c>
      <c r="G3" s="23">
        <v>30</v>
      </c>
      <c r="H3" s="22" t="str">
        <f t="shared" ref="H3:H16" si="1">IF(G3&gt;79,"Tuntas","Tidak Tuntas")</f>
        <v>Tidak Tuntas</v>
      </c>
      <c r="I3" s="27"/>
      <c r="J3" s="23" t="s">
        <v>3</v>
      </c>
      <c r="K3" s="23">
        <v>75</v>
      </c>
      <c r="L3" s="22" t="str">
        <f t="shared" ref="L3:L16" si="2">IF(K3&gt;79,"Tuntas","Tidak Tuntas")</f>
        <v>Tidak Tuntas</v>
      </c>
    </row>
    <row r="4" spans="1:12" x14ac:dyDescent="0.25">
      <c r="B4" s="3" t="s">
        <v>4</v>
      </c>
      <c r="C4" s="3">
        <v>80</v>
      </c>
      <c r="D4" s="22" t="str">
        <f t="shared" si="0"/>
        <v>Tuntas</v>
      </c>
      <c r="E4" s="27"/>
      <c r="F4" s="23" t="s">
        <v>4</v>
      </c>
      <c r="G4" s="23">
        <v>70</v>
      </c>
      <c r="H4" s="22" t="str">
        <f t="shared" si="1"/>
        <v>Tidak Tuntas</v>
      </c>
      <c r="I4" s="27"/>
      <c r="J4" s="23" t="s">
        <v>4</v>
      </c>
      <c r="K4" s="23">
        <v>100</v>
      </c>
      <c r="L4" s="22" t="str">
        <f t="shared" si="2"/>
        <v>Tuntas</v>
      </c>
    </row>
    <row r="5" spans="1:12" x14ac:dyDescent="0.25">
      <c r="B5" s="3" t="s">
        <v>5</v>
      </c>
      <c r="C5" s="3">
        <v>65</v>
      </c>
      <c r="D5" s="22" t="str">
        <f t="shared" si="0"/>
        <v>Tidak Tuntas</v>
      </c>
      <c r="E5" s="27"/>
      <c r="F5" s="23" t="s">
        <v>5</v>
      </c>
      <c r="G5" s="23">
        <v>50</v>
      </c>
      <c r="H5" s="22" t="str">
        <f t="shared" si="1"/>
        <v>Tidak Tuntas</v>
      </c>
      <c r="I5" s="27"/>
      <c r="J5" s="23" t="s">
        <v>5</v>
      </c>
      <c r="K5" s="23">
        <v>95</v>
      </c>
      <c r="L5" s="22" t="str">
        <f t="shared" si="2"/>
        <v>Tuntas</v>
      </c>
    </row>
    <row r="6" spans="1:12" x14ac:dyDescent="0.25">
      <c r="B6" s="3" t="s">
        <v>6</v>
      </c>
      <c r="C6" s="3">
        <v>40</v>
      </c>
      <c r="D6" s="5" t="str">
        <f t="shared" si="0"/>
        <v>Tidak Tuntas</v>
      </c>
      <c r="F6" s="3" t="s">
        <v>6</v>
      </c>
      <c r="G6" s="3">
        <v>30</v>
      </c>
      <c r="H6" s="5" t="str">
        <f t="shared" si="1"/>
        <v>Tidak Tuntas</v>
      </c>
      <c r="J6" s="3" t="s">
        <v>6</v>
      </c>
      <c r="K6" s="3">
        <v>70</v>
      </c>
      <c r="L6" s="22" t="str">
        <f t="shared" si="2"/>
        <v>Tidak Tuntas</v>
      </c>
    </row>
    <row r="7" spans="1:12" x14ac:dyDescent="0.25">
      <c r="A7" s="4" t="s">
        <v>27</v>
      </c>
      <c r="B7" s="3" t="s">
        <v>7</v>
      </c>
      <c r="C7" s="3">
        <v>70</v>
      </c>
      <c r="D7" s="5" t="str">
        <f t="shared" si="0"/>
        <v>Tidak Tuntas</v>
      </c>
      <c r="E7" s="4" t="s">
        <v>28</v>
      </c>
      <c r="F7" s="3" t="s">
        <v>7</v>
      </c>
      <c r="G7" s="3">
        <v>60</v>
      </c>
      <c r="H7" s="5" t="str">
        <f t="shared" si="1"/>
        <v>Tidak Tuntas</v>
      </c>
      <c r="I7" s="4" t="s">
        <v>21</v>
      </c>
      <c r="J7" s="3" t="s">
        <v>7</v>
      </c>
      <c r="K7" s="3">
        <v>80</v>
      </c>
      <c r="L7" s="22" t="str">
        <f t="shared" si="2"/>
        <v>Tuntas</v>
      </c>
    </row>
    <row r="8" spans="1:12" x14ac:dyDescent="0.25">
      <c r="B8" s="3" t="s">
        <v>8</v>
      </c>
      <c r="C8" s="3">
        <v>50</v>
      </c>
      <c r="D8" s="22" t="str">
        <f t="shared" si="0"/>
        <v>Tidak Tuntas</v>
      </c>
      <c r="E8" s="27"/>
      <c r="F8" s="23" t="s">
        <v>8</v>
      </c>
      <c r="G8" s="23">
        <v>40</v>
      </c>
      <c r="H8" s="22" t="str">
        <f t="shared" si="1"/>
        <v>Tidak Tuntas</v>
      </c>
      <c r="J8" s="3" t="s">
        <v>8</v>
      </c>
      <c r="K8" s="3">
        <v>80</v>
      </c>
      <c r="L8" s="22" t="str">
        <f t="shared" si="2"/>
        <v>Tuntas</v>
      </c>
    </row>
    <row r="9" spans="1:12" x14ac:dyDescent="0.25">
      <c r="B9" s="3" t="s">
        <v>9</v>
      </c>
      <c r="C9" s="3">
        <v>80</v>
      </c>
      <c r="D9" s="22" t="str">
        <f t="shared" si="0"/>
        <v>Tuntas</v>
      </c>
      <c r="E9" s="27"/>
      <c r="F9" s="23" t="s">
        <v>9</v>
      </c>
      <c r="G9" s="23">
        <v>60</v>
      </c>
      <c r="H9" s="22" t="str">
        <f t="shared" si="1"/>
        <v>Tidak Tuntas</v>
      </c>
      <c r="J9" s="3" t="s">
        <v>9</v>
      </c>
      <c r="K9" s="3">
        <v>90</v>
      </c>
      <c r="L9" s="22" t="str">
        <f t="shared" si="2"/>
        <v>Tuntas</v>
      </c>
    </row>
    <row r="10" spans="1:12" x14ac:dyDescent="0.25">
      <c r="B10" s="3" t="s">
        <v>10</v>
      </c>
      <c r="C10" s="3">
        <v>55</v>
      </c>
      <c r="D10" s="22" t="str">
        <f t="shared" si="0"/>
        <v>Tidak Tuntas</v>
      </c>
      <c r="E10" s="27"/>
      <c r="F10" s="23" t="s">
        <v>10</v>
      </c>
      <c r="G10" s="23">
        <v>50</v>
      </c>
      <c r="H10" s="22" t="str">
        <f t="shared" si="1"/>
        <v>Tidak Tuntas</v>
      </c>
      <c r="J10" s="3" t="s">
        <v>10</v>
      </c>
      <c r="K10" s="3">
        <v>80</v>
      </c>
      <c r="L10" s="22" t="str">
        <f t="shared" si="2"/>
        <v>Tuntas</v>
      </c>
    </row>
    <row r="11" spans="1:12" x14ac:dyDescent="0.25">
      <c r="B11" s="3" t="s">
        <v>11</v>
      </c>
      <c r="C11" s="3">
        <v>65</v>
      </c>
      <c r="D11" s="22" t="str">
        <f t="shared" si="0"/>
        <v>Tidak Tuntas</v>
      </c>
      <c r="E11" s="27"/>
      <c r="F11" s="23" t="s">
        <v>11</v>
      </c>
      <c r="G11" s="23">
        <v>60</v>
      </c>
      <c r="H11" s="22" t="str">
        <f t="shared" si="1"/>
        <v>Tidak Tuntas</v>
      </c>
      <c r="J11" s="3" t="s">
        <v>11</v>
      </c>
      <c r="K11" s="3">
        <v>75</v>
      </c>
      <c r="L11" s="22" t="str">
        <f t="shared" si="2"/>
        <v>Tidak Tuntas</v>
      </c>
    </row>
    <row r="12" spans="1:12" x14ac:dyDescent="0.25">
      <c r="B12" s="3" t="s">
        <v>12</v>
      </c>
      <c r="C12" s="3">
        <v>80</v>
      </c>
      <c r="D12" s="22" t="str">
        <f t="shared" si="0"/>
        <v>Tuntas</v>
      </c>
      <c r="E12" s="27"/>
      <c r="F12" s="23" t="s">
        <v>12</v>
      </c>
      <c r="G12" s="23">
        <v>80</v>
      </c>
      <c r="H12" s="22" t="str">
        <f t="shared" si="1"/>
        <v>Tuntas</v>
      </c>
      <c r="J12" s="3" t="s">
        <v>12</v>
      </c>
      <c r="K12" s="3">
        <v>85</v>
      </c>
      <c r="L12" s="22" t="str">
        <f t="shared" si="2"/>
        <v>Tuntas</v>
      </c>
    </row>
    <row r="13" spans="1:12" x14ac:dyDescent="0.25">
      <c r="B13" s="3" t="s">
        <v>13</v>
      </c>
      <c r="C13" s="3">
        <v>55</v>
      </c>
      <c r="D13" s="22" t="str">
        <f t="shared" si="0"/>
        <v>Tidak Tuntas</v>
      </c>
      <c r="E13" s="27"/>
      <c r="F13" s="23" t="s">
        <v>13</v>
      </c>
      <c r="G13" s="23">
        <v>30</v>
      </c>
      <c r="H13" s="22" t="str">
        <f t="shared" si="1"/>
        <v>Tidak Tuntas</v>
      </c>
      <c r="J13" s="3" t="s">
        <v>13</v>
      </c>
      <c r="K13" s="3">
        <v>75</v>
      </c>
      <c r="L13" s="22" t="str">
        <f t="shared" si="2"/>
        <v>Tidak Tuntas</v>
      </c>
    </row>
    <row r="14" spans="1:12" x14ac:dyDescent="0.25">
      <c r="B14" s="3" t="s">
        <v>14</v>
      </c>
      <c r="C14" s="3">
        <v>60</v>
      </c>
      <c r="D14" s="22" t="str">
        <f t="shared" si="0"/>
        <v>Tidak Tuntas</v>
      </c>
      <c r="E14" s="27"/>
      <c r="F14" s="23" t="s">
        <v>14</v>
      </c>
      <c r="G14" s="23">
        <v>50</v>
      </c>
      <c r="H14" s="22" t="str">
        <f t="shared" si="1"/>
        <v>Tidak Tuntas</v>
      </c>
      <c r="J14" s="3" t="s">
        <v>14</v>
      </c>
      <c r="K14" s="3">
        <v>80</v>
      </c>
      <c r="L14" s="22" t="str">
        <f>IF(K14&gt;79,"Tuntas","Tidak Tuntas")</f>
        <v>Tuntas</v>
      </c>
    </row>
    <row r="15" spans="1:12" x14ac:dyDescent="0.25">
      <c r="B15" s="3" t="s">
        <v>15</v>
      </c>
      <c r="C15" s="3">
        <v>80</v>
      </c>
      <c r="D15" s="22" t="str">
        <f t="shared" si="0"/>
        <v>Tuntas</v>
      </c>
      <c r="E15" s="27"/>
      <c r="F15" s="23" t="s">
        <v>15</v>
      </c>
      <c r="G15" s="23">
        <v>60</v>
      </c>
      <c r="H15" s="22" t="str">
        <f t="shared" si="1"/>
        <v>Tidak Tuntas</v>
      </c>
      <c r="J15" s="3" t="s">
        <v>15</v>
      </c>
      <c r="K15" s="3">
        <v>85</v>
      </c>
      <c r="L15" s="22" t="str">
        <f t="shared" si="2"/>
        <v>Tuntas</v>
      </c>
    </row>
    <row r="16" spans="1:12" x14ac:dyDescent="0.25">
      <c r="B16" s="3" t="s">
        <v>16</v>
      </c>
      <c r="C16" s="3">
        <v>60</v>
      </c>
      <c r="D16" s="22" t="str">
        <f t="shared" si="0"/>
        <v>Tidak Tuntas</v>
      </c>
      <c r="E16" s="27"/>
      <c r="F16" s="23" t="s">
        <v>16</v>
      </c>
      <c r="G16" s="23">
        <v>50</v>
      </c>
      <c r="H16" s="22" t="str">
        <f t="shared" si="1"/>
        <v>Tidak Tuntas</v>
      </c>
      <c r="J16" s="3" t="s">
        <v>16</v>
      </c>
      <c r="K16" s="3">
        <v>85</v>
      </c>
      <c r="L16" s="22" t="str">
        <f t="shared" si="2"/>
        <v>Tuntas</v>
      </c>
    </row>
    <row r="17" spans="2:12" x14ac:dyDescent="0.25">
      <c r="B17" s="23" t="s">
        <v>29</v>
      </c>
      <c r="C17" s="26">
        <f>AVERAGE(C2:C16)</f>
        <v>64</v>
      </c>
      <c r="D17" s="22" t="str">
        <f t="shared" si="0"/>
        <v>Tidak Tuntas</v>
      </c>
      <c r="E17" s="27"/>
      <c r="F17" s="23" t="s">
        <v>29</v>
      </c>
      <c r="G17" s="26">
        <f>AVERAGE(G2:G16)</f>
        <v>52</v>
      </c>
      <c r="H17" s="22" t="str">
        <f>IF(G17&gt;79,"Tuntas","Tidak Tuntas")</f>
        <v>Tidak Tuntas</v>
      </c>
      <c r="I17" s="27"/>
      <c r="J17" s="23" t="s">
        <v>29</v>
      </c>
      <c r="K17" s="26">
        <f>AVERAGE(K2:K16)</f>
        <v>83</v>
      </c>
      <c r="L17" s="22" t="str">
        <f>IF(K17&gt;79,"Tuntas")</f>
        <v>Tuntas</v>
      </c>
    </row>
    <row r="18" spans="2:12" x14ac:dyDescent="0.25">
      <c r="B18" s="23" t="s">
        <v>30</v>
      </c>
      <c r="C18" s="28">
        <f>COUNTIF(D1:D17,"tuntas")</f>
        <v>4</v>
      </c>
      <c r="D18" s="34">
        <f>C18/15</f>
        <v>0.26666666666666666</v>
      </c>
      <c r="E18" s="27"/>
      <c r="F18" s="23" t="s">
        <v>30</v>
      </c>
      <c r="G18" s="29">
        <f>COUNTIF(H2:H16,"tuntas")</f>
        <v>1</v>
      </c>
      <c r="H18" s="34">
        <f>G18/15</f>
        <v>6.6666666666666666E-2</v>
      </c>
      <c r="I18" s="27"/>
      <c r="J18" s="23" t="s">
        <v>30</v>
      </c>
      <c r="K18" s="29">
        <f>COUNTIF(L2:L16,"Tuntas")</f>
        <v>11</v>
      </c>
      <c r="L18" s="33">
        <f>K18/15</f>
        <v>0.73333333333333328</v>
      </c>
    </row>
    <row r="19" spans="2:12" x14ac:dyDescent="0.25">
      <c r="B19" s="23" t="s">
        <v>31</v>
      </c>
      <c r="C19" s="28">
        <f>COUNTIF(D2:D16,"TIDAK TUNTAS")</f>
        <v>11</v>
      </c>
      <c r="D19" s="34">
        <f>C19/15</f>
        <v>0.73333333333333328</v>
      </c>
      <c r="E19" s="27"/>
      <c r="F19" s="23" t="s">
        <v>32</v>
      </c>
      <c r="G19" s="29">
        <f>COUNTIF(H2:H16,"tidak tuntas")</f>
        <v>14</v>
      </c>
      <c r="H19" s="34">
        <f>G19/15</f>
        <v>0.93333333333333335</v>
      </c>
      <c r="I19" s="27"/>
      <c r="J19" s="23" t="s">
        <v>32</v>
      </c>
      <c r="K19" s="29">
        <f>COUNTIF(L2:L16,"Tidak Tuntas")</f>
        <v>4</v>
      </c>
      <c r="L19" s="33">
        <f>K19/15</f>
        <v>0.26666666666666666</v>
      </c>
    </row>
    <row r="20" spans="2:12" x14ac:dyDescent="0.25">
      <c r="B20" s="5" t="s">
        <v>33</v>
      </c>
      <c r="C20" s="12">
        <f>MAX(C2:C16)</f>
        <v>80</v>
      </c>
      <c r="D20" s="14"/>
      <c r="F20" s="5" t="s">
        <v>33</v>
      </c>
      <c r="G20" s="12">
        <f>MAX(G2:G16)</f>
        <v>80</v>
      </c>
      <c r="H20" s="14"/>
      <c r="J20" s="5" t="s">
        <v>33</v>
      </c>
      <c r="K20" s="12">
        <f>MAX(K2:K16)</f>
        <v>100</v>
      </c>
      <c r="L20" s="14"/>
    </row>
    <row r="21" spans="2:12" x14ac:dyDescent="0.25">
      <c r="B21" s="5" t="s">
        <v>34</v>
      </c>
      <c r="C21" s="12">
        <f>MIN(C2:C16)</f>
        <v>40</v>
      </c>
      <c r="D21" s="14"/>
      <c r="F21" s="5" t="s">
        <v>34</v>
      </c>
      <c r="G21" s="12">
        <f>MIN(G2:G16)</f>
        <v>30</v>
      </c>
      <c r="H21" s="14"/>
      <c r="J21" s="5" t="s">
        <v>34</v>
      </c>
      <c r="K21" s="12">
        <f>MIN(K2:K16)</f>
        <v>70</v>
      </c>
      <c r="L21" s="14"/>
    </row>
    <row r="22" spans="2:12" x14ac:dyDescent="0.25">
      <c r="B22" s="5" t="s">
        <v>35</v>
      </c>
      <c r="C22" s="12">
        <f>C20-C21</f>
        <v>40</v>
      </c>
      <c r="D22" s="14"/>
      <c r="F22" s="5" t="s">
        <v>35</v>
      </c>
      <c r="G22" s="12">
        <f>G20-G21</f>
        <v>50</v>
      </c>
      <c r="H22" s="14"/>
      <c r="J22" s="5" t="s">
        <v>35</v>
      </c>
      <c r="K22" s="12">
        <f>K20-K21</f>
        <v>30</v>
      </c>
      <c r="L22" s="14"/>
    </row>
    <row r="23" spans="2:12" x14ac:dyDescent="0.25">
      <c r="B23" s="5" t="s">
        <v>36</v>
      </c>
      <c r="C23" s="24">
        <f>AVERAGE(C2:C16)</f>
        <v>64</v>
      </c>
      <c r="D23" s="25"/>
      <c r="F23" s="5" t="s">
        <v>36</v>
      </c>
      <c r="G23" s="24">
        <f>AVERAGE(G2:G16)</f>
        <v>52</v>
      </c>
      <c r="H23" s="25"/>
      <c r="J23" s="5" t="s">
        <v>36</v>
      </c>
      <c r="K23" s="24">
        <f>AVERAGE(K2:K16)</f>
        <v>83</v>
      </c>
      <c r="L23" s="25"/>
    </row>
    <row r="24" spans="2:12" x14ac:dyDescent="0.25">
      <c r="B24" s="5" t="s">
        <v>37</v>
      </c>
      <c r="C24" s="12">
        <f>MEDIAN(C2:C16)</f>
        <v>65</v>
      </c>
      <c r="D24" s="14"/>
      <c r="F24" s="5" t="s">
        <v>37</v>
      </c>
      <c r="G24" s="12">
        <f>MEDIAN(G2:G16)</f>
        <v>50</v>
      </c>
      <c r="H24" s="14"/>
      <c r="J24" s="5" t="s">
        <v>37</v>
      </c>
      <c r="K24" s="12">
        <f>MEDIAN(K2:K16)</f>
        <v>80</v>
      </c>
      <c r="L24" s="14"/>
    </row>
    <row r="25" spans="2:12" x14ac:dyDescent="0.25">
      <c r="B25" s="5" t="s">
        <v>38</v>
      </c>
      <c r="C25" s="24">
        <f>_xlfn.VAR.S(C2:C16)</f>
        <v>161.42857142857142</v>
      </c>
      <c r="D25" s="25"/>
      <c r="F25" s="5" t="s">
        <v>38</v>
      </c>
      <c r="G25" s="24">
        <f>_xlfn.VAR.S(G2:G16)</f>
        <v>217.14285714285714</v>
      </c>
      <c r="H25" s="25"/>
      <c r="J25" s="5" t="s">
        <v>38</v>
      </c>
      <c r="K25" s="24">
        <f>_xlfn.VAR.S(K2:K16)</f>
        <v>67.142857142857139</v>
      </c>
      <c r="L25" s="25"/>
    </row>
    <row r="26" spans="2:12" x14ac:dyDescent="0.25">
      <c r="B26" s="5" t="s">
        <v>39</v>
      </c>
      <c r="C26" s="24">
        <f>_xlfn.STDEV.S(C2:C16)</f>
        <v>12.705454396776663</v>
      </c>
      <c r="D26" s="25"/>
      <c r="F26" s="5" t="s">
        <v>39</v>
      </c>
      <c r="G26" s="24">
        <f>_xlfn.STDEV.S(G2:G16)</f>
        <v>14.735767952260145</v>
      </c>
      <c r="H26" s="25"/>
      <c r="J26" s="5" t="s">
        <v>39</v>
      </c>
      <c r="K26" s="24">
        <f>_xlfn.STDEV.S(K2:K16)</f>
        <v>8.194074514114277</v>
      </c>
      <c r="L26" s="25"/>
    </row>
  </sheetData>
  <mergeCells count="21">
    <mergeCell ref="K26:L26"/>
    <mergeCell ref="K20:L20"/>
    <mergeCell ref="K21:L21"/>
    <mergeCell ref="K22:L22"/>
    <mergeCell ref="K23:L23"/>
    <mergeCell ref="K24:L24"/>
    <mergeCell ref="K25:L25"/>
    <mergeCell ref="C26:D26"/>
    <mergeCell ref="G20:H20"/>
    <mergeCell ref="G21:H21"/>
    <mergeCell ref="G22:H22"/>
    <mergeCell ref="G23:H23"/>
    <mergeCell ref="G24:H24"/>
    <mergeCell ref="G25:H25"/>
    <mergeCell ref="G26:H26"/>
    <mergeCell ref="C20:D20"/>
    <mergeCell ref="C21:D21"/>
    <mergeCell ref="C22:D22"/>
    <mergeCell ref="C23:D23"/>
    <mergeCell ref="C24:D24"/>
    <mergeCell ref="C25:D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KUESIONER</vt:lpstr>
      <vt:lpstr>THB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2023-08-26T09:27:51Z</dcterms:created>
  <dcterms:modified xsi:type="dcterms:W3CDTF">2023-08-30T22:53:46Z</dcterms:modified>
</cp:coreProperties>
</file>