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ani\Documents\A. SKRIPSI\"/>
    </mc:Choice>
  </mc:AlternateContent>
  <xr:revisionPtr revIDLastSave="0" documentId="13_ncr:1_{49157A6A-812E-4874-B836-9BF5BB8832C1}" xr6:coauthVersionLast="47" xr6:coauthVersionMax="47" xr10:uidLastSave="{00000000-0000-0000-0000-000000000000}"/>
  <bookViews>
    <workbookView xWindow="-110" yWindow="-110" windowWidth="19420" windowHeight="10300" firstSheet="1" activeTab="7" xr2:uid="{2AD91D1E-F111-428F-BF48-B46105307686}"/>
  </bookViews>
  <sheets>
    <sheet name="KOMPONEN PEND +BEBAN " sheetId="11" r:id="rId1"/>
    <sheet name="KOMPONEN ASET" sheetId="12" r:id="rId2"/>
    <sheet name="RASIO KEUANGAN " sheetId="10" r:id="rId3"/>
    <sheet name="NPM" sheetId="1" r:id="rId4"/>
    <sheet name="ROA" sheetId="2" r:id="rId5"/>
    <sheet name="ROE" sheetId="3" r:id="rId6"/>
    <sheet name="CURRENT RATIO" sheetId="4" r:id="rId7"/>
    <sheet name="CASH RATIO " sheetId="5" r:id="rId8"/>
    <sheet name="DEBT TO ASSET" sheetId="6" r:id="rId9"/>
    <sheet name="DEPT TO EQUITY" sheetId="7" r:id="rId10"/>
    <sheet name="FIXED ASET TURNOVER" sheetId="8" r:id="rId11"/>
    <sheet name="TOTAL ASET TURNOVER" sheetId="9" r:id="rId12"/>
  </sheets>
  <definedNames>
    <definedName name="_Hlk157086257" localSheetId="2">'RASIO KEUANGAN '!$A$47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4" l="1"/>
  <c r="K6" i="4"/>
  <c r="F32" i="2"/>
  <c r="J6" i="2"/>
  <c r="G27" i="2"/>
  <c r="F27" i="2"/>
  <c r="F29" i="2"/>
  <c r="K6" i="2"/>
  <c r="K6" i="3"/>
  <c r="I28" i="2"/>
  <c r="H28" i="2"/>
  <c r="I34" i="2"/>
  <c r="M6" i="2"/>
  <c r="G30" i="2"/>
  <c r="D27" i="2"/>
  <c r="J6" i="6"/>
  <c r="B61" i="12"/>
  <c r="C41" i="12"/>
  <c r="D50" i="12"/>
  <c r="E50" i="12"/>
  <c r="C50" i="12"/>
  <c r="C49" i="12"/>
  <c r="C48" i="12"/>
  <c r="C47" i="12"/>
  <c r="C46" i="12"/>
  <c r="C44" i="12"/>
  <c r="B44" i="12"/>
  <c r="B39" i="12"/>
  <c r="B38" i="12"/>
  <c r="B37" i="12"/>
  <c r="B36" i="12"/>
  <c r="B35" i="12"/>
  <c r="B41" i="12" s="1"/>
  <c r="B28" i="12"/>
  <c r="B16" i="12"/>
  <c r="B29" i="12" s="1"/>
  <c r="B16" i="11"/>
  <c r="B53" i="11"/>
  <c r="B55" i="11"/>
  <c r="C19" i="11"/>
  <c r="D19" i="11"/>
  <c r="E19" i="11"/>
  <c r="B19" i="11"/>
  <c r="B4" i="11"/>
  <c r="J6" i="1"/>
  <c r="D61" i="12"/>
  <c r="C55" i="12"/>
  <c r="C60" i="12"/>
  <c r="C61" i="12" s="1"/>
  <c r="E61" i="12"/>
  <c r="C24" i="12"/>
  <c r="C39" i="12"/>
  <c r="C38" i="12"/>
  <c r="C37" i="12"/>
  <c r="C36" i="12"/>
  <c r="C35" i="12"/>
  <c r="D39" i="12"/>
  <c r="D38" i="12"/>
  <c r="D37" i="12"/>
  <c r="D36" i="12"/>
  <c r="D35" i="12"/>
  <c r="D40" i="12"/>
  <c r="E37" i="12"/>
  <c r="D41" i="12"/>
  <c r="C23" i="12"/>
  <c r="E39" i="12"/>
  <c r="E38" i="12"/>
  <c r="E36" i="12"/>
  <c r="E35" i="12"/>
  <c r="E41" i="12" s="1"/>
  <c r="E28" i="12"/>
  <c r="D28" i="12"/>
  <c r="D16" i="12"/>
  <c r="D29" i="12" s="1"/>
  <c r="E16" i="12"/>
  <c r="E29" i="12" s="1"/>
  <c r="C28" i="12"/>
  <c r="C16" i="12"/>
  <c r="C29" i="12" s="1"/>
  <c r="D4" i="11"/>
  <c r="E4" i="11"/>
  <c r="C4" i="11"/>
  <c r="C43" i="10"/>
  <c r="D43" i="10"/>
  <c r="C42" i="10"/>
  <c r="D42" i="10"/>
  <c r="B43" i="10"/>
  <c r="B42" i="10"/>
  <c r="C41" i="10"/>
  <c r="D41" i="10"/>
  <c r="B41" i="10"/>
  <c r="C40" i="10"/>
  <c r="D40" i="10"/>
  <c r="B40" i="10"/>
  <c r="C39" i="10"/>
  <c r="D39" i="10"/>
  <c r="B39" i="10"/>
  <c r="B38" i="10"/>
  <c r="C38" i="10"/>
  <c r="D38" i="10"/>
  <c r="C37" i="10"/>
  <c r="D37" i="10"/>
  <c r="B37" i="10"/>
  <c r="C36" i="10"/>
  <c r="D36" i="10"/>
  <c r="B36" i="10"/>
  <c r="C35" i="10"/>
  <c r="D35" i="10"/>
  <c r="B35" i="10"/>
  <c r="E53" i="11"/>
  <c r="D53" i="11"/>
  <c r="E16" i="11"/>
  <c r="C53" i="11"/>
  <c r="D16" i="11"/>
  <c r="D55" i="11" s="1"/>
  <c r="E55" i="11"/>
  <c r="C16" i="11"/>
  <c r="C55" i="11" s="1"/>
  <c r="AK6" i="10"/>
  <c r="AK7" i="10"/>
  <c r="AK8" i="10"/>
  <c r="AK9" i="10"/>
  <c r="AK10" i="10"/>
  <c r="AK11" i="10"/>
  <c r="AK12" i="10"/>
  <c r="AK13" i="10"/>
  <c r="AK14" i="10"/>
  <c r="AK15" i="10"/>
  <c r="AK16" i="10"/>
  <c r="AK17" i="10"/>
  <c r="AK18" i="10"/>
  <c r="AK19" i="10"/>
  <c r="AK20" i="10"/>
  <c r="AK21" i="10"/>
  <c r="AK22" i="10"/>
  <c r="AK23" i="10"/>
  <c r="AJ6" i="10"/>
  <c r="AJ7" i="10"/>
  <c r="AJ8" i="10"/>
  <c r="AJ9" i="10"/>
  <c r="AJ10" i="10"/>
  <c r="AJ11" i="10"/>
  <c r="AJ12" i="10"/>
  <c r="AJ13" i="10"/>
  <c r="AJ14" i="10"/>
  <c r="AJ15" i="10"/>
  <c r="AJ16" i="10"/>
  <c r="AJ17" i="10"/>
  <c r="AJ18" i="10"/>
  <c r="AJ19" i="10"/>
  <c r="AJ20" i="10"/>
  <c r="AJ21" i="10"/>
  <c r="AJ22" i="10"/>
  <c r="AJ23" i="10"/>
  <c r="AI6" i="10"/>
  <c r="AI7" i="10"/>
  <c r="AI8" i="10"/>
  <c r="AI9" i="10"/>
  <c r="AI10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H6" i="10"/>
  <c r="AH7" i="10"/>
  <c r="AH8" i="10"/>
  <c r="AH9" i="10"/>
  <c r="AH10" i="10"/>
  <c r="AH11" i="10"/>
  <c r="AH12" i="10"/>
  <c r="AH13" i="10"/>
  <c r="AH14" i="10"/>
  <c r="AH15" i="10"/>
  <c r="AH16" i="10"/>
  <c r="AH17" i="10"/>
  <c r="AH18" i="10"/>
  <c r="AH19" i="10"/>
  <c r="AH20" i="10"/>
  <c r="AH21" i="10"/>
  <c r="AH22" i="10"/>
  <c r="AH23" i="10"/>
  <c r="AG6" i="10"/>
  <c r="AG7" i="10"/>
  <c r="AG8" i="10"/>
  <c r="AG9" i="10"/>
  <c r="AG10" i="10"/>
  <c r="AG11" i="10"/>
  <c r="AG12" i="10"/>
  <c r="AG13" i="10"/>
  <c r="AG14" i="10"/>
  <c r="AG15" i="10"/>
  <c r="AG16" i="10"/>
  <c r="AG17" i="10"/>
  <c r="AG18" i="10"/>
  <c r="AG19" i="10"/>
  <c r="AG20" i="10"/>
  <c r="AG21" i="10"/>
  <c r="AG22" i="10"/>
  <c r="AG23" i="10"/>
  <c r="AF23" i="10"/>
  <c r="AF6" i="10"/>
  <c r="AF7" i="10"/>
  <c r="AF8" i="10"/>
  <c r="AF9" i="10"/>
  <c r="AF10" i="10"/>
  <c r="AF11" i="10"/>
  <c r="AF12" i="10"/>
  <c r="AF13" i="10"/>
  <c r="AF14" i="10"/>
  <c r="AF15" i="10"/>
  <c r="AF16" i="10"/>
  <c r="AF17" i="10"/>
  <c r="AF18" i="10"/>
  <c r="AF19" i="10"/>
  <c r="AF20" i="10"/>
  <c r="AF21" i="10"/>
  <c r="AF22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D6" i="10"/>
  <c r="AD7" i="10"/>
  <c r="AD8" i="10"/>
  <c r="AD9" i="10"/>
  <c r="AD10" i="10"/>
  <c r="AD11" i="10"/>
  <c r="AD12" i="10"/>
  <c r="AD13" i="10"/>
  <c r="AD14" i="10"/>
  <c r="AD15" i="10"/>
  <c r="AD16" i="10"/>
  <c r="AD17" i="10"/>
  <c r="AD18" i="10"/>
  <c r="AD19" i="10"/>
  <c r="AD20" i="10"/>
  <c r="AD21" i="10"/>
  <c r="AD22" i="10"/>
  <c r="AD23" i="10"/>
  <c r="AC6" i="10"/>
  <c r="AC7" i="10"/>
  <c r="AC8" i="10"/>
  <c r="AC9" i="10"/>
  <c r="AC10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B6" i="10"/>
  <c r="AB7" i="10"/>
  <c r="AB8" i="10"/>
  <c r="AB9" i="10"/>
  <c r="AB10" i="10"/>
  <c r="AB11" i="10"/>
  <c r="AB12" i="10"/>
  <c r="AB13" i="10"/>
  <c r="AB14" i="10"/>
  <c r="AB15" i="10"/>
  <c r="AB16" i="10"/>
  <c r="AB17" i="10"/>
  <c r="AB18" i="10"/>
  <c r="AB19" i="10"/>
  <c r="AB20" i="10"/>
  <c r="AB21" i="10"/>
  <c r="AB22" i="10"/>
  <c r="AB23" i="10"/>
  <c r="AA6" i="10"/>
  <c r="AA7" i="10"/>
  <c r="AA8" i="10"/>
  <c r="AA9" i="10"/>
  <c r="AA10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Z6" i="10"/>
  <c r="Z7" i="10"/>
  <c r="Z8" i="10"/>
  <c r="Z9" i="10"/>
  <c r="Z10" i="10"/>
  <c r="Z11" i="10"/>
  <c r="Z12" i="10"/>
  <c r="Z13" i="10"/>
  <c r="Z14" i="10"/>
  <c r="Z15" i="10"/>
  <c r="Z16" i="10"/>
  <c r="Z17" i="10"/>
  <c r="Z18" i="10"/>
  <c r="Z19" i="10"/>
  <c r="Z20" i="10"/>
  <c r="Z21" i="10"/>
  <c r="Z22" i="10"/>
  <c r="Z23" i="10"/>
  <c r="AA5" i="10"/>
  <c r="AB5" i="10"/>
  <c r="AC5" i="10"/>
  <c r="Z5" i="10"/>
  <c r="Y6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Y23" i="10"/>
  <c r="X6" i="10"/>
  <c r="X7" i="10"/>
  <c r="X8" i="10"/>
  <c r="X9" i="10"/>
  <c r="X10" i="10"/>
  <c r="X11" i="10"/>
  <c r="X12" i="10"/>
  <c r="X13" i="10"/>
  <c r="X14" i="10"/>
  <c r="X15" i="10"/>
  <c r="X16" i="10"/>
  <c r="X17" i="10"/>
  <c r="X18" i="10"/>
  <c r="X19" i="10"/>
  <c r="X20" i="10"/>
  <c r="X21" i="10"/>
  <c r="X22" i="10"/>
  <c r="X23" i="10"/>
  <c r="W6" i="10"/>
  <c r="W7" i="10"/>
  <c r="W8" i="10"/>
  <c r="W9" i="10"/>
  <c r="W10" i="10"/>
  <c r="W11" i="10"/>
  <c r="W12" i="10"/>
  <c r="W13" i="10"/>
  <c r="W14" i="10"/>
  <c r="W15" i="10"/>
  <c r="W16" i="10"/>
  <c r="W17" i="10"/>
  <c r="W18" i="10"/>
  <c r="W19" i="10"/>
  <c r="W20" i="10"/>
  <c r="W21" i="10"/>
  <c r="W22" i="10"/>
  <c r="W23" i="10"/>
  <c r="V23" i="10"/>
  <c r="V6" i="10"/>
  <c r="V7" i="10"/>
  <c r="V8" i="10"/>
  <c r="V9" i="10"/>
  <c r="V10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W5" i="10"/>
  <c r="X5" i="10"/>
  <c r="Y5" i="10"/>
  <c r="V5" i="10"/>
  <c r="U6" i="10"/>
  <c r="U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T6" i="10"/>
  <c r="T7" i="10"/>
  <c r="T8" i="10"/>
  <c r="T9" i="10"/>
  <c r="T10" i="10"/>
  <c r="T11" i="10"/>
  <c r="T12" i="10"/>
  <c r="T13" i="10"/>
  <c r="T14" i="10"/>
  <c r="T15" i="10"/>
  <c r="T16" i="10"/>
  <c r="T17" i="10"/>
  <c r="T18" i="10"/>
  <c r="T19" i="10"/>
  <c r="T20" i="10"/>
  <c r="T21" i="10"/>
  <c r="T22" i="10"/>
  <c r="T23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S5" i="10"/>
  <c r="T5" i="10"/>
  <c r="U5" i="10"/>
  <c r="R5" i="10"/>
  <c r="Q6" i="10"/>
  <c r="Q7" i="10"/>
  <c r="Q8" i="10"/>
  <c r="Q9" i="10"/>
  <c r="Q10" i="10"/>
  <c r="Q11" i="10"/>
  <c r="Q12" i="10"/>
  <c r="Q13" i="10"/>
  <c r="Q14" i="10"/>
  <c r="Q15" i="10"/>
  <c r="Q16" i="10"/>
  <c r="Q17" i="10"/>
  <c r="Q18" i="10"/>
  <c r="Q19" i="10"/>
  <c r="Q20" i="10"/>
  <c r="Q21" i="10"/>
  <c r="Q22" i="10"/>
  <c r="Q23" i="10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O23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O5" i="10"/>
  <c r="P5" i="10"/>
  <c r="Q5" i="10"/>
  <c r="N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K5" i="10"/>
  <c r="L5" i="10"/>
  <c r="M5" i="10"/>
  <c r="J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C5" i="10"/>
  <c r="D5" i="10"/>
  <c r="E5" i="10"/>
  <c r="B5" i="10"/>
  <c r="G5" i="10"/>
  <c r="H5" i="10"/>
  <c r="I5" i="10"/>
  <c r="F5" i="10"/>
  <c r="L6" i="4"/>
  <c r="M24" i="9"/>
  <c r="L24" i="9"/>
  <c r="K24" i="9"/>
  <c r="J24" i="9"/>
  <c r="M23" i="9"/>
  <c r="L23" i="9"/>
  <c r="K23" i="9"/>
  <c r="J23" i="9"/>
  <c r="M22" i="9"/>
  <c r="L22" i="9"/>
  <c r="K22" i="9"/>
  <c r="J22" i="9"/>
  <c r="M21" i="9"/>
  <c r="L21" i="9"/>
  <c r="K21" i="9"/>
  <c r="J21" i="9"/>
  <c r="M20" i="9"/>
  <c r="L20" i="9"/>
  <c r="K20" i="9"/>
  <c r="J20" i="9"/>
  <c r="M19" i="9"/>
  <c r="L19" i="9"/>
  <c r="K19" i="9"/>
  <c r="J19" i="9"/>
  <c r="M18" i="9"/>
  <c r="L18" i="9"/>
  <c r="K18" i="9"/>
  <c r="J18" i="9"/>
  <c r="M17" i="9"/>
  <c r="L17" i="9"/>
  <c r="K17" i="9"/>
  <c r="J17" i="9"/>
  <c r="M16" i="9"/>
  <c r="L16" i="9"/>
  <c r="K16" i="9"/>
  <c r="J16" i="9"/>
  <c r="M15" i="9"/>
  <c r="L15" i="9"/>
  <c r="K15" i="9"/>
  <c r="J15" i="9"/>
  <c r="M14" i="9"/>
  <c r="L14" i="9"/>
  <c r="K14" i="9"/>
  <c r="J14" i="9"/>
  <c r="M13" i="9"/>
  <c r="L13" i="9"/>
  <c r="K13" i="9"/>
  <c r="J13" i="9"/>
  <c r="M12" i="9"/>
  <c r="L12" i="9"/>
  <c r="K12" i="9"/>
  <c r="J12" i="9"/>
  <c r="M11" i="9"/>
  <c r="L11" i="9"/>
  <c r="K11" i="9"/>
  <c r="J11" i="9"/>
  <c r="M10" i="9"/>
  <c r="L10" i="9"/>
  <c r="K10" i="9"/>
  <c r="J10" i="9"/>
  <c r="M9" i="9"/>
  <c r="L9" i="9"/>
  <c r="K9" i="9"/>
  <c r="J9" i="9"/>
  <c r="M8" i="9"/>
  <c r="L8" i="9"/>
  <c r="K8" i="9"/>
  <c r="J8" i="9"/>
  <c r="M7" i="9"/>
  <c r="L7" i="9"/>
  <c r="K7" i="9"/>
  <c r="J7" i="9"/>
  <c r="M6" i="9"/>
  <c r="AK5" i="10" s="1"/>
  <c r="L6" i="9"/>
  <c r="AJ5" i="10" s="1"/>
  <c r="K6" i="9"/>
  <c r="AI5" i="10" s="1"/>
  <c r="J6" i="9"/>
  <c r="AH5" i="10" s="1"/>
  <c r="M24" i="8"/>
  <c r="L24" i="8"/>
  <c r="K24" i="8"/>
  <c r="J24" i="8"/>
  <c r="M23" i="8"/>
  <c r="L23" i="8"/>
  <c r="K23" i="8"/>
  <c r="J23" i="8"/>
  <c r="M22" i="8"/>
  <c r="L22" i="8"/>
  <c r="K22" i="8"/>
  <c r="J22" i="8"/>
  <c r="M21" i="8"/>
  <c r="L21" i="8"/>
  <c r="K21" i="8"/>
  <c r="J21" i="8"/>
  <c r="M20" i="8"/>
  <c r="L20" i="8"/>
  <c r="K20" i="8"/>
  <c r="J20" i="8"/>
  <c r="M19" i="8"/>
  <c r="L19" i="8"/>
  <c r="K19" i="8"/>
  <c r="J19" i="8"/>
  <c r="M18" i="8"/>
  <c r="L18" i="8"/>
  <c r="K18" i="8"/>
  <c r="J18" i="8"/>
  <c r="M17" i="8"/>
  <c r="L17" i="8"/>
  <c r="K17" i="8"/>
  <c r="J17" i="8"/>
  <c r="M16" i="8"/>
  <c r="L16" i="8"/>
  <c r="K16" i="8"/>
  <c r="J16" i="8"/>
  <c r="M15" i="8"/>
  <c r="L15" i="8"/>
  <c r="K15" i="8"/>
  <c r="J15" i="8"/>
  <c r="M14" i="8"/>
  <c r="L14" i="8"/>
  <c r="K14" i="8"/>
  <c r="J14" i="8"/>
  <c r="M13" i="8"/>
  <c r="L13" i="8"/>
  <c r="K13" i="8"/>
  <c r="J13" i="8"/>
  <c r="M12" i="8"/>
  <c r="L12" i="8"/>
  <c r="K12" i="8"/>
  <c r="J12" i="8"/>
  <c r="M11" i="8"/>
  <c r="L11" i="8"/>
  <c r="K11" i="8"/>
  <c r="J11" i="8"/>
  <c r="M10" i="8"/>
  <c r="L10" i="8"/>
  <c r="K10" i="8"/>
  <c r="J10" i="8"/>
  <c r="M9" i="8"/>
  <c r="L9" i="8"/>
  <c r="K9" i="8"/>
  <c r="J9" i="8"/>
  <c r="M8" i="8"/>
  <c r="L8" i="8"/>
  <c r="K8" i="8"/>
  <c r="J8" i="8"/>
  <c r="M7" i="8"/>
  <c r="L7" i="8"/>
  <c r="K7" i="8"/>
  <c r="J7" i="8"/>
  <c r="M6" i="8"/>
  <c r="AG5" i="10" s="1"/>
  <c r="L6" i="8"/>
  <c r="AF5" i="10" s="1"/>
  <c r="K6" i="8"/>
  <c r="AE5" i="10" s="1"/>
  <c r="J6" i="8"/>
  <c r="AD5" i="10" s="1"/>
  <c r="J7" i="6"/>
  <c r="K7" i="6"/>
  <c r="L7" i="6"/>
  <c r="M7" i="6"/>
  <c r="J8" i="6"/>
  <c r="K8" i="6"/>
  <c r="L8" i="6"/>
  <c r="M8" i="6"/>
  <c r="J9" i="6"/>
  <c r="K9" i="6"/>
  <c r="L9" i="6"/>
  <c r="M9" i="6"/>
  <c r="J10" i="6"/>
  <c r="K10" i="6"/>
  <c r="L10" i="6"/>
  <c r="M10" i="6"/>
  <c r="J11" i="6"/>
  <c r="K11" i="6"/>
  <c r="L11" i="6"/>
  <c r="M11" i="6"/>
  <c r="J12" i="6"/>
  <c r="K12" i="6"/>
  <c r="L12" i="6"/>
  <c r="M12" i="6"/>
  <c r="J13" i="6"/>
  <c r="K13" i="6"/>
  <c r="L13" i="6"/>
  <c r="M13" i="6"/>
  <c r="J14" i="6"/>
  <c r="K14" i="6"/>
  <c r="L14" i="6"/>
  <c r="M14" i="6"/>
  <c r="J15" i="6"/>
  <c r="K15" i="6"/>
  <c r="L15" i="6"/>
  <c r="M15" i="6"/>
  <c r="J16" i="6"/>
  <c r="K16" i="6"/>
  <c r="L16" i="6"/>
  <c r="M16" i="6"/>
  <c r="J17" i="6"/>
  <c r="K17" i="6"/>
  <c r="L17" i="6"/>
  <c r="M17" i="6"/>
  <c r="J18" i="6"/>
  <c r="K18" i="6"/>
  <c r="L18" i="6"/>
  <c r="M18" i="6"/>
  <c r="J19" i="6"/>
  <c r="K19" i="6"/>
  <c r="L19" i="6"/>
  <c r="M19" i="6"/>
  <c r="J20" i="6"/>
  <c r="K20" i="6"/>
  <c r="L20" i="6"/>
  <c r="M20" i="6"/>
  <c r="J21" i="6"/>
  <c r="K21" i="6"/>
  <c r="L21" i="6"/>
  <c r="M21" i="6"/>
  <c r="J22" i="6"/>
  <c r="K22" i="6"/>
  <c r="L22" i="6"/>
  <c r="M22" i="6"/>
  <c r="J23" i="6"/>
  <c r="K23" i="6"/>
  <c r="L23" i="6"/>
  <c r="M23" i="6"/>
  <c r="J24" i="6"/>
  <c r="K24" i="6"/>
  <c r="L24" i="6"/>
  <c r="M24" i="6"/>
  <c r="K6" i="6"/>
  <c r="L6" i="6"/>
  <c r="M6" i="6"/>
  <c r="M24" i="7"/>
  <c r="L24" i="7"/>
  <c r="K24" i="7"/>
  <c r="J24" i="7"/>
  <c r="M23" i="7"/>
  <c r="L23" i="7"/>
  <c r="K23" i="7"/>
  <c r="J23" i="7"/>
  <c r="M22" i="7"/>
  <c r="L22" i="7"/>
  <c r="K22" i="7"/>
  <c r="J22" i="7"/>
  <c r="M21" i="7"/>
  <c r="L21" i="7"/>
  <c r="K21" i="7"/>
  <c r="J21" i="7"/>
  <c r="M20" i="7"/>
  <c r="L20" i="7"/>
  <c r="K20" i="7"/>
  <c r="J20" i="7"/>
  <c r="M19" i="7"/>
  <c r="L19" i="7"/>
  <c r="K19" i="7"/>
  <c r="J19" i="7"/>
  <c r="M18" i="7"/>
  <c r="L18" i="7"/>
  <c r="K18" i="7"/>
  <c r="J18" i="7"/>
  <c r="M17" i="7"/>
  <c r="L17" i="7"/>
  <c r="K17" i="7"/>
  <c r="J17" i="7"/>
  <c r="M16" i="7"/>
  <c r="L16" i="7"/>
  <c r="K16" i="7"/>
  <c r="J16" i="7"/>
  <c r="M15" i="7"/>
  <c r="L15" i="7"/>
  <c r="K15" i="7"/>
  <c r="J15" i="7"/>
  <c r="M14" i="7"/>
  <c r="L14" i="7"/>
  <c r="K14" i="7"/>
  <c r="J14" i="7"/>
  <c r="M13" i="7"/>
  <c r="L13" i="7"/>
  <c r="K13" i="7"/>
  <c r="J13" i="7"/>
  <c r="M12" i="7"/>
  <c r="L12" i="7"/>
  <c r="K12" i="7"/>
  <c r="J12" i="7"/>
  <c r="M11" i="7"/>
  <c r="L11" i="7"/>
  <c r="K11" i="7"/>
  <c r="J11" i="7"/>
  <c r="M10" i="7"/>
  <c r="L10" i="7"/>
  <c r="K10" i="7"/>
  <c r="J10" i="7"/>
  <c r="M9" i="7"/>
  <c r="L9" i="7"/>
  <c r="K9" i="7"/>
  <c r="J9" i="7"/>
  <c r="M8" i="7"/>
  <c r="L8" i="7"/>
  <c r="K8" i="7"/>
  <c r="J8" i="7"/>
  <c r="M7" i="7"/>
  <c r="L7" i="7"/>
  <c r="K7" i="7"/>
  <c r="J7" i="7"/>
  <c r="M6" i="7"/>
  <c r="L6" i="7"/>
  <c r="K6" i="7"/>
  <c r="J6" i="7"/>
  <c r="M24" i="5"/>
  <c r="L24" i="5"/>
  <c r="K24" i="5"/>
  <c r="J24" i="5"/>
  <c r="M23" i="5"/>
  <c r="L23" i="5"/>
  <c r="K23" i="5"/>
  <c r="J23" i="5"/>
  <c r="M22" i="5"/>
  <c r="L22" i="5"/>
  <c r="K22" i="5"/>
  <c r="J22" i="5"/>
  <c r="M21" i="5"/>
  <c r="L21" i="5"/>
  <c r="K21" i="5"/>
  <c r="J21" i="5"/>
  <c r="M20" i="5"/>
  <c r="L20" i="5"/>
  <c r="K20" i="5"/>
  <c r="J20" i="5"/>
  <c r="M19" i="5"/>
  <c r="L19" i="5"/>
  <c r="K19" i="5"/>
  <c r="J19" i="5"/>
  <c r="M18" i="5"/>
  <c r="L18" i="5"/>
  <c r="K18" i="5"/>
  <c r="J18" i="5"/>
  <c r="M17" i="5"/>
  <c r="L17" i="5"/>
  <c r="K17" i="5"/>
  <c r="J17" i="5"/>
  <c r="M16" i="5"/>
  <c r="L16" i="5"/>
  <c r="K16" i="5"/>
  <c r="J16" i="5"/>
  <c r="M15" i="5"/>
  <c r="L15" i="5"/>
  <c r="K15" i="5"/>
  <c r="J15" i="5"/>
  <c r="M14" i="5"/>
  <c r="L14" i="5"/>
  <c r="K14" i="5"/>
  <c r="J14" i="5"/>
  <c r="M13" i="5"/>
  <c r="L13" i="5"/>
  <c r="K13" i="5"/>
  <c r="J13" i="5"/>
  <c r="M12" i="5"/>
  <c r="L12" i="5"/>
  <c r="K12" i="5"/>
  <c r="J12" i="5"/>
  <c r="M11" i="5"/>
  <c r="L11" i="5"/>
  <c r="K11" i="5"/>
  <c r="J11" i="5"/>
  <c r="M10" i="5"/>
  <c r="L10" i="5"/>
  <c r="K10" i="5"/>
  <c r="J10" i="5"/>
  <c r="M9" i="5"/>
  <c r="L9" i="5"/>
  <c r="K9" i="5"/>
  <c r="J9" i="5"/>
  <c r="M8" i="5"/>
  <c r="L8" i="5"/>
  <c r="K8" i="5"/>
  <c r="J8" i="5"/>
  <c r="M7" i="5"/>
  <c r="L7" i="5"/>
  <c r="K7" i="5"/>
  <c r="J7" i="5"/>
  <c r="M6" i="5"/>
  <c r="L6" i="5"/>
  <c r="K6" i="5"/>
  <c r="J6" i="5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M24" i="3"/>
  <c r="L24" i="3"/>
  <c r="K24" i="3"/>
  <c r="J24" i="3"/>
  <c r="M23" i="3"/>
  <c r="L23" i="3"/>
  <c r="K23" i="3"/>
  <c r="J23" i="3"/>
  <c r="M22" i="3"/>
  <c r="L22" i="3"/>
  <c r="K22" i="3"/>
  <c r="J22" i="3"/>
  <c r="M21" i="3"/>
  <c r="L21" i="3"/>
  <c r="K21" i="3"/>
  <c r="J21" i="3"/>
  <c r="M20" i="3"/>
  <c r="L20" i="3"/>
  <c r="K20" i="3"/>
  <c r="J20" i="3"/>
  <c r="M19" i="3"/>
  <c r="L19" i="3"/>
  <c r="K19" i="3"/>
  <c r="J19" i="3"/>
  <c r="M18" i="3"/>
  <c r="L18" i="3"/>
  <c r="K18" i="3"/>
  <c r="J18" i="3"/>
  <c r="M17" i="3"/>
  <c r="L17" i="3"/>
  <c r="K17" i="3"/>
  <c r="J17" i="3"/>
  <c r="M16" i="3"/>
  <c r="L16" i="3"/>
  <c r="K16" i="3"/>
  <c r="J16" i="3"/>
  <c r="M15" i="3"/>
  <c r="L15" i="3"/>
  <c r="K15" i="3"/>
  <c r="J15" i="3"/>
  <c r="M14" i="3"/>
  <c r="L14" i="3"/>
  <c r="K14" i="3"/>
  <c r="J14" i="3"/>
  <c r="M13" i="3"/>
  <c r="L13" i="3"/>
  <c r="K13" i="3"/>
  <c r="J13" i="3"/>
  <c r="M12" i="3"/>
  <c r="L12" i="3"/>
  <c r="K12" i="3"/>
  <c r="J12" i="3"/>
  <c r="M11" i="3"/>
  <c r="L11" i="3"/>
  <c r="K11" i="3"/>
  <c r="J11" i="3"/>
  <c r="M10" i="3"/>
  <c r="L10" i="3"/>
  <c r="K10" i="3"/>
  <c r="J10" i="3"/>
  <c r="M9" i="3"/>
  <c r="L9" i="3"/>
  <c r="K9" i="3"/>
  <c r="J9" i="3"/>
  <c r="M8" i="3"/>
  <c r="L8" i="3"/>
  <c r="K8" i="3"/>
  <c r="J8" i="3"/>
  <c r="M7" i="3"/>
  <c r="L7" i="3"/>
  <c r="K7" i="3"/>
  <c r="J7" i="3"/>
  <c r="M6" i="3"/>
  <c r="L6" i="3"/>
  <c r="J6" i="3"/>
  <c r="M24" i="2"/>
  <c r="L24" i="2"/>
  <c r="K24" i="2"/>
  <c r="J24" i="2"/>
  <c r="M23" i="2"/>
  <c r="L23" i="2"/>
  <c r="K23" i="2"/>
  <c r="J23" i="2"/>
  <c r="M22" i="2"/>
  <c r="L22" i="2"/>
  <c r="K22" i="2"/>
  <c r="J22" i="2"/>
  <c r="M21" i="2"/>
  <c r="L21" i="2"/>
  <c r="K21" i="2"/>
  <c r="J21" i="2"/>
  <c r="M20" i="2"/>
  <c r="L20" i="2"/>
  <c r="K20" i="2"/>
  <c r="J20" i="2"/>
  <c r="M19" i="2"/>
  <c r="L19" i="2"/>
  <c r="K19" i="2"/>
  <c r="J19" i="2"/>
  <c r="M18" i="2"/>
  <c r="L18" i="2"/>
  <c r="K18" i="2"/>
  <c r="J18" i="2"/>
  <c r="M17" i="2"/>
  <c r="L17" i="2"/>
  <c r="K17" i="2"/>
  <c r="J17" i="2"/>
  <c r="M16" i="2"/>
  <c r="L16" i="2"/>
  <c r="K16" i="2"/>
  <c r="J16" i="2"/>
  <c r="M15" i="2"/>
  <c r="L15" i="2"/>
  <c r="K15" i="2"/>
  <c r="J15" i="2"/>
  <c r="M14" i="2"/>
  <c r="L14" i="2"/>
  <c r="K14" i="2"/>
  <c r="J14" i="2"/>
  <c r="M13" i="2"/>
  <c r="L13" i="2"/>
  <c r="K13" i="2"/>
  <c r="J13" i="2"/>
  <c r="M12" i="2"/>
  <c r="L12" i="2"/>
  <c r="K12" i="2"/>
  <c r="J12" i="2"/>
  <c r="M11" i="2"/>
  <c r="L11" i="2"/>
  <c r="K11" i="2"/>
  <c r="J11" i="2"/>
  <c r="M10" i="2"/>
  <c r="L10" i="2"/>
  <c r="K10" i="2"/>
  <c r="J10" i="2"/>
  <c r="M9" i="2"/>
  <c r="L9" i="2"/>
  <c r="K9" i="2"/>
  <c r="J9" i="2"/>
  <c r="M8" i="2"/>
  <c r="L8" i="2"/>
  <c r="K8" i="2"/>
  <c r="J8" i="2"/>
  <c r="M7" i="2"/>
  <c r="L7" i="2"/>
  <c r="K7" i="2"/>
  <c r="J7" i="2"/>
  <c r="L6" i="2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K24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K6" i="1"/>
  <c r="L6" i="1"/>
  <c r="M6" i="1"/>
</calcChain>
</file>

<file path=xl/sharedStrings.xml><?xml version="1.0" encoding="utf-8"?>
<sst xmlns="http://schemas.openxmlformats.org/spreadsheetml/2006/main" count="222" uniqueCount="168">
  <si>
    <t xml:space="preserve">Net Profit margin </t>
  </si>
  <si>
    <t>NPM (%)</t>
  </si>
  <si>
    <t xml:space="preserve">BOLA (PT BALI BINTANG SEJAHTERA </t>
  </si>
  <si>
    <t>Nama Perusahaan</t>
  </si>
  <si>
    <t>laba bersih setelah pajak : pendapatan  x 100%</t>
  </si>
  <si>
    <t xml:space="preserve">PENDAPATAN </t>
  </si>
  <si>
    <t>laba bersih setelah pajak</t>
  </si>
  <si>
    <t>ROA</t>
  </si>
  <si>
    <t>Laba bersih setelah pajak / TOTAL AKTIVA X 100 %</t>
  </si>
  <si>
    <t xml:space="preserve">TOTAL ASET </t>
  </si>
  <si>
    <t>ROA (%)</t>
  </si>
  <si>
    <t>TOTAL EKUITAS</t>
  </si>
  <si>
    <t>Laba bersih setelah pajak / TOTAL EKUITAS X 100 %</t>
  </si>
  <si>
    <t>ROE (%)</t>
  </si>
  <si>
    <t>ROE</t>
  </si>
  <si>
    <t>CURRENT RATIO</t>
  </si>
  <si>
    <t xml:space="preserve">AKTIVA LANCAR </t>
  </si>
  <si>
    <t>HUANG LANCAR</t>
  </si>
  <si>
    <t xml:space="preserve">AKTIVA LANCAR / HUTAG LANCAR </t>
  </si>
  <si>
    <t>KAS /HUTANG LANCAR</t>
  </si>
  <si>
    <t>KAS SETARA KAS</t>
  </si>
  <si>
    <t xml:space="preserve">CASH RATIO </t>
  </si>
  <si>
    <t xml:space="preserve">DENT TO ASSET </t>
  </si>
  <si>
    <t xml:space="preserve">TOTAL HUTANG </t>
  </si>
  <si>
    <t>TOTAL ASET</t>
  </si>
  <si>
    <t>DENT TO EQUITY</t>
  </si>
  <si>
    <t>HUTANG / ASET *100</t>
  </si>
  <si>
    <t>HUTANG /EKUITAS X 100%</t>
  </si>
  <si>
    <t>JUMLAH PENDAPATAN / TOTAL ASET TETAP</t>
  </si>
  <si>
    <t>FIXED ASET TURNOVER</t>
  </si>
  <si>
    <t>BOLA (PT BALI BINTANG SEJAHTERA )</t>
  </si>
  <si>
    <t xml:space="preserve">TOTAL PENDAPATAN </t>
  </si>
  <si>
    <t>CURRET RATIO</t>
  </si>
  <si>
    <t>CASH RATIO</t>
  </si>
  <si>
    <t>DEPT TO ASSET</t>
  </si>
  <si>
    <t>DEPT TO EQUITY</t>
  </si>
  <si>
    <t>TOTAL ASET TURNOVER</t>
  </si>
  <si>
    <t>NPM</t>
  </si>
  <si>
    <t>Aset Tetap</t>
  </si>
  <si>
    <t>total ASET TURNOVER</t>
  </si>
  <si>
    <t xml:space="preserve">JUMLAH PENDAPATAN / TOTAL ASET </t>
  </si>
  <si>
    <t>NPM adalah rasio keuangan yang digunakan perusahaan daam menghasilkan keuntungan bersih, sejauh mana perusahaan menekan biaya biaya operasionalnya.</t>
  </si>
  <si>
    <t>semakin besar NPM, semakin efisien perusahaan dalam kegiatan operasinya.</t>
  </si>
  <si>
    <t xml:space="preserve">Keteragan </t>
  </si>
  <si>
    <t>Rasio Profitabiitas</t>
  </si>
  <si>
    <t>Rasio Likuiditas</t>
  </si>
  <si>
    <t>Rasio Solvabilitas</t>
  </si>
  <si>
    <t>Rasio Aktivitas</t>
  </si>
  <si>
    <t>Mengukur efektivitas dan efisiensi dalam penggunaan aset, lebih besar lebih baik.</t>
  </si>
  <si>
    <t xml:space="preserve">Sumber Pendapatan </t>
  </si>
  <si>
    <t xml:space="preserve">Manajemen club </t>
  </si>
  <si>
    <t xml:space="preserve">   komersial </t>
  </si>
  <si>
    <t xml:space="preserve">   pertandingan- bersih </t>
  </si>
  <si>
    <t xml:space="preserve">   kontribusi </t>
  </si>
  <si>
    <t>Sport Agency</t>
  </si>
  <si>
    <t xml:space="preserve">   Live sreaming dan rekaman video</t>
  </si>
  <si>
    <t xml:space="preserve">   Sponsor</t>
  </si>
  <si>
    <t>lain- lain</t>
  </si>
  <si>
    <t xml:space="preserve">JUMLAH </t>
  </si>
  <si>
    <t>-</t>
  </si>
  <si>
    <t xml:space="preserve">Sumber Beban </t>
  </si>
  <si>
    <t>Lain-lain</t>
  </si>
  <si>
    <t xml:space="preserve">Penyusutan </t>
  </si>
  <si>
    <t xml:space="preserve">Konsumsi </t>
  </si>
  <si>
    <t xml:space="preserve">Amortisasi </t>
  </si>
  <si>
    <t xml:space="preserve">Sumbangan </t>
  </si>
  <si>
    <t xml:space="preserve">Remunerasi pemain dan staf </t>
  </si>
  <si>
    <t xml:space="preserve">Pemasaran </t>
  </si>
  <si>
    <t xml:space="preserve">Tenaga ahli </t>
  </si>
  <si>
    <t xml:space="preserve">Akomodasi dan transportasi </t>
  </si>
  <si>
    <t>Sewa</t>
  </si>
  <si>
    <t xml:space="preserve">Beban kantor </t>
  </si>
  <si>
    <t xml:space="preserve">Pajak dan perijinan </t>
  </si>
  <si>
    <t xml:space="preserve">Perbaikan dan perawatan </t>
  </si>
  <si>
    <t xml:space="preserve">Live video streaming dan rekaman video </t>
  </si>
  <si>
    <t xml:space="preserve">Beban pokok merchandise dan café </t>
  </si>
  <si>
    <t xml:space="preserve">Listrik dan air </t>
  </si>
  <si>
    <t xml:space="preserve">Kerugian penurunan nilai </t>
  </si>
  <si>
    <t xml:space="preserve">Biaya pertandingan </t>
  </si>
  <si>
    <t xml:space="preserve">   Renumerasi pemain dan staf </t>
  </si>
  <si>
    <t xml:space="preserve">   Akun media sosial </t>
  </si>
  <si>
    <t xml:space="preserve">   Pendaftaran </t>
  </si>
  <si>
    <t xml:space="preserve">   Konsultasi </t>
  </si>
  <si>
    <t xml:space="preserve">   Lisensi </t>
  </si>
  <si>
    <t xml:space="preserve">   Sewa </t>
  </si>
  <si>
    <t xml:space="preserve">   Perbaikan stadion dan sewa mess </t>
  </si>
  <si>
    <t xml:space="preserve">    piutang usaha dan piutang lain-lain </t>
  </si>
  <si>
    <t>Pendapatan Operasi</t>
  </si>
  <si>
    <t>Pendapatan keuangan</t>
  </si>
  <si>
    <t>Keuntungan lain lain</t>
  </si>
  <si>
    <t xml:space="preserve">Penghasilan pajak </t>
  </si>
  <si>
    <t>Beban Operasi</t>
  </si>
  <si>
    <t xml:space="preserve">Beban Keuangan </t>
  </si>
  <si>
    <t>L/R</t>
  </si>
  <si>
    <t xml:space="preserve">Beban pokok Pendapatan </t>
  </si>
  <si>
    <t>pada Laba Rugi</t>
  </si>
  <si>
    <t>Rasio keuangan pada Bali United FC selama tahun 2020,2021,2022</t>
  </si>
  <si>
    <t>Net Profit Margin</t>
  </si>
  <si>
    <t>Current Ratio</t>
  </si>
  <si>
    <t>Cash Ratio</t>
  </si>
  <si>
    <t>Debt to asset</t>
  </si>
  <si>
    <t>Dept to Equity</t>
  </si>
  <si>
    <t>Fixed Asset Turnover</t>
  </si>
  <si>
    <t>Total Asset Turnover</t>
  </si>
  <si>
    <t>KOMPONEN KEUANGAN PERUSAHAAN</t>
  </si>
  <si>
    <t>KOMPONEN ASET</t>
  </si>
  <si>
    <t xml:space="preserve">ASET LANCAR </t>
  </si>
  <si>
    <t>Kas dan setara Kas</t>
  </si>
  <si>
    <t>investasi jangka pendek</t>
  </si>
  <si>
    <t xml:space="preserve">piutang usaha </t>
  </si>
  <si>
    <t xml:space="preserve">   Pihak berelasi</t>
  </si>
  <si>
    <t xml:space="preserve">   Pihak ketiga</t>
  </si>
  <si>
    <t>piutang lain lain</t>
  </si>
  <si>
    <t>Persediaan</t>
  </si>
  <si>
    <t>Pajak Dibayar dimuka</t>
  </si>
  <si>
    <t>Biaya dibayar dimuka dan uang muka</t>
  </si>
  <si>
    <t>Total aset lancar</t>
  </si>
  <si>
    <t>ASET TIDAK LANCAR</t>
  </si>
  <si>
    <t>Investasi pada entitas asosiasi</t>
  </si>
  <si>
    <t>Aset tak Berwujud</t>
  </si>
  <si>
    <t xml:space="preserve">Aset pajak tangguhan </t>
  </si>
  <si>
    <t xml:space="preserve">Aset tidak lancar lainnya </t>
  </si>
  <si>
    <t>Total aset tidak lancar</t>
  </si>
  <si>
    <t xml:space="preserve">TOTAL ASET   </t>
  </si>
  <si>
    <t>Deposito Berjangka</t>
  </si>
  <si>
    <t>piutang lain - lain</t>
  </si>
  <si>
    <t>investasi jangka panjang</t>
  </si>
  <si>
    <t>Aset hak guna</t>
  </si>
  <si>
    <t>ASET TETAP</t>
  </si>
  <si>
    <t xml:space="preserve">Bangunan </t>
  </si>
  <si>
    <t>Peralatan</t>
  </si>
  <si>
    <t>Kendaraan</t>
  </si>
  <si>
    <t>Instalasi</t>
  </si>
  <si>
    <t>Mesin dan perlengkapan</t>
  </si>
  <si>
    <t xml:space="preserve">Aset dalam Pembangunan </t>
  </si>
  <si>
    <t xml:space="preserve">                                             Setelah dususutkan penuh dan masih digunakan </t>
  </si>
  <si>
    <t>JUMLAH</t>
  </si>
  <si>
    <t>ASET TAK BERWUJUD</t>
  </si>
  <si>
    <t>Goodwill</t>
  </si>
  <si>
    <t>Pendafaran</t>
  </si>
  <si>
    <t>Akun media sosial</t>
  </si>
  <si>
    <t>Lisensi</t>
  </si>
  <si>
    <t>Total Amortisasi</t>
  </si>
  <si>
    <t>Hak merk</t>
  </si>
  <si>
    <t xml:space="preserve">Perangkat Lunak </t>
  </si>
  <si>
    <t>uang muka pendaftaran pemain dan ofisial tim</t>
  </si>
  <si>
    <t xml:space="preserve"> Entitas Anak telah membeli beberapa akun media sosial Instagram</t>
  </si>
  <si>
    <t>membayar license fee untuk memperoleh lisensi keanggotaan dari Indonesian Basketball League (IBL)</t>
  </si>
  <si>
    <t>Timbul dari proses akuisisi bisnis PT Putra Samarinda Indonesia (PSI) hal 179 &amp; 184</t>
  </si>
  <si>
    <t xml:space="preserve">biaya yang dikeluarkan oleh Perusahaan untuk memperoleh hak merek “Bali United” dan pendaftaran hak merek </t>
  </si>
  <si>
    <t>Pendaftaran (catatan 12)</t>
  </si>
  <si>
    <t>Imbalan kerja ( catatan 19)</t>
  </si>
  <si>
    <t>Beban cafe</t>
  </si>
  <si>
    <t>Asuransi</t>
  </si>
  <si>
    <t>Beban pajak</t>
  </si>
  <si>
    <t>pemilikan langsung</t>
  </si>
  <si>
    <t>sewa pembiayaan</t>
  </si>
  <si>
    <t xml:space="preserve">peralatan </t>
  </si>
  <si>
    <t xml:space="preserve">aset hak guna </t>
  </si>
  <si>
    <t xml:space="preserve">tanah </t>
  </si>
  <si>
    <t xml:space="preserve">bangunan </t>
  </si>
  <si>
    <t>stadion</t>
  </si>
  <si>
    <t>Total</t>
  </si>
  <si>
    <t xml:space="preserve"> </t>
  </si>
  <si>
    <t>Debt to Assets</t>
  </si>
  <si>
    <t>Debt to Equity</t>
  </si>
  <si>
    <t>Fixed Assets Turnover</t>
  </si>
  <si>
    <t>Total Assets Turnover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</si>
</sst>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Rp&quot;* #,##0_-;\-&quot;Rp&quot;* #,##0_-;_-&quot;Rp&quot;* &quot;-&quot;_-;_-@_-"/>
    <numFmt numFmtId="41" formatCode="_-* #,##0_-;\-* #,##0_-;_-* &quot;-&quot;_-;_-@_-"/>
    <numFmt numFmtId="164" formatCode="_-&quot;Rp&quot;* #,##0_-;\-&quot;Rp&quot;* #,##0_-;_-&quot;Rp&quot;* &quot;-&quot;??_-;_-@_-"/>
  </numFmts>
  <fonts count="1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16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2" fontId="0" fillId="0" borderId="1" xfId="0" applyNumberFormat="1" applyBorder="1"/>
    <xf numFmtId="42" fontId="0" fillId="0" borderId="0" xfId="0" applyNumberFormat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0" fontId="0" fillId="0" borderId="1" xfId="0" applyNumberFormat="1" applyBorder="1"/>
    <xf numFmtId="10" fontId="0" fillId="0" borderId="0" xfId="0" applyNumberFormat="1"/>
    <xf numFmtId="2" fontId="0" fillId="0" borderId="1" xfId="0" applyNumberFormat="1" applyBorder="1"/>
    <xf numFmtId="0" fontId="1" fillId="3" borderId="1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1" xfId="0" applyFont="1" applyFill="1" applyBorder="1"/>
    <xf numFmtId="0" fontId="1" fillId="3" borderId="4" xfId="0" applyFont="1" applyFill="1" applyBorder="1"/>
    <xf numFmtId="0" fontId="1" fillId="3" borderId="21" xfId="0" applyFont="1" applyFill="1" applyBorder="1" applyAlignment="1">
      <alignment horizontal="center"/>
    </xf>
    <xf numFmtId="0" fontId="1" fillId="3" borderId="22" xfId="0" applyFont="1" applyFill="1" applyBorder="1"/>
    <xf numFmtId="10" fontId="0" fillId="3" borderId="10" xfId="0" applyNumberFormat="1" applyFill="1" applyBorder="1"/>
    <xf numFmtId="10" fontId="0" fillId="3" borderId="1" xfId="0" applyNumberFormat="1" applyFill="1" applyBorder="1"/>
    <xf numFmtId="10" fontId="0" fillId="3" borderId="11" xfId="0" applyNumberFormat="1" applyFill="1" applyBorder="1"/>
    <xf numFmtId="10" fontId="0" fillId="3" borderId="4" xfId="0" applyNumberFormat="1" applyFill="1" applyBorder="1"/>
    <xf numFmtId="10" fontId="0" fillId="3" borderId="21" xfId="0" applyNumberFormat="1" applyFill="1" applyBorder="1"/>
    <xf numFmtId="10" fontId="0" fillId="3" borderId="22" xfId="0" applyNumberFormat="1" applyFill="1" applyBorder="1"/>
    <xf numFmtId="10" fontId="0" fillId="3" borderId="12" xfId="0" applyNumberFormat="1" applyFill="1" applyBorder="1"/>
    <xf numFmtId="10" fontId="0" fillId="3" borderId="13" xfId="0" applyNumberFormat="1" applyFill="1" applyBorder="1"/>
    <xf numFmtId="10" fontId="0" fillId="3" borderId="14" xfId="0" applyNumberFormat="1" applyFill="1" applyBorder="1"/>
    <xf numFmtId="10" fontId="0" fillId="3" borderId="17" xfId="0" applyNumberFormat="1" applyFill="1" applyBorder="1"/>
    <xf numFmtId="10" fontId="0" fillId="3" borderId="23" xfId="0" applyNumberFormat="1" applyFill="1" applyBorder="1"/>
    <xf numFmtId="10" fontId="0" fillId="3" borderId="24" xfId="0" applyNumberFormat="1" applyFill="1" applyBorder="1"/>
    <xf numFmtId="10" fontId="0" fillId="3" borderId="25" xfId="0" applyNumberFormat="1" applyFill="1" applyBorder="1"/>
    <xf numFmtId="0" fontId="0" fillId="3" borderId="15" xfId="0" applyFill="1" applyBorder="1"/>
    <xf numFmtId="0" fontId="1" fillId="4" borderId="2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/>
    <xf numFmtId="0" fontId="0" fillId="4" borderId="15" xfId="0" applyFill="1" applyBorder="1"/>
    <xf numFmtId="0" fontId="0" fillId="5" borderId="15" xfId="0" applyFill="1" applyBorder="1"/>
    <xf numFmtId="0" fontId="1" fillId="5" borderId="2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22" xfId="0" applyFont="1" applyFill="1" applyBorder="1"/>
    <xf numFmtId="10" fontId="0" fillId="5" borderId="21" xfId="0" applyNumberFormat="1" applyFill="1" applyBorder="1"/>
    <xf numFmtId="10" fontId="0" fillId="5" borderId="1" xfId="0" applyNumberFormat="1" applyFill="1" applyBorder="1"/>
    <xf numFmtId="10" fontId="0" fillId="5" borderId="22" xfId="0" applyNumberFormat="1" applyFill="1" applyBorder="1"/>
    <xf numFmtId="10" fontId="0" fillId="5" borderId="23" xfId="0" applyNumberFormat="1" applyFill="1" applyBorder="1"/>
    <xf numFmtId="10" fontId="0" fillId="5" borderId="24" xfId="0" applyNumberFormat="1" applyFill="1" applyBorder="1"/>
    <xf numFmtId="10" fontId="0" fillId="5" borderId="25" xfId="0" applyNumberFormat="1" applyFill="1" applyBorder="1"/>
    <xf numFmtId="0" fontId="1" fillId="2" borderId="2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2" xfId="0" applyFont="1" applyFill="1" applyBorder="1"/>
    <xf numFmtId="2" fontId="0" fillId="2" borderId="21" xfId="0" applyNumberFormat="1" applyFill="1" applyBorder="1"/>
    <xf numFmtId="2" fontId="0" fillId="2" borderId="1" xfId="0" applyNumberFormat="1" applyFill="1" applyBorder="1"/>
    <xf numFmtId="2" fontId="0" fillId="2" borderId="22" xfId="0" applyNumberFormat="1" applyFill="1" applyBorder="1"/>
    <xf numFmtId="2" fontId="0" fillId="2" borderId="23" xfId="0" applyNumberFormat="1" applyFill="1" applyBorder="1"/>
    <xf numFmtId="2" fontId="0" fillId="2" borderId="24" xfId="0" applyNumberFormat="1" applyFill="1" applyBorder="1"/>
    <xf numFmtId="2" fontId="0" fillId="2" borderId="25" xfId="0" applyNumberFormat="1" applyFill="1" applyBorder="1"/>
    <xf numFmtId="0" fontId="0" fillId="2" borderId="15" xfId="0" applyFill="1" applyBorder="1"/>
    <xf numFmtId="0" fontId="1" fillId="3" borderId="6" xfId="0" applyFont="1" applyFill="1" applyBorder="1" applyAlignment="1">
      <alignment horizontal="center"/>
    </xf>
    <xf numFmtId="10" fontId="0" fillId="3" borderId="6" xfId="0" applyNumberFormat="1" applyFill="1" applyBorder="1"/>
    <xf numFmtId="10" fontId="0" fillId="3" borderId="27" xfId="0" applyNumberFormat="1" applyFill="1" applyBorder="1"/>
    <xf numFmtId="0" fontId="0" fillId="6" borderId="30" xfId="0" applyFill="1" applyBorder="1"/>
    <xf numFmtId="0" fontId="0" fillId="6" borderId="31" xfId="0" applyFill="1" applyBorder="1"/>
    <xf numFmtId="0" fontId="0" fillId="0" borderId="33" xfId="0" applyBorder="1"/>
    <xf numFmtId="42" fontId="0" fillId="0" borderId="33" xfId="0" applyNumberFormat="1" applyBorder="1"/>
    <xf numFmtId="0" fontId="3" fillId="0" borderId="0" xfId="0" applyFont="1"/>
    <xf numFmtId="0" fontId="3" fillId="0" borderId="33" xfId="0" applyFont="1" applyBorder="1"/>
    <xf numFmtId="42" fontId="3" fillId="0" borderId="33" xfId="0" applyNumberFormat="1" applyFont="1" applyBorder="1"/>
    <xf numFmtId="0" fontId="3" fillId="0" borderId="3" xfId="0" applyFont="1" applyBorder="1"/>
    <xf numFmtId="42" fontId="3" fillId="0" borderId="3" xfId="0" applyNumberFormat="1" applyFont="1" applyBorder="1"/>
    <xf numFmtId="42" fontId="3" fillId="0" borderId="32" xfId="0" applyNumberFormat="1" applyFont="1" applyBorder="1"/>
    <xf numFmtId="0" fontId="4" fillId="4" borderId="1" xfId="0" applyFont="1" applyFill="1" applyBorder="1"/>
    <xf numFmtId="42" fontId="5" fillId="4" borderId="1" xfId="0" applyNumberFormat="1" applyFont="1" applyFill="1" applyBorder="1"/>
    <xf numFmtId="0" fontId="6" fillId="0" borderId="1" xfId="0" applyFont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4" fillId="0" borderId="33" xfId="0" applyFont="1" applyBorder="1"/>
    <xf numFmtId="0" fontId="0" fillId="4" borderId="1" xfId="0" applyFill="1" applyBorder="1"/>
    <xf numFmtId="42" fontId="4" fillId="0" borderId="33" xfId="0" applyNumberFormat="1" applyFont="1" applyBorder="1"/>
    <xf numFmtId="42" fontId="0" fillId="4" borderId="1" xfId="0" applyNumberFormat="1" applyFill="1" applyBorder="1"/>
    <xf numFmtId="0" fontId="6" fillId="0" borderId="2" xfId="0" applyFont="1" applyBorder="1"/>
    <xf numFmtId="0" fontId="1" fillId="0" borderId="33" xfId="0" applyFont="1" applyBorder="1"/>
    <xf numFmtId="42" fontId="3" fillId="0" borderId="0" xfId="0" applyNumberFormat="1" applyFont="1"/>
    <xf numFmtId="2" fontId="0" fillId="4" borderId="21" xfId="0" applyNumberFormat="1" applyFill="1" applyBorder="1"/>
    <xf numFmtId="2" fontId="0" fillId="4" borderId="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42" fontId="6" fillId="0" borderId="2" xfId="0" applyNumberFormat="1" applyFont="1" applyBorder="1" applyAlignment="1">
      <alignment horizontal="center"/>
    </xf>
    <xf numFmtId="42" fontId="6" fillId="0" borderId="1" xfId="0" applyNumberFormat="1" applyFont="1" applyBorder="1"/>
    <xf numFmtId="42" fontId="3" fillId="0" borderId="33" xfId="0" applyNumberFormat="1" applyFont="1" applyBorder="1" applyAlignment="1">
      <alignment horizontal="center"/>
    </xf>
    <xf numFmtId="164" fontId="0" fillId="0" borderId="0" xfId="0" applyNumberFormat="1"/>
    <xf numFmtId="0" fontId="0" fillId="0" borderId="1" xfId="0" applyBorder="1" applyAlignment="1">
      <alignment horizontal="center"/>
    </xf>
    <xf numFmtId="164" fontId="0" fillId="0" borderId="33" xfId="0" applyNumberFormat="1" applyBorder="1"/>
    <xf numFmtId="164" fontId="0" fillId="0" borderId="33" xfId="0" applyNumberFormat="1" applyBorder="1" applyAlignment="1">
      <alignment horizontal="center"/>
    </xf>
    <xf numFmtId="164" fontId="1" fillId="0" borderId="33" xfId="0" applyNumberFormat="1" applyFont="1" applyBorder="1"/>
    <xf numFmtId="164" fontId="0" fillId="0" borderId="1" xfId="0" applyNumberFormat="1" applyBorder="1"/>
    <xf numFmtId="0" fontId="8" fillId="0" borderId="33" xfId="0" applyFont="1" applyBorder="1"/>
    <xf numFmtId="0" fontId="0" fillId="0" borderId="33" xfId="0" applyBorder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/>
    <xf numFmtId="0" fontId="0" fillId="2" borderId="3" xfId="0" applyFill="1" applyBorder="1"/>
    <xf numFmtId="164" fontId="0" fillId="2" borderId="3" xfId="0" applyNumberFormat="1" applyFill="1" applyBorder="1"/>
    <xf numFmtId="164" fontId="8" fillId="0" borderId="33" xfId="0" applyNumberFormat="1" applyFont="1" applyBorder="1"/>
    <xf numFmtId="0" fontId="9" fillId="0" borderId="0" xfId="0" applyFont="1"/>
    <xf numFmtId="0" fontId="10" fillId="0" borderId="1" xfId="0" applyFont="1" applyBorder="1"/>
    <xf numFmtId="10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2" xfId="0" applyBorder="1"/>
    <xf numFmtId="164" fontId="0" fillId="0" borderId="2" xfId="0" applyNumberFormat="1" applyBorder="1"/>
    <xf numFmtId="0" fontId="1" fillId="2" borderId="33" xfId="0" applyFont="1" applyFill="1" applyBorder="1"/>
    <xf numFmtId="164" fontId="1" fillId="2" borderId="33" xfId="0" applyNumberFormat="1" applyFont="1" applyFill="1" applyBorder="1"/>
    <xf numFmtId="0" fontId="7" fillId="0" borderId="33" xfId="0" applyFont="1" applyBorder="1"/>
    <xf numFmtId="164" fontId="7" fillId="0" borderId="33" xfId="0" applyNumberFormat="1" applyFont="1" applyBorder="1"/>
    <xf numFmtId="41" fontId="6" fillId="0" borderId="2" xfId="0" applyNumberFormat="1" applyFont="1" applyBorder="1"/>
    <xf numFmtId="41" fontId="3" fillId="0" borderId="33" xfId="0" applyNumberFormat="1" applyFont="1" applyBorder="1"/>
    <xf numFmtId="41" fontId="3" fillId="0" borderId="3" xfId="0" applyNumberFormat="1" applyFont="1" applyBorder="1"/>
    <xf numFmtId="41" fontId="6" fillId="0" borderId="1" xfId="0" applyNumberFormat="1" applyFont="1" applyBorder="1"/>
    <xf numFmtId="41" fontId="3" fillId="0" borderId="0" xfId="0" applyNumberFormat="1" applyFont="1"/>
    <xf numFmtId="41" fontId="6" fillId="2" borderId="1" xfId="0" applyNumberFormat="1" applyFont="1" applyFill="1" applyBorder="1"/>
    <xf numFmtId="41" fontId="0" fillId="0" borderId="33" xfId="0" applyNumberFormat="1" applyBorder="1"/>
    <xf numFmtId="41" fontId="4" fillId="0" borderId="33" xfId="0" applyNumberFormat="1" applyFont="1" applyBorder="1"/>
    <xf numFmtId="41" fontId="1" fillId="0" borderId="33" xfId="0" applyNumberFormat="1" applyFont="1" applyBorder="1"/>
    <xf numFmtId="41" fontId="8" fillId="0" borderId="33" xfId="0" applyNumberFormat="1" applyFont="1" applyBorder="1"/>
    <xf numFmtId="0" fontId="8" fillId="0" borderId="1" xfId="0" applyFont="1" applyBorder="1" applyAlignment="1">
      <alignment horizontal="center"/>
    </xf>
    <xf numFmtId="41" fontId="1" fillId="0" borderId="1" xfId="0" applyNumberFormat="1" applyFont="1" applyBorder="1"/>
    <xf numFmtId="41" fontId="0" fillId="2" borderId="3" xfId="0" applyNumberFormat="1" applyFill="1" applyBorder="1"/>
    <xf numFmtId="41" fontId="0" fillId="0" borderId="0" xfId="0" applyNumberFormat="1"/>
    <xf numFmtId="41" fontId="0" fillId="0" borderId="2" xfId="0" applyNumberFormat="1" applyBorder="1"/>
    <xf numFmtId="41" fontId="7" fillId="0" borderId="33" xfId="0" applyNumberFormat="1" applyFont="1" applyBorder="1"/>
    <xf numFmtId="41" fontId="0" fillId="0" borderId="3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/>
    <xf numFmtId="0" fontId="1" fillId="0" borderId="0" xfId="0" applyFont="1"/>
    <xf numFmtId="164" fontId="1" fillId="0" borderId="0" xfId="0" applyNumberFormat="1" applyFont="1"/>
    <xf numFmtId="9" fontId="0" fillId="0" borderId="0" xfId="1" applyFont="1"/>
    <xf numFmtId="10" fontId="0" fillId="0" borderId="0" xfId="1" applyNumberFormat="1" applyFont="1"/>
    <xf numFmtId="2" fontId="0" fillId="0" borderId="0" xfId="1" applyNumberFormat="1" applyFont="1"/>
    <xf numFmtId="0" fontId="1" fillId="5" borderId="18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FFFF"/>
      <color rgb="FFCCFF33"/>
      <color rgb="FFFF66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Rasio</a:t>
            </a:r>
            <a:r>
              <a:rPr lang="id-ID" baseline="0"/>
              <a:t> Keuangan Bali United FC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'RASIO KEUANGAN '!$B$47</c:f>
              <c:strCache>
                <c:ptCount val="1"/>
                <c:pt idx="0">
                  <c:v>2019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f>'RASIO KEUANGAN '!$A$48:$A$55</c:f>
              <c:strCache>
                <c:ptCount val="8"/>
                <c:pt idx="0">
                  <c:v>ROA</c:v>
                </c:pt>
                <c:pt idx="1">
                  <c:v>ROE</c:v>
                </c:pt>
                <c:pt idx="2">
                  <c:v>Current Ratio</c:v>
                </c:pt>
                <c:pt idx="3">
                  <c:v>Cash Ratio</c:v>
                </c:pt>
                <c:pt idx="4">
                  <c:v>Debt to Assets</c:v>
                </c:pt>
                <c:pt idx="5">
                  <c:v>Debt to Equity</c:v>
                </c:pt>
                <c:pt idx="6">
                  <c:v>Fixed Assets Turnover</c:v>
                </c:pt>
                <c:pt idx="7">
                  <c:v>Total Assets Turnover</c:v>
                </c:pt>
              </c:strCache>
            </c:strRef>
          </c:cat>
          <c:val>
            <c:numRef>
              <c:f>'RASIO KEUANGAN '!$B$48:$B$55</c:f>
              <c:numCache>
                <c:formatCode>0.00%</c:formatCode>
                <c:ptCount val="8"/>
                <c:pt idx="0">
                  <c:v>1.3599999999999999E-2</c:v>
                </c:pt>
                <c:pt idx="1">
                  <c:v>1.5699999999999999E-2</c:v>
                </c:pt>
                <c:pt idx="2" formatCode="General">
                  <c:v>6.57</c:v>
                </c:pt>
                <c:pt idx="3" formatCode="General">
                  <c:v>3.24</c:v>
                </c:pt>
                <c:pt idx="4">
                  <c:v>0.1351</c:v>
                </c:pt>
                <c:pt idx="5">
                  <c:v>0.15620000000000001</c:v>
                </c:pt>
                <c:pt idx="6" formatCode="General">
                  <c:v>2.37</c:v>
                </c:pt>
                <c:pt idx="7" formatCode="General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4-4B4C-A625-56411A96FE90}"/>
            </c:ext>
          </c:extLst>
        </c:ser>
        <c:ser>
          <c:idx val="1"/>
          <c:order val="1"/>
          <c:tx>
            <c:strRef>
              <c:f>'RASIO KEUANGAN '!$C$47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f>'RASIO KEUANGAN '!$A$48:$A$55</c:f>
              <c:strCache>
                <c:ptCount val="8"/>
                <c:pt idx="0">
                  <c:v>ROA</c:v>
                </c:pt>
                <c:pt idx="1">
                  <c:v>ROE</c:v>
                </c:pt>
                <c:pt idx="2">
                  <c:v>Current Ratio</c:v>
                </c:pt>
                <c:pt idx="3">
                  <c:v>Cash Ratio</c:v>
                </c:pt>
                <c:pt idx="4">
                  <c:v>Debt to Assets</c:v>
                </c:pt>
                <c:pt idx="5">
                  <c:v>Debt to Equity</c:v>
                </c:pt>
                <c:pt idx="6">
                  <c:v>Fixed Assets Turnover</c:v>
                </c:pt>
                <c:pt idx="7">
                  <c:v>Total Assets Turnover</c:v>
                </c:pt>
              </c:strCache>
            </c:strRef>
          </c:cat>
          <c:val>
            <c:numRef>
              <c:f>'RASIO KEUANGAN '!$C$48:$C$55</c:f>
              <c:numCache>
                <c:formatCode>0.00%</c:formatCode>
                <c:ptCount val="8"/>
                <c:pt idx="0">
                  <c:v>6.1000000000000004E-3</c:v>
                </c:pt>
                <c:pt idx="1">
                  <c:v>7.1000000000000004E-3</c:v>
                </c:pt>
                <c:pt idx="2" formatCode="General">
                  <c:v>6.16</c:v>
                </c:pt>
                <c:pt idx="3" formatCode="General">
                  <c:v>2.62</c:v>
                </c:pt>
                <c:pt idx="4">
                  <c:v>0.14399999999999999</c:v>
                </c:pt>
                <c:pt idx="5">
                  <c:v>0.16830000000000001</c:v>
                </c:pt>
                <c:pt idx="6" formatCode="General">
                  <c:v>0.56999999999999995</c:v>
                </c:pt>
                <c:pt idx="7" formatCode="General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4-4B4C-A625-56411A96FE90}"/>
            </c:ext>
          </c:extLst>
        </c:ser>
        <c:ser>
          <c:idx val="2"/>
          <c:order val="2"/>
          <c:tx>
            <c:strRef>
              <c:f>'RASIO KEUANGAN '!$D$47</c:f>
              <c:strCache>
                <c:ptCount val="1"/>
                <c:pt idx="0">
                  <c:v>2021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f>'RASIO KEUANGAN '!$A$48:$A$55</c:f>
              <c:strCache>
                <c:ptCount val="8"/>
                <c:pt idx="0">
                  <c:v>ROA</c:v>
                </c:pt>
                <c:pt idx="1">
                  <c:v>ROE</c:v>
                </c:pt>
                <c:pt idx="2">
                  <c:v>Current Ratio</c:v>
                </c:pt>
                <c:pt idx="3">
                  <c:v>Cash Ratio</c:v>
                </c:pt>
                <c:pt idx="4">
                  <c:v>Debt to Assets</c:v>
                </c:pt>
                <c:pt idx="5">
                  <c:v>Debt to Equity</c:v>
                </c:pt>
                <c:pt idx="6">
                  <c:v>Fixed Assets Turnover</c:v>
                </c:pt>
                <c:pt idx="7">
                  <c:v>Total Assets Turnover</c:v>
                </c:pt>
              </c:strCache>
            </c:strRef>
          </c:cat>
          <c:val>
            <c:numRef>
              <c:f>'RASIO KEUANGAN '!$D$48:$D$55</c:f>
              <c:numCache>
                <c:formatCode>0.00%</c:formatCode>
                <c:ptCount val="8"/>
                <c:pt idx="0">
                  <c:v>0.2432</c:v>
                </c:pt>
                <c:pt idx="1">
                  <c:v>0.26340000000000002</c:v>
                </c:pt>
                <c:pt idx="2" formatCode="General">
                  <c:v>11.28</c:v>
                </c:pt>
                <c:pt idx="3" formatCode="General">
                  <c:v>3.74</c:v>
                </c:pt>
                <c:pt idx="4">
                  <c:v>7.9799999999999996E-2</c:v>
                </c:pt>
                <c:pt idx="5">
                  <c:v>8.6800000000000002E-2</c:v>
                </c:pt>
                <c:pt idx="6" formatCode="General">
                  <c:v>1.07</c:v>
                </c:pt>
                <c:pt idx="7" formatCode="General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64-4B4C-A625-56411A96FE90}"/>
            </c:ext>
          </c:extLst>
        </c:ser>
        <c:ser>
          <c:idx val="3"/>
          <c:order val="3"/>
          <c:tx>
            <c:strRef>
              <c:f>'RASIO KEUANGAN '!$E$47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f>'RASIO KEUANGAN '!$A$48:$A$55</c:f>
              <c:strCache>
                <c:ptCount val="8"/>
                <c:pt idx="0">
                  <c:v>ROA</c:v>
                </c:pt>
                <c:pt idx="1">
                  <c:v>ROE</c:v>
                </c:pt>
                <c:pt idx="2">
                  <c:v>Current Ratio</c:v>
                </c:pt>
                <c:pt idx="3">
                  <c:v>Cash Ratio</c:v>
                </c:pt>
                <c:pt idx="4">
                  <c:v>Debt to Assets</c:v>
                </c:pt>
                <c:pt idx="5">
                  <c:v>Debt to Equity</c:v>
                </c:pt>
                <c:pt idx="6">
                  <c:v>Fixed Assets Turnover</c:v>
                </c:pt>
                <c:pt idx="7">
                  <c:v>Total Assets Turnover</c:v>
                </c:pt>
              </c:strCache>
            </c:strRef>
          </c:cat>
          <c:val>
            <c:numRef>
              <c:f>'RASIO KEUANGAN '!$E$48:$E$55</c:f>
              <c:numCache>
                <c:formatCode>0.00%</c:formatCode>
                <c:ptCount val="8"/>
                <c:pt idx="0">
                  <c:v>2.3199999999999998E-2</c:v>
                </c:pt>
                <c:pt idx="1">
                  <c:v>2.52E-2</c:v>
                </c:pt>
                <c:pt idx="2" formatCode="General">
                  <c:v>11.5</c:v>
                </c:pt>
                <c:pt idx="3" formatCode="General">
                  <c:v>1.38</c:v>
                </c:pt>
                <c:pt idx="4">
                  <c:v>7.6399999999999996E-2</c:v>
                </c:pt>
                <c:pt idx="5">
                  <c:v>8.2699999999999996E-2</c:v>
                </c:pt>
                <c:pt idx="6" formatCode="General">
                  <c:v>1.63</c:v>
                </c:pt>
                <c:pt idx="7" formatCode="General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64-4B4C-A625-56411A96F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04834288"/>
        <c:axId val="2004837168"/>
        <c:axId val="0"/>
      </c:bar3DChart>
      <c:catAx>
        <c:axId val="200483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2004837168"/>
        <c:crosses val="autoZero"/>
        <c:auto val="1"/>
        <c:lblAlgn val="ctr"/>
        <c:lblOffset val="100"/>
        <c:noMultiLvlLbl val="0"/>
      </c:catAx>
      <c:valAx>
        <c:axId val="200483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2004834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32659</xdr:colOff>
      <xdr:row>0</xdr:row>
      <xdr:rowOff>168730</xdr:rowOff>
    </xdr:from>
    <xdr:to>
      <xdr:col>17</xdr:col>
      <xdr:colOff>27215</xdr:colOff>
      <xdr:row>29</xdr:row>
      <xdr:rowOff>143768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F983A3E-0032-BFC2-A537-03169A7F01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6201" t="19902" r="30269" b="6033"/>
        <a:stretch/>
      </xdr:blipFill>
      <xdr:spPr>
        <a:xfrm>
          <a:off x="11281230" y="168730"/>
          <a:ext cx="5464627" cy="5236467"/>
        </a:xfrm>
        <a:prstGeom prst="rect">
          <a:avLst/>
        </a:prstGeom>
      </xdr:spPr>
    </xdr:pic>
    <xdr:clientData/>
  </xdr:twoCellAnchor>
  <xdr:twoCellAnchor editAs="oneCell">
    <xdr:from>
      <xdr:col>5</xdr:col>
      <xdr:colOff>360220</xdr:colOff>
      <xdr:row>1</xdr:row>
      <xdr:rowOff>129309</xdr:rowOff>
    </xdr:from>
    <xdr:to>
      <xdr:col>7</xdr:col>
      <xdr:colOff>595517</xdr:colOff>
      <xdr:row>29</xdr:row>
      <xdr:rowOff>150090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0ADCAC7-4C43-E34D-9708-8AE703958A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9318" t="20135" r="49505" b="9012"/>
        <a:stretch/>
      </xdr:blipFill>
      <xdr:spPr>
        <a:xfrm>
          <a:off x="7218220" y="314036"/>
          <a:ext cx="4010660" cy="5193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63</xdr:row>
      <xdr:rowOff>0</xdr:rowOff>
    </xdr:from>
    <xdr:to>
      <xdr:col>1</xdr:col>
      <xdr:colOff>812960</xdr:colOff>
      <xdr:row>78</xdr:row>
      <xdr:rowOff>31894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97425E-BEEE-7AF5-2C8D-84081905A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134600"/>
          <a:ext cx="3118010" cy="27941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426357</xdr:colOff>
      <xdr:row>35</xdr:row>
      <xdr:rowOff>72571</xdr:rowOff>
    </xdr:from>
    <xdr:to>
      <xdr:col>16</xdr:col>
      <xdr:colOff>122464</xdr:colOff>
      <xdr:row>52</xdr:row>
      <xdr:rowOff>174171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41F53C2-3A67-F04E-72B7-9CD06B2D94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78006-D364-4B62-AD10-47B3F463715E}">
  <sheetPr>
    <tabColor rgb="FFFFFF00"/>
  </sheetPr>
  <dimension ref="A1:I55"/>
  <sheetViews>
    <sheetView zoomScale="70" zoomScaleNormal="70" workbookViewId="0">
      <selection activeCell="F16" sqref="F16"/>
    </sheetView>
  </sheetViews>
  <sheetFormatPr defaultRowHeight="14.5" x14ac:dyDescent="0.35"/>
  <cols>
    <col min="1" max="1" width="39.36328125" customWidth="1"/>
    <col min="2" max="2" width="21" customWidth="1"/>
    <col min="3" max="3" width="18.54296875" customWidth="1"/>
    <col min="4" max="4" width="19.7265625" customWidth="1"/>
    <col min="5" max="5" width="20.6328125" customWidth="1"/>
    <col min="6" max="6" width="26.26953125" customWidth="1"/>
    <col min="7" max="7" width="27.7265625" customWidth="1"/>
  </cols>
  <sheetData>
    <row r="1" spans="1:9" x14ac:dyDescent="0.35">
      <c r="A1" s="62" t="s">
        <v>104</v>
      </c>
      <c r="B1" s="62"/>
      <c r="C1" s="62"/>
      <c r="D1" s="62"/>
      <c r="E1" s="79"/>
      <c r="F1" s="62"/>
      <c r="G1" s="62"/>
      <c r="H1" s="62"/>
      <c r="I1" s="62"/>
    </row>
    <row r="2" spans="1:9" x14ac:dyDescent="0.35">
      <c r="A2" s="62" t="s">
        <v>95</v>
      </c>
      <c r="B2" s="62"/>
      <c r="C2" s="62"/>
      <c r="D2" s="62"/>
      <c r="E2" s="79"/>
      <c r="F2" s="62"/>
      <c r="G2" s="62"/>
      <c r="H2" s="62"/>
      <c r="I2" s="62"/>
    </row>
    <row r="3" spans="1:9" x14ac:dyDescent="0.35">
      <c r="A3" s="71" t="s">
        <v>49</v>
      </c>
      <c r="B3" s="72">
        <v>2019</v>
      </c>
      <c r="C3" s="72">
        <v>2020</v>
      </c>
      <c r="D3" s="72">
        <v>2021</v>
      </c>
      <c r="E3" s="72">
        <v>2022</v>
      </c>
      <c r="F3" s="62"/>
      <c r="G3" s="62"/>
      <c r="H3" s="62"/>
      <c r="I3" s="62"/>
    </row>
    <row r="4" spans="1:9" x14ac:dyDescent="0.35">
      <c r="A4" s="77" t="s">
        <v>87</v>
      </c>
      <c r="B4" s="113">
        <f>B6+B7+B8+B10+B12+B11+B9</f>
        <v>215208687512</v>
      </c>
      <c r="C4" s="86">
        <f>SUM(C6:C12)</f>
        <v>76418524906</v>
      </c>
      <c r="D4" s="86">
        <f t="shared" ref="D4:E4" si="0">SUM(D6:D12)</f>
        <v>191658399174</v>
      </c>
      <c r="E4" s="86">
        <f t="shared" si="0"/>
        <v>353135773784</v>
      </c>
      <c r="F4" s="62"/>
      <c r="G4" s="62"/>
      <c r="H4" s="62"/>
      <c r="I4" s="62"/>
    </row>
    <row r="5" spans="1:9" x14ac:dyDescent="0.35">
      <c r="A5" s="63" t="s">
        <v>50</v>
      </c>
      <c r="B5" s="114"/>
      <c r="C5" s="64"/>
      <c r="D5" s="64"/>
      <c r="E5" s="64"/>
      <c r="F5" s="62"/>
      <c r="G5" s="62"/>
      <c r="H5" s="62"/>
      <c r="I5" s="62"/>
    </row>
    <row r="6" spans="1:9" x14ac:dyDescent="0.35">
      <c r="A6" s="63" t="s">
        <v>51</v>
      </c>
      <c r="B6" s="114">
        <v>83726701961</v>
      </c>
      <c r="C6" s="64">
        <v>33948152725</v>
      </c>
      <c r="D6" s="64">
        <v>58119363729</v>
      </c>
      <c r="E6" s="64">
        <v>110017568580</v>
      </c>
      <c r="F6" s="62"/>
      <c r="G6" s="62"/>
      <c r="H6" s="62"/>
      <c r="I6" s="62"/>
    </row>
    <row r="7" spans="1:9" x14ac:dyDescent="0.35">
      <c r="A7" s="63" t="s">
        <v>53</v>
      </c>
      <c r="B7" s="114">
        <v>9818563634</v>
      </c>
      <c r="C7" s="64">
        <v>4601145750</v>
      </c>
      <c r="D7" s="64">
        <v>3876000000</v>
      </c>
      <c r="E7" s="64">
        <v>10507349092</v>
      </c>
      <c r="F7" s="62"/>
      <c r="G7" s="62"/>
      <c r="H7" s="62"/>
      <c r="I7" s="62"/>
    </row>
    <row r="8" spans="1:9" x14ac:dyDescent="0.35">
      <c r="A8" s="63" t="s">
        <v>52</v>
      </c>
      <c r="B8" s="114">
        <v>4332333260</v>
      </c>
      <c r="C8" s="64">
        <v>606155000</v>
      </c>
      <c r="D8" s="88" t="s">
        <v>59</v>
      </c>
      <c r="E8" s="64">
        <v>4927490000</v>
      </c>
      <c r="F8" s="62"/>
      <c r="G8" s="62"/>
      <c r="H8" s="62"/>
      <c r="I8" s="62"/>
    </row>
    <row r="9" spans="1:9" x14ac:dyDescent="0.35">
      <c r="A9" s="63" t="s">
        <v>54</v>
      </c>
      <c r="B9" s="114"/>
      <c r="C9" s="64"/>
      <c r="D9" s="64"/>
      <c r="E9" s="67"/>
      <c r="F9" s="62"/>
      <c r="G9" s="62"/>
      <c r="H9" s="62"/>
      <c r="I9" s="62"/>
    </row>
    <row r="10" spans="1:9" x14ac:dyDescent="0.35">
      <c r="A10" s="63" t="s">
        <v>55</v>
      </c>
      <c r="B10" s="114">
        <v>84914048019</v>
      </c>
      <c r="C10" s="64">
        <v>10036508181</v>
      </c>
      <c r="D10" s="64">
        <v>80411080797</v>
      </c>
      <c r="E10" s="67">
        <v>144364107771</v>
      </c>
      <c r="F10" s="62"/>
      <c r="G10" s="62"/>
      <c r="H10" s="62"/>
      <c r="I10" s="62"/>
    </row>
    <row r="11" spans="1:9" x14ac:dyDescent="0.35">
      <c r="A11" s="63" t="s">
        <v>56</v>
      </c>
      <c r="B11" s="114">
        <v>29124282238</v>
      </c>
      <c r="C11" s="64">
        <v>24306052476</v>
      </c>
      <c r="D11" s="64">
        <v>44972804390</v>
      </c>
      <c r="E11" s="64">
        <v>80351615012</v>
      </c>
      <c r="F11" s="62"/>
      <c r="G11" s="62"/>
      <c r="H11" s="62"/>
      <c r="I11" s="62"/>
    </row>
    <row r="12" spans="1:9" x14ac:dyDescent="0.35">
      <c r="A12" s="65" t="s">
        <v>57</v>
      </c>
      <c r="B12" s="115">
        <v>3292758400</v>
      </c>
      <c r="C12" s="66">
        <v>2920510774</v>
      </c>
      <c r="D12" s="66">
        <v>4279150258</v>
      </c>
      <c r="E12" s="66">
        <v>2967643329</v>
      </c>
      <c r="F12" s="79"/>
      <c r="G12" s="79"/>
      <c r="H12" s="62"/>
      <c r="I12" s="62"/>
    </row>
    <row r="13" spans="1:9" x14ac:dyDescent="0.35">
      <c r="A13" s="70" t="s">
        <v>88</v>
      </c>
      <c r="B13" s="116">
        <v>9169578451</v>
      </c>
      <c r="C13" s="87">
        <v>17841453662</v>
      </c>
      <c r="D13" s="87">
        <v>6434331191</v>
      </c>
      <c r="E13" s="87">
        <v>5521729738</v>
      </c>
      <c r="F13" s="62"/>
      <c r="G13" s="62"/>
      <c r="H13" s="62"/>
      <c r="I13" s="62"/>
    </row>
    <row r="14" spans="1:9" x14ac:dyDescent="0.35">
      <c r="A14" s="70" t="s">
        <v>89</v>
      </c>
      <c r="B14" s="116">
        <v>192303204</v>
      </c>
      <c r="C14" s="87">
        <v>62302868077</v>
      </c>
      <c r="D14" s="87">
        <v>176944185980</v>
      </c>
      <c r="E14" s="87">
        <v>7206871713</v>
      </c>
      <c r="F14" s="62"/>
      <c r="G14" s="62"/>
      <c r="H14" s="62"/>
      <c r="I14" s="62"/>
    </row>
    <row r="15" spans="1:9" x14ac:dyDescent="0.35">
      <c r="A15" s="70" t="s">
        <v>90</v>
      </c>
      <c r="B15" s="116"/>
      <c r="C15" s="87">
        <v>5474074526</v>
      </c>
      <c r="D15" s="87">
        <v>398754380</v>
      </c>
      <c r="E15" s="87">
        <v>-14559303386</v>
      </c>
      <c r="F15" s="62"/>
      <c r="G15" s="62"/>
      <c r="H15" s="62"/>
      <c r="I15" s="62"/>
    </row>
    <row r="16" spans="1:9" x14ac:dyDescent="0.35">
      <c r="A16" s="68" t="s">
        <v>58</v>
      </c>
      <c r="B16" s="69">
        <f>SUM(B6:B15)</f>
        <v>224570569167</v>
      </c>
      <c r="C16" s="69">
        <f>SUM(C6:C15)</f>
        <v>162036921171</v>
      </c>
      <c r="D16" s="69">
        <f t="shared" ref="D16" si="1">SUM(D6:D15)</f>
        <v>375435670725</v>
      </c>
      <c r="E16" s="69">
        <f>SUM(E6:E15)</f>
        <v>351305071849</v>
      </c>
      <c r="F16" s="62"/>
      <c r="G16" s="62"/>
      <c r="H16" s="62"/>
      <c r="I16" s="62"/>
    </row>
    <row r="17" spans="1:9" x14ac:dyDescent="0.35">
      <c r="A17" s="62"/>
      <c r="B17" s="117"/>
      <c r="C17" s="62"/>
      <c r="D17" s="62"/>
      <c r="E17" s="62"/>
      <c r="F17" s="62"/>
      <c r="G17" s="62"/>
      <c r="H17" s="62"/>
      <c r="I17" s="62"/>
    </row>
    <row r="18" spans="1:9" x14ac:dyDescent="0.35">
      <c r="A18" s="71" t="s">
        <v>60</v>
      </c>
      <c r="B18" s="118"/>
      <c r="C18" s="72">
        <v>2020</v>
      </c>
      <c r="D18" s="72">
        <v>2021</v>
      </c>
      <c r="E18" s="72">
        <v>2022</v>
      </c>
      <c r="F18" s="62"/>
      <c r="G18" s="62"/>
      <c r="H18" s="62"/>
      <c r="I18" s="62"/>
    </row>
    <row r="19" spans="1:9" x14ac:dyDescent="0.35">
      <c r="A19" s="77" t="s">
        <v>91</v>
      </c>
      <c r="B19" s="113">
        <f>SUM(B20:B49)</f>
        <v>214987847312</v>
      </c>
      <c r="C19" s="113">
        <f t="shared" ref="C19:E19" si="2">SUM(C20:C49)</f>
        <v>157477859333</v>
      </c>
      <c r="D19" s="113">
        <f t="shared" si="2"/>
        <v>187515572031</v>
      </c>
      <c r="E19" s="113">
        <f t="shared" si="2"/>
        <v>319679638250</v>
      </c>
      <c r="F19" s="62"/>
      <c r="G19" s="62"/>
      <c r="H19" s="62"/>
      <c r="I19" s="62"/>
    </row>
    <row r="20" spans="1:9" x14ac:dyDescent="0.35">
      <c r="A20" s="63" t="s">
        <v>66</v>
      </c>
      <c r="B20" s="114">
        <v>55038690872</v>
      </c>
      <c r="C20" s="64">
        <v>40401489772</v>
      </c>
      <c r="D20" s="64">
        <v>55768324654</v>
      </c>
      <c r="E20" s="64">
        <v>115419620070</v>
      </c>
      <c r="F20" s="62"/>
      <c r="G20" s="62"/>
      <c r="H20" s="62"/>
      <c r="I20" s="62"/>
    </row>
    <row r="21" spans="1:9" x14ac:dyDescent="0.35">
      <c r="A21" s="63" t="s">
        <v>67</v>
      </c>
      <c r="B21" s="114">
        <v>17799726238</v>
      </c>
      <c r="C21" s="64">
        <v>11852274046</v>
      </c>
      <c r="D21" s="64">
        <v>36337877063</v>
      </c>
      <c r="E21" s="64">
        <v>29384305807</v>
      </c>
      <c r="F21" s="62"/>
      <c r="G21" s="62"/>
      <c r="H21" s="62"/>
      <c r="I21" s="62"/>
    </row>
    <row r="22" spans="1:9" x14ac:dyDescent="0.35">
      <c r="A22" s="63" t="s">
        <v>68</v>
      </c>
      <c r="B22" s="114">
        <v>8416753931</v>
      </c>
      <c r="C22" s="64">
        <v>10035484021</v>
      </c>
      <c r="D22" s="64">
        <v>20897175533</v>
      </c>
      <c r="E22" s="64">
        <v>49498863230</v>
      </c>
      <c r="F22" s="62"/>
      <c r="G22" s="62"/>
      <c r="H22" s="62"/>
      <c r="I22" s="62"/>
    </row>
    <row r="23" spans="1:9" x14ac:dyDescent="0.35">
      <c r="A23" s="63" t="s">
        <v>150</v>
      </c>
      <c r="B23" s="114">
        <v>3957015195</v>
      </c>
      <c r="C23" s="64"/>
      <c r="D23" s="64"/>
      <c r="E23" s="64"/>
      <c r="F23" s="62"/>
      <c r="G23" s="62"/>
      <c r="H23" s="62"/>
      <c r="I23" s="62"/>
    </row>
    <row r="24" spans="1:9" x14ac:dyDescent="0.35">
      <c r="A24" s="63" t="s">
        <v>62</v>
      </c>
      <c r="B24" s="114">
        <v>7548790149</v>
      </c>
      <c r="C24" s="64">
        <v>12609884442</v>
      </c>
      <c r="D24" s="64">
        <v>17003337655</v>
      </c>
      <c r="E24" s="64">
        <v>20709285980</v>
      </c>
      <c r="F24" s="62"/>
      <c r="G24" s="62"/>
      <c r="H24" s="62"/>
      <c r="I24" s="62"/>
    </row>
    <row r="25" spans="1:9" x14ac:dyDescent="0.35">
      <c r="A25" s="63" t="s">
        <v>69</v>
      </c>
      <c r="B25" s="114">
        <v>17464185371</v>
      </c>
      <c r="C25" s="64">
        <v>10012706481</v>
      </c>
      <c r="D25" s="64">
        <v>13272868221</v>
      </c>
      <c r="E25" s="64">
        <v>28422728924</v>
      </c>
      <c r="F25" s="62"/>
      <c r="G25" s="62"/>
      <c r="H25" s="62"/>
      <c r="I25" s="62"/>
    </row>
    <row r="26" spans="1:9" x14ac:dyDescent="0.35">
      <c r="A26" s="63" t="s">
        <v>70</v>
      </c>
      <c r="B26" s="114">
        <v>4607457180</v>
      </c>
      <c r="C26" s="64">
        <v>5582279721</v>
      </c>
      <c r="D26" s="64">
        <v>10677956225</v>
      </c>
      <c r="E26" s="64">
        <v>22003787405</v>
      </c>
      <c r="F26" s="62"/>
      <c r="G26" s="62"/>
      <c r="H26" s="62"/>
      <c r="I26" s="62"/>
    </row>
    <row r="27" spans="1:9" x14ac:dyDescent="0.35">
      <c r="A27" s="63" t="s">
        <v>71</v>
      </c>
      <c r="B27" s="114">
        <v>4765756947</v>
      </c>
      <c r="C27" s="64">
        <v>6261643588</v>
      </c>
      <c r="D27" s="64">
        <v>9639302948</v>
      </c>
      <c r="E27" s="64">
        <v>21815888149</v>
      </c>
      <c r="F27" s="62"/>
      <c r="G27" s="62"/>
      <c r="H27" s="62"/>
      <c r="I27" s="62"/>
    </row>
    <row r="28" spans="1:9" x14ac:dyDescent="0.35">
      <c r="A28" s="63" t="s">
        <v>72</v>
      </c>
      <c r="B28" s="114">
        <v>2458776953</v>
      </c>
      <c r="C28" s="64">
        <v>12169766614</v>
      </c>
      <c r="D28" s="64">
        <v>3408672911</v>
      </c>
      <c r="E28" s="64">
        <v>4020724000</v>
      </c>
      <c r="F28" s="62"/>
      <c r="G28" s="62"/>
      <c r="H28" s="62"/>
      <c r="I28" s="62"/>
    </row>
    <row r="29" spans="1:9" x14ac:dyDescent="0.35">
      <c r="A29" s="63" t="s">
        <v>73</v>
      </c>
      <c r="B29" s="114">
        <v>681302248</v>
      </c>
      <c r="C29" s="64">
        <v>3322311214</v>
      </c>
      <c r="D29" s="64">
        <v>3293033300</v>
      </c>
      <c r="E29" s="64">
        <v>6182540084</v>
      </c>
      <c r="F29" s="62"/>
      <c r="G29" s="62"/>
      <c r="H29" s="62"/>
      <c r="I29" s="62"/>
    </row>
    <row r="30" spans="1:9" x14ac:dyDescent="0.35">
      <c r="A30" s="63" t="s">
        <v>65</v>
      </c>
      <c r="B30" s="114">
        <v>542708651</v>
      </c>
      <c r="C30" s="64">
        <v>639642681</v>
      </c>
      <c r="D30" s="64">
        <v>2835226418</v>
      </c>
      <c r="E30" s="64">
        <v>3073361008</v>
      </c>
      <c r="F30" s="62"/>
      <c r="G30" s="62"/>
      <c r="H30" s="62"/>
      <c r="I30" s="62"/>
    </row>
    <row r="31" spans="1:9" x14ac:dyDescent="0.35">
      <c r="A31" s="63" t="s">
        <v>63</v>
      </c>
      <c r="B31" s="114">
        <v>2075778544</v>
      </c>
      <c r="C31" s="64">
        <v>2401128967</v>
      </c>
      <c r="D31" s="64">
        <v>2448750863</v>
      </c>
      <c r="E31" s="64">
        <v>4988202897</v>
      </c>
      <c r="F31" s="62"/>
      <c r="G31" s="62"/>
      <c r="H31" s="62"/>
      <c r="I31" s="62"/>
    </row>
    <row r="32" spans="1:9" x14ac:dyDescent="0.35">
      <c r="A32" s="63" t="s">
        <v>74</v>
      </c>
      <c r="B32" s="114">
        <v>65336794312</v>
      </c>
      <c r="C32" s="64">
        <v>3084045727</v>
      </c>
      <c r="D32" s="64">
        <v>2438625385</v>
      </c>
      <c r="E32" s="64">
        <v>2921683466</v>
      </c>
      <c r="F32" s="62"/>
      <c r="G32" s="62"/>
      <c r="H32" s="62"/>
      <c r="I32" s="62"/>
    </row>
    <row r="33" spans="1:9" x14ac:dyDescent="0.35">
      <c r="A33" s="63" t="s">
        <v>75</v>
      </c>
      <c r="B33" s="114">
        <v>7152370252</v>
      </c>
      <c r="C33" s="64">
        <v>6406098796</v>
      </c>
      <c r="D33" s="64"/>
      <c r="E33" s="64"/>
      <c r="F33" s="62"/>
      <c r="G33" s="62"/>
      <c r="H33" s="62"/>
      <c r="I33" s="62"/>
    </row>
    <row r="34" spans="1:9" x14ac:dyDescent="0.35">
      <c r="A34" s="60" t="s">
        <v>76</v>
      </c>
      <c r="B34" s="119">
        <v>1733261127</v>
      </c>
      <c r="C34" s="61">
        <v>1291840440</v>
      </c>
      <c r="D34" s="61">
        <v>1330662148</v>
      </c>
      <c r="E34" s="61">
        <v>2392488495</v>
      </c>
    </row>
    <row r="35" spans="1:9" x14ac:dyDescent="0.35">
      <c r="A35" s="60" t="s">
        <v>64</v>
      </c>
      <c r="B35" s="119"/>
      <c r="C35" s="61"/>
      <c r="D35" s="61">
        <v>3207878757</v>
      </c>
      <c r="E35" s="61">
        <v>3276672584</v>
      </c>
    </row>
    <row r="36" spans="1:9" x14ac:dyDescent="0.35">
      <c r="A36" s="60" t="s">
        <v>79</v>
      </c>
      <c r="B36" s="119">
        <v>6696524089</v>
      </c>
      <c r="C36" s="61">
        <v>9705321111</v>
      </c>
      <c r="D36" s="61"/>
      <c r="E36" s="61"/>
    </row>
    <row r="37" spans="1:9" x14ac:dyDescent="0.35">
      <c r="A37" s="60" t="s">
        <v>80</v>
      </c>
      <c r="B37" s="119"/>
      <c r="C37" s="61">
        <v>182335417</v>
      </c>
      <c r="D37" s="61"/>
      <c r="E37" s="61"/>
    </row>
    <row r="38" spans="1:9" x14ac:dyDescent="0.35">
      <c r="A38" s="60" t="s">
        <v>81</v>
      </c>
      <c r="B38" s="119"/>
      <c r="C38" s="61">
        <v>4580456442</v>
      </c>
      <c r="D38" s="61"/>
      <c r="E38" s="61"/>
    </row>
    <row r="39" spans="1:9" x14ac:dyDescent="0.35">
      <c r="A39" s="73" t="s">
        <v>82</v>
      </c>
      <c r="B39" s="120">
        <v>637600002</v>
      </c>
      <c r="C39" s="75">
        <v>637599996</v>
      </c>
      <c r="D39" s="75">
        <v>562600000</v>
      </c>
      <c r="E39" s="75">
        <v>282533340</v>
      </c>
    </row>
    <row r="40" spans="1:9" x14ac:dyDescent="0.35">
      <c r="A40" s="60" t="s">
        <v>83</v>
      </c>
      <c r="B40" s="119"/>
      <c r="C40" s="61">
        <v>133333333</v>
      </c>
      <c r="D40" s="61"/>
      <c r="E40" s="61"/>
    </row>
    <row r="41" spans="1:9" x14ac:dyDescent="0.35">
      <c r="A41" s="60" t="s">
        <v>84</v>
      </c>
      <c r="B41" s="119">
        <v>3185023534</v>
      </c>
      <c r="C41" s="61">
        <v>965115709</v>
      </c>
      <c r="D41" s="61"/>
      <c r="E41" s="61"/>
    </row>
    <row r="42" spans="1:9" x14ac:dyDescent="0.35">
      <c r="A42" s="60" t="s">
        <v>85</v>
      </c>
      <c r="B42" s="119">
        <v>1492514249</v>
      </c>
      <c r="C42" s="61">
        <v>922374502</v>
      </c>
      <c r="D42" s="61"/>
      <c r="E42" s="61"/>
    </row>
    <row r="43" spans="1:9" x14ac:dyDescent="0.35">
      <c r="A43" s="60" t="s">
        <v>77</v>
      </c>
      <c r="B43" s="119"/>
      <c r="C43" s="61"/>
      <c r="D43" s="61"/>
      <c r="E43" s="61"/>
    </row>
    <row r="44" spans="1:9" x14ac:dyDescent="0.35">
      <c r="A44" s="60" t="s">
        <v>86</v>
      </c>
      <c r="B44" s="119"/>
      <c r="C44" s="61">
        <v>11217323085</v>
      </c>
      <c r="D44" s="61"/>
      <c r="E44" s="61"/>
    </row>
    <row r="45" spans="1:9" x14ac:dyDescent="0.35">
      <c r="A45" s="60" t="s">
        <v>151</v>
      </c>
      <c r="B45" s="119">
        <v>278726199</v>
      </c>
      <c r="C45" s="61">
        <v>419366716</v>
      </c>
      <c r="D45" s="61">
        <v>493113212</v>
      </c>
      <c r="E45" s="61">
        <v>458680650</v>
      </c>
    </row>
    <row r="46" spans="1:9" x14ac:dyDescent="0.35">
      <c r="A46" s="60" t="s">
        <v>153</v>
      </c>
      <c r="B46" s="119">
        <v>2215017</v>
      </c>
      <c r="C46" s="61"/>
      <c r="D46" s="61"/>
      <c r="E46" s="61"/>
    </row>
    <row r="47" spans="1:9" x14ac:dyDescent="0.35">
      <c r="A47" s="60" t="s">
        <v>152</v>
      </c>
      <c r="B47" s="119">
        <v>67920000</v>
      </c>
      <c r="C47" s="61"/>
      <c r="D47" s="61"/>
      <c r="E47" s="61"/>
    </row>
    <row r="48" spans="1:9" x14ac:dyDescent="0.35">
      <c r="A48" s="60" t="s">
        <v>78</v>
      </c>
      <c r="B48" s="119">
        <v>937690721</v>
      </c>
      <c r="C48" s="61">
        <v>736900483</v>
      </c>
      <c r="D48" s="61">
        <v>448282378</v>
      </c>
      <c r="E48" s="61">
        <v>968571357</v>
      </c>
    </row>
    <row r="49" spans="1:5" x14ac:dyDescent="0.35">
      <c r="A49" s="60" t="s">
        <v>61</v>
      </c>
      <c r="B49" s="119">
        <v>2110265531</v>
      </c>
      <c r="C49" s="61">
        <v>1907136029</v>
      </c>
      <c r="D49" s="61">
        <v>3451884360</v>
      </c>
      <c r="E49" s="61">
        <v>3859700804</v>
      </c>
    </row>
    <row r="50" spans="1:5" x14ac:dyDescent="0.35">
      <c r="A50" s="78" t="s">
        <v>94</v>
      </c>
      <c r="B50" s="121"/>
      <c r="C50" s="61"/>
      <c r="D50" s="61">
        <v>1896393081</v>
      </c>
      <c r="E50" s="61">
        <v>12557007043</v>
      </c>
    </row>
    <row r="51" spans="1:5" x14ac:dyDescent="0.35">
      <c r="A51" s="78" t="s">
        <v>154</v>
      </c>
      <c r="B51" s="122">
        <v>1385563985</v>
      </c>
      <c r="C51" s="61"/>
      <c r="D51" s="61"/>
      <c r="E51" s="61"/>
    </row>
    <row r="52" spans="1:5" x14ac:dyDescent="0.35">
      <c r="A52" s="78" t="s">
        <v>92</v>
      </c>
      <c r="B52" s="122">
        <v>821190777</v>
      </c>
      <c r="C52" s="61">
        <v>1216551542</v>
      </c>
      <c r="D52" s="61">
        <v>1084431219</v>
      </c>
      <c r="E52" s="61">
        <v>1093820555</v>
      </c>
    </row>
    <row r="53" spans="1:5" x14ac:dyDescent="0.35">
      <c r="A53" s="74" t="s">
        <v>58</v>
      </c>
      <c r="B53" s="76">
        <f>SUM(B20:B52)</f>
        <v>217194602074</v>
      </c>
      <c r="C53" s="76">
        <f>SUM(C20:C52)</f>
        <v>158694410875</v>
      </c>
      <c r="D53" s="76">
        <f>SUM(D20:D52)</f>
        <v>190496396331</v>
      </c>
      <c r="E53" s="76">
        <f>SUM(E20:E52)</f>
        <v>333330465848</v>
      </c>
    </row>
    <row r="54" spans="1:5" x14ac:dyDescent="0.35">
      <c r="C54" s="5"/>
      <c r="D54" s="5"/>
      <c r="E54" s="5"/>
    </row>
    <row r="55" spans="1:5" x14ac:dyDescent="0.35">
      <c r="A55" t="s">
        <v>93</v>
      </c>
      <c r="B55" s="5">
        <f>(B16-B53)</f>
        <v>7375967093</v>
      </c>
      <c r="C55" s="5">
        <f>(C16-C53)</f>
        <v>3342510296</v>
      </c>
      <c r="D55" s="5">
        <f>(D16-D53)</f>
        <v>184939274394</v>
      </c>
      <c r="E55" s="5">
        <f>(E16-E53)</f>
        <v>17974606001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51240-7755-44E9-BB61-8533B3723894}">
  <dimension ref="A1:M26"/>
  <sheetViews>
    <sheetView zoomScale="70" zoomScaleNormal="70" workbookViewId="0">
      <selection activeCell="L6" sqref="L6"/>
    </sheetView>
  </sheetViews>
  <sheetFormatPr defaultRowHeight="14.5" x14ac:dyDescent="0.35"/>
  <cols>
    <col min="1" max="1" width="35.26953125" customWidth="1"/>
    <col min="2" max="9" width="20.6328125" customWidth="1"/>
  </cols>
  <sheetData>
    <row r="1" spans="1:13" x14ac:dyDescent="0.35">
      <c r="A1" t="s">
        <v>25</v>
      </c>
    </row>
    <row r="2" spans="1:13" x14ac:dyDescent="0.35">
      <c r="A2" t="s">
        <v>27</v>
      </c>
    </row>
    <row r="4" spans="1:13" x14ac:dyDescent="0.35">
      <c r="A4" s="159" t="s">
        <v>3</v>
      </c>
      <c r="B4" s="161" t="s">
        <v>23</v>
      </c>
      <c r="C4" s="161"/>
      <c r="D4" s="161"/>
      <c r="E4" s="161"/>
      <c r="F4" s="156" t="s">
        <v>11</v>
      </c>
      <c r="G4" s="157"/>
      <c r="H4" s="157"/>
      <c r="I4" s="158"/>
      <c r="J4" s="156" t="s">
        <v>15</v>
      </c>
      <c r="K4" s="157"/>
      <c r="L4" s="157"/>
      <c r="M4" s="158"/>
    </row>
    <row r="5" spans="1:13" x14ac:dyDescent="0.35">
      <c r="A5" s="160"/>
      <c r="B5" s="2">
        <v>2019</v>
      </c>
      <c r="C5" s="2">
        <v>2020</v>
      </c>
      <c r="D5" s="2">
        <v>2021</v>
      </c>
      <c r="E5" s="3">
        <v>2022</v>
      </c>
      <c r="F5" s="7">
        <v>2019</v>
      </c>
      <c r="G5" s="7">
        <v>2020</v>
      </c>
      <c r="H5" s="7">
        <v>2021</v>
      </c>
      <c r="I5" s="6">
        <v>2022</v>
      </c>
      <c r="J5" s="7">
        <v>2019</v>
      </c>
      <c r="K5" s="7">
        <v>2020</v>
      </c>
      <c r="L5" s="7">
        <v>2021</v>
      </c>
      <c r="M5" s="6">
        <v>2022</v>
      </c>
    </row>
    <row r="6" spans="1:13" x14ac:dyDescent="0.35">
      <c r="A6" s="1" t="s">
        <v>2</v>
      </c>
      <c r="B6" s="4">
        <v>73317282186</v>
      </c>
      <c r="C6" s="4">
        <v>79224075465</v>
      </c>
      <c r="D6" s="4">
        <v>60924887890</v>
      </c>
      <c r="E6" s="4">
        <v>59083187154</v>
      </c>
      <c r="F6" s="4">
        <v>469488200886</v>
      </c>
      <c r="G6" s="4">
        <v>470839822202</v>
      </c>
      <c r="H6" s="4">
        <v>702086722953</v>
      </c>
      <c r="I6" s="4">
        <v>714324786379</v>
      </c>
      <c r="J6" s="8">
        <f>(B6/F6)</f>
        <v>0.15616427004478164</v>
      </c>
      <c r="K6" s="8">
        <f t="shared" ref="K6:M21" si="0">(C6/G6)</f>
        <v>0.16826120419145693</v>
      </c>
      <c r="L6" s="8">
        <f t="shared" si="0"/>
        <v>8.6776869435371037E-2</v>
      </c>
      <c r="M6" s="8">
        <f>(E6/I6)</f>
        <v>8.2711937595641785E-2</v>
      </c>
    </row>
    <row r="7" spans="1:13" x14ac:dyDescent="0.35">
      <c r="A7" s="1"/>
      <c r="B7" s="4"/>
      <c r="C7" s="4"/>
      <c r="D7" s="4"/>
      <c r="E7" s="4"/>
      <c r="F7" s="4"/>
      <c r="G7" s="4"/>
      <c r="H7" s="4"/>
      <c r="I7" s="4"/>
      <c r="J7" s="8" t="e">
        <f t="shared" ref="J7:M24" si="1">(B7/F7)</f>
        <v>#DIV/0!</v>
      </c>
      <c r="K7" s="8" t="e">
        <f t="shared" si="0"/>
        <v>#DIV/0!</v>
      </c>
      <c r="L7" s="8" t="e">
        <f t="shared" si="0"/>
        <v>#DIV/0!</v>
      </c>
      <c r="M7" s="8" t="e">
        <f t="shared" si="0"/>
        <v>#DIV/0!</v>
      </c>
    </row>
    <row r="8" spans="1:13" x14ac:dyDescent="0.35">
      <c r="A8" s="1"/>
      <c r="B8" s="4"/>
      <c r="C8" s="4"/>
      <c r="D8" s="4"/>
      <c r="E8" s="4"/>
      <c r="F8" s="4"/>
      <c r="G8" s="4"/>
      <c r="H8" s="4"/>
      <c r="I8" s="4"/>
      <c r="J8" s="8" t="e">
        <f t="shared" si="1"/>
        <v>#DIV/0!</v>
      </c>
      <c r="K8" s="8" t="e">
        <f t="shared" si="0"/>
        <v>#DIV/0!</v>
      </c>
      <c r="L8" s="8" t="e">
        <f t="shared" si="0"/>
        <v>#DIV/0!</v>
      </c>
      <c r="M8" s="8" t="e">
        <f t="shared" si="0"/>
        <v>#DIV/0!</v>
      </c>
    </row>
    <row r="9" spans="1:13" x14ac:dyDescent="0.35">
      <c r="A9" s="1"/>
      <c r="B9" s="4"/>
      <c r="C9" s="4"/>
      <c r="D9" s="4"/>
      <c r="E9" s="4"/>
      <c r="F9" s="4"/>
      <c r="G9" s="4"/>
      <c r="H9" s="4"/>
      <c r="I9" s="4"/>
      <c r="J9" s="8" t="e">
        <f t="shared" si="1"/>
        <v>#DIV/0!</v>
      </c>
      <c r="K9" s="8" t="e">
        <f t="shared" si="0"/>
        <v>#DIV/0!</v>
      </c>
      <c r="L9" s="8" t="e">
        <f t="shared" si="0"/>
        <v>#DIV/0!</v>
      </c>
      <c r="M9" s="8" t="e">
        <f t="shared" si="0"/>
        <v>#DIV/0!</v>
      </c>
    </row>
    <row r="10" spans="1:13" x14ac:dyDescent="0.35">
      <c r="A10" s="1"/>
      <c r="B10" s="4"/>
      <c r="C10" s="4"/>
      <c r="D10" s="4"/>
      <c r="E10" s="4"/>
      <c r="F10" s="4"/>
      <c r="G10" s="4"/>
      <c r="H10" s="4"/>
      <c r="I10" s="4"/>
      <c r="J10" s="8" t="e">
        <f t="shared" si="1"/>
        <v>#DIV/0!</v>
      </c>
      <c r="K10" s="8" t="e">
        <f t="shared" si="0"/>
        <v>#DIV/0!</v>
      </c>
      <c r="L10" s="8" t="e">
        <f t="shared" si="0"/>
        <v>#DIV/0!</v>
      </c>
      <c r="M10" s="8" t="e">
        <f t="shared" si="0"/>
        <v>#DIV/0!</v>
      </c>
    </row>
    <row r="11" spans="1:13" x14ac:dyDescent="0.35">
      <c r="A11" s="1"/>
      <c r="B11" s="4"/>
      <c r="C11" s="4"/>
      <c r="D11" s="4"/>
      <c r="E11" s="4"/>
      <c r="F11" s="4"/>
      <c r="G11" s="4"/>
      <c r="H11" s="4"/>
      <c r="I11" s="4"/>
      <c r="J11" s="8" t="e">
        <f t="shared" si="1"/>
        <v>#DIV/0!</v>
      </c>
      <c r="K11" s="8" t="e">
        <f t="shared" si="0"/>
        <v>#DIV/0!</v>
      </c>
      <c r="L11" s="8" t="e">
        <f t="shared" si="0"/>
        <v>#DIV/0!</v>
      </c>
      <c r="M11" s="8" t="e">
        <f t="shared" si="0"/>
        <v>#DIV/0!</v>
      </c>
    </row>
    <row r="12" spans="1:13" x14ac:dyDescent="0.35">
      <c r="A12" s="1"/>
      <c r="B12" s="4"/>
      <c r="C12" s="4"/>
      <c r="D12" s="4"/>
      <c r="E12" s="4"/>
      <c r="F12" s="4"/>
      <c r="G12" s="4"/>
      <c r="H12" s="4"/>
      <c r="I12" s="4"/>
      <c r="J12" s="8" t="e">
        <f t="shared" si="1"/>
        <v>#DIV/0!</v>
      </c>
      <c r="K12" s="8" t="e">
        <f t="shared" si="0"/>
        <v>#DIV/0!</v>
      </c>
      <c r="L12" s="8" t="e">
        <f t="shared" si="0"/>
        <v>#DIV/0!</v>
      </c>
      <c r="M12" s="8" t="e">
        <f t="shared" si="0"/>
        <v>#DIV/0!</v>
      </c>
    </row>
    <row r="13" spans="1:13" x14ac:dyDescent="0.35">
      <c r="A13" s="1"/>
      <c r="B13" s="4"/>
      <c r="C13" s="4"/>
      <c r="D13" s="4"/>
      <c r="E13" s="4"/>
      <c r="F13" s="4"/>
      <c r="G13" s="4"/>
      <c r="H13" s="4"/>
      <c r="I13" s="4"/>
      <c r="J13" s="8" t="e">
        <f t="shared" si="1"/>
        <v>#DIV/0!</v>
      </c>
      <c r="K13" s="8" t="e">
        <f t="shared" si="0"/>
        <v>#DIV/0!</v>
      </c>
      <c r="L13" s="8" t="e">
        <f t="shared" si="0"/>
        <v>#DIV/0!</v>
      </c>
      <c r="M13" s="8" t="e">
        <f t="shared" si="0"/>
        <v>#DIV/0!</v>
      </c>
    </row>
    <row r="14" spans="1:13" x14ac:dyDescent="0.35">
      <c r="A14" s="1"/>
      <c r="B14" s="4"/>
      <c r="C14" s="4"/>
      <c r="D14" s="4"/>
      <c r="E14" s="4"/>
      <c r="F14" s="4"/>
      <c r="G14" s="4"/>
      <c r="H14" s="4"/>
      <c r="I14" s="4"/>
      <c r="J14" s="8" t="e">
        <f t="shared" si="1"/>
        <v>#DIV/0!</v>
      </c>
      <c r="K14" s="8" t="e">
        <f t="shared" si="0"/>
        <v>#DIV/0!</v>
      </c>
      <c r="L14" s="8" t="e">
        <f t="shared" si="0"/>
        <v>#DIV/0!</v>
      </c>
      <c r="M14" s="8" t="e">
        <f t="shared" si="0"/>
        <v>#DIV/0!</v>
      </c>
    </row>
    <row r="15" spans="1:13" x14ac:dyDescent="0.35">
      <c r="A15" s="1"/>
      <c r="B15" s="4"/>
      <c r="C15" s="4"/>
      <c r="D15" s="4"/>
      <c r="E15" s="4"/>
      <c r="F15" s="4"/>
      <c r="G15" s="4"/>
      <c r="H15" s="4"/>
      <c r="I15" s="4"/>
      <c r="J15" s="8" t="e">
        <f t="shared" si="1"/>
        <v>#DIV/0!</v>
      </c>
      <c r="K15" s="8" t="e">
        <f t="shared" si="0"/>
        <v>#DIV/0!</v>
      </c>
      <c r="L15" s="8" t="e">
        <f t="shared" si="0"/>
        <v>#DIV/0!</v>
      </c>
      <c r="M15" s="8" t="e">
        <f t="shared" si="0"/>
        <v>#DIV/0!</v>
      </c>
    </row>
    <row r="16" spans="1:13" x14ac:dyDescent="0.35">
      <c r="A16" s="1"/>
      <c r="B16" s="4"/>
      <c r="C16" s="4"/>
      <c r="D16" s="4"/>
      <c r="E16" s="4"/>
      <c r="F16" s="4"/>
      <c r="G16" s="4"/>
      <c r="H16" s="4"/>
      <c r="I16" s="4"/>
      <c r="J16" s="8" t="e">
        <f t="shared" si="1"/>
        <v>#DIV/0!</v>
      </c>
      <c r="K16" s="8" t="e">
        <f t="shared" si="0"/>
        <v>#DIV/0!</v>
      </c>
      <c r="L16" s="8" t="e">
        <f t="shared" si="0"/>
        <v>#DIV/0!</v>
      </c>
      <c r="M16" s="8" t="e">
        <f t="shared" si="0"/>
        <v>#DIV/0!</v>
      </c>
    </row>
    <row r="17" spans="1:13" x14ac:dyDescent="0.35">
      <c r="A17" s="1"/>
      <c r="B17" s="4"/>
      <c r="C17" s="4"/>
      <c r="D17" s="4"/>
      <c r="E17" s="4"/>
      <c r="F17" s="4"/>
      <c r="G17" s="4"/>
      <c r="H17" s="4"/>
      <c r="I17" s="4"/>
      <c r="J17" s="8" t="e">
        <f t="shared" si="1"/>
        <v>#DIV/0!</v>
      </c>
      <c r="K17" s="8" t="e">
        <f t="shared" si="0"/>
        <v>#DIV/0!</v>
      </c>
      <c r="L17" s="8" t="e">
        <f t="shared" si="0"/>
        <v>#DIV/0!</v>
      </c>
      <c r="M17" s="8" t="e">
        <f t="shared" si="0"/>
        <v>#DIV/0!</v>
      </c>
    </row>
    <row r="18" spans="1:13" x14ac:dyDescent="0.35">
      <c r="A18" s="1"/>
      <c r="B18" s="4"/>
      <c r="C18" s="4"/>
      <c r="D18" s="4"/>
      <c r="E18" s="4"/>
      <c r="F18" s="4"/>
      <c r="G18" s="4"/>
      <c r="H18" s="4"/>
      <c r="I18" s="4"/>
      <c r="J18" s="8" t="e">
        <f t="shared" si="1"/>
        <v>#DIV/0!</v>
      </c>
      <c r="K18" s="8" t="e">
        <f t="shared" si="0"/>
        <v>#DIV/0!</v>
      </c>
      <c r="L18" s="8" t="e">
        <f t="shared" si="0"/>
        <v>#DIV/0!</v>
      </c>
      <c r="M18" s="8" t="e">
        <f t="shared" si="0"/>
        <v>#DIV/0!</v>
      </c>
    </row>
    <row r="19" spans="1:13" x14ac:dyDescent="0.35">
      <c r="A19" s="1"/>
      <c r="B19" s="4"/>
      <c r="C19" s="4"/>
      <c r="D19" s="4"/>
      <c r="E19" s="4"/>
      <c r="F19" s="4"/>
      <c r="G19" s="4"/>
      <c r="H19" s="4"/>
      <c r="I19" s="4"/>
      <c r="J19" s="8" t="e">
        <f t="shared" si="1"/>
        <v>#DIV/0!</v>
      </c>
      <c r="K19" s="8" t="e">
        <f t="shared" si="0"/>
        <v>#DIV/0!</v>
      </c>
      <c r="L19" s="8" t="e">
        <f t="shared" si="0"/>
        <v>#DIV/0!</v>
      </c>
      <c r="M19" s="8" t="e">
        <f t="shared" si="0"/>
        <v>#DIV/0!</v>
      </c>
    </row>
    <row r="20" spans="1:13" x14ac:dyDescent="0.35">
      <c r="A20" s="1"/>
      <c r="B20" s="4"/>
      <c r="C20" s="4"/>
      <c r="D20" s="4"/>
      <c r="E20" s="4"/>
      <c r="F20" s="4"/>
      <c r="G20" s="4"/>
      <c r="H20" s="4"/>
      <c r="I20" s="4"/>
      <c r="J20" s="8" t="e">
        <f t="shared" si="1"/>
        <v>#DIV/0!</v>
      </c>
      <c r="K20" s="8" t="e">
        <f t="shared" si="0"/>
        <v>#DIV/0!</v>
      </c>
      <c r="L20" s="8" t="e">
        <f t="shared" si="0"/>
        <v>#DIV/0!</v>
      </c>
      <c r="M20" s="8" t="e">
        <f t="shared" si="0"/>
        <v>#DIV/0!</v>
      </c>
    </row>
    <row r="21" spans="1:13" x14ac:dyDescent="0.35">
      <c r="A21" s="1"/>
      <c r="B21" s="4"/>
      <c r="C21" s="4"/>
      <c r="D21" s="4"/>
      <c r="E21" s="4"/>
      <c r="F21" s="4"/>
      <c r="G21" s="4"/>
      <c r="H21" s="4"/>
      <c r="I21" s="4"/>
      <c r="J21" s="8" t="e">
        <f t="shared" si="1"/>
        <v>#DIV/0!</v>
      </c>
      <c r="K21" s="8" t="e">
        <f t="shared" si="0"/>
        <v>#DIV/0!</v>
      </c>
      <c r="L21" s="8" t="e">
        <f t="shared" si="0"/>
        <v>#DIV/0!</v>
      </c>
      <c r="M21" s="8" t="e">
        <f t="shared" si="0"/>
        <v>#DIV/0!</v>
      </c>
    </row>
    <row r="22" spans="1:13" x14ac:dyDescent="0.35">
      <c r="A22" s="1"/>
      <c r="B22" s="4"/>
      <c r="C22" s="4"/>
      <c r="D22" s="4"/>
      <c r="E22" s="4"/>
      <c r="F22" s="4"/>
      <c r="G22" s="4"/>
      <c r="H22" s="4"/>
      <c r="I22" s="4"/>
      <c r="J22" s="8" t="e">
        <f t="shared" si="1"/>
        <v>#DIV/0!</v>
      </c>
      <c r="K22" s="8" t="e">
        <f t="shared" si="1"/>
        <v>#DIV/0!</v>
      </c>
      <c r="L22" s="8" t="e">
        <f t="shared" si="1"/>
        <v>#DIV/0!</v>
      </c>
      <c r="M22" s="8" t="e">
        <f t="shared" si="1"/>
        <v>#DIV/0!</v>
      </c>
    </row>
    <row r="23" spans="1:13" x14ac:dyDescent="0.35">
      <c r="A23" s="1"/>
      <c r="B23" s="4"/>
      <c r="C23" s="4"/>
      <c r="D23" s="4"/>
      <c r="E23" s="4"/>
      <c r="F23" s="4"/>
      <c r="G23" s="4"/>
      <c r="H23" s="4"/>
      <c r="I23" s="4"/>
      <c r="J23" s="8" t="e">
        <f t="shared" si="1"/>
        <v>#DIV/0!</v>
      </c>
      <c r="K23" s="8" t="e">
        <f t="shared" si="1"/>
        <v>#DIV/0!</v>
      </c>
      <c r="L23" s="8" t="e">
        <f t="shared" si="1"/>
        <v>#DIV/0!</v>
      </c>
      <c r="M23" s="8" t="e">
        <f t="shared" si="1"/>
        <v>#DIV/0!</v>
      </c>
    </row>
    <row r="24" spans="1:13" x14ac:dyDescent="0.35">
      <c r="A24" s="1"/>
      <c r="B24" s="4"/>
      <c r="C24" s="4"/>
      <c r="D24" s="4"/>
      <c r="E24" s="4"/>
      <c r="F24" s="4"/>
      <c r="G24" s="4"/>
      <c r="H24" s="4"/>
      <c r="I24" s="4"/>
      <c r="J24" s="8" t="e">
        <f t="shared" si="1"/>
        <v>#DIV/0!</v>
      </c>
      <c r="K24" s="8" t="e">
        <f t="shared" si="1"/>
        <v>#DIV/0!</v>
      </c>
      <c r="L24" s="8" t="e">
        <f t="shared" si="1"/>
        <v>#DIV/0!</v>
      </c>
      <c r="M24" s="8" t="e">
        <f t="shared" si="1"/>
        <v>#DIV/0!</v>
      </c>
    </row>
    <row r="25" spans="1:13" x14ac:dyDescent="0.35">
      <c r="J25" s="9"/>
      <c r="K25" s="9"/>
      <c r="L25" s="9"/>
      <c r="M25" s="9"/>
    </row>
    <row r="26" spans="1:13" x14ac:dyDescent="0.35">
      <c r="J26" s="9"/>
      <c r="K26" s="9"/>
      <c r="L26" s="9"/>
      <c r="M26" s="9"/>
    </row>
  </sheetData>
  <mergeCells count="4">
    <mergeCell ref="A4:A5"/>
    <mergeCell ref="B4:E4"/>
    <mergeCell ref="F4:I4"/>
    <mergeCell ref="J4:M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C7526-C29E-4810-85C9-864E7571A476}">
  <dimension ref="A1:M26"/>
  <sheetViews>
    <sheetView zoomScale="70" zoomScaleNormal="70" workbookViewId="0">
      <selection activeCell="E13" sqref="E13"/>
    </sheetView>
  </sheetViews>
  <sheetFormatPr defaultRowHeight="14.5" x14ac:dyDescent="0.35"/>
  <cols>
    <col min="1" max="1" width="35.26953125" customWidth="1"/>
    <col min="2" max="9" width="20.6328125" customWidth="1"/>
  </cols>
  <sheetData>
    <row r="1" spans="1:13" x14ac:dyDescent="0.35">
      <c r="A1" t="s">
        <v>29</v>
      </c>
    </row>
    <row r="2" spans="1:13" x14ac:dyDescent="0.35">
      <c r="A2" t="s">
        <v>28</v>
      </c>
    </row>
    <row r="4" spans="1:13" x14ac:dyDescent="0.35">
      <c r="A4" s="159" t="s">
        <v>3</v>
      </c>
      <c r="B4" s="161" t="s">
        <v>31</v>
      </c>
      <c r="C4" s="161"/>
      <c r="D4" s="161"/>
      <c r="E4" s="161"/>
      <c r="F4" s="156" t="s">
        <v>38</v>
      </c>
      <c r="G4" s="157"/>
      <c r="H4" s="157"/>
      <c r="I4" s="158"/>
      <c r="J4" s="156" t="s">
        <v>15</v>
      </c>
      <c r="K4" s="157"/>
      <c r="L4" s="157"/>
      <c r="M4" s="158"/>
    </row>
    <row r="5" spans="1:13" x14ac:dyDescent="0.35">
      <c r="A5" s="160"/>
      <c r="B5" s="2">
        <v>2019</v>
      </c>
      <c r="C5" s="2">
        <v>2020</v>
      </c>
      <c r="D5" s="2">
        <v>2021</v>
      </c>
      <c r="E5" s="3">
        <v>2022</v>
      </c>
      <c r="F5" s="7">
        <v>2019</v>
      </c>
      <c r="G5" s="7">
        <v>2020</v>
      </c>
      <c r="H5" s="7">
        <v>2021</v>
      </c>
      <c r="I5" s="6">
        <v>2022</v>
      </c>
      <c r="J5" s="7">
        <v>2019</v>
      </c>
      <c r="K5" s="7">
        <v>2020</v>
      </c>
      <c r="L5" s="7">
        <v>2021</v>
      </c>
      <c r="M5" s="6">
        <v>2022</v>
      </c>
    </row>
    <row r="6" spans="1:13" x14ac:dyDescent="0.35">
      <c r="A6" s="1" t="s">
        <v>30</v>
      </c>
      <c r="B6" s="4">
        <v>215208687512</v>
      </c>
      <c r="C6" s="4">
        <v>76418524906</v>
      </c>
      <c r="D6" s="4">
        <v>191658399174</v>
      </c>
      <c r="E6" s="4">
        <v>353135773784</v>
      </c>
      <c r="F6" s="4">
        <v>90754467365</v>
      </c>
      <c r="G6" s="4">
        <v>135251522920</v>
      </c>
      <c r="H6" s="4">
        <v>179524841972</v>
      </c>
      <c r="I6" s="4">
        <v>216194786775</v>
      </c>
      <c r="J6" s="10">
        <f>(B6/F6)</f>
        <v>2.3713288586275865</v>
      </c>
      <c r="K6" s="10">
        <f t="shared" ref="K6:M21" si="0">(C6/G6)</f>
        <v>0.56501045796874938</v>
      </c>
      <c r="L6" s="10">
        <f t="shared" si="0"/>
        <v>1.0675870652145871</v>
      </c>
      <c r="M6" s="10">
        <f>(E6/I6)</f>
        <v>1.6334148434000786</v>
      </c>
    </row>
    <row r="7" spans="1:13" x14ac:dyDescent="0.35">
      <c r="A7" s="1"/>
      <c r="B7" s="4"/>
      <c r="C7" s="4"/>
      <c r="D7" s="4"/>
      <c r="E7" s="4"/>
      <c r="F7" s="4"/>
      <c r="G7" s="4"/>
      <c r="H7" s="4"/>
      <c r="I7" s="4"/>
      <c r="J7" s="10" t="e">
        <f t="shared" ref="J7:M24" si="1">(B7/F7)</f>
        <v>#DIV/0!</v>
      </c>
      <c r="K7" s="10" t="e">
        <f t="shared" si="0"/>
        <v>#DIV/0!</v>
      </c>
      <c r="L7" s="10" t="e">
        <f t="shared" si="0"/>
        <v>#DIV/0!</v>
      </c>
      <c r="M7" s="10" t="e">
        <f t="shared" si="0"/>
        <v>#DIV/0!</v>
      </c>
    </row>
    <row r="8" spans="1:13" x14ac:dyDescent="0.35">
      <c r="A8" s="1"/>
      <c r="B8" s="4"/>
      <c r="C8" s="4"/>
      <c r="D8" s="4"/>
      <c r="E8" s="4"/>
      <c r="F8" s="4"/>
      <c r="G8" s="4"/>
      <c r="H8" s="4"/>
      <c r="I8" s="4"/>
      <c r="J8" s="10" t="e">
        <f t="shared" si="1"/>
        <v>#DIV/0!</v>
      </c>
      <c r="K8" s="10" t="e">
        <f t="shared" si="0"/>
        <v>#DIV/0!</v>
      </c>
      <c r="L8" s="10" t="e">
        <f t="shared" si="0"/>
        <v>#DIV/0!</v>
      </c>
      <c r="M8" s="10" t="e">
        <f t="shared" si="0"/>
        <v>#DIV/0!</v>
      </c>
    </row>
    <row r="9" spans="1:13" x14ac:dyDescent="0.35">
      <c r="A9" s="1"/>
      <c r="B9" s="4"/>
      <c r="C9" s="4"/>
      <c r="D9" s="4"/>
      <c r="E9" s="4"/>
      <c r="F9" s="4"/>
      <c r="G9" s="4"/>
      <c r="H9" s="4"/>
      <c r="I9" s="4"/>
      <c r="J9" s="10" t="e">
        <f t="shared" si="1"/>
        <v>#DIV/0!</v>
      </c>
      <c r="K9" s="10" t="e">
        <f t="shared" si="0"/>
        <v>#DIV/0!</v>
      </c>
      <c r="L9" s="10" t="e">
        <f t="shared" si="0"/>
        <v>#DIV/0!</v>
      </c>
      <c r="M9" s="10" t="e">
        <f t="shared" si="0"/>
        <v>#DIV/0!</v>
      </c>
    </row>
    <row r="10" spans="1:13" x14ac:dyDescent="0.35">
      <c r="A10" s="1"/>
      <c r="B10" s="4"/>
      <c r="C10" s="4"/>
      <c r="D10" s="4"/>
      <c r="E10" s="4"/>
      <c r="F10" s="4"/>
      <c r="G10" s="4"/>
      <c r="H10" s="4"/>
      <c r="I10" s="4"/>
      <c r="J10" s="10" t="e">
        <f t="shared" si="1"/>
        <v>#DIV/0!</v>
      </c>
      <c r="K10" s="10" t="e">
        <f t="shared" si="0"/>
        <v>#DIV/0!</v>
      </c>
      <c r="L10" s="10" t="e">
        <f t="shared" si="0"/>
        <v>#DIV/0!</v>
      </c>
      <c r="M10" s="10" t="e">
        <f t="shared" si="0"/>
        <v>#DIV/0!</v>
      </c>
    </row>
    <row r="11" spans="1:13" x14ac:dyDescent="0.35">
      <c r="A11" s="1"/>
      <c r="B11" s="4"/>
      <c r="C11" s="4"/>
      <c r="D11" s="4"/>
      <c r="E11" s="4"/>
      <c r="F11" s="4"/>
      <c r="G11" s="4"/>
      <c r="H11" s="4"/>
      <c r="I11" s="4"/>
      <c r="J11" s="10" t="e">
        <f t="shared" si="1"/>
        <v>#DIV/0!</v>
      </c>
      <c r="K11" s="10" t="e">
        <f t="shared" si="0"/>
        <v>#DIV/0!</v>
      </c>
      <c r="L11" s="10" t="e">
        <f t="shared" si="0"/>
        <v>#DIV/0!</v>
      </c>
      <c r="M11" s="10" t="e">
        <f t="shared" si="0"/>
        <v>#DIV/0!</v>
      </c>
    </row>
    <row r="12" spans="1:13" x14ac:dyDescent="0.35">
      <c r="A12" s="1"/>
      <c r="B12" s="4"/>
      <c r="C12" s="4"/>
      <c r="D12" s="4"/>
      <c r="E12" s="4"/>
      <c r="F12" s="4"/>
      <c r="G12" s="4"/>
      <c r="H12" s="4"/>
      <c r="I12" s="4"/>
      <c r="J12" s="10" t="e">
        <f t="shared" si="1"/>
        <v>#DIV/0!</v>
      </c>
      <c r="K12" s="10" t="e">
        <f t="shared" si="0"/>
        <v>#DIV/0!</v>
      </c>
      <c r="L12" s="10" t="e">
        <f t="shared" si="0"/>
        <v>#DIV/0!</v>
      </c>
      <c r="M12" s="10" t="e">
        <f t="shared" si="0"/>
        <v>#DIV/0!</v>
      </c>
    </row>
    <row r="13" spans="1:13" x14ac:dyDescent="0.35">
      <c r="A13" s="1"/>
      <c r="B13" s="4"/>
      <c r="C13" s="4"/>
      <c r="D13" s="4"/>
      <c r="E13" s="4"/>
      <c r="F13" s="4"/>
      <c r="G13" s="4"/>
      <c r="H13" s="4"/>
      <c r="I13" s="4"/>
      <c r="J13" s="10" t="e">
        <f t="shared" si="1"/>
        <v>#DIV/0!</v>
      </c>
      <c r="K13" s="10" t="e">
        <f t="shared" si="0"/>
        <v>#DIV/0!</v>
      </c>
      <c r="L13" s="10" t="e">
        <f t="shared" si="0"/>
        <v>#DIV/0!</v>
      </c>
      <c r="M13" s="10" t="e">
        <f t="shared" si="0"/>
        <v>#DIV/0!</v>
      </c>
    </row>
    <row r="14" spans="1:13" x14ac:dyDescent="0.35">
      <c r="A14" s="1"/>
      <c r="B14" s="4"/>
      <c r="C14" s="4"/>
      <c r="D14" s="4"/>
      <c r="E14" s="4"/>
      <c r="F14" s="4"/>
      <c r="G14" s="4"/>
      <c r="H14" s="4"/>
      <c r="I14" s="4"/>
      <c r="J14" s="10" t="e">
        <f t="shared" si="1"/>
        <v>#DIV/0!</v>
      </c>
      <c r="K14" s="10" t="e">
        <f t="shared" si="0"/>
        <v>#DIV/0!</v>
      </c>
      <c r="L14" s="10" t="e">
        <f t="shared" si="0"/>
        <v>#DIV/0!</v>
      </c>
      <c r="M14" s="10" t="e">
        <f t="shared" si="0"/>
        <v>#DIV/0!</v>
      </c>
    </row>
    <row r="15" spans="1:13" x14ac:dyDescent="0.35">
      <c r="A15" s="1"/>
      <c r="B15" s="4"/>
      <c r="C15" s="4"/>
      <c r="D15" s="4"/>
      <c r="E15" s="4"/>
      <c r="F15" s="4"/>
      <c r="G15" s="4"/>
      <c r="H15" s="4"/>
      <c r="I15" s="4"/>
      <c r="J15" s="10" t="e">
        <f t="shared" si="1"/>
        <v>#DIV/0!</v>
      </c>
      <c r="K15" s="10" t="e">
        <f t="shared" si="0"/>
        <v>#DIV/0!</v>
      </c>
      <c r="L15" s="10" t="e">
        <f t="shared" si="0"/>
        <v>#DIV/0!</v>
      </c>
      <c r="M15" s="10" t="e">
        <f t="shared" si="0"/>
        <v>#DIV/0!</v>
      </c>
    </row>
    <row r="16" spans="1:13" x14ac:dyDescent="0.35">
      <c r="A16" s="1"/>
      <c r="B16" s="4"/>
      <c r="C16" s="4"/>
      <c r="D16" s="4"/>
      <c r="E16" s="4"/>
      <c r="F16" s="4"/>
      <c r="G16" s="4"/>
      <c r="H16" s="4"/>
      <c r="I16" s="4"/>
      <c r="J16" s="10" t="e">
        <f t="shared" si="1"/>
        <v>#DIV/0!</v>
      </c>
      <c r="K16" s="10" t="e">
        <f t="shared" si="0"/>
        <v>#DIV/0!</v>
      </c>
      <c r="L16" s="10" t="e">
        <f t="shared" si="0"/>
        <v>#DIV/0!</v>
      </c>
      <c r="M16" s="10" t="e">
        <f t="shared" si="0"/>
        <v>#DIV/0!</v>
      </c>
    </row>
    <row r="17" spans="1:13" x14ac:dyDescent="0.35">
      <c r="A17" s="1"/>
      <c r="B17" s="4"/>
      <c r="C17" s="4"/>
      <c r="D17" s="4"/>
      <c r="E17" s="4"/>
      <c r="F17" s="4"/>
      <c r="G17" s="4"/>
      <c r="H17" s="4"/>
      <c r="I17" s="4"/>
      <c r="J17" s="10" t="e">
        <f t="shared" si="1"/>
        <v>#DIV/0!</v>
      </c>
      <c r="K17" s="10" t="e">
        <f t="shared" si="0"/>
        <v>#DIV/0!</v>
      </c>
      <c r="L17" s="10" t="e">
        <f t="shared" si="0"/>
        <v>#DIV/0!</v>
      </c>
      <c r="M17" s="10" t="e">
        <f t="shared" si="0"/>
        <v>#DIV/0!</v>
      </c>
    </row>
    <row r="18" spans="1:13" x14ac:dyDescent="0.35">
      <c r="A18" s="1"/>
      <c r="B18" s="4"/>
      <c r="C18" s="4"/>
      <c r="D18" s="4"/>
      <c r="E18" s="4"/>
      <c r="F18" s="4"/>
      <c r="G18" s="4"/>
      <c r="H18" s="4"/>
      <c r="I18" s="4"/>
      <c r="J18" s="10" t="e">
        <f t="shared" si="1"/>
        <v>#DIV/0!</v>
      </c>
      <c r="K18" s="10" t="e">
        <f t="shared" si="0"/>
        <v>#DIV/0!</v>
      </c>
      <c r="L18" s="10" t="e">
        <f t="shared" si="0"/>
        <v>#DIV/0!</v>
      </c>
      <c r="M18" s="10" t="e">
        <f t="shared" si="0"/>
        <v>#DIV/0!</v>
      </c>
    </row>
    <row r="19" spans="1:13" x14ac:dyDescent="0.35">
      <c r="A19" s="1"/>
      <c r="B19" s="4"/>
      <c r="C19" s="4"/>
      <c r="D19" s="4"/>
      <c r="E19" s="4"/>
      <c r="F19" s="4"/>
      <c r="G19" s="4"/>
      <c r="H19" s="4"/>
      <c r="I19" s="4"/>
      <c r="J19" s="10" t="e">
        <f t="shared" si="1"/>
        <v>#DIV/0!</v>
      </c>
      <c r="K19" s="10" t="e">
        <f t="shared" si="0"/>
        <v>#DIV/0!</v>
      </c>
      <c r="L19" s="10" t="e">
        <f t="shared" si="0"/>
        <v>#DIV/0!</v>
      </c>
      <c r="M19" s="10" t="e">
        <f t="shared" si="0"/>
        <v>#DIV/0!</v>
      </c>
    </row>
    <row r="20" spans="1:13" x14ac:dyDescent="0.35">
      <c r="A20" s="1"/>
      <c r="B20" s="4"/>
      <c r="C20" s="4"/>
      <c r="D20" s="4"/>
      <c r="E20" s="4"/>
      <c r="F20" s="4"/>
      <c r="G20" s="4"/>
      <c r="H20" s="4"/>
      <c r="I20" s="4"/>
      <c r="J20" s="10" t="e">
        <f t="shared" si="1"/>
        <v>#DIV/0!</v>
      </c>
      <c r="K20" s="10" t="e">
        <f t="shared" si="0"/>
        <v>#DIV/0!</v>
      </c>
      <c r="L20" s="10" t="e">
        <f t="shared" si="0"/>
        <v>#DIV/0!</v>
      </c>
      <c r="M20" s="10" t="e">
        <f t="shared" si="0"/>
        <v>#DIV/0!</v>
      </c>
    </row>
    <row r="21" spans="1:13" x14ac:dyDescent="0.35">
      <c r="A21" s="1"/>
      <c r="B21" s="4"/>
      <c r="C21" s="4"/>
      <c r="D21" s="4"/>
      <c r="E21" s="4"/>
      <c r="F21" s="4"/>
      <c r="G21" s="4"/>
      <c r="H21" s="4"/>
      <c r="I21" s="4"/>
      <c r="J21" s="10" t="e">
        <f t="shared" si="1"/>
        <v>#DIV/0!</v>
      </c>
      <c r="K21" s="10" t="e">
        <f t="shared" si="0"/>
        <v>#DIV/0!</v>
      </c>
      <c r="L21" s="10" t="e">
        <f t="shared" si="0"/>
        <v>#DIV/0!</v>
      </c>
      <c r="M21" s="10" t="e">
        <f t="shared" si="0"/>
        <v>#DIV/0!</v>
      </c>
    </row>
    <row r="22" spans="1:13" x14ac:dyDescent="0.35">
      <c r="A22" s="1"/>
      <c r="B22" s="4"/>
      <c r="C22" s="4"/>
      <c r="D22" s="4"/>
      <c r="E22" s="4"/>
      <c r="F22" s="4"/>
      <c r="G22" s="4"/>
      <c r="H22" s="4"/>
      <c r="I22" s="4"/>
      <c r="J22" s="10" t="e">
        <f t="shared" si="1"/>
        <v>#DIV/0!</v>
      </c>
      <c r="K22" s="10" t="e">
        <f t="shared" si="1"/>
        <v>#DIV/0!</v>
      </c>
      <c r="L22" s="10" t="e">
        <f t="shared" si="1"/>
        <v>#DIV/0!</v>
      </c>
      <c r="M22" s="10" t="e">
        <f t="shared" si="1"/>
        <v>#DIV/0!</v>
      </c>
    </row>
    <row r="23" spans="1:13" x14ac:dyDescent="0.35">
      <c r="A23" s="1"/>
      <c r="B23" s="4"/>
      <c r="C23" s="4"/>
      <c r="D23" s="4"/>
      <c r="E23" s="4"/>
      <c r="F23" s="4"/>
      <c r="G23" s="4"/>
      <c r="H23" s="4"/>
      <c r="I23" s="4"/>
      <c r="J23" s="10" t="e">
        <f t="shared" si="1"/>
        <v>#DIV/0!</v>
      </c>
      <c r="K23" s="10" t="e">
        <f t="shared" si="1"/>
        <v>#DIV/0!</v>
      </c>
      <c r="L23" s="10" t="e">
        <f t="shared" si="1"/>
        <v>#DIV/0!</v>
      </c>
      <c r="M23" s="10" t="e">
        <f t="shared" si="1"/>
        <v>#DIV/0!</v>
      </c>
    </row>
    <row r="24" spans="1:13" x14ac:dyDescent="0.35">
      <c r="A24" s="1"/>
      <c r="B24" s="4"/>
      <c r="C24" s="4"/>
      <c r="D24" s="4"/>
      <c r="E24" s="4"/>
      <c r="F24" s="4"/>
      <c r="G24" s="4"/>
      <c r="H24" s="4"/>
      <c r="I24" s="4"/>
      <c r="J24" s="10" t="e">
        <f t="shared" si="1"/>
        <v>#DIV/0!</v>
      </c>
      <c r="K24" s="10" t="e">
        <f t="shared" si="1"/>
        <v>#DIV/0!</v>
      </c>
      <c r="L24" s="10" t="e">
        <f t="shared" si="1"/>
        <v>#DIV/0!</v>
      </c>
      <c r="M24" s="10" t="e">
        <f t="shared" si="1"/>
        <v>#DIV/0!</v>
      </c>
    </row>
    <row r="25" spans="1:13" x14ac:dyDescent="0.35">
      <c r="J25" s="9"/>
      <c r="K25" s="9"/>
      <c r="L25" s="9"/>
      <c r="M25" s="9"/>
    </row>
    <row r="26" spans="1:13" x14ac:dyDescent="0.35">
      <c r="J26" s="9"/>
      <c r="K26" s="9"/>
      <c r="L26" s="9"/>
      <c r="M26" s="9"/>
    </row>
  </sheetData>
  <mergeCells count="4">
    <mergeCell ref="A4:A5"/>
    <mergeCell ref="B4:E4"/>
    <mergeCell ref="F4:I4"/>
    <mergeCell ref="J4:M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83B36-1997-4048-A88E-AB243EB55122}">
  <dimension ref="A1:M26"/>
  <sheetViews>
    <sheetView zoomScale="70" zoomScaleNormal="70" workbookViewId="0">
      <selection activeCell="F6" sqref="F6"/>
    </sheetView>
  </sheetViews>
  <sheetFormatPr defaultRowHeight="14.5" x14ac:dyDescent="0.35"/>
  <cols>
    <col min="1" max="1" width="35.26953125" customWidth="1"/>
    <col min="2" max="9" width="20.6328125" customWidth="1"/>
  </cols>
  <sheetData>
    <row r="1" spans="1:13" x14ac:dyDescent="0.35">
      <c r="A1" t="s">
        <v>39</v>
      </c>
    </row>
    <row r="2" spans="1:13" x14ac:dyDescent="0.35">
      <c r="A2" t="s">
        <v>40</v>
      </c>
    </row>
    <row r="4" spans="1:13" x14ac:dyDescent="0.35">
      <c r="A4" s="159" t="s">
        <v>3</v>
      </c>
      <c r="B4" s="161" t="s">
        <v>31</v>
      </c>
      <c r="C4" s="161"/>
      <c r="D4" s="161"/>
      <c r="E4" s="161"/>
      <c r="F4" s="156" t="s">
        <v>24</v>
      </c>
      <c r="G4" s="157"/>
      <c r="H4" s="157"/>
      <c r="I4" s="158"/>
      <c r="J4" s="156" t="s">
        <v>15</v>
      </c>
      <c r="K4" s="157"/>
      <c r="L4" s="157"/>
      <c r="M4" s="158"/>
    </row>
    <row r="5" spans="1:13" x14ac:dyDescent="0.35">
      <c r="A5" s="160"/>
      <c r="B5" s="2">
        <v>2019</v>
      </c>
      <c r="C5" s="2">
        <v>2020</v>
      </c>
      <c r="D5" s="2">
        <v>2021</v>
      </c>
      <c r="E5" s="3">
        <v>2022</v>
      </c>
      <c r="F5" s="7">
        <v>2019</v>
      </c>
      <c r="G5" s="7">
        <v>2020</v>
      </c>
      <c r="H5" s="7">
        <v>2021</v>
      </c>
      <c r="I5" s="6">
        <v>2022</v>
      </c>
      <c r="J5" s="7">
        <v>2019</v>
      </c>
      <c r="K5" s="7">
        <v>2020</v>
      </c>
      <c r="L5" s="7">
        <v>2021</v>
      </c>
      <c r="M5" s="6">
        <v>2022</v>
      </c>
    </row>
    <row r="6" spans="1:13" x14ac:dyDescent="0.35">
      <c r="A6" s="1" t="s">
        <v>30</v>
      </c>
      <c r="B6" s="4">
        <v>215208687512</v>
      </c>
      <c r="C6" s="4">
        <v>76418524906</v>
      </c>
      <c r="D6" s="4">
        <v>191658399174</v>
      </c>
      <c r="E6" s="4">
        <v>353135773784</v>
      </c>
      <c r="F6" s="4">
        <v>542805483072</v>
      </c>
      <c r="G6" s="4">
        <v>550063897667</v>
      </c>
      <c r="H6" s="4">
        <v>763011610843</v>
      </c>
      <c r="I6" s="4">
        <v>773407973533</v>
      </c>
      <c r="J6" s="10">
        <f>(B6/F6)</f>
        <v>0.39647478557885868</v>
      </c>
      <c r="K6" s="10">
        <f t="shared" ref="K6:M21" si="0">(C6/G6)</f>
        <v>0.13892663239691941</v>
      </c>
      <c r="L6" s="10">
        <f t="shared" si="0"/>
        <v>0.25118674008413788</v>
      </c>
      <c r="M6" s="10">
        <f>(E6/I6)</f>
        <v>0.4565970171872456</v>
      </c>
    </row>
    <row r="7" spans="1:13" x14ac:dyDescent="0.35">
      <c r="A7" s="1"/>
      <c r="B7" s="4"/>
      <c r="C7" s="4"/>
      <c r="D7" s="4"/>
      <c r="E7" s="4"/>
      <c r="F7" s="4"/>
      <c r="G7" s="4"/>
      <c r="H7" s="4"/>
      <c r="I7" s="4"/>
      <c r="J7" s="10" t="e">
        <f t="shared" ref="J7:M24" si="1">(B7/F7)</f>
        <v>#DIV/0!</v>
      </c>
      <c r="K7" s="10" t="e">
        <f t="shared" si="0"/>
        <v>#DIV/0!</v>
      </c>
      <c r="L7" s="10" t="e">
        <f t="shared" si="0"/>
        <v>#DIV/0!</v>
      </c>
      <c r="M7" s="10" t="e">
        <f t="shared" si="0"/>
        <v>#DIV/0!</v>
      </c>
    </row>
    <row r="8" spans="1:13" x14ac:dyDescent="0.35">
      <c r="A8" s="1"/>
      <c r="B8" s="4"/>
      <c r="C8" s="4"/>
      <c r="D8" s="4"/>
      <c r="E8" s="4"/>
      <c r="F8" s="4"/>
      <c r="G8" s="4"/>
      <c r="H8" s="4"/>
      <c r="I8" s="4"/>
      <c r="J8" s="10" t="e">
        <f t="shared" si="1"/>
        <v>#DIV/0!</v>
      </c>
      <c r="K8" s="10" t="e">
        <f t="shared" si="0"/>
        <v>#DIV/0!</v>
      </c>
      <c r="L8" s="10" t="e">
        <f t="shared" si="0"/>
        <v>#DIV/0!</v>
      </c>
      <c r="M8" s="10" t="e">
        <f t="shared" si="0"/>
        <v>#DIV/0!</v>
      </c>
    </row>
    <row r="9" spans="1:13" x14ac:dyDescent="0.35">
      <c r="A9" s="1"/>
      <c r="B9" s="4"/>
      <c r="C9" s="4"/>
      <c r="D9" s="4"/>
      <c r="E9" s="4"/>
      <c r="F9" s="4"/>
      <c r="G9" s="4"/>
      <c r="H9" s="4"/>
      <c r="I9" s="4"/>
      <c r="J9" s="10" t="e">
        <f t="shared" si="1"/>
        <v>#DIV/0!</v>
      </c>
      <c r="K9" s="10" t="e">
        <f t="shared" si="0"/>
        <v>#DIV/0!</v>
      </c>
      <c r="L9" s="10" t="e">
        <f t="shared" si="0"/>
        <v>#DIV/0!</v>
      </c>
      <c r="M9" s="10" t="e">
        <f t="shared" si="0"/>
        <v>#DIV/0!</v>
      </c>
    </row>
    <row r="10" spans="1:13" x14ac:dyDescent="0.35">
      <c r="A10" s="1"/>
      <c r="B10" s="4"/>
      <c r="C10" s="4"/>
      <c r="D10" s="4"/>
      <c r="E10" s="4"/>
      <c r="F10" s="4"/>
      <c r="G10" s="4"/>
      <c r="H10" s="4"/>
      <c r="I10" s="4"/>
      <c r="J10" s="10" t="e">
        <f t="shared" si="1"/>
        <v>#DIV/0!</v>
      </c>
      <c r="K10" s="10" t="e">
        <f t="shared" si="0"/>
        <v>#DIV/0!</v>
      </c>
      <c r="L10" s="10" t="e">
        <f t="shared" si="0"/>
        <v>#DIV/0!</v>
      </c>
      <c r="M10" s="10" t="e">
        <f t="shared" si="0"/>
        <v>#DIV/0!</v>
      </c>
    </row>
    <row r="11" spans="1:13" x14ac:dyDescent="0.35">
      <c r="A11" s="1"/>
      <c r="B11" s="4"/>
      <c r="C11" s="4"/>
      <c r="D11" s="4"/>
      <c r="E11" s="4"/>
      <c r="F11" s="4"/>
      <c r="G11" s="4"/>
      <c r="H11" s="4"/>
      <c r="I11" s="4"/>
      <c r="J11" s="10" t="e">
        <f t="shared" si="1"/>
        <v>#DIV/0!</v>
      </c>
      <c r="K11" s="10" t="e">
        <f t="shared" si="0"/>
        <v>#DIV/0!</v>
      </c>
      <c r="L11" s="10" t="e">
        <f t="shared" si="0"/>
        <v>#DIV/0!</v>
      </c>
      <c r="M11" s="10" t="e">
        <f t="shared" si="0"/>
        <v>#DIV/0!</v>
      </c>
    </row>
    <row r="12" spans="1:13" x14ac:dyDescent="0.35">
      <c r="A12" s="1"/>
      <c r="B12" s="4"/>
      <c r="C12" s="4"/>
      <c r="D12" s="4"/>
      <c r="E12" s="4"/>
      <c r="F12" s="4"/>
      <c r="G12" s="4"/>
      <c r="H12" s="4"/>
      <c r="I12" s="4"/>
      <c r="J12" s="10" t="e">
        <f t="shared" si="1"/>
        <v>#DIV/0!</v>
      </c>
      <c r="K12" s="10" t="e">
        <f t="shared" si="0"/>
        <v>#DIV/0!</v>
      </c>
      <c r="L12" s="10" t="e">
        <f t="shared" si="0"/>
        <v>#DIV/0!</v>
      </c>
      <c r="M12" s="10" t="e">
        <f t="shared" si="0"/>
        <v>#DIV/0!</v>
      </c>
    </row>
    <row r="13" spans="1:13" x14ac:dyDescent="0.35">
      <c r="A13" s="1"/>
      <c r="B13" s="4"/>
      <c r="C13" s="4"/>
      <c r="D13" s="4"/>
      <c r="E13" s="4"/>
      <c r="F13" s="4"/>
      <c r="G13" s="4"/>
      <c r="H13" s="4"/>
      <c r="I13" s="4"/>
      <c r="J13" s="10" t="e">
        <f t="shared" si="1"/>
        <v>#DIV/0!</v>
      </c>
      <c r="K13" s="10" t="e">
        <f t="shared" si="0"/>
        <v>#DIV/0!</v>
      </c>
      <c r="L13" s="10" t="e">
        <f t="shared" si="0"/>
        <v>#DIV/0!</v>
      </c>
      <c r="M13" s="10" t="e">
        <f t="shared" si="0"/>
        <v>#DIV/0!</v>
      </c>
    </row>
    <row r="14" spans="1:13" x14ac:dyDescent="0.35">
      <c r="A14" s="1"/>
      <c r="B14" s="4"/>
      <c r="C14" s="4"/>
      <c r="D14" s="4"/>
      <c r="E14" s="4"/>
      <c r="F14" s="4"/>
      <c r="G14" s="4"/>
      <c r="H14" s="4"/>
      <c r="I14" s="4"/>
      <c r="J14" s="10" t="e">
        <f t="shared" si="1"/>
        <v>#DIV/0!</v>
      </c>
      <c r="K14" s="10" t="e">
        <f t="shared" si="0"/>
        <v>#DIV/0!</v>
      </c>
      <c r="L14" s="10" t="e">
        <f t="shared" si="0"/>
        <v>#DIV/0!</v>
      </c>
      <c r="M14" s="10" t="e">
        <f t="shared" si="0"/>
        <v>#DIV/0!</v>
      </c>
    </row>
    <row r="15" spans="1:13" x14ac:dyDescent="0.35">
      <c r="A15" s="1"/>
      <c r="B15" s="4"/>
      <c r="C15" s="4"/>
      <c r="D15" s="4"/>
      <c r="E15" s="4"/>
      <c r="F15" s="4"/>
      <c r="G15" s="4"/>
      <c r="H15" s="4"/>
      <c r="I15" s="4"/>
      <c r="J15" s="10" t="e">
        <f t="shared" si="1"/>
        <v>#DIV/0!</v>
      </c>
      <c r="K15" s="10" t="e">
        <f t="shared" si="0"/>
        <v>#DIV/0!</v>
      </c>
      <c r="L15" s="10" t="e">
        <f t="shared" si="0"/>
        <v>#DIV/0!</v>
      </c>
      <c r="M15" s="10" t="e">
        <f t="shared" si="0"/>
        <v>#DIV/0!</v>
      </c>
    </row>
    <row r="16" spans="1:13" x14ac:dyDescent="0.35">
      <c r="A16" s="1"/>
      <c r="B16" s="4"/>
      <c r="C16" s="4"/>
      <c r="D16" s="4"/>
      <c r="E16" s="4"/>
      <c r="F16" s="4"/>
      <c r="G16" s="4"/>
      <c r="H16" s="4"/>
      <c r="I16" s="4"/>
      <c r="J16" s="10" t="e">
        <f t="shared" si="1"/>
        <v>#DIV/0!</v>
      </c>
      <c r="K16" s="10" t="e">
        <f t="shared" si="0"/>
        <v>#DIV/0!</v>
      </c>
      <c r="L16" s="10" t="e">
        <f t="shared" si="0"/>
        <v>#DIV/0!</v>
      </c>
      <c r="M16" s="10" t="e">
        <f t="shared" si="0"/>
        <v>#DIV/0!</v>
      </c>
    </row>
    <row r="17" spans="1:13" x14ac:dyDescent="0.35">
      <c r="A17" s="1"/>
      <c r="B17" s="4"/>
      <c r="C17" s="4"/>
      <c r="D17" s="4"/>
      <c r="E17" s="4"/>
      <c r="F17" s="4"/>
      <c r="G17" s="4"/>
      <c r="H17" s="4"/>
      <c r="I17" s="4"/>
      <c r="J17" s="10" t="e">
        <f t="shared" si="1"/>
        <v>#DIV/0!</v>
      </c>
      <c r="K17" s="10" t="e">
        <f t="shared" si="0"/>
        <v>#DIV/0!</v>
      </c>
      <c r="L17" s="10" t="e">
        <f t="shared" si="0"/>
        <v>#DIV/0!</v>
      </c>
      <c r="M17" s="10" t="e">
        <f t="shared" si="0"/>
        <v>#DIV/0!</v>
      </c>
    </row>
    <row r="18" spans="1:13" x14ac:dyDescent="0.35">
      <c r="A18" s="1"/>
      <c r="B18" s="4"/>
      <c r="C18" s="4"/>
      <c r="D18" s="4"/>
      <c r="E18" s="4"/>
      <c r="F18" s="4"/>
      <c r="G18" s="4"/>
      <c r="H18" s="4"/>
      <c r="I18" s="4"/>
      <c r="J18" s="10" t="e">
        <f t="shared" si="1"/>
        <v>#DIV/0!</v>
      </c>
      <c r="K18" s="10" t="e">
        <f t="shared" si="0"/>
        <v>#DIV/0!</v>
      </c>
      <c r="L18" s="10" t="e">
        <f t="shared" si="0"/>
        <v>#DIV/0!</v>
      </c>
      <c r="M18" s="10" t="e">
        <f t="shared" si="0"/>
        <v>#DIV/0!</v>
      </c>
    </row>
    <row r="19" spans="1:13" x14ac:dyDescent="0.35">
      <c r="A19" s="1"/>
      <c r="B19" s="4"/>
      <c r="C19" s="4"/>
      <c r="D19" s="4"/>
      <c r="E19" s="4"/>
      <c r="F19" s="4"/>
      <c r="G19" s="4"/>
      <c r="H19" s="4"/>
      <c r="I19" s="4"/>
      <c r="J19" s="10" t="e">
        <f t="shared" si="1"/>
        <v>#DIV/0!</v>
      </c>
      <c r="K19" s="10" t="e">
        <f t="shared" si="0"/>
        <v>#DIV/0!</v>
      </c>
      <c r="L19" s="10" t="e">
        <f t="shared" si="0"/>
        <v>#DIV/0!</v>
      </c>
      <c r="M19" s="10" t="e">
        <f t="shared" si="0"/>
        <v>#DIV/0!</v>
      </c>
    </row>
    <row r="20" spans="1:13" x14ac:dyDescent="0.35">
      <c r="A20" s="1"/>
      <c r="B20" s="4"/>
      <c r="C20" s="4"/>
      <c r="D20" s="4"/>
      <c r="E20" s="4"/>
      <c r="F20" s="4"/>
      <c r="G20" s="4"/>
      <c r="H20" s="4"/>
      <c r="I20" s="4"/>
      <c r="J20" s="10" t="e">
        <f t="shared" si="1"/>
        <v>#DIV/0!</v>
      </c>
      <c r="K20" s="10" t="e">
        <f t="shared" si="0"/>
        <v>#DIV/0!</v>
      </c>
      <c r="L20" s="10" t="e">
        <f t="shared" si="0"/>
        <v>#DIV/0!</v>
      </c>
      <c r="M20" s="10" t="e">
        <f t="shared" si="0"/>
        <v>#DIV/0!</v>
      </c>
    </row>
    <row r="21" spans="1:13" x14ac:dyDescent="0.35">
      <c r="A21" s="1"/>
      <c r="B21" s="4"/>
      <c r="C21" s="4"/>
      <c r="D21" s="4"/>
      <c r="E21" s="4"/>
      <c r="F21" s="4"/>
      <c r="G21" s="4"/>
      <c r="H21" s="4"/>
      <c r="I21" s="4"/>
      <c r="J21" s="10" t="e">
        <f t="shared" si="1"/>
        <v>#DIV/0!</v>
      </c>
      <c r="K21" s="10" t="e">
        <f t="shared" si="0"/>
        <v>#DIV/0!</v>
      </c>
      <c r="L21" s="10" t="e">
        <f t="shared" si="0"/>
        <v>#DIV/0!</v>
      </c>
      <c r="M21" s="10" t="e">
        <f t="shared" si="0"/>
        <v>#DIV/0!</v>
      </c>
    </row>
    <row r="22" spans="1:13" x14ac:dyDescent="0.35">
      <c r="A22" s="1"/>
      <c r="B22" s="4"/>
      <c r="C22" s="4"/>
      <c r="D22" s="4"/>
      <c r="E22" s="4"/>
      <c r="F22" s="4"/>
      <c r="G22" s="4"/>
      <c r="H22" s="4"/>
      <c r="I22" s="4"/>
      <c r="J22" s="10" t="e">
        <f t="shared" si="1"/>
        <v>#DIV/0!</v>
      </c>
      <c r="K22" s="10" t="e">
        <f t="shared" si="1"/>
        <v>#DIV/0!</v>
      </c>
      <c r="L22" s="10" t="e">
        <f t="shared" si="1"/>
        <v>#DIV/0!</v>
      </c>
      <c r="M22" s="10" t="e">
        <f t="shared" si="1"/>
        <v>#DIV/0!</v>
      </c>
    </row>
    <row r="23" spans="1:13" x14ac:dyDescent="0.35">
      <c r="A23" s="1"/>
      <c r="B23" s="4"/>
      <c r="C23" s="4"/>
      <c r="D23" s="4"/>
      <c r="E23" s="4"/>
      <c r="F23" s="4"/>
      <c r="G23" s="4"/>
      <c r="H23" s="4"/>
      <c r="I23" s="4"/>
      <c r="J23" s="10" t="e">
        <f t="shared" si="1"/>
        <v>#DIV/0!</v>
      </c>
      <c r="K23" s="10" t="e">
        <f t="shared" si="1"/>
        <v>#DIV/0!</v>
      </c>
      <c r="L23" s="10" t="e">
        <f t="shared" si="1"/>
        <v>#DIV/0!</v>
      </c>
      <c r="M23" s="10" t="e">
        <f t="shared" si="1"/>
        <v>#DIV/0!</v>
      </c>
    </row>
    <row r="24" spans="1:13" x14ac:dyDescent="0.35">
      <c r="A24" s="1"/>
      <c r="B24" s="4"/>
      <c r="C24" s="4"/>
      <c r="D24" s="4"/>
      <c r="E24" s="4"/>
      <c r="F24" s="4"/>
      <c r="G24" s="4"/>
      <c r="H24" s="4"/>
      <c r="I24" s="4"/>
      <c r="J24" s="10" t="e">
        <f t="shared" si="1"/>
        <v>#DIV/0!</v>
      </c>
      <c r="K24" s="10" t="e">
        <f t="shared" si="1"/>
        <v>#DIV/0!</v>
      </c>
      <c r="L24" s="10" t="e">
        <f t="shared" si="1"/>
        <v>#DIV/0!</v>
      </c>
      <c r="M24" s="10" t="e">
        <f t="shared" si="1"/>
        <v>#DIV/0!</v>
      </c>
    </row>
    <row r="25" spans="1:13" x14ac:dyDescent="0.35">
      <c r="J25" s="9"/>
      <c r="K25" s="9"/>
      <c r="L25" s="9"/>
      <c r="M25" s="9"/>
    </row>
    <row r="26" spans="1:13" x14ac:dyDescent="0.35">
      <c r="J26" s="9"/>
      <c r="K26" s="9"/>
      <c r="L26" s="9"/>
      <c r="M26" s="9"/>
    </row>
  </sheetData>
  <mergeCells count="4">
    <mergeCell ref="A4:A5"/>
    <mergeCell ref="B4:E4"/>
    <mergeCell ref="F4:I4"/>
    <mergeCell ref="J4:M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79619-2858-4BFB-B06E-D2E646E969E7}">
  <sheetPr>
    <tabColor rgb="FFFFFF00"/>
  </sheetPr>
  <dimension ref="A1:G136"/>
  <sheetViews>
    <sheetView workbookViewId="0">
      <selection activeCell="G63" sqref="G63"/>
    </sheetView>
  </sheetViews>
  <sheetFormatPr defaultRowHeight="14.5" x14ac:dyDescent="0.35"/>
  <cols>
    <col min="1" max="1" width="33" customWidth="1"/>
    <col min="2" max="2" width="24.36328125" customWidth="1"/>
    <col min="3" max="3" width="19.08984375" customWidth="1"/>
    <col min="4" max="4" width="21.7265625" customWidth="1"/>
    <col min="5" max="5" width="20.36328125" customWidth="1"/>
    <col min="7" max="7" width="17.08984375" bestFit="1" customWidth="1"/>
  </cols>
  <sheetData>
    <row r="1" spans="1:5" x14ac:dyDescent="0.35">
      <c r="A1" t="s">
        <v>105</v>
      </c>
    </row>
    <row r="3" spans="1:5" x14ac:dyDescent="0.35">
      <c r="A3" s="3" t="s">
        <v>106</v>
      </c>
      <c r="B3" s="123">
        <v>2019</v>
      </c>
      <c r="C3" s="90">
        <v>2020</v>
      </c>
      <c r="D3" s="90">
        <v>2021</v>
      </c>
      <c r="E3" s="90">
        <v>2022</v>
      </c>
    </row>
    <row r="4" spans="1:5" x14ac:dyDescent="0.35">
      <c r="A4" s="60" t="s">
        <v>107</v>
      </c>
      <c r="B4" s="119">
        <v>222578845838</v>
      </c>
      <c r="C4" s="91">
        <v>176229181797</v>
      </c>
      <c r="D4" s="91">
        <v>193553917314</v>
      </c>
      <c r="E4" s="91">
        <v>66644695821</v>
      </c>
    </row>
    <row r="5" spans="1:5" x14ac:dyDescent="0.35">
      <c r="A5" s="60" t="s">
        <v>124</v>
      </c>
      <c r="B5" s="129" t="s">
        <v>59</v>
      </c>
      <c r="C5" s="92" t="s">
        <v>59</v>
      </c>
      <c r="D5" s="91">
        <v>125000000</v>
      </c>
      <c r="E5" s="91">
        <v>47750000000</v>
      </c>
    </row>
    <row r="6" spans="1:5" x14ac:dyDescent="0.35">
      <c r="A6" s="60" t="s">
        <v>108</v>
      </c>
      <c r="B6" s="119">
        <v>114418629540</v>
      </c>
      <c r="C6" s="91">
        <v>175390865318</v>
      </c>
      <c r="D6" s="91">
        <v>286560689769</v>
      </c>
      <c r="E6" s="91">
        <v>262240697952</v>
      </c>
    </row>
    <row r="7" spans="1:5" x14ac:dyDescent="0.35">
      <c r="A7" s="60" t="s">
        <v>109</v>
      </c>
      <c r="B7" s="119"/>
      <c r="C7" s="91"/>
      <c r="D7" s="91"/>
      <c r="E7" s="91"/>
    </row>
    <row r="8" spans="1:5" x14ac:dyDescent="0.35">
      <c r="A8" s="60" t="s">
        <v>110</v>
      </c>
      <c r="B8" s="119">
        <v>2014146270</v>
      </c>
      <c r="C8" s="91">
        <v>1558272770</v>
      </c>
      <c r="D8" s="91">
        <v>551271280</v>
      </c>
      <c r="E8" s="91">
        <v>391573680</v>
      </c>
    </row>
    <row r="9" spans="1:5" x14ac:dyDescent="0.35">
      <c r="A9" s="60" t="s">
        <v>111</v>
      </c>
      <c r="B9" s="119">
        <v>84700742834</v>
      </c>
      <c r="C9" s="91">
        <v>35039800887</v>
      </c>
      <c r="D9" s="91">
        <v>72267630098</v>
      </c>
      <c r="E9" s="91">
        <v>109629806987</v>
      </c>
    </row>
    <row r="10" spans="1:5" x14ac:dyDescent="0.35">
      <c r="A10" s="60" t="s">
        <v>112</v>
      </c>
      <c r="B10" s="119"/>
      <c r="C10" s="91"/>
      <c r="D10" s="91"/>
      <c r="E10" s="91"/>
    </row>
    <row r="11" spans="1:5" x14ac:dyDescent="0.35">
      <c r="A11" s="60" t="s">
        <v>110</v>
      </c>
      <c r="B11" s="119">
        <v>2850466667</v>
      </c>
      <c r="C11" s="91">
        <v>4249050000</v>
      </c>
      <c r="D11" s="91">
        <v>536577712</v>
      </c>
      <c r="E11" s="91">
        <v>3554544763</v>
      </c>
    </row>
    <row r="12" spans="1:5" x14ac:dyDescent="0.35">
      <c r="A12" s="60" t="s">
        <v>111</v>
      </c>
      <c r="B12" s="119">
        <v>1571395840</v>
      </c>
      <c r="C12" s="91">
        <v>1702046732</v>
      </c>
      <c r="D12" s="91">
        <v>7945288935</v>
      </c>
      <c r="E12" s="91">
        <v>22398162351</v>
      </c>
    </row>
    <row r="13" spans="1:5" x14ac:dyDescent="0.35">
      <c r="A13" s="60" t="s">
        <v>113</v>
      </c>
      <c r="B13" s="119">
        <v>3876947838</v>
      </c>
      <c r="C13" s="91">
        <v>3103921362</v>
      </c>
      <c r="D13" s="91">
        <v>3283656657</v>
      </c>
      <c r="E13" s="91">
        <v>4045217595</v>
      </c>
    </row>
    <row r="14" spans="1:5" x14ac:dyDescent="0.35">
      <c r="A14" s="60" t="s">
        <v>114</v>
      </c>
      <c r="B14" s="119">
        <v>2248227168</v>
      </c>
      <c r="C14" s="91">
        <v>6565588246</v>
      </c>
      <c r="D14" s="91">
        <v>4379805779</v>
      </c>
      <c r="E14" s="91">
        <v>2196171199</v>
      </c>
    </row>
    <row r="15" spans="1:5" x14ac:dyDescent="0.35">
      <c r="A15" s="60" t="s">
        <v>115</v>
      </c>
      <c r="B15" s="119">
        <v>17791613712</v>
      </c>
      <c r="C15" s="91">
        <v>10973647635</v>
      </c>
      <c r="D15" s="91">
        <v>14282931327</v>
      </c>
      <c r="E15" s="91">
        <v>38362316410</v>
      </c>
    </row>
    <row r="16" spans="1:5" x14ac:dyDescent="0.35">
      <c r="A16" s="78" t="s">
        <v>116</v>
      </c>
      <c r="B16" s="93">
        <f>SUM(B4:B15)</f>
        <v>452051015707</v>
      </c>
      <c r="C16" s="93">
        <f>SUM(C4:C15)</f>
        <v>414812374747</v>
      </c>
      <c r="D16" s="93">
        <f t="shared" ref="D16:E16" si="0">SUM(D4:D15)</f>
        <v>583486768871</v>
      </c>
      <c r="E16" s="93">
        <f t="shared" si="0"/>
        <v>557213186758</v>
      </c>
    </row>
    <row r="17" spans="1:7" x14ac:dyDescent="0.35">
      <c r="A17" s="60"/>
      <c r="B17" s="119"/>
      <c r="C17" s="91"/>
      <c r="D17" s="91"/>
      <c r="E17" s="91"/>
    </row>
    <row r="18" spans="1:7" x14ac:dyDescent="0.35">
      <c r="A18" s="3" t="s">
        <v>117</v>
      </c>
      <c r="B18" s="124"/>
      <c r="C18" s="94"/>
      <c r="D18" s="94"/>
      <c r="E18" s="94"/>
    </row>
    <row r="19" spans="1:7" x14ac:dyDescent="0.35">
      <c r="A19" s="60" t="s">
        <v>115</v>
      </c>
      <c r="B19" s="119"/>
      <c r="C19" s="91"/>
      <c r="D19" s="91">
        <v>2036365795</v>
      </c>
      <c r="E19" s="91">
        <v>5615515902</v>
      </c>
    </row>
    <row r="20" spans="1:7" x14ac:dyDescent="0.35">
      <c r="A20" s="95" t="s">
        <v>125</v>
      </c>
      <c r="B20" s="122"/>
      <c r="C20" s="91"/>
      <c r="D20" s="91">
        <v>1712281200</v>
      </c>
      <c r="E20" s="91">
        <v>1887720000</v>
      </c>
    </row>
    <row r="21" spans="1:7" x14ac:dyDescent="0.35">
      <c r="A21" s="60" t="s">
        <v>126</v>
      </c>
      <c r="B21" s="119"/>
      <c r="C21" s="91"/>
      <c r="D21" s="91">
        <v>38548928250</v>
      </c>
      <c r="E21" s="91">
        <v>77452681340</v>
      </c>
    </row>
    <row r="22" spans="1:7" x14ac:dyDescent="0.35">
      <c r="A22" s="60" t="s">
        <v>118</v>
      </c>
      <c r="B22" s="119">
        <v>5202303207</v>
      </c>
      <c r="C22" s="91">
        <v>5194316759</v>
      </c>
      <c r="D22" s="96" t="s">
        <v>59</v>
      </c>
      <c r="E22" s="92" t="s">
        <v>59</v>
      </c>
    </row>
    <row r="23" spans="1:7" ht="15" customHeight="1" x14ac:dyDescent="0.35">
      <c r="A23" s="95" t="s">
        <v>38</v>
      </c>
      <c r="B23" s="122">
        <v>43820763113</v>
      </c>
      <c r="C23" s="101">
        <f>C41</f>
        <v>87277199119</v>
      </c>
      <c r="D23" s="101">
        <v>68422136252</v>
      </c>
      <c r="E23" s="101">
        <v>71894139822</v>
      </c>
    </row>
    <row r="24" spans="1:7" x14ac:dyDescent="0.35">
      <c r="A24" s="60" t="s">
        <v>127</v>
      </c>
      <c r="B24" s="119"/>
      <c r="C24" s="92">
        <f>5032390835+10190893289+1728095873+10141986500-154276597-1769218466-531721807-6442824329</f>
        <v>18195325298</v>
      </c>
      <c r="D24" s="91">
        <v>14280633654</v>
      </c>
      <c r="E24" s="91">
        <v>14045222113</v>
      </c>
      <c r="G24" s="89"/>
    </row>
    <row r="25" spans="1:7" x14ac:dyDescent="0.35">
      <c r="A25" s="60" t="s">
        <v>119</v>
      </c>
      <c r="B25" s="119">
        <v>20580075713</v>
      </c>
      <c r="C25" s="91">
        <v>26899757131</v>
      </c>
      <c r="D25" s="91">
        <v>29504769094</v>
      </c>
      <c r="E25" s="91">
        <v>26861612963</v>
      </c>
    </row>
    <row r="26" spans="1:7" x14ac:dyDescent="0.35">
      <c r="A26" s="60" t="s">
        <v>120</v>
      </c>
      <c r="B26" s="119">
        <v>1676358099</v>
      </c>
      <c r="C26" s="91">
        <v>8814254743</v>
      </c>
      <c r="D26" s="91">
        <v>25019727727</v>
      </c>
      <c r="E26" s="91">
        <v>16665552970</v>
      </c>
    </row>
    <row r="27" spans="1:7" x14ac:dyDescent="0.35">
      <c r="A27" s="60" t="s">
        <v>121</v>
      </c>
      <c r="B27" s="119">
        <v>19474967233</v>
      </c>
      <c r="C27" s="91">
        <v>7065995168</v>
      </c>
      <c r="D27" s="92" t="s">
        <v>59</v>
      </c>
      <c r="E27" s="91">
        <v>1772341665</v>
      </c>
    </row>
    <row r="28" spans="1:7" x14ac:dyDescent="0.35">
      <c r="A28" s="78" t="s">
        <v>122</v>
      </c>
      <c r="B28" s="93">
        <f>SUM(B22:B27)</f>
        <v>90754467365</v>
      </c>
      <c r="C28" s="93">
        <f>SUM(C22:C27)</f>
        <v>153446848218</v>
      </c>
      <c r="D28" s="93">
        <f>SUM(D19:D27)</f>
        <v>179524841972</v>
      </c>
      <c r="E28" s="93">
        <f>SUM(E19:E27)</f>
        <v>216194786775</v>
      </c>
    </row>
    <row r="29" spans="1:7" x14ac:dyDescent="0.35">
      <c r="A29" s="97" t="s">
        <v>123</v>
      </c>
      <c r="B29" s="98">
        <f>B16+B28</f>
        <v>542805483072</v>
      </c>
      <c r="C29" s="98">
        <f>C16+C28</f>
        <v>568259222965</v>
      </c>
      <c r="D29" s="98">
        <f>D16+D28</f>
        <v>763011610843</v>
      </c>
      <c r="E29" s="98">
        <f>E16+E28</f>
        <v>773407973533</v>
      </c>
    </row>
    <row r="30" spans="1:7" x14ac:dyDescent="0.35">
      <c r="A30" s="99"/>
      <c r="B30" s="125"/>
      <c r="C30" s="100"/>
      <c r="D30" s="100"/>
      <c r="E30" s="100"/>
    </row>
    <row r="31" spans="1:7" x14ac:dyDescent="0.35">
      <c r="B31" s="126"/>
      <c r="C31" s="89"/>
      <c r="D31" s="89"/>
      <c r="E31" s="89"/>
    </row>
    <row r="32" spans="1:7" x14ac:dyDescent="0.35">
      <c r="B32" s="126"/>
      <c r="C32" t="s">
        <v>135</v>
      </c>
      <c r="D32" s="89"/>
    </row>
    <row r="33" spans="1:5" x14ac:dyDescent="0.35">
      <c r="A33" s="1" t="s">
        <v>128</v>
      </c>
      <c r="B33" s="90">
        <v>2019</v>
      </c>
      <c r="C33" s="90">
        <v>2020</v>
      </c>
      <c r="D33" s="90">
        <v>2021</v>
      </c>
      <c r="E33" s="90">
        <v>2022</v>
      </c>
    </row>
    <row r="34" spans="1:5" x14ac:dyDescent="0.35">
      <c r="A34" s="131" t="s">
        <v>155</v>
      </c>
      <c r="B34" s="130"/>
      <c r="C34" s="130"/>
      <c r="D34" s="130"/>
      <c r="E34" s="130"/>
    </row>
    <row r="35" spans="1:5" x14ac:dyDescent="0.35">
      <c r="A35" s="107" t="s">
        <v>129</v>
      </c>
      <c r="B35" s="127">
        <f>9723761950-950193559</f>
        <v>8773568391</v>
      </c>
      <c r="C35" s="108">
        <f>33724574691-1614960815</f>
        <v>32109613876</v>
      </c>
      <c r="D35" s="108">
        <f>34544227531-3331302411</f>
        <v>31212925120</v>
      </c>
      <c r="E35" s="108">
        <f>35782000447-5080290158</f>
        <v>30701710289</v>
      </c>
    </row>
    <row r="36" spans="1:5" x14ac:dyDescent="0.35">
      <c r="A36" s="60" t="s">
        <v>130</v>
      </c>
      <c r="B36" s="119">
        <f>15890731107-5998693092</f>
        <v>9892038015</v>
      </c>
      <c r="C36" s="91">
        <f>22933040369-10655118137</f>
        <v>12277922232</v>
      </c>
      <c r="D36" s="91">
        <f>31970273580-13965921724</f>
        <v>18004351856</v>
      </c>
      <c r="E36" s="91">
        <f>40889007618-20405654651</f>
        <v>20483352967</v>
      </c>
    </row>
    <row r="37" spans="1:5" x14ac:dyDescent="0.35">
      <c r="A37" s="60" t="s">
        <v>131</v>
      </c>
      <c r="B37" s="119">
        <f>5624317975-2284579336</f>
        <v>3339738639</v>
      </c>
      <c r="C37" s="91">
        <f>6066506575-3320764445</f>
        <v>2745742130</v>
      </c>
      <c r="D37" s="91">
        <f>6524106575-4373897427</f>
        <v>2150209148</v>
      </c>
      <c r="E37" s="91">
        <f>9014701027-5591431813</f>
        <v>3423269214</v>
      </c>
    </row>
    <row r="38" spans="1:5" x14ac:dyDescent="0.35">
      <c r="A38" s="60" t="s">
        <v>132</v>
      </c>
      <c r="B38" s="119">
        <f>4611065020-1716033461</f>
        <v>2895031559</v>
      </c>
      <c r="C38" s="91">
        <f>6172795278-2794054489</f>
        <v>3378740789</v>
      </c>
      <c r="D38" s="91">
        <f>7182071649-4167334528</f>
        <v>3014737121</v>
      </c>
      <c r="E38" s="91">
        <f>8803048803-5712484528</f>
        <v>3090564275</v>
      </c>
    </row>
    <row r="39" spans="1:5" x14ac:dyDescent="0.35">
      <c r="A39" s="60" t="s">
        <v>133</v>
      </c>
      <c r="B39" s="119">
        <f>6944097373-234206516</f>
        <v>6709890857</v>
      </c>
      <c r="C39" s="91">
        <f>12527613734-925078350</f>
        <v>11602535384</v>
      </c>
      <c r="D39" s="91">
        <f>17074209502-5576598119</f>
        <v>11497611383</v>
      </c>
      <c r="E39" s="91">
        <f>32658224281-18462981204</f>
        <v>14195243077</v>
      </c>
    </row>
    <row r="40" spans="1:5" x14ac:dyDescent="0.35">
      <c r="A40" s="60" t="s">
        <v>134</v>
      </c>
      <c r="B40" s="119">
        <v>6482936181</v>
      </c>
      <c r="C40" s="91">
        <v>6967319410</v>
      </c>
      <c r="D40" s="91">
        <f>2542301624</f>
        <v>2542301624</v>
      </c>
      <c r="E40" s="92" t="s">
        <v>59</v>
      </c>
    </row>
    <row r="41" spans="1:5" x14ac:dyDescent="0.35">
      <c r="A41" s="109" t="s">
        <v>136</v>
      </c>
      <c r="B41" s="110">
        <f>SUM(B35:B40)+B44</f>
        <v>43820763113</v>
      </c>
      <c r="C41" s="110">
        <f>SUM(C35:C40)+C50</f>
        <v>87277199119</v>
      </c>
      <c r="D41" s="110">
        <f t="shared" ref="D41:E41" si="1">SUM(D35:D40)</f>
        <v>68422136252</v>
      </c>
      <c r="E41" s="110">
        <f t="shared" si="1"/>
        <v>71894139822</v>
      </c>
    </row>
    <row r="42" spans="1:5" x14ac:dyDescent="0.35">
      <c r="A42" s="99"/>
      <c r="B42" s="125"/>
      <c r="C42" s="100"/>
      <c r="D42" s="100"/>
      <c r="E42" s="100"/>
    </row>
    <row r="43" spans="1:5" x14ac:dyDescent="0.35">
      <c r="A43" s="78" t="s">
        <v>156</v>
      </c>
      <c r="B43" s="126"/>
      <c r="C43" s="89"/>
      <c r="D43" s="89"/>
      <c r="E43" s="89"/>
    </row>
    <row r="44" spans="1:5" x14ac:dyDescent="0.35">
      <c r="A44" s="60" t="s">
        <v>157</v>
      </c>
      <c r="B44" s="126">
        <f>10141986500-4414427029</f>
        <v>5727559471</v>
      </c>
      <c r="C44" s="89">
        <f>-D44</f>
        <v>0</v>
      </c>
      <c r="D44" s="89"/>
      <c r="E44" s="89"/>
    </row>
    <row r="45" spans="1:5" x14ac:dyDescent="0.35">
      <c r="A45" s="132" t="s">
        <v>158</v>
      </c>
      <c r="B45" s="126"/>
      <c r="C45" s="89"/>
      <c r="D45" s="89"/>
      <c r="E45" s="89"/>
    </row>
    <row r="46" spans="1:5" x14ac:dyDescent="0.35">
      <c r="A46" t="s">
        <v>159</v>
      </c>
      <c r="B46" s="126"/>
      <c r="C46" s="89">
        <f>5032390835-154276597</f>
        <v>4878114238</v>
      </c>
      <c r="D46" s="89"/>
      <c r="E46" s="89"/>
    </row>
    <row r="47" spans="1:5" x14ac:dyDescent="0.35">
      <c r="A47" t="s">
        <v>160</v>
      </c>
      <c r="B47" s="126"/>
      <c r="C47" s="89">
        <f>10190893289-1769218466</f>
        <v>8421674823</v>
      </c>
      <c r="D47" s="89"/>
      <c r="E47" s="89"/>
    </row>
    <row r="48" spans="1:5" x14ac:dyDescent="0.35">
      <c r="A48" t="s">
        <v>161</v>
      </c>
      <c r="B48" s="126"/>
      <c r="C48" s="89">
        <f>1728095873-531721807</f>
        <v>1196374066</v>
      </c>
      <c r="D48" s="89"/>
      <c r="E48" s="89"/>
    </row>
    <row r="49" spans="1:6" x14ac:dyDescent="0.35">
      <c r="A49" t="s">
        <v>157</v>
      </c>
      <c r="B49" s="126"/>
      <c r="C49" s="89">
        <f>10141986500-6442824329</f>
        <v>3699162171</v>
      </c>
      <c r="D49" s="89"/>
      <c r="E49" s="89"/>
    </row>
    <row r="50" spans="1:6" x14ac:dyDescent="0.35">
      <c r="A50" t="s">
        <v>162</v>
      </c>
      <c r="B50" s="126"/>
      <c r="C50" s="133">
        <f>SUM(C46:C49)</f>
        <v>18195325298</v>
      </c>
      <c r="D50" s="133">
        <f t="shared" ref="D50:E50" si="2">SUM(D46:D49)</f>
        <v>0</v>
      </c>
      <c r="E50" s="133">
        <f t="shared" si="2"/>
        <v>0</v>
      </c>
    </row>
    <row r="51" spans="1:6" x14ac:dyDescent="0.35">
      <c r="B51" s="126"/>
      <c r="C51" s="89"/>
      <c r="D51" s="89"/>
      <c r="E51" s="89"/>
    </row>
    <row r="52" spans="1:6" x14ac:dyDescent="0.35">
      <c r="B52" s="126"/>
      <c r="C52" s="89"/>
      <c r="D52" s="89"/>
      <c r="E52" s="89"/>
    </row>
    <row r="53" spans="1:6" x14ac:dyDescent="0.35">
      <c r="A53" s="1" t="s">
        <v>137</v>
      </c>
      <c r="B53" s="90">
        <v>2019</v>
      </c>
      <c r="C53" s="90">
        <v>2020</v>
      </c>
      <c r="D53" s="90">
        <v>2021</v>
      </c>
      <c r="E53" s="90">
        <v>2022</v>
      </c>
    </row>
    <row r="54" spans="1:6" x14ac:dyDescent="0.35">
      <c r="A54" s="107" t="s">
        <v>138</v>
      </c>
      <c r="B54" s="108">
        <v>16700000000</v>
      </c>
      <c r="C54" s="108">
        <v>16700000000</v>
      </c>
      <c r="D54" s="108">
        <v>16700000000</v>
      </c>
      <c r="E54" s="108">
        <v>16700000000</v>
      </c>
      <c r="F54" t="s">
        <v>148</v>
      </c>
    </row>
    <row r="55" spans="1:6" x14ac:dyDescent="0.35">
      <c r="A55" s="60" t="s">
        <v>139</v>
      </c>
      <c r="B55" s="119">
        <v>3644075713</v>
      </c>
      <c r="C55" s="91">
        <f>3644075713+2832606610</f>
        <v>6476682323</v>
      </c>
      <c r="D55" s="91">
        <v>3198606972</v>
      </c>
      <c r="E55" s="91">
        <v>3198606972</v>
      </c>
      <c r="F55" t="s">
        <v>145</v>
      </c>
    </row>
    <row r="56" spans="1:6" x14ac:dyDescent="0.35">
      <c r="A56" s="60" t="s">
        <v>140</v>
      </c>
      <c r="B56" s="119"/>
      <c r="C56" s="91">
        <v>6383200000</v>
      </c>
      <c r="D56" s="91">
        <v>11120794500</v>
      </c>
      <c r="E56" s="91">
        <v>11360794500</v>
      </c>
      <c r="F56" t="s">
        <v>146</v>
      </c>
    </row>
    <row r="57" spans="1:6" x14ac:dyDescent="0.35">
      <c r="A57" s="60" t="s">
        <v>141</v>
      </c>
      <c r="B57" s="119"/>
      <c r="C57" s="91">
        <v>2000000000</v>
      </c>
      <c r="D57" s="91">
        <v>2000000000</v>
      </c>
      <c r="E57" s="91">
        <v>2000000000</v>
      </c>
      <c r="F57" t="s">
        <v>147</v>
      </c>
    </row>
    <row r="58" spans="1:6" x14ac:dyDescent="0.35">
      <c r="A58" s="60" t="s">
        <v>143</v>
      </c>
      <c r="B58" s="91">
        <v>236000000</v>
      </c>
      <c r="C58" s="91">
        <v>236000000</v>
      </c>
      <c r="D58" s="92">
        <v>243175000</v>
      </c>
      <c r="E58" s="91">
        <v>251380128</v>
      </c>
      <c r="F58" t="s">
        <v>149</v>
      </c>
    </row>
    <row r="59" spans="1:6" x14ac:dyDescent="0.35">
      <c r="A59" s="60" t="s">
        <v>144</v>
      </c>
      <c r="B59" s="119"/>
      <c r="C59" s="92" t="s">
        <v>59</v>
      </c>
      <c r="D59" s="92" t="s">
        <v>59</v>
      </c>
      <c r="E59" s="91">
        <v>8946668</v>
      </c>
    </row>
    <row r="60" spans="1:6" x14ac:dyDescent="0.35">
      <c r="A60" s="111" t="s">
        <v>142</v>
      </c>
      <c r="B60" s="128"/>
      <c r="C60" s="112">
        <f>-4580456442-182335417-133333333</f>
        <v>-4896125192</v>
      </c>
      <c r="D60" s="112">
        <v>-3757807378</v>
      </c>
      <c r="E60" s="112">
        <v>-6658115305</v>
      </c>
    </row>
    <row r="61" spans="1:6" x14ac:dyDescent="0.35">
      <c r="A61" s="109" t="s">
        <v>136</v>
      </c>
      <c r="B61" s="110">
        <f>SUM(B54:B59)+B60</f>
        <v>20580075713</v>
      </c>
      <c r="C61" s="110">
        <f>SUM(C54:C59)+C60</f>
        <v>26899757131</v>
      </c>
      <c r="D61" s="110">
        <f>SUM(D54:D59)+D60</f>
        <v>29504769094</v>
      </c>
      <c r="E61" s="110">
        <f>SUM(E54:E59)+E60</f>
        <v>26861612963</v>
      </c>
    </row>
    <row r="62" spans="1:6" x14ac:dyDescent="0.35">
      <c r="C62" s="89"/>
      <c r="D62" s="89"/>
      <c r="E62" s="89"/>
    </row>
    <row r="63" spans="1:6" x14ac:dyDescent="0.35">
      <c r="C63" s="89"/>
      <c r="D63" s="89"/>
      <c r="E63" s="89"/>
    </row>
    <row r="64" spans="1:6" x14ac:dyDescent="0.35">
      <c r="C64" s="89"/>
      <c r="D64" s="89"/>
      <c r="E64" s="89"/>
    </row>
    <row r="65" spans="3:5" x14ac:dyDescent="0.35">
      <c r="C65" s="89"/>
      <c r="D65" s="89"/>
      <c r="E65" s="89"/>
    </row>
    <row r="66" spans="3:5" x14ac:dyDescent="0.35">
      <c r="C66" s="89"/>
      <c r="D66" s="89"/>
      <c r="E66" s="89"/>
    </row>
    <row r="67" spans="3:5" x14ac:dyDescent="0.35">
      <c r="C67" s="89"/>
      <c r="D67" s="89"/>
      <c r="E67" s="89"/>
    </row>
    <row r="68" spans="3:5" x14ac:dyDescent="0.35">
      <c r="C68" s="89"/>
      <c r="D68" s="89"/>
      <c r="E68" s="89"/>
    </row>
    <row r="69" spans="3:5" x14ac:dyDescent="0.35">
      <c r="C69" s="89"/>
      <c r="D69" s="89"/>
      <c r="E69" s="89"/>
    </row>
    <row r="70" spans="3:5" x14ac:dyDescent="0.35">
      <c r="C70" s="89"/>
      <c r="D70" s="89"/>
      <c r="E70" s="89"/>
    </row>
    <row r="71" spans="3:5" x14ac:dyDescent="0.35">
      <c r="C71" s="89"/>
      <c r="D71" s="89"/>
      <c r="E71" s="89"/>
    </row>
    <row r="72" spans="3:5" x14ac:dyDescent="0.35">
      <c r="C72" s="89"/>
      <c r="D72" s="89"/>
      <c r="E72" s="89"/>
    </row>
    <row r="73" spans="3:5" x14ac:dyDescent="0.35">
      <c r="C73" s="89"/>
      <c r="D73" s="89"/>
      <c r="E73" s="89"/>
    </row>
    <row r="74" spans="3:5" x14ac:dyDescent="0.35">
      <c r="C74" s="89"/>
      <c r="D74" s="89"/>
      <c r="E74" s="89"/>
    </row>
    <row r="75" spans="3:5" x14ac:dyDescent="0.35">
      <c r="C75" s="89"/>
      <c r="D75" s="89"/>
      <c r="E75" s="89"/>
    </row>
    <row r="76" spans="3:5" x14ac:dyDescent="0.35">
      <c r="C76" s="89"/>
      <c r="D76" s="89"/>
      <c r="E76" s="89"/>
    </row>
    <row r="77" spans="3:5" x14ac:dyDescent="0.35">
      <c r="C77" s="89"/>
      <c r="D77" s="89"/>
      <c r="E77" s="89"/>
    </row>
    <row r="78" spans="3:5" x14ac:dyDescent="0.35">
      <c r="C78" s="89"/>
      <c r="D78" s="89"/>
      <c r="E78" s="89"/>
    </row>
    <row r="79" spans="3:5" x14ac:dyDescent="0.35">
      <c r="C79" s="89"/>
      <c r="D79" s="89"/>
      <c r="E79" s="89"/>
    </row>
    <row r="80" spans="3:5" x14ac:dyDescent="0.35">
      <c r="C80" s="89"/>
      <c r="D80" s="89"/>
      <c r="E80" s="89"/>
    </row>
    <row r="81" spans="3:5" x14ac:dyDescent="0.35">
      <c r="C81" s="89"/>
      <c r="D81" s="89"/>
      <c r="E81" s="89"/>
    </row>
    <row r="82" spans="3:5" x14ac:dyDescent="0.35">
      <c r="C82" s="89"/>
      <c r="D82" s="89"/>
      <c r="E82" s="89"/>
    </row>
    <row r="83" spans="3:5" x14ac:dyDescent="0.35">
      <c r="C83" s="89"/>
      <c r="D83" s="89"/>
      <c r="E83" s="89"/>
    </row>
    <row r="84" spans="3:5" x14ac:dyDescent="0.35">
      <c r="C84" s="89"/>
      <c r="D84" s="89"/>
      <c r="E84" s="89"/>
    </row>
    <row r="85" spans="3:5" x14ac:dyDescent="0.35">
      <c r="C85" s="89"/>
      <c r="D85" s="89"/>
      <c r="E85" s="89"/>
    </row>
    <row r="86" spans="3:5" x14ac:dyDescent="0.35">
      <c r="C86" s="89"/>
      <c r="D86" s="89"/>
      <c r="E86" s="89"/>
    </row>
    <row r="87" spans="3:5" x14ac:dyDescent="0.35">
      <c r="C87" s="89"/>
      <c r="D87" s="89"/>
      <c r="E87" s="89"/>
    </row>
    <row r="88" spans="3:5" x14ac:dyDescent="0.35">
      <c r="C88" s="89"/>
      <c r="D88" s="89"/>
      <c r="E88" s="89"/>
    </row>
    <row r="89" spans="3:5" x14ac:dyDescent="0.35">
      <c r="C89" s="89"/>
      <c r="D89" s="89"/>
      <c r="E89" s="89"/>
    </row>
    <row r="90" spans="3:5" x14ac:dyDescent="0.35">
      <c r="C90" s="89"/>
      <c r="D90" s="89"/>
      <c r="E90" s="89"/>
    </row>
    <row r="91" spans="3:5" x14ac:dyDescent="0.35">
      <c r="C91" s="89"/>
      <c r="D91" s="89"/>
      <c r="E91" s="89"/>
    </row>
    <row r="92" spans="3:5" x14ac:dyDescent="0.35">
      <c r="C92" s="89"/>
      <c r="D92" s="89"/>
      <c r="E92" s="89"/>
    </row>
    <row r="93" spans="3:5" x14ac:dyDescent="0.35">
      <c r="C93" s="89"/>
      <c r="D93" s="89"/>
      <c r="E93" s="89"/>
    </row>
    <row r="94" spans="3:5" x14ac:dyDescent="0.35">
      <c r="C94" s="89"/>
      <c r="D94" s="89"/>
      <c r="E94" s="89"/>
    </row>
    <row r="95" spans="3:5" x14ac:dyDescent="0.35">
      <c r="C95" s="89"/>
      <c r="D95" s="89"/>
      <c r="E95" s="89"/>
    </row>
    <row r="96" spans="3:5" x14ac:dyDescent="0.35">
      <c r="C96" s="89"/>
      <c r="D96" s="89"/>
      <c r="E96" s="89"/>
    </row>
    <row r="97" spans="3:5" x14ac:dyDescent="0.35">
      <c r="C97" s="89"/>
      <c r="D97" s="89"/>
      <c r="E97" s="89"/>
    </row>
    <row r="98" spans="3:5" x14ac:dyDescent="0.35">
      <c r="C98" s="89"/>
      <c r="D98" s="89"/>
      <c r="E98" s="89"/>
    </row>
    <row r="99" spans="3:5" x14ac:dyDescent="0.35">
      <c r="C99" s="89"/>
      <c r="D99" s="89"/>
      <c r="E99" s="89"/>
    </row>
    <row r="100" spans="3:5" x14ac:dyDescent="0.35">
      <c r="C100" s="89"/>
      <c r="D100" s="89"/>
      <c r="E100" s="89"/>
    </row>
    <row r="101" spans="3:5" x14ac:dyDescent="0.35">
      <c r="C101" s="89"/>
      <c r="D101" s="89"/>
      <c r="E101" s="89"/>
    </row>
    <row r="102" spans="3:5" x14ac:dyDescent="0.35">
      <c r="C102" s="89"/>
      <c r="D102" s="89"/>
      <c r="E102" s="89"/>
    </row>
    <row r="103" spans="3:5" x14ac:dyDescent="0.35">
      <c r="C103" s="89"/>
      <c r="D103" s="89"/>
      <c r="E103" s="89"/>
    </row>
    <row r="104" spans="3:5" x14ac:dyDescent="0.35">
      <c r="C104" s="89"/>
      <c r="D104" s="89"/>
      <c r="E104" s="89"/>
    </row>
    <row r="105" spans="3:5" x14ac:dyDescent="0.35">
      <c r="C105" s="89"/>
      <c r="D105" s="89"/>
      <c r="E105" s="89"/>
    </row>
    <row r="106" spans="3:5" x14ac:dyDescent="0.35">
      <c r="C106" s="89"/>
      <c r="D106" s="89"/>
      <c r="E106" s="89"/>
    </row>
    <row r="107" spans="3:5" x14ac:dyDescent="0.35">
      <c r="C107" s="89"/>
      <c r="D107" s="89"/>
      <c r="E107" s="89"/>
    </row>
    <row r="108" spans="3:5" x14ac:dyDescent="0.35">
      <c r="C108" s="89"/>
      <c r="D108" s="89"/>
      <c r="E108" s="89"/>
    </row>
    <row r="109" spans="3:5" x14ac:dyDescent="0.35">
      <c r="C109" s="89"/>
      <c r="D109" s="89"/>
      <c r="E109" s="89"/>
    </row>
    <row r="110" spans="3:5" x14ac:dyDescent="0.35">
      <c r="C110" s="89"/>
      <c r="D110" s="89"/>
      <c r="E110" s="89"/>
    </row>
    <row r="111" spans="3:5" x14ac:dyDescent="0.35">
      <c r="C111" s="89"/>
      <c r="D111" s="89"/>
      <c r="E111" s="89"/>
    </row>
    <row r="112" spans="3:5" x14ac:dyDescent="0.35">
      <c r="C112" s="89"/>
      <c r="D112" s="89"/>
      <c r="E112" s="89"/>
    </row>
    <row r="113" spans="3:5" x14ac:dyDescent="0.35">
      <c r="C113" s="89"/>
      <c r="D113" s="89"/>
      <c r="E113" s="89"/>
    </row>
    <row r="114" spans="3:5" x14ac:dyDescent="0.35">
      <c r="C114" s="89"/>
      <c r="D114" s="89"/>
      <c r="E114" s="89"/>
    </row>
    <row r="115" spans="3:5" x14ac:dyDescent="0.35">
      <c r="C115" s="89"/>
      <c r="D115" s="89"/>
      <c r="E115" s="89"/>
    </row>
    <row r="116" spans="3:5" x14ac:dyDescent="0.35">
      <c r="C116" s="89"/>
      <c r="D116" s="89"/>
      <c r="E116" s="89"/>
    </row>
    <row r="117" spans="3:5" x14ac:dyDescent="0.35">
      <c r="C117" s="89"/>
      <c r="D117" s="89"/>
      <c r="E117" s="89"/>
    </row>
    <row r="118" spans="3:5" x14ac:dyDescent="0.35">
      <c r="C118" s="89"/>
      <c r="D118" s="89"/>
      <c r="E118" s="89"/>
    </row>
    <row r="119" spans="3:5" x14ac:dyDescent="0.35">
      <c r="C119" s="89"/>
      <c r="D119" s="89"/>
      <c r="E119" s="89"/>
    </row>
    <row r="120" spans="3:5" x14ac:dyDescent="0.35">
      <c r="C120" s="89"/>
      <c r="D120" s="89"/>
      <c r="E120" s="89"/>
    </row>
    <row r="121" spans="3:5" x14ac:dyDescent="0.35">
      <c r="C121" s="89"/>
      <c r="D121" s="89"/>
      <c r="E121" s="89"/>
    </row>
    <row r="122" spans="3:5" x14ac:dyDescent="0.35">
      <c r="C122" s="89"/>
      <c r="D122" s="89"/>
      <c r="E122" s="89"/>
    </row>
    <row r="123" spans="3:5" x14ac:dyDescent="0.35">
      <c r="C123" s="89"/>
      <c r="D123" s="89"/>
      <c r="E123" s="89"/>
    </row>
    <row r="124" spans="3:5" x14ac:dyDescent="0.35">
      <c r="C124" s="89"/>
      <c r="D124" s="89"/>
      <c r="E124" s="89"/>
    </row>
    <row r="125" spans="3:5" x14ac:dyDescent="0.35">
      <c r="C125" s="89"/>
      <c r="D125" s="89"/>
      <c r="E125" s="89"/>
    </row>
    <row r="126" spans="3:5" x14ac:dyDescent="0.35">
      <c r="C126" s="89"/>
      <c r="D126" s="89"/>
      <c r="E126" s="89"/>
    </row>
    <row r="127" spans="3:5" x14ac:dyDescent="0.35">
      <c r="C127" s="89"/>
      <c r="D127" s="89"/>
      <c r="E127" s="89"/>
    </row>
    <row r="128" spans="3:5" x14ac:dyDescent="0.35">
      <c r="C128" s="89"/>
      <c r="D128" s="89"/>
      <c r="E128" s="89"/>
    </row>
    <row r="129" spans="3:5" x14ac:dyDescent="0.35">
      <c r="C129" s="89"/>
      <c r="D129" s="89"/>
      <c r="E129" s="89"/>
    </row>
    <row r="130" spans="3:5" x14ac:dyDescent="0.35">
      <c r="C130" s="89"/>
      <c r="D130" s="89"/>
      <c r="E130" s="89"/>
    </row>
    <row r="131" spans="3:5" x14ac:dyDescent="0.35">
      <c r="C131" s="89"/>
      <c r="D131" s="89"/>
      <c r="E131" s="89"/>
    </row>
    <row r="132" spans="3:5" x14ac:dyDescent="0.35">
      <c r="C132" s="89"/>
      <c r="D132" s="89"/>
      <c r="E132" s="89"/>
    </row>
    <row r="133" spans="3:5" x14ac:dyDescent="0.35">
      <c r="C133" s="89"/>
      <c r="D133" s="89"/>
      <c r="E133" s="89"/>
    </row>
    <row r="134" spans="3:5" x14ac:dyDescent="0.35">
      <c r="C134" s="89"/>
      <c r="D134" s="89"/>
      <c r="E134" s="89"/>
    </row>
    <row r="135" spans="3:5" x14ac:dyDescent="0.35">
      <c r="C135" s="89"/>
      <c r="D135" s="89"/>
      <c r="E135" s="89"/>
    </row>
    <row r="136" spans="3:5" x14ac:dyDescent="0.35">
      <c r="C136" s="89"/>
      <c r="D136" s="89"/>
      <c r="E136" s="8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5BCC8-F72A-43D7-A57E-F529C5E8118C}">
  <sheetPr>
    <tabColor rgb="FFFFFF00"/>
  </sheetPr>
  <dimension ref="A2:AK55"/>
  <sheetViews>
    <sheetView topLeftCell="A31" zoomScale="70" zoomScaleNormal="70" workbookViewId="0">
      <selection activeCell="S42" sqref="S42"/>
    </sheetView>
  </sheetViews>
  <sheetFormatPr defaultRowHeight="14.5" x14ac:dyDescent="0.35"/>
  <cols>
    <col min="1" max="1" width="31.81640625" customWidth="1"/>
    <col min="2" max="2" width="11.453125" customWidth="1"/>
    <col min="3" max="3" width="9.90625" customWidth="1"/>
    <col min="4" max="4" width="12" customWidth="1"/>
    <col min="14" max="17" width="8.81640625" bestFit="1" customWidth="1"/>
    <col min="18" max="21" width="9.6328125" customWidth="1"/>
  </cols>
  <sheetData>
    <row r="2" spans="1:37" ht="15" thickBot="1" x14ac:dyDescent="0.4"/>
    <row r="3" spans="1:37" ht="15" thickTop="1" x14ac:dyDescent="0.35">
      <c r="A3" s="146" t="s">
        <v>3</v>
      </c>
      <c r="B3" s="143" t="s">
        <v>37</v>
      </c>
      <c r="C3" s="144"/>
      <c r="D3" s="144"/>
      <c r="E3" s="145"/>
      <c r="F3" s="148" t="s">
        <v>7</v>
      </c>
      <c r="G3" s="144"/>
      <c r="H3" s="144"/>
      <c r="I3" s="149"/>
      <c r="J3" s="150" t="s">
        <v>14</v>
      </c>
      <c r="K3" s="151"/>
      <c r="L3" s="151"/>
      <c r="M3" s="152"/>
      <c r="N3" s="153" t="s">
        <v>32</v>
      </c>
      <c r="O3" s="154"/>
      <c r="P3" s="154"/>
      <c r="Q3" s="155"/>
      <c r="R3" s="153" t="s">
        <v>33</v>
      </c>
      <c r="S3" s="154"/>
      <c r="T3" s="154"/>
      <c r="U3" s="155"/>
      <c r="V3" s="137" t="s">
        <v>34</v>
      </c>
      <c r="W3" s="138"/>
      <c r="X3" s="138"/>
      <c r="Y3" s="139"/>
      <c r="Z3" s="137" t="s">
        <v>35</v>
      </c>
      <c r="AA3" s="138"/>
      <c r="AB3" s="138"/>
      <c r="AC3" s="139"/>
      <c r="AD3" s="140" t="s">
        <v>29</v>
      </c>
      <c r="AE3" s="141"/>
      <c r="AF3" s="141"/>
      <c r="AG3" s="142"/>
      <c r="AH3" s="140" t="s">
        <v>36</v>
      </c>
      <c r="AI3" s="141"/>
      <c r="AJ3" s="141"/>
      <c r="AK3" s="142"/>
    </row>
    <row r="4" spans="1:37" x14ac:dyDescent="0.35">
      <c r="A4" s="147"/>
      <c r="B4" s="55">
        <v>2019</v>
      </c>
      <c r="C4" s="12">
        <v>2020</v>
      </c>
      <c r="D4" s="12">
        <v>2021</v>
      </c>
      <c r="E4" s="13">
        <v>2022</v>
      </c>
      <c r="F4" s="11">
        <v>2019</v>
      </c>
      <c r="G4" s="12">
        <v>2020</v>
      </c>
      <c r="H4" s="12">
        <v>2021</v>
      </c>
      <c r="I4" s="14">
        <v>2022</v>
      </c>
      <c r="J4" s="15">
        <v>2019</v>
      </c>
      <c r="K4" s="12">
        <v>2020</v>
      </c>
      <c r="L4" s="12">
        <v>2021</v>
      </c>
      <c r="M4" s="16">
        <v>2022</v>
      </c>
      <c r="N4" s="31">
        <v>2019</v>
      </c>
      <c r="O4" s="32">
        <v>2020</v>
      </c>
      <c r="P4" s="32">
        <v>2021</v>
      </c>
      <c r="Q4" s="33">
        <v>2022</v>
      </c>
      <c r="R4" s="31">
        <v>2019</v>
      </c>
      <c r="S4" s="32">
        <v>2020</v>
      </c>
      <c r="T4" s="32">
        <v>2021</v>
      </c>
      <c r="U4" s="33">
        <v>2022</v>
      </c>
      <c r="V4" s="36">
        <v>2019</v>
      </c>
      <c r="W4" s="37">
        <v>2020</v>
      </c>
      <c r="X4" s="37">
        <v>2021</v>
      </c>
      <c r="Y4" s="38">
        <v>2022</v>
      </c>
      <c r="Z4" s="36">
        <v>2019</v>
      </c>
      <c r="AA4" s="37">
        <v>2020</v>
      </c>
      <c r="AB4" s="37">
        <v>2021</v>
      </c>
      <c r="AC4" s="38">
        <v>2022</v>
      </c>
      <c r="AD4" s="45">
        <v>2019</v>
      </c>
      <c r="AE4" s="46">
        <v>2020</v>
      </c>
      <c r="AF4" s="46">
        <v>2021</v>
      </c>
      <c r="AG4" s="47">
        <v>2022</v>
      </c>
      <c r="AH4" s="45">
        <v>2019</v>
      </c>
      <c r="AI4" s="46">
        <v>2020</v>
      </c>
      <c r="AJ4" s="46">
        <v>2021</v>
      </c>
      <c r="AK4" s="47">
        <v>2022</v>
      </c>
    </row>
    <row r="5" spans="1:37" x14ac:dyDescent="0.35">
      <c r="A5" s="58" t="s">
        <v>30</v>
      </c>
      <c r="B5" s="56">
        <f>NPM!J6</f>
        <v>3.427355641759916E-2</v>
      </c>
      <c r="C5" s="18">
        <f>NPM!K6</f>
        <v>4.3739529127414009E-2</v>
      </c>
      <c r="D5" s="18">
        <f>NPM!L6</f>
        <v>0.96494218459009495</v>
      </c>
      <c r="E5" s="19">
        <f>NPM!M6</f>
        <v>5.0899986167910583E-2</v>
      </c>
      <c r="F5" s="17">
        <f>ROA!J6</f>
        <v>1.3588600931692544E-2</v>
      </c>
      <c r="G5" s="18">
        <f>ROA!K6</f>
        <v>6.0765854842985949E-3</v>
      </c>
      <c r="H5" s="18">
        <f>ROA!L6</f>
        <v>0.24238068171685237</v>
      </c>
      <c r="I5" s="20">
        <f>ROA!M6</f>
        <v>2.3240781859140032E-2</v>
      </c>
      <c r="J5" s="21">
        <f>ROE!J6</f>
        <v>1.5710632546580155E-2</v>
      </c>
      <c r="K5" s="18">
        <f>ROE!K6</f>
        <v>7.0990390752590045E-3</v>
      </c>
      <c r="L5" s="18">
        <f>ROE!L6</f>
        <v>0.26341371848785189</v>
      </c>
      <c r="M5" s="22">
        <f>ROE!M6</f>
        <v>2.5160141917382611E-2</v>
      </c>
      <c r="N5" s="80">
        <f>'CURRENT RATIO'!J6</f>
        <v>6.5725605426687448</v>
      </c>
      <c r="O5" s="81">
        <f>'CURRENT RATIO'!K6</f>
        <v>6.1601890938609865</v>
      </c>
      <c r="P5" s="81">
        <f>'CURRENT RATIO'!L6</f>
        <v>11.277069534842193</v>
      </c>
      <c r="Q5" s="82">
        <f>'CURRENT RATIO'!M6</f>
        <v>11.498089102909338</v>
      </c>
      <c r="R5" s="80">
        <f>'CASH RATIO '!J6</f>
        <v>3.2361677973438852</v>
      </c>
      <c r="S5" s="81">
        <f>'CASH RATIO '!K6</f>
        <v>2.6170990785606398</v>
      </c>
      <c r="T5" s="81">
        <f>'CASH RATIO '!L6</f>
        <v>3.7408234440593464</v>
      </c>
      <c r="U5" s="82">
        <f>'CASH RATIO '!M6</f>
        <v>1.3752126995496772</v>
      </c>
      <c r="V5" s="39">
        <f>'DEBT TO ASSET'!J6</f>
        <v>0.13507100512519121</v>
      </c>
      <c r="W5" s="40">
        <f>'DEBT TO ASSET'!K6</f>
        <v>0.1440270408601893</v>
      </c>
      <c r="X5" s="40">
        <f>'DEBT TO ASSET'!L6</f>
        <v>7.9847917153827067E-2</v>
      </c>
      <c r="Y5" s="41">
        <f>'DEBT TO ASSET'!M6</f>
        <v>7.639329975368947E-2</v>
      </c>
      <c r="Z5" s="39">
        <f>'DEPT TO EQUITY'!J6</f>
        <v>0.15616427004478164</v>
      </c>
      <c r="AA5" s="40">
        <f>'DEPT TO EQUITY'!K6</f>
        <v>0.16826120419145693</v>
      </c>
      <c r="AB5" s="40">
        <f>'DEPT TO EQUITY'!L6</f>
        <v>8.6776869435371037E-2</v>
      </c>
      <c r="AC5" s="41">
        <f>'DEPT TO EQUITY'!M6</f>
        <v>8.2711937595641785E-2</v>
      </c>
      <c r="AD5" s="48">
        <f>'FIXED ASET TURNOVER'!J6</f>
        <v>2.3713288586275865</v>
      </c>
      <c r="AE5" s="49">
        <f>'FIXED ASET TURNOVER'!K6</f>
        <v>0.56501045796874938</v>
      </c>
      <c r="AF5" s="49">
        <f>'FIXED ASET TURNOVER'!L6</f>
        <v>1.0675870652145871</v>
      </c>
      <c r="AG5" s="50">
        <f>'FIXED ASET TURNOVER'!M6</f>
        <v>1.6334148434000786</v>
      </c>
      <c r="AH5" s="48">
        <f>'TOTAL ASET TURNOVER'!J6</f>
        <v>0.39647478557885868</v>
      </c>
      <c r="AI5" s="49">
        <f>'TOTAL ASET TURNOVER'!K6</f>
        <v>0.13892663239691941</v>
      </c>
      <c r="AJ5" s="49">
        <f>'TOTAL ASET TURNOVER'!L6</f>
        <v>0.25118674008413788</v>
      </c>
      <c r="AK5" s="50">
        <f>'TOTAL ASET TURNOVER'!M6</f>
        <v>0.4565970171872456</v>
      </c>
    </row>
    <row r="6" spans="1:37" x14ac:dyDescent="0.35">
      <c r="A6" s="58"/>
      <c r="B6" s="56" t="e">
        <f>NPM!J7</f>
        <v>#DIV/0!</v>
      </c>
      <c r="C6" s="18" t="e">
        <f>NPM!K7</f>
        <v>#DIV/0!</v>
      </c>
      <c r="D6" s="18" t="e">
        <f>NPM!L7</f>
        <v>#DIV/0!</v>
      </c>
      <c r="E6" s="19" t="e">
        <f>NPM!M7</f>
        <v>#DIV/0!</v>
      </c>
      <c r="F6" s="17" t="e">
        <f>ROA!J7</f>
        <v>#DIV/0!</v>
      </c>
      <c r="G6" s="18" t="e">
        <f>ROA!K7</f>
        <v>#DIV/0!</v>
      </c>
      <c r="H6" s="18" t="e">
        <f>ROA!L7</f>
        <v>#DIV/0!</v>
      </c>
      <c r="I6" s="20" t="e">
        <f>ROA!M7</f>
        <v>#DIV/0!</v>
      </c>
      <c r="J6" s="21" t="e">
        <f>ROE!J7</f>
        <v>#DIV/0!</v>
      </c>
      <c r="K6" s="18" t="e">
        <f>ROE!K7</f>
        <v>#DIV/0!</v>
      </c>
      <c r="L6" s="18" t="e">
        <f>ROE!L7</f>
        <v>#DIV/0!</v>
      </c>
      <c r="M6" s="22" t="e">
        <f>ROE!M7</f>
        <v>#DIV/0!</v>
      </c>
      <c r="N6" s="80" t="e">
        <f>'CURRENT RATIO'!J7</f>
        <v>#DIV/0!</v>
      </c>
      <c r="O6" s="81" t="e">
        <f>'CURRENT RATIO'!K7</f>
        <v>#DIV/0!</v>
      </c>
      <c r="P6" s="81" t="e">
        <f>'CURRENT RATIO'!L7</f>
        <v>#DIV/0!</v>
      </c>
      <c r="Q6" s="82" t="e">
        <f>'CURRENT RATIO'!M7</f>
        <v>#DIV/0!</v>
      </c>
      <c r="R6" s="80" t="e">
        <f>'CASH RATIO '!J7</f>
        <v>#DIV/0!</v>
      </c>
      <c r="S6" s="81" t="e">
        <f>'CASH RATIO '!K7</f>
        <v>#DIV/0!</v>
      </c>
      <c r="T6" s="81" t="e">
        <f>'CASH RATIO '!L7</f>
        <v>#DIV/0!</v>
      </c>
      <c r="U6" s="82" t="e">
        <f>'CASH RATIO '!M7</f>
        <v>#DIV/0!</v>
      </c>
      <c r="V6" s="39" t="e">
        <f>'DEBT TO ASSET'!J7</f>
        <v>#DIV/0!</v>
      </c>
      <c r="W6" s="40" t="e">
        <f>'DEBT TO ASSET'!K7</f>
        <v>#DIV/0!</v>
      </c>
      <c r="X6" s="40" t="e">
        <f>'DEBT TO ASSET'!L7</f>
        <v>#DIV/0!</v>
      </c>
      <c r="Y6" s="41" t="e">
        <f>'DEBT TO ASSET'!M7</f>
        <v>#DIV/0!</v>
      </c>
      <c r="Z6" s="39" t="e">
        <f>'DEPT TO EQUITY'!J7</f>
        <v>#DIV/0!</v>
      </c>
      <c r="AA6" s="40" t="e">
        <f>'DEPT TO EQUITY'!K7</f>
        <v>#DIV/0!</v>
      </c>
      <c r="AB6" s="40" t="e">
        <f>'DEPT TO EQUITY'!L7</f>
        <v>#DIV/0!</v>
      </c>
      <c r="AC6" s="41" t="e">
        <f>'DEPT TO EQUITY'!M7</f>
        <v>#DIV/0!</v>
      </c>
      <c r="AD6" s="48" t="e">
        <f>'FIXED ASET TURNOVER'!J7</f>
        <v>#DIV/0!</v>
      </c>
      <c r="AE6" s="49" t="e">
        <f>'FIXED ASET TURNOVER'!K7</f>
        <v>#DIV/0!</v>
      </c>
      <c r="AF6" s="49" t="e">
        <f>'FIXED ASET TURNOVER'!L7</f>
        <v>#DIV/0!</v>
      </c>
      <c r="AG6" s="50" t="e">
        <f>'FIXED ASET TURNOVER'!M7</f>
        <v>#DIV/0!</v>
      </c>
      <c r="AH6" s="48" t="e">
        <f>'TOTAL ASET TURNOVER'!J7</f>
        <v>#DIV/0!</v>
      </c>
      <c r="AI6" s="49" t="e">
        <f>'TOTAL ASET TURNOVER'!K7</f>
        <v>#DIV/0!</v>
      </c>
      <c r="AJ6" s="49" t="e">
        <f>'TOTAL ASET TURNOVER'!L7</f>
        <v>#DIV/0!</v>
      </c>
      <c r="AK6" s="50" t="e">
        <f>'TOTAL ASET TURNOVER'!M7</f>
        <v>#DIV/0!</v>
      </c>
    </row>
    <row r="7" spans="1:37" x14ac:dyDescent="0.35">
      <c r="A7" s="58"/>
      <c r="B7" s="56" t="e">
        <f>NPM!J8</f>
        <v>#DIV/0!</v>
      </c>
      <c r="C7" s="18" t="e">
        <f>NPM!K8</f>
        <v>#DIV/0!</v>
      </c>
      <c r="D7" s="18" t="e">
        <f>NPM!L8</f>
        <v>#DIV/0!</v>
      </c>
      <c r="E7" s="19" t="e">
        <f>NPM!M8</f>
        <v>#DIV/0!</v>
      </c>
      <c r="F7" s="17" t="e">
        <f>ROA!J8</f>
        <v>#DIV/0!</v>
      </c>
      <c r="G7" s="18" t="e">
        <f>ROA!K8</f>
        <v>#DIV/0!</v>
      </c>
      <c r="H7" s="18" t="e">
        <f>ROA!L8</f>
        <v>#DIV/0!</v>
      </c>
      <c r="I7" s="20" t="e">
        <f>ROA!M8</f>
        <v>#DIV/0!</v>
      </c>
      <c r="J7" s="21" t="e">
        <f>ROE!J8</f>
        <v>#DIV/0!</v>
      </c>
      <c r="K7" s="18" t="e">
        <f>ROE!K8</f>
        <v>#DIV/0!</v>
      </c>
      <c r="L7" s="18" t="e">
        <f>ROE!L8</f>
        <v>#DIV/0!</v>
      </c>
      <c r="M7" s="22" t="e">
        <f>ROE!M8</f>
        <v>#DIV/0!</v>
      </c>
      <c r="N7" s="80" t="e">
        <f>'CURRENT RATIO'!J8</f>
        <v>#DIV/0!</v>
      </c>
      <c r="O7" s="81" t="e">
        <f>'CURRENT RATIO'!K8</f>
        <v>#DIV/0!</v>
      </c>
      <c r="P7" s="81" t="e">
        <f>'CURRENT RATIO'!L8</f>
        <v>#DIV/0!</v>
      </c>
      <c r="Q7" s="82" t="e">
        <f>'CURRENT RATIO'!M8</f>
        <v>#DIV/0!</v>
      </c>
      <c r="R7" s="80" t="e">
        <f>'CASH RATIO '!J8</f>
        <v>#DIV/0!</v>
      </c>
      <c r="S7" s="81" t="e">
        <f>'CASH RATIO '!K8</f>
        <v>#DIV/0!</v>
      </c>
      <c r="T7" s="81" t="e">
        <f>'CASH RATIO '!L8</f>
        <v>#DIV/0!</v>
      </c>
      <c r="U7" s="82" t="e">
        <f>'CASH RATIO '!M8</f>
        <v>#DIV/0!</v>
      </c>
      <c r="V7" s="39" t="e">
        <f>'DEBT TO ASSET'!J8</f>
        <v>#DIV/0!</v>
      </c>
      <c r="W7" s="40" t="e">
        <f>'DEBT TO ASSET'!K8</f>
        <v>#DIV/0!</v>
      </c>
      <c r="X7" s="40" t="e">
        <f>'DEBT TO ASSET'!L8</f>
        <v>#DIV/0!</v>
      </c>
      <c r="Y7" s="41" t="e">
        <f>'DEBT TO ASSET'!M8</f>
        <v>#DIV/0!</v>
      </c>
      <c r="Z7" s="39" t="e">
        <f>'DEPT TO EQUITY'!J8</f>
        <v>#DIV/0!</v>
      </c>
      <c r="AA7" s="40" t="e">
        <f>'DEPT TO EQUITY'!K8</f>
        <v>#DIV/0!</v>
      </c>
      <c r="AB7" s="40" t="e">
        <f>'DEPT TO EQUITY'!L8</f>
        <v>#DIV/0!</v>
      </c>
      <c r="AC7" s="41" t="e">
        <f>'DEPT TO EQUITY'!M8</f>
        <v>#DIV/0!</v>
      </c>
      <c r="AD7" s="48" t="e">
        <f>'FIXED ASET TURNOVER'!J8</f>
        <v>#DIV/0!</v>
      </c>
      <c r="AE7" s="49" t="e">
        <f>'FIXED ASET TURNOVER'!K8</f>
        <v>#DIV/0!</v>
      </c>
      <c r="AF7" s="49" t="e">
        <f>'FIXED ASET TURNOVER'!L8</f>
        <v>#DIV/0!</v>
      </c>
      <c r="AG7" s="50" t="e">
        <f>'FIXED ASET TURNOVER'!M8</f>
        <v>#DIV/0!</v>
      </c>
      <c r="AH7" s="48" t="e">
        <f>'TOTAL ASET TURNOVER'!J8</f>
        <v>#DIV/0!</v>
      </c>
      <c r="AI7" s="49" t="e">
        <f>'TOTAL ASET TURNOVER'!K8</f>
        <v>#DIV/0!</v>
      </c>
      <c r="AJ7" s="49" t="e">
        <f>'TOTAL ASET TURNOVER'!L8</f>
        <v>#DIV/0!</v>
      </c>
      <c r="AK7" s="50" t="e">
        <f>'TOTAL ASET TURNOVER'!M8</f>
        <v>#DIV/0!</v>
      </c>
    </row>
    <row r="8" spans="1:37" x14ac:dyDescent="0.35">
      <c r="A8" s="58"/>
      <c r="B8" s="56" t="e">
        <f>NPM!J9</f>
        <v>#DIV/0!</v>
      </c>
      <c r="C8" s="18" t="e">
        <f>NPM!K9</f>
        <v>#DIV/0!</v>
      </c>
      <c r="D8" s="18" t="e">
        <f>NPM!L9</f>
        <v>#DIV/0!</v>
      </c>
      <c r="E8" s="19" t="e">
        <f>NPM!M9</f>
        <v>#DIV/0!</v>
      </c>
      <c r="F8" s="17" t="e">
        <f>ROA!J9</f>
        <v>#DIV/0!</v>
      </c>
      <c r="G8" s="18" t="e">
        <f>ROA!K9</f>
        <v>#DIV/0!</v>
      </c>
      <c r="H8" s="18" t="e">
        <f>ROA!L9</f>
        <v>#DIV/0!</v>
      </c>
      <c r="I8" s="20" t="e">
        <f>ROA!M9</f>
        <v>#DIV/0!</v>
      </c>
      <c r="J8" s="21" t="e">
        <f>ROE!J9</f>
        <v>#DIV/0!</v>
      </c>
      <c r="K8" s="18" t="e">
        <f>ROE!K9</f>
        <v>#DIV/0!</v>
      </c>
      <c r="L8" s="18" t="e">
        <f>ROE!L9</f>
        <v>#DIV/0!</v>
      </c>
      <c r="M8" s="22" t="e">
        <f>ROE!M9</f>
        <v>#DIV/0!</v>
      </c>
      <c r="N8" s="80" t="e">
        <f>'CURRENT RATIO'!J9</f>
        <v>#DIV/0!</v>
      </c>
      <c r="O8" s="81" t="e">
        <f>'CURRENT RATIO'!K9</f>
        <v>#DIV/0!</v>
      </c>
      <c r="P8" s="81" t="e">
        <f>'CURRENT RATIO'!L9</f>
        <v>#DIV/0!</v>
      </c>
      <c r="Q8" s="82" t="e">
        <f>'CURRENT RATIO'!M9</f>
        <v>#DIV/0!</v>
      </c>
      <c r="R8" s="80" t="e">
        <f>'CASH RATIO '!J9</f>
        <v>#DIV/0!</v>
      </c>
      <c r="S8" s="81" t="e">
        <f>'CASH RATIO '!K9</f>
        <v>#DIV/0!</v>
      </c>
      <c r="T8" s="81" t="e">
        <f>'CASH RATIO '!L9</f>
        <v>#DIV/0!</v>
      </c>
      <c r="U8" s="82" t="e">
        <f>'CASH RATIO '!M9</f>
        <v>#DIV/0!</v>
      </c>
      <c r="V8" s="39" t="e">
        <f>'DEBT TO ASSET'!J9</f>
        <v>#DIV/0!</v>
      </c>
      <c r="W8" s="40" t="e">
        <f>'DEBT TO ASSET'!K9</f>
        <v>#DIV/0!</v>
      </c>
      <c r="X8" s="40" t="e">
        <f>'DEBT TO ASSET'!L9</f>
        <v>#DIV/0!</v>
      </c>
      <c r="Y8" s="41" t="e">
        <f>'DEBT TO ASSET'!M9</f>
        <v>#DIV/0!</v>
      </c>
      <c r="Z8" s="39" t="e">
        <f>'DEPT TO EQUITY'!J9</f>
        <v>#DIV/0!</v>
      </c>
      <c r="AA8" s="40" t="e">
        <f>'DEPT TO EQUITY'!K9</f>
        <v>#DIV/0!</v>
      </c>
      <c r="AB8" s="40" t="e">
        <f>'DEPT TO EQUITY'!L9</f>
        <v>#DIV/0!</v>
      </c>
      <c r="AC8" s="41" t="e">
        <f>'DEPT TO EQUITY'!M9</f>
        <v>#DIV/0!</v>
      </c>
      <c r="AD8" s="48" t="e">
        <f>'FIXED ASET TURNOVER'!J9</f>
        <v>#DIV/0!</v>
      </c>
      <c r="AE8" s="49" t="e">
        <f>'FIXED ASET TURNOVER'!K9</f>
        <v>#DIV/0!</v>
      </c>
      <c r="AF8" s="49" t="e">
        <f>'FIXED ASET TURNOVER'!L9</f>
        <v>#DIV/0!</v>
      </c>
      <c r="AG8" s="50" t="e">
        <f>'FIXED ASET TURNOVER'!M9</f>
        <v>#DIV/0!</v>
      </c>
      <c r="AH8" s="48" t="e">
        <f>'TOTAL ASET TURNOVER'!J9</f>
        <v>#DIV/0!</v>
      </c>
      <c r="AI8" s="49" t="e">
        <f>'TOTAL ASET TURNOVER'!K9</f>
        <v>#DIV/0!</v>
      </c>
      <c r="AJ8" s="49" t="e">
        <f>'TOTAL ASET TURNOVER'!L9</f>
        <v>#DIV/0!</v>
      </c>
      <c r="AK8" s="50" t="e">
        <f>'TOTAL ASET TURNOVER'!M9</f>
        <v>#DIV/0!</v>
      </c>
    </row>
    <row r="9" spans="1:37" x14ac:dyDescent="0.35">
      <c r="A9" s="58"/>
      <c r="B9" s="56" t="e">
        <f>NPM!J10</f>
        <v>#DIV/0!</v>
      </c>
      <c r="C9" s="18" t="e">
        <f>NPM!K10</f>
        <v>#DIV/0!</v>
      </c>
      <c r="D9" s="18" t="e">
        <f>NPM!L10</f>
        <v>#DIV/0!</v>
      </c>
      <c r="E9" s="19" t="e">
        <f>NPM!M10</f>
        <v>#DIV/0!</v>
      </c>
      <c r="F9" s="17" t="e">
        <f>ROA!J10</f>
        <v>#DIV/0!</v>
      </c>
      <c r="G9" s="18" t="e">
        <f>ROA!K10</f>
        <v>#DIV/0!</v>
      </c>
      <c r="H9" s="18" t="e">
        <f>ROA!L10</f>
        <v>#DIV/0!</v>
      </c>
      <c r="I9" s="20" t="e">
        <f>ROA!M10</f>
        <v>#DIV/0!</v>
      </c>
      <c r="J9" s="21" t="e">
        <f>ROE!J10</f>
        <v>#DIV/0!</v>
      </c>
      <c r="K9" s="18" t="e">
        <f>ROE!K10</f>
        <v>#DIV/0!</v>
      </c>
      <c r="L9" s="18" t="e">
        <f>ROE!L10</f>
        <v>#DIV/0!</v>
      </c>
      <c r="M9" s="22" t="e">
        <f>ROE!M10</f>
        <v>#DIV/0!</v>
      </c>
      <c r="N9" s="80" t="e">
        <f>'CURRENT RATIO'!J10</f>
        <v>#DIV/0!</v>
      </c>
      <c r="O9" s="81" t="e">
        <f>'CURRENT RATIO'!K10</f>
        <v>#DIV/0!</v>
      </c>
      <c r="P9" s="81" t="e">
        <f>'CURRENT RATIO'!L10</f>
        <v>#DIV/0!</v>
      </c>
      <c r="Q9" s="82" t="e">
        <f>'CURRENT RATIO'!M10</f>
        <v>#DIV/0!</v>
      </c>
      <c r="R9" s="80" t="e">
        <f>'CASH RATIO '!J10</f>
        <v>#DIV/0!</v>
      </c>
      <c r="S9" s="81" t="e">
        <f>'CASH RATIO '!K10</f>
        <v>#DIV/0!</v>
      </c>
      <c r="T9" s="81" t="e">
        <f>'CASH RATIO '!L10</f>
        <v>#DIV/0!</v>
      </c>
      <c r="U9" s="82" t="e">
        <f>'CASH RATIO '!M10</f>
        <v>#DIV/0!</v>
      </c>
      <c r="V9" s="39" t="e">
        <f>'DEBT TO ASSET'!J10</f>
        <v>#DIV/0!</v>
      </c>
      <c r="W9" s="40" t="e">
        <f>'DEBT TO ASSET'!K10</f>
        <v>#DIV/0!</v>
      </c>
      <c r="X9" s="40" t="e">
        <f>'DEBT TO ASSET'!L10</f>
        <v>#DIV/0!</v>
      </c>
      <c r="Y9" s="41" t="e">
        <f>'DEBT TO ASSET'!M10</f>
        <v>#DIV/0!</v>
      </c>
      <c r="Z9" s="39" t="e">
        <f>'DEPT TO EQUITY'!J10</f>
        <v>#DIV/0!</v>
      </c>
      <c r="AA9" s="40" t="e">
        <f>'DEPT TO EQUITY'!K10</f>
        <v>#DIV/0!</v>
      </c>
      <c r="AB9" s="40" t="e">
        <f>'DEPT TO EQUITY'!L10</f>
        <v>#DIV/0!</v>
      </c>
      <c r="AC9" s="41" t="e">
        <f>'DEPT TO EQUITY'!M10</f>
        <v>#DIV/0!</v>
      </c>
      <c r="AD9" s="48" t="e">
        <f>'FIXED ASET TURNOVER'!J10</f>
        <v>#DIV/0!</v>
      </c>
      <c r="AE9" s="49" t="e">
        <f>'FIXED ASET TURNOVER'!K10</f>
        <v>#DIV/0!</v>
      </c>
      <c r="AF9" s="49" t="e">
        <f>'FIXED ASET TURNOVER'!L10</f>
        <v>#DIV/0!</v>
      </c>
      <c r="AG9" s="50" t="e">
        <f>'FIXED ASET TURNOVER'!M10</f>
        <v>#DIV/0!</v>
      </c>
      <c r="AH9" s="48" t="e">
        <f>'TOTAL ASET TURNOVER'!J10</f>
        <v>#DIV/0!</v>
      </c>
      <c r="AI9" s="49" t="e">
        <f>'TOTAL ASET TURNOVER'!K10</f>
        <v>#DIV/0!</v>
      </c>
      <c r="AJ9" s="49" t="e">
        <f>'TOTAL ASET TURNOVER'!L10</f>
        <v>#DIV/0!</v>
      </c>
      <c r="AK9" s="50" t="e">
        <f>'TOTAL ASET TURNOVER'!M10</f>
        <v>#DIV/0!</v>
      </c>
    </row>
    <row r="10" spans="1:37" x14ac:dyDescent="0.35">
      <c r="A10" s="58"/>
      <c r="B10" s="56" t="e">
        <f>NPM!J11</f>
        <v>#DIV/0!</v>
      </c>
      <c r="C10" s="18" t="e">
        <f>NPM!K11</f>
        <v>#DIV/0!</v>
      </c>
      <c r="D10" s="18" t="e">
        <f>NPM!L11</f>
        <v>#DIV/0!</v>
      </c>
      <c r="E10" s="19" t="e">
        <f>NPM!M11</f>
        <v>#DIV/0!</v>
      </c>
      <c r="F10" s="17" t="e">
        <f>ROA!J11</f>
        <v>#DIV/0!</v>
      </c>
      <c r="G10" s="18" t="e">
        <f>ROA!K11</f>
        <v>#DIV/0!</v>
      </c>
      <c r="H10" s="18" t="e">
        <f>ROA!L11</f>
        <v>#DIV/0!</v>
      </c>
      <c r="I10" s="20" t="e">
        <f>ROA!M11</f>
        <v>#DIV/0!</v>
      </c>
      <c r="J10" s="21" t="e">
        <f>ROE!J11</f>
        <v>#DIV/0!</v>
      </c>
      <c r="K10" s="18" t="e">
        <f>ROE!K11</f>
        <v>#DIV/0!</v>
      </c>
      <c r="L10" s="18" t="e">
        <f>ROE!L11</f>
        <v>#DIV/0!</v>
      </c>
      <c r="M10" s="22" t="e">
        <f>ROE!M11</f>
        <v>#DIV/0!</v>
      </c>
      <c r="N10" s="80" t="e">
        <f>'CURRENT RATIO'!J11</f>
        <v>#DIV/0!</v>
      </c>
      <c r="O10" s="81" t="e">
        <f>'CURRENT RATIO'!K11</f>
        <v>#DIV/0!</v>
      </c>
      <c r="P10" s="81" t="e">
        <f>'CURRENT RATIO'!L11</f>
        <v>#DIV/0!</v>
      </c>
      <c r="Q10" s="82" t="e">
        <f>'CURRENT RATIO'!M11</f>
        <v>#DIV/0!</v>
      </c>
      <c r="R10" s="80" t="e">
        <f>'CASH RATIO '!J11</f>
        <v>#DIV/0!</v>
      </c>
      <c r="S10" s="81" t="e">
        <f>'CASH RATIO '!K11</f>
        <v>#DIV/0!</v>
      </c>
      <c r="T10" s="81" t="e">
        <f>'CASH RATIO '!L11</f>
        <v>#DIV/0!</v>
      </c>
      <c r="U10" s="82" t="e">
        <f>'CASH RATIO '!M11</f>
        <v>#DIV/0!</v>
      </c>
      <c r="V10" s="39" t="e">
        <f>'DEBT TO ASSET'!J11</f>
        <v>#DIV/0!</v>
      </c>
      <c r="W10" s="40" t="e">
        <f>'DEBT TO ASSET'!K11</f>
        <v>#DIV/0!</v>
      </c>
      <c r="X10" s="40" t="e">
        <f>'DEBT TO ASSET'!L11</f>
        <v>#DIV/0!</v>
      </c>
      <c r="Y10" s="41" t="e">
        <f>'DEBT TO ASSET'!M11</f>
        <v>#DIV/0!</v>
      </c>
      <c r="Z10" s="39" t="e">
        <f>'DEPT TO EQUITY'!J11</f>
        <v>#DIV/0!</v>
      </c>
      <c r="AA10" s="40" t="e">
        <f>'DEPT TO EQUITY'!K11</f>
        <v>#DIV/0!</v>
      </c>
      <c r="AB10" s="40" t="e">
        <f>'DEPT TO EQUITY'!L11</f>
        <v>#DIV/0!</v>
      </c>
      <c r="AC10" s="41" t="e">
        <f>'DEPT TO EQUITY'!M11</f>
        <v>#DIV/0!</v>
      </c>
      <c r="AD10" s="48" t="e">
        <f>'FIXED ASET TURNOVER'!J11</f>
        <v>#DIV/0!</v>
      </c>
      <c r="AE10" s="49" t="e">
        <f>'FIXED ASET TURNOVER'!K11</f>
        <v>#DIV/0!</v>
      </c>
      <c r="AF10" s="49" t="e">
        <f>'FIXED ASET TURNOVER'!L11</f>
        <v>#DIV/0!</v>
      </c>
      <c r="AG10" s="50" t="e">
        <f>'FIXED ASET TURNOVER'!M11</f>
        <v>#DIV/0!</v>
      </c>
      <c r="AH10" s="48" t="e">
        <f>'TOTAL ASET TURNOVER'!J11</f>
        <v>#DIV/0!</v>
      </c>
      <c r="AI10" s="49" t="e">
        <f>'TOTAL ASET TURNOVER'!K11</f>
        <v>#DIV/0!</v>
      </c>
      <c r="AJ10" s="49" t="e">
        <f>'TOTAL ASET TURNOVER'!L11</f>
        <v>#DIV/0!</v>
      </c>
      <c r="AK10" s="50" t="e">
        <f>'TOTAL ASET TURNOVER'!M11</f>
        <v>#DIV/0!</v>
      </c>
    </row>
    <row r="11" spans="1:37" x14ac:dyDescent="0.35">
      <c r="A11" s="58"/>
      <c r="B11" s="56" t="e">
        <f>NPM!J12</f>
        <v>#DIV/0!</v>
      </c>
      <c r="C11" s="18" t="e">
        <f>NPM!K12</f>
        <v>#DIV/0!</v>
      </c>
      <c r="D11" s="18" t="e">
        <f>NPM!L12</f>
        <v>#DIV/0!</v>
      </c>
      <c r="E11" s="19" t="e">
        <f>NPM!M12</f>
        <v>#DIV/0!</v>
      </c>
      <c r="F11" s="17" t="e">
        <f>ROA!J12</f>
        <v>#DIV/0!</v>
      </c>
      <c r="G11" s="18" t="e">
        <f>ROA!K12</f>
        <v>#DIV/0!</v>
      </c>
      <c r="H11" s="18" t="e">
        <f>ROA!L12</f>
        <v>#DIV/0!</v>
      </c>
      <c r="I11" s="20" t="e">
        <f>ROA!M12</f>
        <v>#DIV/0!</v>
      </c>
      <c r="J11" s="21" t="e">
        <f>ROE!J12</f>
        <v>#DIV/0!</v>
      </c>
      <c r="K11" s="18" t="e">
        <f>ROE!K12</f>
        <v>#DIV/0!</v>
      </c>
      <c r="L11" s="18" t="e">
        <f>ROE!L12</f>
        <v>#DIV/0!</v>
      </c>
      <c r="M11" s="22" t="e">
        <f>ROE!M12</f>
        <v>#DIV/0!</v>
      </c>
      <c r="N11" s="80" t="e">
        <f>'CURRENT RATIO'!J12</f>
        <v>#DIV/0!</v>
      </c>
      <c r="O11" s="81" t="e">
        <f>'CURRENT RATIO'!K12</f>
        <v>#DIV/0!</v>
      </c>
      <c r="P11" s="81" t="e">
        <f>'CURRENT RATIO'!L12</f>
        <v>#DIV/0!</v>
      </c>
      <c r="Q11" s="82" t="e">
        <f>'CURRENT RATIO'!M12</f>
        <v>#DIV/0!</v>
      </c>
      <c r="R11" s="80" t="e">
        <f>'CASH RATIO '!J12</f>
        <v>#DIV/0!</v>
      </c>
      <c r="S11" s="81" t="e">
        <f>'CASH RATIO '!K12</f>
        <v>#DIV/0!</v>
      </c>
      <c r="T11" s="81" t="e">
        <f>'CASH RATIO '!L12</f>
        <v>#DIV/0!</v>
      </c>
      <c r="U11" s="82" t="e">
        <f>'CASH RATIO '!M12</f>
        <v>#DIV/0!</v>
      </c>
      <c r="V11" s="39" t="e">
        <f>'DEBT TO ASSET'!J12</f>
        <v>#DIV/0!</v>
      </c>
      <c r="W11" s="40" t="e">
        <f>'DEBT TO ASSET'!K12</f>
        <v>#DIV/0!</v>
      </c>
      <c r="X11" s="40" t="e">
        <f>'DEBT TO ASSET'!L12</f>
        <v>#DIV/0!</v>
      </c>
      <c r="Y11" s="41" t="e">
        <f>'DEBT TO ASSET'!M12</f>
        <v>#DIV/0!</v>
      </c>
      <c r="Z11" s="39" t="e">
        <f>'DEPT TO EQUITY'!J12</f>
        <v>#DIV/0!</v>
      </c>
      <c r="AA11" s="40" t="e">
        <f>'DEPT TO EQUITY'!K12</f>
        <v>#DIV/0!</v>
      </c>
      <c r="AB11" s="40" t="e">
        <f>'DEPT TO EQUITY'!L12</f>
        <v>#DIV/0!</v>
      </c>
      <c r="AC11" s="41" t="e">
        <f>'DEPT TO EQUITY'!M12</f>
        <v>#DIV/0!</v>
      </c>
      <c r="AD11" s="48" t="e">
        <f>'FIXED ASET TURNOVER'!J12</f>
        <v>#DIV/0!</v>
      </c>
      <c r="AE11" s="49" t="e">
        <f>'FIXED ASET TURNOVER'!K12</f>
        <v>#DIV/0!</v>
      </c>
      <c r="AF11" s="49" t="e">
        <f>'FIXED ASET TURNOVER'!L12</f>
        <v>#DIV/0!</v>
      </c>
      <c r="AG11" s="50" t="e">
        <f>'FIXED ASET TURNOVER'!M12</f>
        <v>#DIV/0!</v>
      </c>
      <c r="AH11" s="48" t="e">
        <f>'TOTAL ASET TURNOVER'!J12</f>
        <v>#DIV/0!</v>
      </c>
      <c r="AI11" s="49" t="e">
        <f>'TOTAL ASET TURNOVER'!K12</f>
        <v>#DIV/0!</v>
      </c>
      <c r="AJ11" s="49" t="e">
        <f>'TOTAL ASET TURNOVER'!L12</f>
        <v>#DIV/0!</v>
      </c>
      <c r="AK11" s="50" t="e">
        <f>'TOTAL ASET TURNOVER'!M12</f>
        <v>#DIV/0!</v>
      </c>
    </row>
    <row r="12" spans="1:37" x14ac:dyDescent="0.35">
      <c r="A12" s="58"/>
      <c r="B12" s="56" t="e">
        <f>NPM!J13</f>
        <v>#DIV/0!</v>
      </c>
      <c r="C12" s="18" t="e">
        <f>NPM!K13</f>
        <v>#DIV/0!</v>
      </c>
      <c r="D12" s="18" t="e">
        <f>NPM!L13</f>
        <v>#DIV/0!</v>
      </c>
      <c r="E12" s="19" t="e">
        <f>NPM!M13</f>
        <v>#DIV/0!</v>
      </c>
      <c r="F12" s="17" t="e">
        <f>ROA!J13</f>
        <v>#DIV/0!</v>
      </c>
      <c r="G12" s="18" t="e">
        <f>ROA!K13</f>
        <v>#DIV/0!</v>
      </c>
      <c r="H12" s="18" t="e">
        <f>ROA!L13</f>
        <v>#DIV/0!</v>
      </c>
      <c r="I12" s="20" t="e">
        <f>ROA!M13</f>
        <v>#DIV/0!</v>
      </c>
      <c r="J12" s="21" t="e">
        <f>ROE!J13</f>
        <v>#DIV/0!</v>
      </c>
      <c r="K12" s="18" t="e">
        <f>ROE!K13</f>
        <v>#DIV/0!</v>
      </c>
      <c r="L12" s="18" t="e">
        <f>ROE!L13</f>
        <v>#DIV/0!</v>
      </c>
      <c r="M12" s="22" t="e">
        <f>ROE!M13</f>
        <v>#DIV/0!</v>
      </c>
      <c r="N12" s="80" t="e">
        <f>'CURRENT RATIO'!J13</f>
        <v>#DIV/0!</v>
      </c>
      <c r="O12" s="81" t="e">
        <f>'CURRENT RATIO'!K13</f>
        <v>#DIV/0!</v>
      </c>
      <c r="P12" s="81" t="e">
        <f>'CURRENT RATIO'!L13</f>
        <v>#DIV/0!</v>
      </c>
      <c r="Q12" s="82" t="e">
        <f>'CURRENT RATIO'!M13</f>
        <v>#DIV/0!</v>
      </c>
      <c r="R12" s="80" t="e">
        <f>'CASH RATIO '!J13</f>
        <v>#DIV/0!</v>
      </c>
      <c r="S12" s="81" t="e">
        <f>'CASH RATIO '!K13</f>
        <v>#DIV/0!</v>
      </c>
      <c r="T12" s="81" t="e">
        <f>'CASH RATIO '!L13</f>
        <v>#DIV/0!</v>
      </c>
      <c r="U12" s="82" t="e">
        <f>'CASH RATIO '!M13</f>
        <v>#DIV/0!</v>
      </c>
      <c r="V12" s="39" t="e">
        <f>'DEBT TO ASSET'!J13</f>
        <v>#DIV/0!</v>
      </c>
      <c r="W12" s="40" t="e">
        <f>'DEBT TO ASSET'!K13</f>
        <v>#DIV/0!</v>
      </c>
      <c r="X12" s="40" t="e">
        <f>'DEBT TO ASSET'!L13</f>
        <v>#DIV/0!</v>
      </c>
      <c r="Y12" s="41" t="e">
        <f>'DEBT TO ASSET'!M13</f>
        <v>#DIV/0!</v>
      </c>
      <c r="Z12" s="39" t="e">
        <f>'DEPT TO EQUITY'!J13</f>
        <v>#DIV/0!</v>
      </c>
      <c r="AA12" s="40" t="e">
        <f>'DEPT TO EQUITY'!K13</f>
        <v>#DIV/0!</v>
      </c>
      <c r="AB12" s="40" t="e">
        <f>'DEPT TO EQUITY'!L13</f>
        <v>#DIV/0!</v>
      </c>
      <c r="AC12" s="41" t="e">
        <f>'DEPT TO EQUITY'!M13</f>
        <v>#DIV/0!</v>
      </c>
      <c r="AD12" s="48" t="e">
        <f>'FIXED ASET TURNOVER'!J13</f>
        <v>#DIV/0!</v>
      </c>
      <c r="AE12" s="49" t="e">
        <f>'FIXED ASET TURNOVER'!K13</f>
        <v>#DIV/0!</v>
      </c>
      <c r="AF12" s="49" t="e">
        <f>'FIXED ASET TURNOVER'!L13</f>
        <v>#DIV/0!</v>
      </c>
      <c r="AG12" s="50" t="e">
        <f>'FIXED ASET TURNOVER'!M13</f>
        <v>#DIV/0!</v>
      </c>
      <c r="AH12" s="48" t="e">
        <f>'TOTAL ASET TURNOVER'!J13</f>
        <v>#DIV/0!</v>
      </c>
      <c r="AI12" s="49" t="e">
        <f>'TOTAL ASET TURNOVER'!K13</f>
        <v>#DIV/0!</v>
      </c>
      <c r="AJ12" s="49" t="e">
        <f>'TOTAL ASET TURNOVER'!L13</f>
        <v>#DIV/0!</v>
      </c>
      <c r="AK12" s="50" t="e">
        <f>'TOTAL ASET TURNOVER'!M13</f>
        <v>#DIV/0!</v>
      </c>
    </row>
    <row r="13" spans="1:37" x14ac:dyDescent="0.35">
      <c r="A13" s="58"/>
      <c r="B13" s="56" t="e">
        <f>NPM!J14</f>
        <v>#DIV/0!</v>
      </c>
      <c r="C13" s="18" t="e">
        <f>NPM!K14</f>
        <v>#DIV/0!</v>
      </c>
      <c r="D13" s="18" t="e">
        <f>NPM!L14</f>
        <v>#DIV/0!</v>
      </c>
      <c r="E13" s="19" t="e">
        <f>NPM!M14</f>
        <v>#DIV/0!</v>
      </c>
      <c r="F13" s="17" t="e">
        <f>ROA!J14</f>
        <v>#DIV/0!</v>
      </c>
      <c r="G13" s="18" t="e">
        <f>ROA!K14</f>
        <v>#DIV/0!</v>
      </c>
      <c r="H13" s="18" t="e">
        <f>ROA!L14</f>
        <v>#DIV/0!</v>
      </c>
      <c r="I13" s="20" t="e">
        <f>ROA!M14</f>
        <v>#DIV/0!</v>
      </c>
      <c r="J13" s="21" t="e">
        <f>ROE!J14</f>
        <v>#DIV/0!</v>
      </c>
      <c r="K13" s="18" t="e">
        <f>ROE!K14</f>
        <v>#DIV/0!</v>
      </c>
      <c r="L13" s="18" t="e">
        <f>ROE!L14</f>
        <v>#DIV/0!</v>
      </c>
      <c r="M13" s="22" t="e">
        <f>ROE!M14</f>
        <v>#DIV/0!</v>
      </c>
      <c r="N13" s="80" t="e">
        <f>'CURRENT RATIO'!J14</f>
        <v>#DIV/0!</v>
      </c>
      <c r="O13" s="81" t="e">
        <f>'CURRENT RATIO'!K14</f>
        <v>#DIV/0!</v>
      </c>
      <c r="P13" s="81" t="e">
        <f>'CURRENT RATIO'!L14</f>
        <v>#DIV/0!</v>
      </c>
      <c r="Q13" s="82" t="e">
        <f>'CURRENT RATIO'!M14</f>
        <v>#DIV/0!</v>
      </c>
      <c r="R13" s="80" t="e">
        <f>'CASH RATIO '!J14</f>
        <v>#DIV/0!</v>
      </c>
      <c r="S13" s="81" t="e">
        <f>'CASH RATIO '!K14</f>
        <v>#DIV/0!</v>
      </c>
      <c r="T13" s="81" t="e">
        <f>'CASH RATIO '!L14</f>
        <v>#DIV/0!</v>
      </c>
      <c r="U13" s="82" t="e">
        <f>'CASH RATIO '!M14</f>
        <v>#DIV/0!</v>
      </c>
      <c r="V13" s="39" t="e">
        <f>'DEBT TO ASSET'!J14</f>
        <v>#DIV/0!</v>
      </c>
      <c r="W13" s="40" t="e">
        <f>'DEBT TO ASSET'!K14</f>
        <v>#DIV/0!</v>
      </c>
      <c r="X13" s="40" t="e">
        <f>'DEBT TO ASSET'!L14</f>
        <v>#DIV/0!</v>
      </c>
      <c r="Y13" s="41" t="e">
        <f>'DEBT TO ASSET'!M14</f>
        <v>#DIV/0!</v>
      </c>
      <c r="Z13" s="39" t="e">
        <f>'DEPT TO EQUITY'!J14</f>
        <v>#DIV/0!</v>
      </c>
      <c r="AA13" s="40" t="e">
        <f>'DEPT TO EQUITY'!K14</f>
        <v>#DIV/0!</v>
      </c>
      <c r="AB13" s="40" t="e">
        <f>'DEPT TO EQUITY'!L14</f>
        <v>#DIV/0!</v>
      </c>
      <c r="AC13" s="41" t="e">
        <f>'DEPT TO EQUITY'!M14</f>
        <v>#DIV/0!</v>
      </c>
      <c r="AD13" s="48" t="e">
        <f>'FIXED ASET TURNOVER'!J14</f>
        <v>#DIV/0!</v>
      </c>
      <c r="AE13" s="49" t="e">
        <f>'FIXED ASET TURNOVER'!K14</f>
        <v>#DIV/0!</v>
      </c>
      <c r="AF13" s="49" t="e">
        <f>'FIXED ASET TURNOVER'!L14</f>
        <v>#DIV/0!</v>
      </c>
      <c r="AG13" s="50" t="e">
        <f>'FIXED ASET TURNOVER'!M14</f>
        <v>#DIV/0!</v>
      </c>
      <c r="AH13" s="48" t="e">
        <f>'TOTAL ASET TURNOVER'!J14</f>
        <v>#DIV/0!</v>
      </c>
      <c r="AI13" s="49" t="e">
        <f>'TOTAL ASET TURNOVER'!K14</f>
        <v>#DIV/0!</v>
      </c>
      <c r="AJ13" s="49" t="e">
        <f>'TOTAL ASET TURNOVER'!L14</f>
        <v>#DIV/0!</v>
      </c>
      <c r="AK13" s="50" t="e">
        <f>'TOTAL ASET TURNOVER'!M14</f>
        <v>#DIV/0!</v>
      </c>
    </row>
    <row r="14" spans="1:37" x14ac:dyDescent="0.35">
      <c r="A14" s="58"/>
      <c r="B14" s="56" t="e">
        <f>NPM!J15</f>
        <v>#DIV/0!</v>
      </c>
      <c r="C14" s="18" t="e">
        <f>NPM!K15</f>
        <v>#DIV/0!</v>
      </c>
      <c r="D14" s="18" t="e">
        <f>NPM!L15</f>
        <v>#DIV/0!</v>
      </c>
      <c r="E14" s="19" t="e">
        <f>NPM!M15</f>
        <v>#DIV/0!</v>
      </c>
      <c r="F14" s="17" t="e">
        <f>ROA!J15</f>
        <v>#DIV/0!</v>
      </c>
      <c r="G14" s="18" t="e">
        <f>ROA!K15</f>
        <v>#DIV/0!</v>
      </c>
      <c r="H14" s="18" t="e">
        <f>ROA!L15</f>
        <v>#DIV/0!</v>
      </c>
      <c r="I14" s="20" t="e">
        <f>ROA!M15</f>
        <v>#DIV/0!</v>
      </c>
      <c r="J14" s="21" t="e">
        <f>ROE!J15</f>
        <v>#DIV/0!</v>
      </c>
      <c r="K14" s="18" t="e">
        <f>ROE!K15</f>
        <v>#DIV/0!</v>
      </c>
      <c r="L14" s="18" t="e">
        <f>ROE!L15</f>
        <v>#DIV/0!</v>
      </c>
      <c r="M14" s="22" t="e">
        <f>ROE!M15</f>
        <v>#DIV/0!</v>
      </c>
      <c r="N14" s="80" t="e">
        <f>'CURRENT RATIO'!J15</f>
        <v>#DIV/0!</v>
      </c>
      <c r="O14" s="81" t="e">
        <f>'CURRENT RATIO'!K15</f>
        <v>#DIV/0!</v>
      </c>
      <c r="P14" s="81" t="e">
        <f>'CURRENT RATIO'!L15</f>
        <v>#DIV/0!</v>
      </c>
      <c r="Q14" s="82" t="e">
        <f>'CURRENT RATIO'!M15</f>
        <v>#DIV/0!</v>
      </c>
      <c r="R14" s="80" t="e">
        <f>'CASH RATIO '!J15</f>
        <v>#DIV/0!</v>
      </c>
      <c r="S14" s="81" t="e">
        <f>'CASH RATIO '!K15</f>
        <v>#DIV/0!</v>
      </c>
      <c r="T14" s="81" t="e">
        <f>'CASH RATIO '!L15</f>
        <v>#DIV/0!</v>
      </c>
      <c r="U14" s="82" t="e">
        <f>'CASH RATIO '!M15</f>
        <v>#DIV/0!</v>
      </c>
      <c r="V14" s="39" t="e">
        <f>'DEBT TO ASSET'!J15</f>
        <v>#DIV/0!</v>
      </c>
      <c r="W14" s="40" t="e">
        <f>'DEBT TO ASSET'!K15</f>
        <v>#DIV/0!</v>
      </c>
      <c r="X14" s="40" t="e">
        <f>'DEBT TO ASSET'!L15</f>
        <v>#DIV/0!</v>
      </c>
      <c r="Y14" s="41" t="e">
        <f>'DEBT TO ASSET'!M15</f>
        <v>#DIV/0!</v>
      </c>
      <c r="Z14" s="39" t="e">
        <f>'DEPT TO EQUITY'!J15</f>
        <v>#DIV/0!</v>
      </c>
      <c r="AA14" s="40" t="e">
        <f>'DEPT TO EQUITY'!K15</f>
        <v>#DIV/0!</v>
      </c>
      <c r="AB14" s="40" t="e">
        <f>'DEPT TO EQUITY'!L15</f>
        <v>#DIV/0!</v>
      </c>
      <c r="AC14" s="41" t="e">
        <f>'DEPT TO EQUITY'!M15</f>
        <v>#DIV/0!</v>
      </c>
      <c r="AD14" s="48" t="e">
        <f>'FIXED ASET TURNOVER'!J15</f>
        <v>#DIV/0!</v>
      </c>
      <c r="AE14" s="49" t="e">
        <f>'FIXED ASET TURNOVER'!K15</f>
        <v>#DIV/0!</v>
      </c>
      <c r="AF14" s="49" t="e">
        <f>'FIXED ASET TURNOVER'!L15</f>
        <v>#DIV/0!</v>
      </c>
      <c r="AG14" s="50" t="e">
        <f>'FIXED ASET TURNOVER'!M15</f>
        <v>#DIV/0!</v>
      </c>
      <c r="AH14" s="48" t="e">
        <f>'TOTAL ASET TURNOVER'!J15</f>
        <v>#DIV/0!</v>
      </c>
      <c r="AI14" s="49" t="e">
        <f>'TOTAL ASET TURNOVER'!K15</f>
        <v>#DIV/0!</v>
      </c>
      <c r="AJ14" s="49" t="e">
        <f>'TOTAL ASET TURNOVER'!L15</f>
        <v>#DIV/0!</v>
      </c>
      <c r="AK14" s="50" t="e">
        <f>'TOTAL ASET TURNOVER'!M15</f>
        <v>#DIV/0!</v>
      </c>
    </row>
    <row r="15" spans="1:37" x14ac:dyDescent="0.35">
      <c r="A15" s="58"/>
      <c r="B15" s="56" t="e">
        <f>NPM!J16</f>
        <v>#DIV/0!</v>
      </c>
      <c r="C15" s="18" t="e">
        <f>NPM!K16</f>
        <v>#DIV/0!</v>
      </c>
      <c r="D15" s="18" t="e">
        <f>NPM!L16</f>
        <v>#DIV/0!</v>
      </c>
      <c r="E15" s="19" t="e">
        <f>NPM!M16</f>
        <v>#DIV/0!</v>
      </c>
      <c r="F15" s="17" t="e">
        <f>ROA!J16</f>
        <v>#DIV/0!</v>
      </c>
      <c r="G15" s="18" t="e">
        <f>ROA!K16</f>
        <v>#DIV/0!</v>
      </c>
      <c r="H15" s="18" t="e">
        <f>ROA!L16</f>
        <v>#DIV/0!</v>
      </c>
      <c r="I15" s="20" t="e">
        <f>ROA!M16</f>
        <v>#DIV/0!</v>
      </c>
      <c r="J15" s="21" t="e">
        <f>ROE!J16</f>
        <v>#DIV/0!</v>
      </c>
      <c r="K15" s="18" t="e">
        <f>ROE!K16</f>
        <v>#DIV/0!</v>
      </c>
      <c r="L15" s="18" t="e">
        <f>ROE!L16</f>
        <v>#DIV/0!</v>
      </c>
      <c r="M15" s="22" t="e">
        <f>ROE!M16</f>
        <v>#DIV/0!</v>
      </c>
      <c r="N15" s="80" t="e">
        <f>'CURRENT RATIO'!J16</f>
        <v>#DIV/0!</v>
      </c>
      <c r="O15" s="81" t="e">
        <f>'CURRENT RATIO'!K16</f>
        <v>#DIV/0!</v>
      </c>
      <c r="P15" s="81" t="e">
        <f>'CURRENT RATIO'!L16</f>
        <v>#DIV/0!</v>
      </c>
      <c r="Q15" s="82" t="e">
        <f>'CURRENT RATIO'!M16</f>
        <v>#DIV/0!</v>
      </c>
      <c r="R15" s="80" t="e">
        <f>'CASH RATIO '!J16</f>
        <v>#DIV/0!</v>
      </c>
      <c r="S15" s="81" t="e">
        <f>'CASH RATIO '!K16</f>
        <v>#DIV/0!</v>
      </c>
      <c r="T15" s="81" t="e">
        <f>'CASH RATIO '!L16</f>
        <v>#DIV/0!</v>
      </c>
      <c r="U15" s="82" t="e">
        <f>'CASH RATIO '!M16</f>
        <v>#DIV/0!</v>
      </c>
      <c r="V15" s="39" t="e">
        <f>'DEBT TO ASSET'!J16</f>
        <v>#DIV/0!</v>
      </c>
      <c r="W15" s="40" t="e">
        <f>'DEBT TO ASSET'!K16</f>
        <v>#DIV/0!</v>
      </c>
      <c r="X15" s="40" t="e">
        <f>'DEBT TO ASSET'!L16</f>
        <v>#DIV/0!</v>
      </c>
      <c r="Y15" s="41" t="e">
        <f>'DEBT TO ASSET'!M16</f>
        <v>#DIV/0!</v>
      </c>
      <c r="Z15" s="39" t="e">
        <f>'DEPT TO EQUITY'!J16</f>
        <v>#DIV/0!</v>
      </c>
      <c r="AA15" s="40" t="e">
        <f>'DEPT TO EQUITY'!K16</f>
        <v>#DIV/0!</v>
      </c>
      <c r="AB15" s="40" t="e">
        <f>'DEPT TO EQUITY'!L16</f>
        <v>#DIV/0!</v>
      </c>
      <c r="AC15" s="41" t="e">
        <f>'DEPT TO EQUITY'!M16</f>
        <v>#DIV/0!</v>
      </c>
      <c r="AD15" s="48" t="e">
        <f>'FIXED ASET TURNOVER'!J16</f>
        <v>#DIV/0!</v>
      </c>
      <c r="AE15" s="49" t="e">
        <f>'FIXED ASET TURNOVER'!K16</f>
        <v>#DIV/0!</v>
      </c>
      <c r="AF15" s="49" t="e">
        <f>'FIXED ASET TURNOVER'!L16</f>
        <v>#DIV/0!</v>
      </c>
      <c r="AG15" s="50" t="e">
        <f>'FIXED ASET TURNOVER'!M16</f>
        <v>#DIV/0!</v>
      </c>
      <c r="AH15" s="48" t="e">
        <f>'TOTAL ASET TURNOVER'!J16</f>
        <v>#DIV/0!</v>
      </c>
      <c r="AI15" s="49" t="e">
        <f>'TOTAL ASET TURNOVER'!K16</f>
        <v>#DIV/0!</v>
      </c>
      <c r="AJ15" s="49" t="e">
        <f>'TOTAL ASET TURNOVER'!L16</f>
        <v>#DIV/0!</v>
      </c>
      <c r="AK15" s="50" t="e">
        <f>'TOTAL ASET TURNOVER'!M16</f>
        <v>#DIV/0!</v>
      </c>
    </row>
    <row r="16" spans="1:37" x14ac:dyDescent="0.35">
      <c r="A16" s="58"/>
      <c r="B16" s="56" t="e">
        <f>NPM!J17</f>
        <v>#DIV/0!</v>
      </c>
      <c r="C16" s="18" t="e">
        <f>NPM!K17</f>
        <v>#DIV/0!</v>
      </c>
      <c r="D16" s="18" t="e">
        <f>NPM!L17</f>
        <v>#DIV/0!</v>
      </c>
      <c r="E16" s="19" t="e">
        <f>NPM!M17</f>
        <v>#DIV/0!</v>
      </c>
      <c r="F16" s="17" t="e">
        <f>ROA!J17</f>
        <v>#DIV/0!</v>
      </c>
      <c r="G16" s="18" t="e">
        <f>ROA!K17</f>
        <v>#DIV/0!</v>
      </c>
      <c r="H16" s="18" t="e">
        <f>ROA!L17</f>
        <v>#DIV/0!</v>
      </c>
      <c r="I16" s="20" t="e">
        <f>ROA!M17</f>
        <v>#DIV/0!</v>
      </c>
      <c r="J16" s="21" t="e">
        <f>ROE!J17</f>
        <v>#DIV/0!</v>
      </c>
      <c r="K16" s="18" t="e">
        <f>ROE!K17</f>
        <v>#DIV/0!</v>
      </c>
      <c r="L16" s="18" t="e">
        <f>ROE!L17</f>
        <v>#DIV/0!</v>
      </c>
      <c r="M16" s="22" t="e">
        <f>ROE!M17</f>
        <v>#DIV/0!</v>
      </c>
      <c r="N16" s="80" t="e">
        <f>'CURRENT RATIO'!J17</f>
        <v>#DIV/0!</v>
      </c>
      <c r="O16" s="81" t="e">
        <f>'CURRENT RATIO'!K17</f>
        <v>#DIV/0!</v>
      </c>
      <c r="P16" s="81" t="e">
        <f>'CURRENT RATIO'!L17</f>
        <v>#DIV/0!</v>
      </c>
      <c r="Q16" s="82" t="e">
        <f>'CURRENT RATIO'!M17</f>
        <v>#DIV/0!</v>
      </c>
      <c r="R16" s="80" t="e">
        <f>'CASH RATIO '!J17</f>
        <v>#DIV/0!</v>
      </c>
      <c r="S16" s="81" t="e">
        <f>'CASH RATIO '!K17</f>
        <v>#DIV/0!</v>
      </c>
      <c r="T16" s="81" t="e">
        <f>'CASH RATIO '!L17</f>
        <v>#DIV/0!</v>
      </c>
      <c r="U16" s="82" t="e">
        <f>'CASH RATIO '!M17</f>
        <v>#DIV/0!</v>
      </c>
      <c r="V16" s="39" t="e">
        <f>'DEBT TO ASSET'!J17</f>
        <v>#DIV/0!</v>
      </c>
      <c r="W16" s="40" t="e">
        <f>'DEBT TO ASSET'!K17</f>
        <v>#DIV/0!</v>
      </c>
      <c r="X16" s="40" t="e">
        <f>'DEBT TO ASSET'!L17</f>
        <v>#DIV/0!</v>
      </c>
      <c r="Y16" s="41" t="e">
        <f>'DEBT TO ASSET'!M17</f>
        <v>#DIV/0!</v>
      </c>
      <c r="Z16" s="39" t="e">
        <f>'DEPT TO EQUITY'!J17</f>
        <v>#DIV/0!</v>
      </c>
      <c r="AA16" s="40" t="e">
        <f>'DEPT TO EQUITY'!K17</f>
        <v>#DIV/0!</v>
      </c>
      <c r="AB16" s="40" t="e">
        <f>'DEPT TO EQUITY'!L17</f>
        <v>#DIV/0!</v>
      </c>
      <c r="AC16" s="41" t="e">
        <f>'DEPT TO EQUITY'!M17</f>
        <v>#DIV/0!</v>
      </c>
      <c r="AD16" s="48" t="e">
        <f>'FIXED ASET TURNOVER'!J17</f>
        <v>#DIV/0!</v>
      </c>
      <c r="AE16" s="49" t="e">
        <f>'FIXED ASET TURNOVER'!K17</f>
        <v>#DIV/0!</v>
      </c>
      <c r="AF16" s="49" t="e">
        <f>'FIXED ASET TURNOVER'!L17</f>
        <v>#DIV/0!</v>
      </c>
      <c r="AG16" s="50" t="e">
        <f>'FIXED ASET TURNOVER'!M17</f>
        <v>#DIV/0!</v>
      </c>
      <c r="AH16" s="48" t="e">
        <f>'TOTAL ASET TURNOVER'!J17</f>
        <v>#DIV/0!</v>
      </c>
      <c r="AI16" s="49" t="e">
        <f>'TOTAL ASET TURNOVER'!K17</f>
        <v>#DIV/0!</v>
      </c>
      <c r="AJ16" s="49" t="e">
        <f>'TOTAL ASET TURNOVER'!L17</f>
        <v>#DIV/0!</v>
      </c>
      <c r="AK16" s="50" t="e">
        <f>'TOTAL ASET TURNOVER'!M17</f>
        <v>#DIV/0!</v>
      </c>
    </row>
    <row r="17" spans="1:37" x14ac:dyDescent="0.35">
      <c r="A17" s="58"/>
      <c r="B17" s="56" t="e">
        <f>NPM!J18</f>
        <v>#DIV/0!</v>
      </c>
      <c r="C17" s="18" t="e">
        <f>NPM!K18</f>
        <v>#DIV/0!</v>
      </c>
      <c r="D17" s="18" t="e">
        <f>NPM!L18</f>
        <v>#DIV/0!</v>
      </c>
      <c r="E17" s="19" t="e">
        <f>NPM!M18</f>
        <v>#DIV/0!</v>
      </c>
      <c r="F17" s="17" t="e">
        <f>ROA!J18</f>
        <v>#DIV/0!</v>
      </c>
      <c r="G17" s="18" t="e">
        <f>ROA!K18</f>
        <v>#DIV/0!</v>
      </c>
      <c r="H17" s="18" t="e">
        <f>ROA!L18</f>
        <v>#DIV/0!</v>
      </c>
      <c r="I17" s="20" t="e">
        <f>ROA!M18</f>
        <v>#DIV/0!</v>
      </c>
      <c r="J17" s="21" t="e">
        <f>ROE!J18</f>
        <v>#DIV/0!</v>
      </c>
      <c r="K17" s="18" t="e">
        <f>ROE!K18</f>
        <v>#DIV/0!</v>
      </c>
      <c r="L17" s="18" t="e">
        <f>ROE!L18</f>
        <v>#DIV/0!</v>
      </c>
      <c r="M17" s="22" t="e">
        <f>ROE!M18</f>
        <v>#DIV/0!</v>
      </c>
      <c r="N17" s="80" t="e">
        <f>'CURRENT RATIO'!J18</f>
        <v>#DIV/0!</v>
      </c>
      <c r="O17" s="81" t="e">
        <f>'CURRENT RATIO'!K18</f>
        <v>#DIV/0!</v>
      </c>
      <c r="P17" s="81" t="e">
        <f>'CURRENT RATIO'!L18</f>
        <v>#DIV/0!</v>
      </c>
      <c r="Q17" s="82" t="e">
        <f>'CURRENT RATIO'!M18</f>
        <v>#DIV/0!</v>
      </c>
      <c r="R17" s="80" t="e">
        <f>'CASH RATIO '!J18</f>
        <v>#DIV/0!</v>
      </c>
      <c r="S17" s="81" t="e">
        <f>'CASH RATIO '!K18</f>
        <v>#DIV/0!</v>
      </c>
      <c r="T17" s="81" t="e">
        <f>'CASH RATIO '!L18</f>
        <v>#DIV/0!</v>
      </c>
      <c r="U17" s="82" t="e">
        <f>'CASH RATIO '!M18</f>
        <v>#DIV/0!</v>
      </c>
      <c r="V17" s="39" t="e">
        <f>'DEBT TO ASSET'!J18</f>
        <v>#DIV/0!</v>
      </c>
      <c r="W17" s="40" t="e">
        <f>'DEBT TO ASSET'!K18</f>
        <v>#DIV/0!</v>
      </c>
      <c r="X17" s="40" t="e">
        <f>'DEBT TO ASSET'!L18</f>
        <v>#DIV/0!</v>
      </c>
      <c r="Y17" s="41" t="e">
        <f>'DEBT TO ASSET'!M18</f>
        <v>#DIV/0!</v>
      </c>
      <c r="Z17" s="39" t="e">
        <f>'DEPT TO EQUITY'!J18</f>
        <v>#DIV/0!</v>
      </c>
      <c r="AA17" s="40" t="e">
        <f>'DEPT TO EQUITY'!K18</f>
        <v>#DIV/0!</v>
      </c>
      <c r="AB17" s="40" t="e">
        <f>'DEPT TO EQUITY'!L18</f>
        <v>#DIV/0!</v>
      </c>
      <c r="AC17" s="41" t="e">
        <f>'DEPT TO EQUITY'!M18</f>
        <v>#DIV/0!</v>
      </c>
      <c r="AD17" s="48" t="e">
        <f>'FIXED ASET TURNOVER'!J18</f>
        <v>#DIV/0!</v>
      </c>
      <c r="AE17" s="49" t="e">
        <f>'FIXED ASET TURNOVER'!K18</f>
        <v>#DIV/0!</v>
      </c>
      <c r="AF17" s="49" t="e">
        <f>'FIXED ASET TURNOVER'!L18</f>
        <v>#DIV/0!</v>
      </c>
      <c r="AG17" s="50" t="e">
        <f>'FIXED ASET TURNOVER'!M18</f>
        <v>#DIV/0!</v>
      </c>
      <c r="AH17" s="48" t="e">
        <f>'TOTAL ASET TURNOVER'!J18</f>
        <v>#DIV/0!</v>
      </c>
      <c r="AI17" s="49" t="e">
        <f>'TOTAL ASET TURNOVER'!K18</f>
        <v>#DIV/0!</v>
      </c>
      <c r="AJ17" s="49" t="e">
        <f>'TOTAL ASET TURNOVER'!L18</f>
        <v>#DIV/0!</v>
      </c>
      <c r="AK17" s="50" t="e">
        <f>'TOTAL ASET TURNOVER'!M18</f>
        <v>#DIV/0!</v>
      </c>
    </row>
    <row r="18" spans="1:37" x14ac:dyDescent="0.35">
      <c r="A18" s="58"/>
      <c r="B18" s="56" t="e">
        <f>NPM!J19</f>
        <v>#DIV/0!</v>
      </c>
      <c r="C18" s="18" t="e">
        <f>NPM!K19</f>
        <v>#DIV/0!</v>
      </c>
      <c r="D18" s="18" t="e">
        <f>NPM!L19</f>
        <v>#DIV/0!</v>
      </c>
      <c r="E18" s="19" t="e">
        <f>NPM!M19</f>
        <v>#DIV/0!</v>
      </c>
      <c r="F18" s="17" t="e">
        <f>ROA!J19</f>
        <v>#DIV/0!</v>
      </c>
      <c r="G18" s="18" t="e">
        <f>ROA!K19</f>
        <v>#DIV/0!</v>
      </c>
      <c r="H18" s="18" t="e">
        <f>ROA!L19</f>
        <v>#DIV/0!</v>
      </c>
      <c r="I18" s="20" t="e">
        <f>ROA!M19</f>
        <v>#DIV/0!</v>
      </c>
      <c r="J18" s="21" t="e">
        <f>ROE!J19</f>
        <v>#DIV/0!</v>
      </c>
      <c r="K18" s="18" t="e">
        <f>ROE!K19</f>
        <v>#DIV/0!</v>
      </c>
      <c r="L18" s="18" t="e">
        <f>ROE!L19</f>
        <v>#DIV/0!</v>
      </c>
      <c r="M18" s="22" t="e">
        <f>ROE!M19</f>
        <v>#DIV/0!</v>
      </c>
      <c r="N18" s="80" t="e">
        <f>'CURRENT RATIO'!J19</f>
        <v>#DIV/0!</v>
      </c>
      <c r="O18" s="81" t="e">
        <f>'CURRENT RATIO'!K19</f>
        <v>#DIV/0!</v>
      </c>
      <c r="P18" s="81" t="e">
        <f>'CURRENT RATIO'!L19</f>
        <v>#DIV/0!</v>
      </c>
      <c r="Q18" s="82" t="e">
        <f>'CURRENT RATIO'!M19</f>
        <v>#DIV/0!</v>
      </c>
      <c r="R18" s="80" t="e">
        <f>'CASH RATIO '!J19</f>
        <v>#DIV/0!</v>
      </c>
      <c r="S18" s="81" t="e">
        <f>'CASH RATIO '!K19</f>
        <v>#DIV/0!</v>
      </c>
      <c r="T18" s="81" t="e">
        <f>'CASH RATIO '!L19</f>
        <v>#DIV/0!</v>
      </c>
      <c r="U18" s="82" t="e">
        <f>'CASH RATIO '!M19</f>
        <v>#DIV/0!</v>
      </c>
      <c r="V18" s="39" t="e">
        <f>'DEBT TO ASSET'!J19</f>
        <v>#DIV/0!</v>
      </c>
      <c r="W18" s="40" t="e">
        <f>'DEBT TO ASSET'!K19</f>
        <v>#DIV/0!</v>
      </c>
      <c r="X18" s="40" t="e">
        <f>'DEBT TO ASSET'!L19</f>
        <v>#DIV/0!</v>
      </c>
      <c r="Y18" s="41" t="e">
        <f>'DEBT TO ASSET'!M19</f>
        <v>#DIV/0!</v>
      </c>
      <c r="Z18" s="39" t="e">
        <f>'DEPT TO EQUITY'!J19</f>
        <v>#DIV/0!</v>
      </c>
      <c r="AA18" s="40" t="e">
        <f>'DEPT TO EQUITY'!K19</f>
        <v>#DIV/0!</v>
      </c>
      <c r="AB18" s="40" t="e">
        <f>'DEPT TO EQUITY'!L19</f>
        <v>#DIV/0!</v>
      </c>
      <c r="AC18" s="41" t="e">
        <f>'DEPT TO EQUITY'!M19</f>
        <v>#DIV/0!</v>
      </c>
      <c r="AD18" s="48" t="e">
        <f>'FIXED ASET TURNOVER'!J19</f>
        <v>#DIV/0!</v>
      </c>
      <c r="AE18" s="49" t="e">
        <f>'FIXED ASET TURNOVER'!K19</f>
        <v>#DIV/0!</v>
      </c>
      <c r="AF18" s="49" t="e">
        <f>'FIXED ASET TURNOVER'!L19</f>
        <v>#DIV/0!</v>
      </c>
      <c r="AG18" s="50" t="e">
        <f>'FIXED ASET TURNOVER'!M19</f>
        <v>#DIV/0!</v>
      </c>
      <c r="AH18" s="48" t="e">
        <f>'TOTAL ASET TURNOVER'!J19</f>
        <v>#DIV/0!</v>
      </c>
      <c r="AI18" s="49" t="e">
        <f>'TOTAL ASET TURNOVER'!K19</f>
        <v>#DIV/0!</v>
      </c>
      <c r="AJ18" s="49" t="e">
        <f>'TOTAL ASET TURNOVER'!L19</f>
        <v>#DIV/0!</v>
      </c>
      <c r="AK18" s="50" t="e">
        <f>'TOTAL ASET TURNOVER'!M19</f>
        <v>#DIV/0!</v>
      </c>
    </row>
    <row r="19" spans="1:37" x14ac:dyDescent="0.35">
      <c r="A19" s="58"/>
      <c r="B19" s="56" t="e">
        <f>NPM!J20</f>
        <v>#DIV/0!</v>
      </c>
      <c r="C19" s="18" t="e">
        <f>NPM!K20</f>
        <v>#DIV/0!</v>
      </c>
      <c r="D19" s="18" t="e">
        <f>NPM!L20</f>
        <v>#DIV/0!</v>
      </c>
      <c r="E19" s="19" t="e">
        <f>NPM!M20</f>
        <v>#DIV/0!</v>
      </c>
      <c r="F19" s="17" t="e">
        <f>ROA!J20</f>
        <v>#DIV/0!</v>
      </c>
      <c r="G19" s="18" t="e">
        <f>ROA!K20</f>
        <v>#DIV/0!</v>
      </c>
      <c r="H19" s="18" t="e">
        <f>ROA!L20</f>
        <v>#DIV/0!</v>
      </c>
      <c r="I19" s="20" t="e">
        <f>ROA!M20</f>
        <v>#DIV/0!</v>
      </c>
      <c r="J19" s="21" t="e">
        <f>ROE!J20</f>
        <v>#DIV/0!</v>
      </c>
      <c r="K19" s="18" t="e">
        <f>ROE!K20</f>
        <v>#DIV/0!</v>
      </c>
      <c r="L19" s="18" t="e">
        <f>ROE!L20</f>
        <v>#DIV/0!</v>
      </c>
      <c r="M19" s="22" t="e">
        <f>ROE!M20</f>
        <v>#DIV/0!</v>
      </c>
      <c r="N19" s="80" t="e">
        <f>'CURRENT RATIO'!J20</f>
        <v>#DIV/0!</v>
      </c>
      <c r="O19" s="81" t="e">
        <f>'CURRENT RATIO'!K20</f>
        <v>#DIV/0!</v>
      </c>
      <c r="P19" s="81" t="e">
        <f>'CURRENT RATIO'!L20</f>
        <v>#DIV/0!</v>
      </c>
      <c r="Q19" s="82" t="e">
        <f>'CURRENT RATIO'!M20</f>
        <v>#DIV/0!</v>
      </c>
      <c r="R19" s="80" t="e">
        <f>'CASH RATIO '!J20</f>
        <v>#DIV/0!</v>
      </c>
      <c r="S19" s="81" t="e">
        <f>'CASH RATIO '!K20</f>
        <v>#DIV/0!</v>
      </c>
      <c r="T19" s="81" t="e">
        <f>'CASH RATIO '!L20</f>
        <v>#DIV/0!</v>
      </c>
      <c r="U19" s="82" t="e">
        <f>'CASH RATIO '!M20</f>
        <v>#DIV/0!</v>
      </c>
      <c r="V19" s="39" t="e">
        <f>'DEBT TO ASSET'!J20</f>
        <v>#DIV/0!</v>
      </c>
      <c r="W19" s="40" t="e">
        <f>'DEBT TO ASSET'!K20</f>
        <v>#DIV/0!</v>
      </c>
      <c r="X19" s="40" t="e">
        <f>'DEBT TO ASSET'!L20</f>
        <v>#DIV/0!</v>
      </c>
      <c r="Y19" s="41" t="e">
        <f>'DEBT TO ASSET'!M20</f>
        <v>#DIV/0!</v>
      </c>
      <c r="Z19" s="39" t="e">
        <f>'DEPT TO EQUITY'!J20</f>
        <v>#DIV/0!</v>
      </c>
      <c r="AA19" s="40" t="e">
        <f>'DEPT TO EQUITY'!K20</f>
        <v>#DIV/0!</v>
      </c>
      <c r="AB19" s="40" t="e">
        <f>'DEPT TO EQUITY'!L20</f>
        <v>#DIV/0!</v>
      </c>
      <c r="AC19" s="41" t="e">
        <f>'DEPT TO EQUITY'!M20</f>
        <v>#DIV/0!</v>
      </c>
      <c r="AD19" s="48" t="e">
        <f>'FIXED ASET TURNOVER'!J20</f>
        <v>#DIV/0!</v>
      </c>
      <c r="AE19" s="49" t="e">
        <f>'FIXED ASET TURNOVER'!K20</f>
        <v>#DIV/0!</v>
      </c>
      <c r="AF19" s="49" t="e">
        <f>'FIXED ASET TURNOVER'!L20</f>
        <v>#DIV/0!</v>
      </c>
      <c r="AG19" s="50" t="e">
        <f>'FIXED ASET TURNOVER'!M20</f>
        <v>#DIV/0!</v>
      </c>
      <c r="AH19" s="48" t="e">
        <f>'TOTAL ASET TURNOVER'!J20</f>
        <v>#DIV/0!</v>
      </c>
      <c r="AI19" s="49" t="e">
        <f>'TOTAL ASET TURNOVER'!K20</f>
        <v>#DIV/0!</v>
      </c>
      <c r="AJ19" s="49" t="e">
        <f>'TOTAL ASET TURNOVER'!L20</f>
        <v>#DIV/0!</v>
      </c>
      <c r="AK19" s="50" t="e">
        <f>'TOTAL ASET TURNOVER'!M20</f>
        <v>#DIV/0!</v>
      </c>
    </row>
    <row r="20" spans="1:37" x14ac:dyDescent="0.35">
      <c r="A20" s="58"/>
      <c r="B20" s="56" t="e">
        <f>NPM!J21</f>
        <v>#DIV/0!</v>
      </c>
      <c r="C20" s="18" t="e">
        <f>NPM!K21</f>
        <v>#DIV/0!</v>
      </c>
      <c r="D20" s="18" t="e">
        <f>NPM!L21</f>
        <v>#DIV/0!</v>
      </c>
      <c r="E20" s="19" t="e">
        <f>NPM!M21</f>
        <v>#DIV/0!</v>
      </c>
      <c r="F20" s="17" t="e">
        <f>ROA!J21</f>
        <v>#DIV/0!</v>
      </c>
      <c r="G20" s="18" t="e">
        <f>ROA!K21</f>
        <v>#DIV/0!</v>
      </c>
      <c r="H20" s="18" t="e">
        <f>ROA!L21</f>
        <v>#DIV/0!</v>
      </c>
      <c r="I20" s="20" t="e">
        <f>ROA!M21</f>
        <v>#DIV/0!</v>
      </c>
      <c r="J20" s="21" t="e">
        <f>ROE!J21</f>
        <v>#DIV/0!</v>
      </c>
      <c r="K20" s="18" t="e">
        <f>ROE!K21</f>
        <v>#DIV/0!</v>
      </c>
      <c r="L20" s="18" t="e">
        <f>ROE!L21</f>
        <v>#DIV/0!</v>
      </c>
      <c r="M20" s="22" t="e">
        <f>ROE!M21</f>
        <v>#DIV/0!</v>
      </c>
      <c r="N20" s="80" t="e">
        <f>'CURRENT RATIO'!J21</f>
        <v>#DIV/0!</v>
      </c>
      <c r="O20" s="81" t="e">
        <f>'CURRENT RATIO'!K21</f>
        <v>#DIV/0!</v>
      </c>
      <c r="P20" s="81" t="e">
        <f>'CURRENT RATIO'!L21</f>
        <v>#DIV/0!</v>
      </c>
      <c r="Q20" s="82" t="e">
        <f>'CURRENT RATIO'!M21</f>
        <v>#DIV/0!</v>
      </c>
      <c r="R20" s="80" t="e">
        <f>'CASH RATIO '!J21</f>
        <v>#DIV/0!</v>
      </c>
      <c r="S20" s="81" t="e">
        <f>'CASH RATIO '!K21</f>
        <v>#DIV/0!</v>
      </c>
      <c r="T20" s="81" t="e">
        <f>'CASH RATIO '!L21</f>
        <v>#DIV/0!</v>
      </c>
      <c r="U20" s="82" t="e">
        <f>'CASH RATIO '!M21</f>
        <v>#DIV/0!</v>
      </c>
      <c r="V20" s="39" t="e">
        <f>'DEBT TO ASSET'!J21</f>
        <v>#DIV/0!</v>
      </c>
      <c r="W20" s="40" t="e">
        <f>'DEBT TO ASSET'!K21</f>
        <v>#DIV/0!</v>
      </c>
      <c r="X20" s="40" t="e">
        <f>'DEBT TO ASSET'!L21</f>
        <v>#DIV/0!</v>
      </c>
      <c r="Y20" s="41" t="e">
        <f>'DEBT TO ASSET'!M21</f>
        <v>#DIV/0!</v>
      </c>
      <c r="Z20" s="39" t="e">
        <f>'DEPT TO EQUITY'!J21</f>
        <v>#DIV/0!</v>
      </c>
      <c r="AA20" s="40" t="e">
        <f>'DEPT TO EQUITY'!K21</f>
        <v>#DIV/0!</v>
      </c>
      <c r="AB20" s="40" t="e">
        <f>'DEPT TO EQUITY'!L21</f>
        <v>#DIV/0!</v>
      </c>
      <c r="AC20" s="41" t="e">
        <f>'DEPT TO EQUITY'!M21</f>
        <v>#DIV/0!</v>
      </c>
      <c r="AD20" s="48" t="e">
        <f>'FIXED ASET TURNOVER'!J21</f>
        <v>#DIV/0!</v>
      </c>
      <c r="AE20" s="49" t="e">
        <f>'FIXED ASET TURNOVER'!K21</f>
        <v>#DIV/0!</v>
      </c>
      <c r="AF20" s="49" t="e">
        <f>'FIXED ASET TURNOVER'!L21</f>
        <v>#DIV/0!</v>
      </c>
      <c r="AG20" s="50" t="e">
        <f>'FIXED ASET TURNOVER'!M21</f>
        <v>#DIV/0!</v>
      </c>
      <c r="AH20" s="48" t="e">
        <f>'TOTAL ASET TURNOVER'!J21</f>
        <v>#DIV/0!</v>
      </c>
      <c r="AI20" s="49" t="e">
        <f>'TOTAL ASET TURNOVER'!K21</f>
        <v>#DIV/0!</v>
      </c>
      <c r="AJ20" s="49" t="e">
        <f>'TOTAL ASET TURNOVER'!L21</f>
        <v>#DIV/0!</v>
      </c>
      <c r="AK20" s="50" t="e">
        <f>'TOTAL ASET TURNOVER'!M21</f>
        <v>#DIV/0!</v>
      </c>
    </row>
    <row r="21" spans="1:37" x14ac:dyDescent="0.35">
      <c r="A21" s="58"/>
      <c r="B21" s="56" t="e">
        <f>NPM!J22</f>
        <v>#DIV/0!</v>
      </c>
      <c r="C21" s="18" t="e">
        <f>NPM!K22</f>
        <v>#DIV/0!</v>
      </c>
      <c r="D21" s="18" t="e">
        <f>NPM!L22</f>
        <v>#DIV/0!</v>
      </c>
      <c r="E21" s="19" t="e">
        <f>NPM!M22</f>
        <v>#DIV/0!</v>
      </c>
      <c r="F21" s="17" t="e">
        <f>ROA!J22</f>
        <v>#DIV/0!</v>
      </c>
      <c r="G21" s="18" t="e">
        <f>ROA!K22</f>
        <v>#DIV/0!</v>
      </c>
      <c r="H21" s="18" t="e">
        <f>ROA!L22</f>
        <v>#DIV/0!</v>
      </c>
      <c r="I21" s="20" t="e">
        <f>ROA!M22</f>
        <v>#DIV/0!</v>
      </c>
      <c r="J21" s="21" t="e">
        <f>ROE!J22</f>
        <v>#DIV/0!</v>
      </c>
      <c r="K21" s="18" t="e">
        <f>ROE!K22</f>
        <v>#DIV/0!</v>
      </c>
      <c r="L21" s="18" t="e">
        <f>ROE!L22</f>
        <v>#DIV/0!</v>
      </c>
      <c r="M21" s="22" t="e">
        <f>ROE!M22</f>
        <v>#DIV/0!</v>
      </c>
      <c r="N21" s="80" t="e">
        <f>'CURRENT RATIO'!J22</f>
        <v>#DIV/0!</v>
      </c>
      <c r="O21" s="81" t="e">
        <f>'CURRENT RATIO'!K22</f>
        <v>#DIV/0!</v>
      </c>
      <c r="P21" s="81" t="e">
        <f>'CURRENT RATIO'!L22</f>
        <v>#DIV/0!</v>
      </c>
      <c r="Q21" s="82" t="e">
        <f>'CURRENT RATIO'!M22</f>
        <v>#DIV/0!</v>
      </c>
      <c r="R21" s="80" t="e">
        <f>'CASH RATIO '!J22</f>
        <v>#DIV/0!</v>
      </c>
      <c r="S21" s="81" t="e">
        <f>'CASH RATIO '!K22</f>
        <v>#DIV/0!</v>
      </c>
      <c r="T21" s="81" t="e">
        <f>'CASH RATIO '!L22</f>
        <v>#DIV/0!</v>
      </c>
      <c r="U21" s="82" t="e">
        <f>'CASH RATIO '!M22</f>
        <v>#DIV/0!</v>
      </c>
      <c r="V21" s="39" t="e">
        <f>'DEBT TO ASSET'!J22</f>
        <v>#DIV/0!</v>
      </c>
      <c r="W21" s="40" t="e">
        <f>'DEBT TO ASSET'!K22</f>
        <v>#DIV/0!</v>
      </c>
      <c r="X21" s="40" t="e">
        <f>'DEBT TO ASSET'!L22</f>
        <v>#DIV/0!</v>
      </c>
      <c r="Y21" s="41" t="e">
        <f>'DEBT TO ASSET'!M22</f>
        <v>#DIV/0!</v>
      </c>
      <c r="Z21" s="39" t="e">
        <f>'DEPT TO EQUITY'!J22</f>
        <v>#DIV/0!</v>
      </c>
      <c r="AA21" s="40" t="e">
        <f>'DEPT TO EQUITY'!K22</f>
        <v>#DIV/0!</v>
      </c>
      <c r="AB21" s="40" t="e">
        <f>'DEPT TO EQUITY'!L22</f>
        <v>#DIV/0!</v>
      </c>
      <c r="AC21" s="41" t="e">
        <f>'DEPT TO EQUITY'!M22</f>
        <v>#DIV/0!</v>
      </c>
      <c r="AD21" s="48" t="e">
        <f>'FIXED ASET TURNOVER'!J22</f>
        <v>#DIV/0!</v>
      </c>
      <c r="AE21" s="49" t="e">
        <f>'FIXED ASET TURNOVER'!K22</f>
        <v>#DIV/0!</v>
      </c>
      <c r="AF21" s="49" t="e">
        <f>'FIXED ASET TURNOVER'!L22</f>
        <v>#DIV/0!</v>
      </c>
      <c r="AG21" s="50" t="e">
        <f>'FIXED ASET TURNOVER'!M22</f>
        <v>#DIV/0!</v>
      </c>
      <c r="AH21" s="48" t="e">
        <f>'TOTAL ASET TURNOVER'!J22</f>
        <v>#DIV/0!</v>
      </c>
      <c r="AI21" s="49" t="e">
        <f>'TOTAL ASET TURNOVER'!K22</f>
        <v>#DIV/0!</v>
      </c>
      <c r="AJ21" s="49" t="e">
        <f>'TOTAL ASET TURNOVER'!L22</f>
        <v>#DIV/0!</v>
      </c>
      <c r="AK21" s="50" t="e">
        <f>'TOTAL ASET TURNOVER'!M22</f>
        <v>#DIV/0!</v>
      </c>
    </row>
    <row r="22" spans="1:37" x14ac:dyDescent="0.35">
      <c r="A22" s="58"/>
      <c r="B22" s="56" t="e">
        <f>NPM!J23</f>
        <v>#DIV/0!</v>
      </c>
      <c r="C22" s="18" t="e">
        <f>NPM!K23</f>
        <v>#DIV/0!</v>
      </c>
      <c r="D22" s="18" t="e">
        <f>NPM!L23</f>
        <v>#DIV/0!</v>
      </c>
      <c r="E22" s="19" t="e">
        <f>NPM!M23</f>
        <v>#DIV/0!</v>
      </c>
      <c r="F22" s="17" t="e">
        <f>ROA!J23</f>
        <v>#DIV/0!</v>
      </c>
      <c r="G22" s="18" t="e">
        <f>ROA!K23</f>
        <v>#DIV/0!</v>
      </c>
      <c r="H22" s="18" t="e">
        <f>ROA!L23</f>
        <v>#DIV/0!</v>
      </c>
      <c r="I22" s="20" t="e">
        <f>ROA!M23</f>
        <v>#DIV/0!</v>
      </c>
      <c r="J22" s="21" t="e">
        <f>ROE!J23</f>
        <v>#DIV/0!</v>
      </c>
      <c r="K22" s="18" t="e">
        <f>ROE!K23</f>
        <v>#DIV/0!</v>
      </c>
      <c r="L22" s="18" t="e">
        <f>ROE!L23</f>
        <v>#DIV/0!</v>
      </c>
      <c r="M22" s="22" t="e">
        <f>ROE!M23</f>
        <v>#DIV/0!</v>
      </c>
      <c r="N22" s="80" t="e">
        <f>'CURRENT RATIO'!J23</f>
        <v>#DIV/0!</v>
      </c>
      <c r="O22" s="81" t="e">
        <f>'CURRENT RATIO'!K23</f>
        <v>#DIV/0!</v>
      </c>
      <c r="P22" s="81" t="e">
        <f>'CURRENT RATIO'!L23</f>
        <v>#DIV/0!</v>
      </c>
      <c r="Q22" s="82" t="e">
        <f>'CURRENT RATIO'!M23</f>
        <v>#DIV/0!</v>
      </c>
      <c r="R22" s="80" t="e">
        <f>'CASH RATIO '!J23</f>
        <v>#DIV/0!</v>
      </c>
      <c r="S22" s="81" t="e">
        <f>'CASH RATIO '!K23</f>
        <v>#DIV/0!</v>
      </c>
      <c r="T22" s="81" t="e">
        <f>'CASH RATIO '!L23</f>
        <v>#DIV/0!</v>
      </c>
      <c r="U22" s="82" t="e">
        <f>'CASH RATIO '!M23</f>
        <v>#DIV/0!</v>
      </c>
      <c r="V22" s="39" t="e">
        <f>'DEBT TO ASSET'!J23</f>
        <v>#DIV/0!</v>
      </c>
      <c r="W22" s="40" t="e">
        <f>'DEBT TO ASSET'!K23</f>
        <v>#DIV/0!</v>
      </c>
      <c r="X22" s="40" t="e">
        <f>'DEBT TO ASSET'!L23</f>
        <v>#DIV/0!</v>
      </c>
      <c r="Y22" s="41" t="e">
        <f>'DEBT TO ASSET'!M23</f>
        <v>#DIV/0!</v>
      </c>
      <c r="Z22" s="39" t="e">
        <f>'DEPT TO EQUITY'!J23</f>
        <v>#DIV/0!</v>
      </c>
      <c r="AA22" s="40" t="e">
        <f>'DEPT TO EQUITY'!K23</f>
        <v>#DIV/0!</v>
      </c>
      <c r="AB22" s="40" t="e">
        <f>'DEPT TO EQUITY'!L23</f>
        <v>#DIV/0!</v>
      </c>
      <c r="AC22" s="41" t="e">
        <f>'DEPT TO EQUITY'!M23</f>
        <v>#DIV/0!</v>
      </c>
      <c r="AD22" s="48" t="e">
        <f>'FIXED ASET TURNOVER'!J23</f>
        <v>#DIV/0!</v>
      </c>
      <c r="AE22" s="49" t="e">
        <f>'FIXED ASET TURNOVER'!K23</f>
        <v>#DIV/0!</v>
      </c>
      <c r="AF22" s="49" t="e">
        <f>'FIXED ASET TURNOVER'!L23</f>
        <v>#DIV/0!</v>
      </c>
      <c r="AG22" s="50" t="e">
        <f>'FIXED ASET TURNOVER'!M23</f>
        <v>#DIV/0!</v>
      </c>
      <c r="AH22" s="48" t="e">
        <f>'TOTAL ASET TURNOVER'!J23</f>
        <v>#DIV/0!</v>
      </c>
      <c r="AI22" s="49" t="e">
        <f>'TOTAL ASET TURNOVER'!K23</f>
        <v>#DIV/0!</v>
      </c>
      <c r="AJ22" s="49" t="e">
        <f>'TOTAL ASET TURNOVER'!L23</f>
        <v>#DIV/0!</v>
      </c>
      <c r="AK22" s="50" t="e">
        <f>'TOTAL ASET TURNOVER'!M23</f>
        <v>#DIV/0!</v>
      </c>
    </row>
    <row r="23" spans="1:37" ht="15" thickBot="1" x14ac:dyDescent="0.4">
      <c r="A23" s="59"/>
      <c r="B23" s="57" t="e">
        <f>NPM!J24</f>
        <v>#DIV/0!</v>
      </c>
      <c r="C23" s="24" t="e">
        <f>NPM!K24</f>
        <v>#DIV/0!</v>
      </c>
      <c r="D23" s="24" t="e">
        <f>NPM!L24</f>
        <v>#DIV/0!</v>
      </c>
      <c r="E23" s="25" t="e">
        <f>NPM!M24</f>
        <v>#DIV/0!</v>
      </c>
      <c r="F23" s="23" t="e">
        <f>ROA!J24</f>
        <v>#DIV/0!</v>
      </c>
      <c r="G23" s="24" t="e">
        <f>ROA!K24</f>
        <v>#DIV/0!</v>
      </c>
      <c r="H23" s="24" t="e">
        <f>ROA!L24</f>
        <v>#DIV/0!</v>
      </c>
      <c r="I23" s="26" t="e">
        <f>ROA!M24</f>
        <v>#DIV/0!</v>
      </c>
      <c r="J23" s="27" t="e">
        <f>ROE!J24</f>
        <v>#DIV/0!</v>
      </c>
      <c r="K23" s="28" t="e">
        <f>ROE!K24</f>
        <v>#DIV/0!</v>
      </c>
      <c r="L23" s="28" t="e">
        <f>ROE!L24</f>
        <v>#DIV/0!</v>
      </c>
      <c r="M23" s="29" t="e">
        <f>ROE!M24</f>
        <v>#DIV/0!</v>
      </c>
      <c r="N23" s="83" t="e">
        <f>'CURRENT RATIO'!J24</f>
        <v>#DIV/0!</v>
      </c>
      <c r="O23" s="84" t="e">
        <f>'CURRENT RATIO'!K24</f>
        <v>#DIV/0!</v>
      </c>
      <c r="P23" s="84" t="e">
        <f>'CURRENT RATIO'!L24</f>
        <v>#DIV/0!</v>
      </c>
      <c r="Q23" s="85" t="e">
        <f>'CURRENT RATIO'!M24</f>
        <v>#DIV/0!</v>
      </c>
      <c r="R23" s="83" t="e">
        <f>'CASH RATIO '!J24</f>
        <v>#DIV/0!</v>
      </c>
      <c r="S23" s="84" t="e">
        <f>'CASH RATIO '!K24</f>
        <v>#DIV/0!</v>
      </c>
      <c r="T23" s="84" t="e">
        <f>'CASH RATIO '!L24</f>
        <v>#DIV/0!</v>
      </c>
      <c r="U23" s="85" t="e">
        <f>'CASH RATIO '!M24</f>
        <v>#DIV/0!</v>
      </c>
      <c r="V23" s="42" t="e">
        <f>'DEBT TO ASSET'!J24</f>
        <v>#DIV/0!</v>
      </c>
      <c r="W23" s="43" t="e">
        <f>'DEBT TO ASSET'!K24</f>
        <v>#DIV/0!</v>
      </c>
      <c r="X23" s="43" t="e">
        <f>'DEBT TO ASSET'!L24</f>
        <v>#DIV/0!</v>
      </c>
      <c r="Y23" s="44" t="e">
        <f>'DEBT TO ASSET'!M24</f>
        <v>#DIV/0!</v>
      </c>
      <c r="Z23" s="42" t="e">
        <f>'DEPT TO EQUITY'!J24</f>
        <v>#DIV/0!</v>
      </c>
      <c r="AA23" s="43" t="e">
        <f>'DEPT TO EQUITY'!K24</f>
        <v>#DIV/0!</v>
      </c>
      <c r="AB23" s="43" t="e">
        <f>'DEPT TO EQUITY'!L24</f>
        <v>#DIV/0!</v>
      </c>
      <c r="AC23" s="44" t="e">
        <f>'DEPT TO EQUITY'!M24</f>
        <v>#DIV/0!</v>
      </c>
      <c r="AD23" s="51" t="e">
        <f>'FIXED ASET TURNOVER'!J24</f>
        <v>#DIV/0!</v>
      </c>
      <c r="AE23" s="52" t="e">
        <f>'FIXED ASET TURNOVER'!K24</f>
        <v>#DIV/0!</v>
      </c>
      <c r="AF23" s="52" t="e">
        <f>'FIXED ASET TURNOVER'!L24</f>
        <v>#DIV/0!</v>
      </c>
      <c r="AG23" s="53" t="e">
        <f>'FIXED ASET TURNOVER'!M24</f>
        <v>#DIV/0!</v>
      </c>
      <c r="AH23" s="51" t="e">
        <f>'TOTAL ASET TURNOVER'!J24</f>
        <v>#DIV/0!</v>
      </c>
      <c r="AI23" s="52" t="e">
        <f>'TOTAL ASET TURNOVER'!K24</f>
        <v>#DIV/0!</v>
      </c>
      <c r="AJ23" s="52" t="e">
        <f>'TOTAL ASET TURNOVER'!L24</f>
        <v>#DIV/0!</v>
      </c>
      <c r="AK23" s="53" t="e">
        <f>'TOTAL ASET TURNOVER'!M24</f>
        <v>#DIV/0!</v>
      </c>
    </row>
    <row r="25" spans="1:37" ht="15" thickBot="1" x14ac:dyDescent="0.4">
      <c r="A25" t="s">
        <v>43</v>
      </c>
    </row>
    <row r="26" spans="1:37" ht="15" thickBot="1" x14ac:dyDescent="0.4">
      <c r="A26" s="30"/>
      <c r="B26" t="s">
        <v>44</v>
      </c>
    </row>
    <row r="27" spans="1:37" ht="15" thickBot="1" x14ac:dyDescent="0.4">
      <c r="A27" s="34"/>
      <c r="B27" t="s">
        <v>45</v>
      </c>
    </row>
    <row r="28" spans="1:37" ht="15" thickBot="1" x14ac:dyDescent="0.4">
      <c r="A28" s="35"/>
      <c r="B28" t="s">
        <v>46</v>
      </c>
    </row>
    <row r="29" spans="1:37" ht="15" thickBot="1" x14ac:dyDescent="0.4">
      <c r="A29" s="54"/>
      <c r="B29" t="s">
        <v>47</v>
      </c>
    </row>
    <row r="31" spans="1:37" ht="21" x14ac:dyDescent="0.5">
      <c r="A31" s="102"/>
      <c r="B31" s="102"/>
      <c r="C31" s="102"/>
    </row>
    <row r="32" spans="1:37" ht="21" x14ac:dyDescent="0.5">
      <c r="A32" s="102" t="s">
        <v>96</v>
      </c>
      <c r="B32" s="102"/>
      <c r="C32" s="102"/>
    </row>
    <row r="34" spans="1:5" ht="20" customHeight="1" x14ac:dyDescent="0.35">
      <c r="A34" s="103"/>
      <c r="B34" s="106">
        <v>2020</v>
      </c>
      <c r="C34" s="106">
        <v>2021</v>
      </c>
      <c r="D34" s="106">
        <v>2022</v>
      </c>
    </row>
    <row r="35" spans="1:5" ht="20" customHeight="1" x14ac:dyDescent="0.35">
      <c r="A35" s="103" t="s">
        <v>97</v>
      </c>
      <c r="B35" s="104">
        <f>C5</f>
        <v>4.3739529127414009E-2</v>
      </c>
      <c r="C35" s="104">
        <f t="shared" ref="C35:D35" si="0">D5</f>
        <v>0.96494218459009495</v>
      </c>
      <c r="D35" s="104">
        <f t="shared" si="0"/>
        <v>5.0899986167910583E-2</v>
      </c>
    </row>
    <row r="36" spans="1:5" ht="20" customHeight="1" x14ac:dyDescent="0.35">
      <c r="A36" s="103" t="s">
        <v>7</v>
      </c>
      <c r="B36" s="104">
        <f>G5</f>
        <v>6.0765854842985949E-3</v>
      </c>
      <c r="C36" s="104">
        <f t="shared" ref="C36:D36" si="1">H5</f>
        <v>0.24238068171685237</v>
      </c>
      <c r="D36" s="104">
        <f t="shared" si="1"/>
        <v>2.3240781859140032E-2</v>
      </c>
    </row>
    <row r="37" spans="1:5" ht="20" customHeight="1" x14ac:dyDescent="0.35">
      <c r="A37" s="103" t="s">
        <v>14</v>
      </c>
      <c r="B37" s="104">
        <f>K5</f>
        <v>7.0990390752590045E-3</v>
      </c>
      <c r="C37" s="104">
        <f t="shared" ref="C37:D37" si="2">L5</f>
        <v>0.26341371848785189</v>
      </c>
      <c r="D37" s="104">
        <f t="shared" si="2"/>
        <v>2.5160141917382611E-2</v>
      </c>
    </row>
    <row r="38" spans="1:5" ht="20" customHeight="1" x14ac:dyDescent="0.35">
      <c r="A38" s="103" t="s">
        <v>98</v>
      </c>
      <c r="B38" s="105">
        <f>O5</f>
        <v>6.1601890938609865</v>
      </c>
      <c r="C38" s="105">
        <f t="shared" ref="C38:D38" si="3">P5</f>
        <v>11.277069534842193</v>
      </c>
      <c r="D38" s="105">
        <f t="shared" si="3"/>
        <v>11.498089102909338</v>
      </c>
    </row>
    <row r="39" spans="1:5" ht="20" customHeight="1" x14ac:dyDescent="0.35">
      <c r="A39" s="103" t="s">
        <v>99</v>
      </c>
      <c r="B39" s="105">
        <f>S5</f>
        <v>2.6170990785606398</v>
      </c>
      <c r="C39" s="105">
        <f t="shared" ref="C39:D39" si="4">T5</f>
        <v>3.7408234440593464</v>
      </c>
      <c r="D39" s="105">
        <f t="shared" si="4"/>
        <v>1.3752126995496772</v>
      </c>
    </row>
    <row r="40" spans="1:5" ht="20" customHeight="1" x14ac:dyDescent="0.35">
      <c r="A40" s="103" t="s">
        <v>100</v>
      </c>
      <c r="B40" s="104">
        <f>W5</f>
        <v>0.1440270408601893</v>
      </c>
      <c r="C40" s="104">
        <f t="shared" ref="C40:D40" si="5">X5</f>
        <v>7.9847917153827067E-2</v>
      </c>
      <c r="D40" s="104">
        <f t="shared" si="5"/>
        <v>7.639329975368947E-2</v>
      </c>
    </row>
    <row r="41" spans="1:5" ht="20" customHeight="1" x14ac:dyDescent="0.35">
      <c r="A41" s="103" t="s">
        <v>101</v>
      </c>
      <c r="B41" s="104">
        <f>AA5</f>
        <v>0.16826120419145693</v>
      </c>
      <c r="C41" s="104">
        <f t="shared" ref="C41:D41" si="6">AB5</f>
        <v>8.6776869435371037E-2</v>
      </c>
      <c r="D41" s="104">
        <f t="shared" si="6"/>
        <v>8.2711937595641785E-2</v>
      </c>
    </row>
    <row r="42" spans="1:5" ht="20" customHeight="1" x14ac:dyDescent="0.35">
      <c r="A42" s="103" t="s">
        <v>102</v>
      </c>
      <c r="B42" s="105">
        <f>W5</f>
        <v>0.1440270408601893</v>
      </c>
      <c r="C42" s="105">
        <f t="shared" ref="C42:D42" si="7">X5</f>
        <v>7.9847917153827067E-2</v>
      </c>
      <c r="D42" s="105">
        <f t="shared" si="7"/>
        <v>7.639329975368947E-2</v>
      </c>
    </row>
    <row r="43" spans="1:5" ht="20" customHeight="1" x14ac:dyDescent="0.35">
      <c r="A43" s="103" t="s">
        <v>103</v>
      </c>
      <c r="B43" s="105">
        <f>AA5</f>
        <v>0.16826120419145693</v>
      </c>
      <c r="C43" s="105">
        <f t="shared" ref="C43:D43" si="8">AB5</f>
        <v>8.6776869435371037E-2</v>
      </c>
      <c r="D43" s="105">
        <f t="shared" si="8"/>
        <v>8.2711937595641785E-2</v>
      </c>
    </row>
    <row r="45" spans="1:5" x14ac:dyDescent="0.35">
      <c r="A45" t="s">
        <v>163</v>
      </c>
    </row>
    <row r="47" spans="1:5" x14ac:dyDescent="0.35">
      <c r="A47" s="1"/>
      <c r="B47" s="1">
        <v>2019</v>
      </c>
      <c r="C47" s="1">
        <v>2020</v>
      </c>
      <c r="D47" s="1">
        <v>2021</v>
      </c>
      <c r="E47" s="1">
        <v>2022</v>
      </c>
    </row>
    <row r="48" spans="1:5" x14ac:dyDescent="0.35">
      <c r="A48" s="1" t="s">
        <v>7</v>
      </c>
      <c r="B48" s="8">
        <v>1.3599999999999999E-2</v>
      </c>
      <c r="C48" s="8">
        <v>6.1000000000000004E-3</v>
      </c>
      <c r="D48" s="8">
        <v>0.2432</v>
      </c>
      <c r="E48" s="8">
        <v>2.3199999999999998E-2</v>
      </c>
    </row>
    <row r="49" spans="1:5" x14ac:dyDescent="0.35">
      <c r="A49" s="1" t="s">
        <v>14</v>
      </c>
      <c r="B49" s="8">
        <v>1.5699999999999999E-2</v>
      </c>
      <c r="C49" s="8">
        <v>7.1000000000000004E-3</v>
      </c>
      <c r="D49" s="8">
        <v>0.26340000000000002</v>
      </c>
      <c r="E49" s="8">
        <v>2.52E-2</v>
      </c>
    </row>
    <row r="50" spans="1:5" x14ac:dyDescent="0.35">
      <c r="A50" s="1" t="s">
        <v>98</v>
      </c>
      <c r="B50" s="1">
        <v>6.57</v>
      </c>
      <c r="C50" s="1">
        <v>6.16</v>
      </c>
      <c r="D50" s="1">
        <v>11.28</v>
      </c>
      <c r="E50" s="1">
        <v>11.5</v>
      </c>
    </row>
    <row r="51" spans="1:5" x14ac:dyDescent="0.35">
      <c r="A51" s="1" t="s">
        <v>99</v>
      </c>
      <c r="B51" s="1">
        <v>3.24</v>
      </c>
      <c r="C51" s="1">
        <v>2.62</v>
      </c>
      <c r="D51" s="1">
        <v>3.74</v>
      </c>
      <c r="E51" s="1">
        <v>1.38</v>
      </c>
    </row>
    <row r="52" spans="1:5" x14ac:dyDescent="0.35">
      <c r="A52" s="1" t="s">
        <v>164</v>
      </c>
      <c r="B52" s="8">
        <v>0.1351</v>
      </c>
      <c r="C52" s="8">
        <v>0.14399999999999999</v>
      </c>
      <c r="D52" s="8">
        <v>7.9799999999999996E-2</v>
      </c>
      <c r="E52" s="8">
        <v>7.6399999999999996E-2</v>
      </c>
    </row>
    <row r="53" spans="1:5" x14ac:dyDescent="0.35">
      <c r="A53" s="1" t="s">
        <v>165</v>
      </c>
      <c r="B53" s="8">
        <v>0.15620000000000001</v>
      </c>
      <c r="C53" s="8">
        <v>0.16830000000000001</v>
      </c>
      <c r="D53" s="8">
        <v>8.6800000000000002E-2</v>
      </c>
      <c r="E53" s="8">
        <v>8.2699999999999996E-2</v>
      </c>
    </row>
    <row r="54" spans="1:5" x14ac:dyDescent="0.35">
      <c r="A54" s="1" t="s">
        <v>166</v>
      </c>
      <c r="B54" s="1">
        <v>2.37</v>
      </c>
      <c r="C54" s="1">
        <v>0.56999999999999995</v>
      </c>
      <c r="D54" s="1">
        <v>1.07</v>
      </c>
      <c r="E54" s="1">
        <v>1.63</v>
      </c>
    </row>
    <row r="55" spans="1:5" x14ac:dyDescent="0.35">
      <c r="A55" s="1" t="s">
        <v>167</v>
      </c>
      <c r="B55" s="1">
        <v>0.4</v>
      </c>
      <c r="C55" s="1">
        <v>0.14000000000000001</v>
      </c>
      <c r="D55" s="1">
        <v>0.25</v>
      </c>
      <c r="E55" s="1">
        <v>0.46</v>
      </c>
    </row>
  </sheetData>
  <mergeCells count="10">
    <mergeCell ref="Z3:AC3"/>
    <mergeCell ref="AD3:AG3"/>
    <mergeCell ref="AH3:AK3"/>
    <mergeCell ref="B3:E3"/>
    <mergeCell ref="A3:A4"/>
    <mergeCell ref="F3:I3"/>
    <mergeCell ref="J3:M3"/>
    <mergeCell ref="N3:Q3"/>
    <mergeCell ref="R3:U3"/>
    <mergeCell ref="V3:Y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681E4-0C4E-4550-A4DB-99AF393EF4AD}">
  <dimension ref="A1:M39"/>
  <sheetViews>
    <sheetView zoomScale="70" zoomScaleNormal="70" workbookViewId="0">
      <selection activeCell="G6" sqref="G6"/>
    </sheetView>
  </sheetViews>
  <sheetFormatPr defaultRowHeight="14.5" x14ac:dyDescent="0.35"/>
  <cols>
    <col min="1" max="1" width="31.26953125" customWidth="1"/>
    <col min="2" max="2" width="18.1796875" customWidth="1"/>
    <col min="3" max="3" width="17" customWidth="1"/>
    <col min="4" max="4" width="20.81640625" customWidth="1"/>
    <col min="5" max="8" width="20.54296875" customWidth="1"/>
    <col min="9" max="9" width="17.7265625" customWidth="1"/>
    <col min="10" max="10" width="10.453125" customWidth="1"/>
  </cols>
  <sheetData>
    <row r="1" spans="1:13" x14ac:dyDescent="0.35">
      <c r="A1" t="s">
        <v>0</v>
      </c>
    </row>
    <row r="2" spans="1:13" x14ac:dyDescent="0.35">
      <c r="A2" t="s">
        <v>4</v>
      </c>
    </row>
    <row r="4" spans="1:13" x14ac:dyDescent="0.35">
      <c r="A4" s="159" t="s">
        <v>3</v>
      </c>
      <c r="B4" s="161" t="s">
        <v>6</v>
      </c>
      <c r="C4" s="161"/>
      <c r="D4" s="161"/>
      <c r="E4" s="161"/>
      <c r="F4" s="156" t="s">
        <v>5</v>
      </c>
      <c r="G4" s="157"/>
      <c r="H4" s="157"/>
      <c r="I4" s="158"/>
      <c r="J4" s="156" t="s">
        <v>1</v>
      </c>
      <c r="K4" s="157"/>
      <c r="L4" s="157"/>
      <c r="M4" s="158"/>
    </row>
    <row r="5" spans="1:13" x14ac:dyDescent="0.35">
      <c r="A5" s="160"/>
      <c r="B5" s="2">
        <v>2019</v>
      </c>
      <c r="C5" s="2">
        <v>2020</v>
      </c>
      <c r="D5" s="2">
        <v>2021</v>
      </c>
      <c r="E5" s="3">
        <v>2022</v>
      </c>
      <c r="F5" s="7">
        <v>2019</v>
      </c>
      <c r="G5" s="7">
        <v>2020</v>
      </c>
      <c r="H5" s="7">
        <v>2021</v>
      </c>
      <c r="I5" s="6">
        <v>2022</v>
      </c>
      <c r="J5" s="7">
        <v>2019</v>
      </c>
      <c r="K5" s="7">
        <v>2020</v>
      </c>
      <c r="L5" s="7">
        <v>2021</v>
      </c>
      <c r="M5" s="6">
        <v>2022</v>
      </c>
    </row>
    <row r="6" spans="1:13" x14ac:dyDescent="0.35">
      <c r="A6" s="1" t="s">
        <v>2</v>
      </c>
      <c r="B6" s="4">
        <v>7375967093</v>
      </c>
      <c r="C6" s="4">
        <v>3342510296</v>
      </c>
      <c r="D6" s="4">
        <v>184939274394</v>
      </c>
      <c r="E6" s="4">
        <v>17974606001</v>
      </c>
      <c r="F6" s="4">
        <v>215208687512</v>
      </c>
      <c r="G6" s="4">
        <v>76418524906</v>
      </c>
      <c r="H6" s="4">
        <v>191658399174</v>
      </c>
      <c r="I6" s="4">
        <v>353135773784</v>
      </c>
      <c r="J6" s="8">
        <f>(B6/F6)*100%</f>
        <v>3.427355641759916E-2</v>
      </c>
      <c r="K6" s="8">
        <f t="shared" ref="K6:M21" si="0">(C6/G6)*100%</f>
        <v>4.3739529127414009E-2</v>
      </c>
      <c r="L6" s="8">
        <f t="shared" si="0"/>
        <v>0.96494218459009495</v>
      </c>
      <c r="M6" s="8">
        <f t="shared" si="0"/>
        <v>5.0899986167910583E-2</v>
      </c>
    </row>
    <row r="7" spans="1:13" x14ac:dyDescent="0.35">
      <c r="A7" s="1"/>
      <c r="B7" s="4"/>
      <c r="C7" s="4"/>
      <c r="D7" s="4"/>
      <c r="E7" s="4"/>
      <c r="F7" s="4"/>
      <c r="G7" s="4"/>
      <c r="H7" s="4"/>
      <c r="I7" s="4"/>
      <c r="J7" s="8" t="e">
        <f t="shared" ref="J7:M24" si="1">(B7/F7)*100%</f>
        <v>#DIV/0!</v>
      </c>
      <c r="K7" s="8" t="e">
        <f t="shared" si="0"/>
        <v>#DIV/0!</v>
      </c>
      <c r="L7" s="8" t="e">
        <f t="shared" si="0"/>
        <v>#DIV/0!</v>
      </c>
      <c r="M7" s="8" t="e">
        <f t="shared" si="0"/>
        <v>#DIV/0!</v>
      </c>
    </row>
    <row r="8" spans="1:13" x14ac:dyDescent="0.35">
      <c r="A8" s="1"/>
      <c r="B8" s="4"/>
      <c r="C8" s="4"/>
      <c r="D8" s="4"/>
      <c r="E8" s="4"/>
      <c r="F8" s="4"/>
      <c r="G8" s="4"/>
      <c r="H8" s="4"/>
      <c r="I8" s="4"/>
      <c r="J8" s="8" t="e">
        <f t="shared" si="1"/>
        <v>#DIV/0!</v>
      </c>
      <c r="K8" s="8" t="e">
        <f t="shared" si="0"/>
        <v>#DIV/0!</v>
      </c>
      <c r="L8" s="8" t="e">
        <f t="shared" si="0"/>
        <v>#DIV/0!</v>
      </c>
      <c r="M8" s="8" t="e">
        <f t="shared" si="0"/>
        <v>#DIV/0!</v>
      </c>
    </row>
    <row r="9" spans="1:13" x14ac:dyDescent="0.35">
      <c r="A9" s="1"/>
      <c r="B9" s="4"/>
      <c r="C9" s="4"/>
      <c r="D9" s="4"/>
      <c r="E9" s="4"/>
      <c r="F9" s="4"/>
      <c r="G9" s="4"/>
      <c r="H9" s="4"/>
      <c r="I9" s="4"/>
      <c r="J9" s="8" t="e">
        <f t="shared" si="1"/>
        <v>#DIV/0!</v>
      </c>
      <c r="K9" s="8" t="e">
        <f t="shared" si="0"/>
        <v>#DIV/0!</v>
      </c>
      <c r="L9" s="8" t="e">
        <f t="shared" si="0"/>
        <v>#DIV/0!</v>
      </c>
      <c r="M9" s="8" t="e">
        <f t="shared" si="0"/>
        <v>#DIV/0!</v>
      </c>
    </row>
    <row r="10" spans="1:13" x14ac:dyDescent="0.35">
      <c r="A10" s="1"/>
      <c r="B10" s="4"/>
      <c r="C10" s="4"/>
      <c r="D10" s="4"/>
      <c r="E10" s="4"/>
      <c r="F10" s="4"/>
      <c r="G10" s="4"/>
      <c r="H10" s="4"/>
      <c r="I10" s="4"/>
      <c r="J10" s="8" t="e">
        <f t="shared" si="1"/>
        <v>#DIV/0!</v>
      </c>
      <c r="K10" s="8" t="e">
        <f t="shared" si="0"/>
        <v>#DIV/0!</v>
      </c>
      <c r="L10" s="8" t="e">
        <f t="shared" si="0"/>
        <v>#DIV/0!</v>
      </c>
      <c r="M10" s="8" t="e">
        <f t="shared" si="0"/>
        <v>#DIV/0!</v>
      </c>
    </row>
    <row r="11" spans="1:13" x14ac:dyDescent="0.35">
      <c r="A11" s="1"/>
      <c r="B11" s="4"/>
      <c r="C11" s="4"/>
      <c r="D11" s="4"/>
      <c r="E11" s="4"/>
      <c r="F11" s="4"/>
      <c r="G11" s="4"/>
      <c r="H11" s="4"/>
      <c r="I11" s="4"/>
      <c r="J11" s="8" t="e">
        <f t="shared" si="1"/>
        <v>#DIV/0!</v>
      </c>
      <c r="K11" s="8" t="e">
        <f t="shared" si="0"/>
        <v>#DIV/0!</v>
      </c>
      <c r="L11" s="8" t="e">
        <f t="shared" si="0"/>
        <v>#DIV/0!</v>
      </c>
      <c r="M11" s="8" t="e">
        <f t="shared" si="0"/>
        <v>#DIV/0!</v>
      </c>
    </row>
    <row r="12" spans="1:13" x14ac:dyDescent="0.35">
      <c r="A12" s="1"/>
      <c r="B12" s="4"/>
      <c r="C12" s="4"/>
      <c r="D12" s="4"/>
      <c r="E12" s="4"/>
      <c r="F12" s="4"/>
      <c r="G12" s="4"/>
      <c r="H12" s="4"/>
      <c r="I12" s="4"/>
      <c r="J12" s="8" t="e">
        <f t="shared" si="1"/>
        <v>#DIV/0!</v>
      </c>
      <c r="K12" s="8" t="e">
        <f t="shared" si="0"/>
        <v>#DIV/0!</v>
      </c>
      <c r="L12" s="8" t="e">
        <f t="shared" si="0"/>
        <v>#DIV/0!</v>
      </c>
      <c r="M12" s="8" t="e">
        <f t="shared" si="0"/>
        <v>#DIV/0!</v>
      </c>
    </row>
    <row r="13" spans="1:13" x14ac:dyDescent="0.35">
      <c r="A13" s="1"/>
      <c r="B13" s="4"/>
      <c r="C13" s="4"/>
      <c r="D13" s="4"/>
      <c r="E13" s="4"/>
      <c r="F13" s="4"/>
      <c r="G13" s="4"/>
      <c r="H13" s="4"/>
      <c r="I13" s="4"/>
      <c r="J13" s="8" t="e">
        <f t="shared" si="1"/>
        <v>#DIV/0!</v>
      </c>
      <c r="K13" s="8" t="e">
        <f t="shared" si="0"/>
        <v>#DIV/0!</v>
      </c>
      <c r="L13" s="8" t="e">
        <f t="shared" si="0"/>
        <v>#DIV/0!</v>
      </c>
      <c r="M13" s="8" t="e">
        <f t="shared" si="0"/>
        <v>#DIV/0!</v>
      </c>
    </row>
    <row r="14" spans="1:13" x14ac:dyDescent="0.35">
      <c r="A14" s="1"/>
      <c r="B14" s="4"/>
      <c r="C14" s="4"/>
      <c r="D14" s="4"/>
      <c r="E14" s="4"/>
      <c r="F14" s="4"/>
      <c r="G14" s="4"/>
      <c r="H14" s="4"/>
      <c r="I14" s="4"/>
      <c r="J14" s="8" t="e">
        <f t="shared" si="1"/>
        <v>#DIV/0!</v>
      </c>
      <c r="K14" s="8" t="e">
        <f t="shared" si="0"/>
        <v>#DIV/0!</v>
      </c>
      <c r="L14" s="8" t="e">
        <f t="shared" si="0"/>
        <v>#DIV/0!</v>
      </c>
      <c r="M14" s="8" t="e">
        <f t="shared" si="0"/>
        <v>#DIV/0!</v>
      </c>
    </row>
    <row r="15" spans="1:13" x14ac:dyDescent="0.35">
      <c r="A15" s="1"/>
      <c r="B15" s="4"/>
      <c r="C15" s="4"/>
      <c r="D15" s="4"/>
      <c r="E15" s="4"/>
      <c r="F15" s="4"/>
      <c r="G15" s="4"/>
      <c r="H15" s="4"/>
      <c r="I15" s="4"/>
      <c r="J15" s="8" t="e">
        <f t="shared" si="1"/>
        <v>#DIV/0!</v>
      </c>
      <c r="K15" s="8" t="e">
        <f t="shared" si="0"/>
        <v>#DIV/0!</v>
      </c>
      <c r="L15" s="8" t="e">
        <f t="shared" si="0"/>
        <v>#DIV/0!</v>
      </c>
      <c r="M15" s="8" t="e">
        <f t="shared" si="0"/>
        <v>#DIV/0!</v>
      </c>
    </row>
    <row r="16" spans="1:13" x14ac:dyDescent="0.35">
      <c r="A16" s="1"/>
      <c r="B16" s="4"/>
      <c r="C16" s="4"/>
      <c r="D16" s="4"/>
      <c r="E16" s="4"/>
      <c r="F16" s="4"/>
      <c r="G16" s="4"/>
      <c r="H16" s="4"/>
      <c r="I16" s="4"/>
      <c r="J16" s="8" t="e">
        <f t="shared" si="1"/>
        <v>#DIV/0!</v>
      </c>
      <c r="K16" s="8" t="e">
        <f t="shared" si="0"/>
        <v>#DIV/0!</v>
      </c>
      <c r="L16" s="8" t="e">
        <f t="shared" si="0"/>
        <v>#DIV/0!</v>
      </c>
      <c r="M16" s="8" t="e">
        <f t="shared" si="0"/>
        <v>#DIV/0!</v>
      </c>
    </row>
    <row r="17" spans="1:13" x14ac:dyDescent="0.35">
      <c r="A17" s="1"/>
      <c r="B17" s="4"/>
      <c r="C17" s="4"/>
      <c r="D17" s="4"/>
      <c r="E17" s="4"/>
      <c r="F17" s="4"/>
      <c r="G17" s="4"/>
      <c r="H17" s="4"/>
      <c r="I17" s="4"/>
      <c r="J17" s="8" t="e">
        <f t="shared" si="1"/>
        <v>#DIV/0!</v>
      </c>
      <c r="K17" s="8" t="e">
        <f t="shared" si="0"/>
        <v>#DIV/0!</v>
      </c>
      <c r="L17" s="8" t="e">
        <f t="shared" si="0"/>
        <v>#DIV/0!</v>
      </c>
      <c r="M17" s="8" t="e">
        <f t="shared" si="0"/>
        <v>#DIV/0!</v>
      </c>
    </row>
    <row r="18" spans="1:13" x14ac:dyDescent="0.35">
      <c r="A18" s="1"/>
      <c r="B18" s="4"/>
      <c r="C18" s="4"/>
      <c r="D18" s="4"/>
      <c r="E18" s="4"/>
      <c r="F18" s="4"/>
      <c r="G18" s="4"/>
      <c r="H18" s="4"/>
      <c r="I18" s="4"/>
      <c r="J18" s="8" t="e">
        <f t="shared" si="1"/>
        <v>#DIV/0!</v>
      </c>
      <c r="K18" s="8" t="e">
        <f t="shared" si="0"/>
        <v>#DIV/0!</v>
      </c>
      <c r="L18" s="8" t="e">
        <f t="shared" si="0"/>
        <v>#DIV/0!</v>
      </c>
      <c r="M18" s="8" t="e">
        <f t="shared" si="0"/>
        <v>#DIV/0!</v>
      </c>
    </row>
    <row r="19" spans="1:13" x14ac:dyDescent="0.35">
      <c r="A19" s="1"/>
      <c r="B19" s="4"/>
      <c r="C19" s="4"/>
      <c r="D19" s="4"/>
      <c r="E19" s="4"/>
      <c r="F19" s="4"/>
      <c r="G19" s="4"/>
      <c r="H19" s="4"/>
      <c r="I19" s="4"/>
      <c r="J19" s="8" t="e">
        <f t="shared" si="1"/>
        <v>#DIV/0!</v>
      </c>
      <c r="K19" s="8" t="e">
        <f t="shared" si="0"/>
        <v>#DIV/0!</v>
      </c>
      <c r="L19" s="8" t="e">
        <f t="shared" si="0"/>
        <v>#DIV/0!</v>
      </c>
      <c r="M19" s="8" t="e">
        <f t="shared" si="0"/>
        <v>#DIV/0!</v>
      </c>
    </row>
    <row r="20" spans="1:13" x14ac:dyDescent="0.35">
      <c r="A20" s="1"/>
      <c r="B20" s="4"/>
      <c r="C20" s="4"/>
      <c r="D20" s="4"/>
      <c r="E20" s="4"/>
      <c r="F20" s="4"/>
      <c r="G20" s="4"/>
      <c r="H20" s="4"/>
      <c r="I20" s="4"/>
      <c r="J20" s="8" t="e">
        <f t="shared" si="1"/>
        <v>#DIV/0!</v>
      </c>
      <c r="K20" s="8" t="e">
        <f t="shared" si="0"/>
        <v>#DIV/0!</v>
      </c>
      <c r="L20" s="8" t="e">
        <f t="shared" si="0"/>
        <v>#DIV/0!</v>
      </c>
      <c r="M20" s="8" t="e">
        <f t="shared" si="0"/>
        <v>#DIV/0!</v>
      </c>
    </row>
    <row r="21" spans="1:13" x14ac:dyDescent="0.35">
      <c r="A21" s="1"/>
      <c r="B21" s="4"/>
      <c r="C21" s="4"/>
      <c r="D21" s="4"/>
      <c r="E21" s="4"/>
      <c r="F21" s="4"/>
      <c r="G21" s="4"/>
      <c r="H21" s="4"/>
      <c r="I21" s="4"/>
      <c r="J21" s="8" t="e">
        <f t="shared" si="1"/>
        <v>#DIV/0!</v>
      </c>
      <c r="K21" s="8" t="e">
        <f t="shared" si="0"/>
        <v>#DIV/0!</v>
      </c>
      <c r="L21" s="8" t="e">
        <f t="shared" si="0"/>
        <v>#DIV/0!</v>
      </c>
      <c r="M21" s="8" t="e">
        <f t="shared" si="0"/>
        <v>#DIV/0!</v>
      </c>
    </row>
    <row r="22" spans="1:13" x14ac:dyDescent="0.35">
      <c r="A22" s="1"/>
      <c r="B22" s="4"/>
      <c r="C22" s="4"/>
      <c r="D22" s="4"/>
      <c r="E22" s="4"/>
      <c r="F22" s="4"/>
      <c r="G22" s="4"/>
      <c r="H22" s="4"/>
      <c r="I22" s="4"/>
      <c r="J22" s="8" t="e">
        <f t="shared" si="1"/>
        <v>#DIV/0!</v>
      </c>
      <c r="K22" s="8" t="e">
        <f t="shared" si="1"/>
        <v>#DIV/0!</v>
      </c>
      <c r="L22" s="8" t="e">
        <f t="shared" si="1"/>
        <v>#DIV/0!</v>
      </c>
      <c r="M22" s="8" t="e">
        <f t="shared" si="1"/>
        <v>#DIV/0!</v>
      </c>
    </row>
    <row r="23" spans="1:13" x14ac:dyDescent="0.35">
      <c r="A23" s="1"/>
      <c r="B23" s="4"/>
      <c r="C23" s="4"/>
      <c r="D23" s="4"/>
      <c r="E23" s="4"/>
      <c r="F23" s="4"/>
      <c r="G23" s="4"/>
      <c r="H23" s="4"/>
      <c r="I23" s="4"/>
      <c r="J23" s="8" t="e">
        <f t="shared" si="1"/>
        <v>#DIV/0!</v>
      </c>
      <c r="K23" s="8" t="e">
        <f t="shared" si="1"/>
        <v>#DIV/0!</v>
      </c>
      <c r="L23" s="8" t="e">
        <f t="shared" si="1"/>
        <v>#DIV/0!</v>
      </c>
      <c r="M23" s="8" t="e">
        <f t="shared" si="1"/>
        <v>#DIV/0!</v>
      </c>
    </row>
    <row r="24" spans="1:13" x14ac:dyDescent="0.35">
      <c r="A24" s="1"/>
      <c r="B24" s="4"/>
      <c r="C24" s="4"/>
      <c r="D24" s="4"/>
      <c r="E24" s="4"/>
      <c r="F24" s="4"/>
      <c r="G24" s="4"/>
      <c r="H24" s="4"/>
      <c r="I24" s="4"/>
      <c r="J24" s="8" t="e">
        <f t="shared" si="1"/>
        <v>#DIV/0!</v>
      </c>
      <c r="K24" s="8" t="e">
        <f t="shared" si="1"/>
        <v>#DIV/0!</v>
      </c>
      <c r="L24" s="8" t="e">
        <f t="shared" si="1"/>
        <v>#DIV/0!</v>
      </c>
      <c r="M24" s="8" t="e">
        <f t="shared" si="1"/>
        <v>#DIV/0!</v>
      </c>
    </row>
    <row r="25" spans="1:13" x14ac:dyDescent="0.35">
      <c r="B25" s="5"/>
      <c r="C25" s="5"/>
      <c r="D25" s="5"/>
      <c r="E25" s="5"/>
      <c r="F25" s="5"/>
      <c r="G25" s="5"/>
      <c r="H25" s="5"/>
      <c r="J25" s="9"/>
      <c r="K25" s="9"/>
      <c r="L25" s="9"/>
      <c r="M25" s="9"/>
    </row>
    <row r="26" spans="1:13" x14ac:dyDescent="0.35">
      <c r="A26" t="s">
        <v>41</v>
      </c>
      <c r="B26" s="5"/>
      <c r="C26" s="5"/>
      <c r="D26" s="5"/>
      <c r="E26" s="5"/>
      <c r="F26" s="5"/>
      <c r="G26" s="5"/>
      <c r="H26" s="5"/>
    </row>
    <row r="27" spans="1:13" x14ac:dyDescent="0.35">
      <c r="A27" t="s">
        <v>42</v>
      </c>
      <c r="B27" s="5"/>
      <c r="C27" s="5"/>
      <c r="D27" s="5"/>
      <c r="E27" s="5"/>
      <c r="F27" s="5"/>
      <c r="G27" s="5"/>
      <c r="H27" s="5"/>
    </row>
    <row r="28" spans="1:13" x14ac:dyDescent="0.35">
      <c r="B28" s="5"/>
      <c r="C28" s="5"/>
      <c r="D28" s="5"/>
      <c r="E28" s="5"/>
      <c r="F28" s="5"/>
      <c r="G28" s="5"/>
      <c r="H28" s="5"/>
    </row>
    <row r="29" spans="1:13" x14ac:dyDescent="0.35">
      <c r="B29" s="5"/>
      <c r="C29" s="5"/>
      <c r="D29" s="5"/>
      <c r="E29" s="5"/>
      <c r="F29" s="5"/>
      <c r="G29" s="5"/>
      <c r="H29" s="5"/>
    </row>
    <row r="30" spans="1:13" x14ac:dyDescent="0.35">
      <c r="B30" s="5"/>
      <c r="C30" s="5"/>
      <c r="D30" s="5"/>
      <c r="E30" s="5"/>
      <c r="F30" s="5"/>
      <c r="G30" s="5"/>
      <c r="H30" s="5"/>
    </row>
    <row r="31" spans="1:13" x14ac:dyDescent="0.35">
      <c r="B31" s="5"/>
      <c r="C31" s="5"/>
      <c r="D31" s="5"/>
      <c r="E31" s="5"/>
      <c r="F31" s="5"/>
      <c r="G31" s="5"/>
      <c r="H31" s="5"/>
    </row>
    <row r="32" spans="1:13" x14ac:dyDescent="0.35">
      <c r="B32" s="5"/>
      <c r="C32" s="5"/>
      <c r="D32" s="5"/>
      <c r="E32" s="5"/>
      <c r="F32" s="5"/>
      <c r="G32" s="5"/>
      <c r="H32" s="5"/>
    </row>
    <row r="33" spans="2:8" x14ac:dyDescent="0.35">
      <c r="B33" s="5"/>
      <c r="C33" s="5"/>
      <c r="D33" s="5"/>
      <c r="E33" s="5"/>
      <c r="F33" s="5"/>
      <c r="G33" s="5"/>
      <c r="H33" s="5"/>
    </row>
    <row r="34" spans="2:8" x14ac:dyDescent="0.35">
      <c r="B34" s="5"/>
      <c r="C34" s="5"/>
      <c r="D34" s="5"/>
      <c r="E34" s="5"/>
      <c r="F34" s="5"/>
      <c r="G34" s="5"/>
      <c r="H34" s="5"/>
    </row>
    <row r="35" spans="2:8" x14ac:dyDescent="0.35">
      <c r="B35" s="5"/>
      <c r="C35" s="5"/>
      <c r="D35" s="5"/>
      <c r="E35" s="5"/>
      <c r="F35" s="5"/>
      <c r="G35" s="5"/>
      <c r="H35" s="5"/>
    </row>
    <row r="36" spans="2:8" x14ac:dyDescent="0.35">
      <c r="B36" s="5"/>
      <c r="C36" s="5"/>
      <c r="D36" s="5"/>
      <c r="E36" s="5"/>
      <c r="F36" s="5"/>
      <c r="G36" s="5"/>
      <c r="H36" s="5"/>
    </row>
    <row r="37" spans="2:8" x14ac:dyDescent="0.35">
      <c r="B37" s="5"/>
      <c r="C37" s="5"/>
      <c r="D37" s="5"/>
      <c r="E37" s="5"/>
      <c r="F37" s="5"/>
      <c r="G37" s="5"/>
      <c r="H37" s="5"/>
    </row>
    <row r="38" spans="2:8" x14ac:dyDescent="0.35">
      <c r="B38" s="5"/>
      <c r="C38" s="5"/>
      <c r="D38" s="5"/>
      <c r="E38" s="5"/>
      <c r="F38" s="5"/>
      <c r="G38" s="5"/>
      <c r="H38" s="5"/>
    </row>
    <row r="39" spans="2:8" x14ac:dyDescent="0.35">
      <c r="B39" s="5"/>
      <c r="C39" s="5"/>
      <c r="D39" s="5"/>
      <c r="E39" s="5"/>
      <c r="F39" s="5"/>
      <c r="G39" s="5"/>
      <c r="H39" s="5"/>
    </row>
  </sheetData>
  <mergeCells count="4">
    <mergeCell ref="J4:M4"/>
    <mergeCell ref="A4:A5"/>
    <mergeCell ref="B4:E4"/>
    <mergeCell ref="F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4FC76-64A3-4568-A400-3B0BD3521E75}">
  <dimension ref="A1:M34"/>
  <sheetViews>
    <sheetView zoomScale="55" zoomScaleNormal="55" workbookViewId="0">
      <selection activeCell="F33" sqref="F33"/>
    </sheetView>
  </sheetViews>
  <sheetFormatPr defaultRowHeight="14.5" x14ac:dyDescent="0.35"/>
  <cols>
    <col min="1" max="1" width="35.26953125" customWidth="1"/>
    <col min="2" max="9" width="20.6328125" customWidth="1"/>
  </cols>
  <sheetData>
    <row r="1" spans="1:13" x14ac:dyDescent="0.35">
      <c r="A1" t="s">
        <v>7</v>
      </c>
    </row>
    <row r="2" spans="1:13" x14ac:dyDescent="0.35">
      <c r="A2" t="s">
        <v>8</v>
      </c>
    </row>
    <row r="4" spans="1:13" x14ac:dyDescent="0.35">
      <c r="A4" s="159" t="s">
        <v>3</v>
      </c>
      <c r="B4" s="161" t="s">
        <v>6</v>
      </c>
      <c r="C4" s="161"/>
      <c r="D4" s="161"/>
      <c r="E4" s="161"/>
      <c r="F4" s="156" t="s">
        <v>9</v>
      </c>
      <c r="G4" s="157"/>
      <c r="H4" s="157"/>
      <c r="I4" s="158"/>
      <c r="J4" s="156" t="s">
        <v>10</v>
      </c>
      <c r="K4" s="157"/>
      <c r="L4" s="157"/>
      <c r="M4" s="158"/>
    </row>
    <row r="5" spans="1:13" x14ac:dyDescent="0.35">
      <c r="A5" s="160"/>
      <c r="B5" s="2">
        <v>2019</v>
      </c>
      <c r="C5" s="2">
        <v>2020</v>
      </c>
      <c r="D5" s="2">
        <v>2021</v>
      </c>
      <c r="E5" s="3">
        <v>2022</v>
      </c>
      <c r="F5" s="7">
        <v>2019</v>
      </c>
      <c r="G5" s="7">
        <v>2020</v>
      </c>
      <c r="H5" s="7">
        <v>2021</v>
      </c>
      <c r="I5" s="6">
        <v>2022</v>
      </c>
      <c r="J5" s="7">
        <v>2019</v>
      </c>
      <c r="K5" s="7">
        <v>2020</v>
      </c>
      <c r="L5" s="7">
        <v>2021</v>
      </c>
      <c r="M5" s="6">
        <v>2022</v>
      </c>
    </row>
    <row r="6" spans="1:13" x14ac:dyDescent="0.35">
      <c r="A6" s="1" t="s">
        <v>2</v>
      </c>
      <c r="B6" s="4">
        <v>7375967093</v>
      </c>
      <c r="C6" s="4">
        <v>3342510296</v>
      </c>
      <c r="D6" s="4">
        <v>184939274394</v>
      </c>
      <c r="E6" s="4">
        <v>17974606001</v>
      </c>
      <c r="F6" s="4">
        <v>542805483072</v>
      </c>
      <c r="G6" s="4">
        <v>550063897667</v>
      </c>
      <c r="H6" s="4">
        <v>763011610843</v>
      </c>
      <c r="I6" s="4">
        <v>773407973533</v>
      </c>
      <c r="J6" s="8">
        <f>(B6/F6)*100%</f>
        <v>1.3588600931692544E-2</v>
      </c>
      <c r="K6" s="8">
        <f>(C6/G6)*100%</f>
        <v>6.0765854842985949E-3</v>
      </c>
      <c r="L6" s="8">
        <f t="shared" ref="K6:M21" si="0">(D6/H6)*100%</f>
        <v>0.24238068171685237</v>
      </c>
      <c r="M6" s="8">
        <f>(E6/I6)*100%</f>
        <v>2.3240781859140032E-2</v>
      </c>
    </row>
    <row r="7" spans="1:13" x14ac:dyDescent="0.35">
      <c r="A7" s="1"/>
      <c r="B7" s="4"/>
      <c r="C7" s="4"/>
      <c r="D7" s="4"/>
      <c r="E7" s="4"/>
      <c r="F7" s="4"/>
      <c r="G7" s="4"/>
      <c r="H7" s="4"/>
      <c r="I7" s="4"/>
      <c r="J7" s="8" t="e">
        <f t="shared" ref="J7:M24" si="1">(B7/F7)*100%</f>
        <v>#DIV/0!</v>
      </c>
      <c r="K7" s="8" t="e">
        <f t="shared" si="0"/>
        <v>#DIV/0!</v>
      </c>
      <c r="L7" s="8" t="e">
        <f t="shared" si="0"/>
        <v>#DIV/0!</v>
      </c>
      <c r="M7" s="8" t="e">
        <f t="shared" si="0"/>
        <v>#DIV/0!</v>
      </c>
    </row>
    <row r="8" spans="1:13" x14ac:dyDescent="0.35">
      <c r="A8" s="1"/>
      <c r="B8" s="4"/>
      <c r="C8" s="4"/>
      <c r="D8" s="4"/>
      <c r="E8" s="4"/>
      <c r="F8" s="4"/>
      <c r="G8" s="4"/>
      <c r="H8" s="4"/>
      <c r="I8" s="4"/>
      <c r="J8" s="8" t="e">
        <f t="shared" si="1"/>
        <v>#DIV/0!</v>
      </c>
      <c r="K8" s="8" t="e">
        <f t="shared" si="0"/>
        <v>#DIV/0!</v>
      </c>
      <c r="L8" s="8" t="e">
        <f t="shared" si="0"/>
        <v>#DIV/0!</v>
      </c>
      <c r="M8" s="8" t="e">
        <f t="shared" si="0"/>
        <v>#DIV/0!</v>
      </c>
    </row>
    <row r="9" spans="1:13" x14ac:dyDescent="0.35">
      <c r="A9" s="1"/>
      <c r="B9" s="4"/>
      <c r="C9" s="4"/>
      <c r="D9" s="4"/>
      <c r="E9" s="4"/>
      <c r="F9" s="4"/>
      <c r="G9" s="4"/>
      <c r="H9" s="4"/>
      <c r="I9" s="4"/>
      <c r="J9" s="8" t="e">
        <f t="shared" si="1"/>
        <v>#DIV/0!</v>
      </c>
      <c r="K9" s="8" t="e">
        <f t="shared" si="0"/>
        <v>#DIV/0!</v>
      </c>
      <c r="L9" s="8" t="e">
        <f t="shared" si="0"/>
        <v>#DIV/0!</v>
      </c>
      <c r="M9" s="8" t="e">
        <f t="shared" si="0"/>
        <v>#DIV/0!</v>
      </c>
    </row>
    <row r="10" spans="1:13" x14ac:dyDescent="0.35">
      <c r="A10" s="1"/>
      <c r="B10" s="4"/>
      <c r="C10" s="4"/>
      <c r="D10" s="4"/>
      <c r="E10" s="4"/>
      <c r="F10" s="4"/>
      <c r="G10" s="4"/>
      <c r="H10" s="4"/>
      <c r="I10" s="4"/>
      <c r="J10" s="8" t="e">
        <f t="shared" si="1"/>
        <v>#DIV/0!</v>
      </c>
      <c r="K10" s="8" t="e">
        <f t="shared" si="0"/>
        <v>#DIV/0!</v>
      </c>
      <c r="L10" s="8" t="e">
        <f t="shared" si="0"/>
        <v>#DIV/0!</v>
      </c>
      <c r="M10" s="8" t="e">
        <f t="shared" si="0"/>
        <v>#DIV/0!</v>
      </c>
    </row>
    <row r="11" spans="1:13" x14ac:dyDescent="0.35">
      <c r="A11" s="1"/>
      <c r="B11" s="4"/>
      <c r="C11" s="4"/>
      <c r="D11" s="4"/>
      <c r="E11" s="4"/>
      <c r="F11" s="4"/>
      <c r="G11" s="4"/>
      <c r="H11" s="4"/>
      <c r="I11" s="4"/>
      <c r="J11" s="8" t="e">
        <f t="shared" si="1"/>
        <v>#DIV/0!</v>
      </c>
      <c r="K11" s="8" t="e">
        <f t="shared" si="0"/>
        <v>#DIV/0!</v>
      </c>
      <c r="L11" s="8" t="e">
        <f t="shared" si="0"/>
        <v>#DIV/0!</v>
      </c>
      <c r="M11" s="8" t="e">
        <f t="shared" si="0"/>
        <v>#DIV/0!</v>
      </c>
    </row>
    <row r="12" spans="1:13" x14ac:dyDescent="0.35">
      <c r="A12" s="1"/>
      <c r="B12" s="4"/>
      <c r="C12" s="4"/>
      <c r="D12" s="4"/>
      <c r="E12" s="4"/>
      <c r="F12" s="4"/>
      <c r="G12" s="4"/>
      <c r="H12" s="4"/>
      <c r="I12" s="4"/>
      <c r="J12" s="8" t="e">
        <f t="shared" si="1"/>
        <v>#DIV/0!</v>
      </c>
      <c r="K12" s="8" t="e">
        <f t="shared" si="0"/>
        <v>#DIV/0!</v>
      </c>
      <c r="L12" s="8" t="e">
        <f t="shared" si="0"/>
        <v>#DIV/0!</v>
      </c>
      <c r="M12" s="8" t="e">
        <f t="shared" si="0"/>
        <v>#DIV/0!</v>
      </c>
    </row>
    <row r="13" spans="1:13" x14ac:dyDescent="0.35">
      <c r="A13" s="1"/>
      <c r="B13" s="4"/>
      <c r="C13" s="4"/>
      <c r="D13" s="4"/>
      <c r="E13" s="4"/>
      <c r="F13" s="4"/>
      <c r="G13" s="4"/>
      <c r="H13" s="4"/>
      <c r="I13" s="4"/>
      <c r="J13" s="8" t="e">
        <f t="shared" si="1"/>
        <v>#DIV/0!</v>
      </c>
      <c r="K13" s="8" t="e">
        <f t="shared" si="0"/>
        <v>#DIV/0!</v>
      </c>
      <c r="L13" s="8" t="e">
        <f t="shared" si="0"/>
        <v>#DIV/0!</v>
      </c>
      <c r="M13" s="8" t="e">
        <f t="shared" si="0"/>
        <v>#DIV/0!</v>
      </c>
    </row>
    <row r="14" spans="1:13" x14ac:dyDescent="0.35">
      <c r="A14" s="1"/>
      <c r="B14" s="4"/>
      <c r="C14" s="4"/>
      <c r="D14" s="4"/>
      <c r="E14" s="4"/>
      <c r="F14" s="4"/>
      <c r="G14" s="4"/>
      <c r="H14" s="4"/>
      <c r="I14" s="4"/>
      <c r="J14" s="8" t="e">
        <f t="shared" si="1"/>
        <v>#DIV/0!</v>
      </c>
      <c r="K14" s="8" t="e">
        <f t="shared" si="0"/>
        <v>#DIV/0!</v>
      </c>
      <c r="L14" s="8" t="e">
        <f t="shared" si="0"/>
        <v>#DIV/0!</v>
      </c>
      <c r="M14" s="8" t="e">
        <f t="shared" si="0"/>
        <v>#DIV/0!</v>
      </c>
    </row>
    <row r="15" spans="1:13" x14ac:dyDescent="0.35">
      <c r="A15" s="1"/>
      <c r="B15" s="4"/>
      <c r="C15" s="4"/>
      <c r="D15" s="4"/>
      <c r="E15" s="4"/>
      <c r="F15" s="4"/>
      <c r="G15" s="4"/>
      <c r="H15" s="4"/>
      <c r="I15" s="4"/>
      <c r="J15" s="8" t="e">
        <f t="shared" si="1"/>
        <v>#DIV/0!</v>
      </c>
      <c r="K15" s="8" t="e">
        <f t="shared" si="0"/>
        <v>#DIV/0!</v>
      </c>
      <c r="L15" s="8" t="e">
        <f t="shared" si="0"/>
        <v>#DIV/0!</v>
      </c>
      <c r="M15" s="8" t="e">
        <f t="shared" si="0"/>
        <v>#DIV/0!</v>
      </c>
    </row>
    <row r="16" spans="1:13" x14ac:dyDescent="0.35">
      <c r="A16" s="1"/>
      <c r="B16" s="4"/>
      <c r="C16" s="4"/>
      <c r="D16" s="4"/>
      <c r="E16" s="4"/>
      <c r="F16" s="4"/>
      <c r="G16" s="4"/>
      <c r="H16" s="4"/>
      <c r="I16" s="4"/>
      <c r="J16" s="8" t="e">
        <f t="shared" si="1"/>
        <v>#DIV/0!</v>
      </c>
      <c r="K16" s="8" t="e">
        <f t="shared" si="0"/>
        <v>#DIV/0!</v>
      </c>
      <c r="L16" s="8" t="e">
        <f t="shared" si="0"/>
        <v>#DIV/0!</v>
      </c>
      <c r="M16" s="8" t="e">
        <f t="shared" si="0"/>
        <v>#DIV/0!</v>
      </c>
    </row>
    <row r="17" spans="1:13" x14ac:dyDescent="0.35">
      <c r="A17" s="1"/>
      <c r="B17" s="4"/>
      <c r="C17" s="4"/>
      <c r="D17" s="4"/>
      <c r="E17" s="4"/>
      <c r="F17" s="4"/>
      <c r="G17" s="4"/>
      <c r="H17" s="4"/>
      <c r="I17" s="4"/>
      <c r="J17" s="8" t="e">
        <f t="shared" si="1"/>
        <v>#DIV/0!</v>
      </c>
      <c r="K17" s="8" t="e">
        <f t="shared" si="0"/>
        <v>#DIV/0!</v>
      </c>
      <c r="L17" s="8" t="e">
        <f t="shared" si="0"/>
        <v>#DIV/0!</v>
      </c>
      <c r="M17" s="8" t="e">
        <f t="shared" si="0"/>
        <v>#DIV/0!</v>
      </c>
    </row>
    <row r="18" spans="1:13" x14ac:dyDescent="0.35">
      <c r="A18" s="1"/>
      <c r="B18" s="4"/>
      <c r="C18" s="4"/>
      <c r="D18" s="4"/>
      <c r="E18" s="4"/>
      <c r="F18" s="4"/>
      <c r="G18" s="4"/>
      <c r="H18" s="4"/>
      <c r="I18" s="4"/>
      <c r="J18" s="8" t="e">
        <f t="shared" si="1"/>
        <v>#DIV/0!</v>
      </c>
      <c r="K18" s="8" t="e">
        <f t="shared" si="0"/>
        <v>#DIV/0!</v>
      </c>
      <c r="L18" s="8" t="e">
        <f t="shared" si="0"/>
        <v>#DIV/0!</v>
      </c>
      <c r="M18" s="8" t="e">
        <f t="shared" si="0"/>
        <v>#DIV/0!</v>
      </c>
    </row>
    <row r="19" spans="1:13" x14ac:dyDescent="0.35">
      <c r="A19" s="1"/>
      <c r="B19" s="4"/>
      <c r="C19" s="4"/>
      <c r="D19" s="4"/>
      <c r="E19" s="4"/>
      <c r="F19" s="4"/>
      <c r="G19" s="4"/>
      <c r="H19" s="4"/>
      <c r="I19" s="4"/>
      <c r="J19" s="8" t="e">
        <f t="shared" si="1"/>
        <v>#DIV/0!</v>
      </c>
      <c r="K19" s="8" t="e">
        <f t="shared" si="0"/>
        <v>#DIV/0!</v>
      </c>
      <c r="L19" s="8" t="e">
        <f t="shared" si="0"/>
        <v>#DIV/0!</v>
      </c>
      <c r="M19" s="8" t="e">
        <f t="shared" si="0"/>
        <v>#DIV/0!</v>
      </c>
    </row>
    <row r="20" spans="1:13" x14ac:dyDescent="0.35">
      <c r="A20" s="1"/>
      <c r="B20" s="4"/>
      <c r="C20" s="4"/>
      <c r="D20" s="4"/>
      <c r="E20" s="4"/>
      <c r="F20" s="4"/>
      <c r="G20" s="4"/>
      <c r="H20" s="4"/>
      <c r="I20" s="4"/>
      <c r="J20" s="8" t="e">
        <f t="shared" si="1"/>
        <v>#DIV/0!</v>
      </c>
      <c r="K20" s="8" t="e">
        <f t="shared" si="0"/>
        <v>#DIV/0!</v>
      </c>
      <c r="L20" s="8" t="e">
        <f t="shared" si="0"/>
        <v>#DIV/0!</v>
      </c>
      <c r="M20" s="8" t="e">
        <f t="shared" si="0"/>
        <v>#DIV/0!</v>
      </c>
    </row>
    <row r="21" spans="1:13" x14ac:dyDescent="0.35">
      <c r="A21" s="1"/>
      <c r="B21" s="4"/>
      <c r="C21" s="4"/>
      <c r="D21" s="4"/>
      <c r="E21" s="4"/>
      <c r="F21" s="4"/>
      <c r="G21" s="4"/>
      <c r="H21" s="4"/>
      <c r="I21" s="4"/>
      <c r="J21" s="8" t="e">
        <f t="shared" si="1"/>
        <v>#DIV/0!</v>
      </c>
      <c r="K21" s="8" t="e">
        <f t="shared" si="0"/>
        <v>#DIV/0!</v>
      </c>
      <c r="L21" s="8" t="e">
        <f t="shared" si="0"/>
        <v>#DIV/0!</v>
      </c>
      <c r="M21" s="8" t="e">
        <f t="shared" si="0"/>
        <v>#DIV/0!</v>
      </c>
    </row>
    <row r="22" spans="1:13" x14ac:dyDescent="0.35">
      <c r="A22" s="1"/>
      <c r="B22" s="4"/>
      <c r="C22" s="4"/>
      <c r="D22" s="4"/>
      <c r="E22" s="4"/>
      <c r="F22" s="4"/>
      <c r="G22" s="4"/>
      <c r="H22" s="4"/>
      <c r="I22" s="4"/>
      <c r="J22" s="8" t="e">
        <f t="shared" si="1"/>
        <v>#DIV/0!</v>
      </c>
      <c r="K22" s="8" t="e">
        <f t="shared" si="1"/>
        <v>#DIV/0!</v>
      </c>
      <c r="L22" s="8" t="e">
        <f t="shared" si="1"/>
        <v>#DIV/0!</v>
      </c>
      <c r="M22" s="8" t="e">
        <f t="shared" si="1"/>
        <v>#DIV/0!</v>
      </c>
    </row>
    <row r="23" spans="1:13" x14ac:dyDescent="0.35">
      <c r="A23" s="1"/>
      <c r="B23" s="4"/>
      <c r="C23" s="4"/>
      <c r="D23" s="4"/>
      <c r="E23" s="4"/>
      <c r="F23" s="4"/>
      <c r="G23" s="4"/>
      <c r="H23" s="4"/>
      <c r="I23" s="4"/>
      <c r="J23" s="8" t="e">
        <f t="shared" si="1"/>
        <v>#DIV/0!</v>
      </c>
      <c r="K23" s="8" t="e">
        <f t="shared" si="1"/>
        <v>#DIV/0!</v>
      </c>
      <c r="L23" s="8" t="e">
        <f t="shared" si="1"/>
        <v>#DIV/0!</v>
      </c>
      <c r="M23" s="8" t="e">
        <f t="shared" si="1"/>
        <v>#DIV/0!</v>
      </c>
    </row>
    <row r="24" spans="1:13" x14ac:dyDescent="0.35">
      <c r="A24" s="1"/>
      <c r="B24" s="4"/>
      <c r="C24" s="4"/>
      <c r="D24" s="4"/>
      <c r="E24" s="4"/>
      <c r="F24" s="4"/>
      <c r="G24" s="4"/>
      <c r="H24" s="4"/>
      <c r="I24" s="4"/>
      <c r="J24" s="8" t="e">
        <f t="shared" si="1"/>
        <v>#DIV/0!</v>
      </c>
      <c r="K24" s="8" t="e">
        <f t="shared" si="1"/>
        <v>#DIV/0!</v>
      </c>
      <c r="L24" s="8" t="e">
        <f t="shared" si="1"/>
        <v>#DIV/0!</v>
      </c>
      <c r="M24" s="8" t="e">
        <f t="shared" si="1"/>
        <v>#DIV/0!</v>
      </c>
    </row>
    <row r="25" spans="1:13" x14ac:dyDescent="0.35">
      <c r="J25" s="9"/>
      <c r="K25" s="9"/>
      <c r="L25" s="9"/>
      <c r="M25" s="9"/>
    </row>
    <row r="26" spans="1:13" x14ac:dyDescent="0.35">
      <c r="A26" t="s">
        <v>48</v>
      </c>
    </row>
    <row r="27" spans="1:13" x14ac:dyDescent="0.35">
      <c r="D27" s="134">
        <f>(B6/F6)*100</f>
        <v>1.3588600931692543</v>
      </c>
      <c r="F27">
        <f>(G6/B6)*100%</f>
        <v>74.575156143121362</v>
      </c>
      <c r="G27">
        <f>(G6/C6)*100%</f>
        <v>164.5661042017625</v>
      </c>
    </row>
    <row r="28" spans="1:13" x14ac:dyDescent="0.35">
      <c r="H28" s="9">
        <f>(D6/H6)*100%</f>
        <v>0.24238068171685237</v>
      </c>
      <c r="I28" s="135">
        <f>(D6/I6)*100%</f>
        <v>0.23912253393145158</v>
      </c>
    </row>
    <row r="29" spans="1:13" x14ac:dyDescent="0.35">
      <c r="F29" s="5">
        <f>G7</f>
        <v>0</v>
      </c>
    </row>
    <row r="30" spans="1:13" x14ac:dyDescent="0.35">
      <c r="G30">
        <f>I2</f>
        <v>0</v>
      </c>
    </row>
    <row r="32" spans="1:13" x14ac:dyDescent="0.35">
      <c r="F32">
        <f>C6/G6</f>
        <v>6.0765854842985949E-3</v>
      </c>
    </row>
    <row r="34" spans="9:9" x14ac:dyDescent="0.35">
      <c r="I34" s="136">
        <f>((87370080797-10036508181)/10036508181)*100%</f>
        <v>7.7052268798424643</v>
      </c>
    </row>
  </sheetData>
  <mergeCells count="4">
    <mergeCell ref="A4:A5"/>
    <mergeCell ref="B4:E4"/>
    <mergeCell ref="F4:I4"/>
    <mergeCell ref="J4:M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B5956-E5BA-4C9B-BA51-2A7D8A819996}">
  <dimension ref="A1:M26"/>
  <sheetViews>
    <sheetView zoomScale="70" zoomScaleNormal="70" workbookViewId="0">
      <selection activeCell="F15" sqref="F15"/>
    </sheetView>
  </sheetViews>
  <sheetFormatPr defaultRowHeight="14.5" x14ac:dyDescent="0.35"/>
  <cols>
    <col min="1" max="1" width="35.26953125" customWidth="1"/>
    <col min="2" max="9" width="20.6328125" customWidth="1"/>
  </cols>
  <sheetData>
    <row r="1" spans="1:13" x14ac:dyDescent="0.35">
      <c r="A1" t="s">
        <v>14</v>
      </c>
    </row>
    <row r="2" spans="1:13" x14ac:dyDescent="0.35">
      <c r="A2" t="s">
        <v>12</v>
      </c>
    </row>
    <row r="4" spans="1:13" x14ac:dyDescent="0.35">
      <c r="A4" s="159" t="s">
        <v>3</v>
      </c>
      <c r="B4" s="161" t="s">
        <v>6</v>
      </c>
      <c r="C4" s="161"/>
      <c r="D4" s="161"/>
      <c r="E4" s="161"/>
      <c r="F4" s="156" t="s">
        <v>11</v>
      </c>
      <c r="G4" s="157"/>
      <c r="H4" s="157"/>
      <c r="I4" s="158"/>
      <c r="J4" s="156" t="s">
        <v>13</v>
      </c>
      <c r="K4" s="157"/>
      <c r="L4" s="157"/>
      <c r="M4" s="158"/>
    </row>
    <row r="5" spans="1:13" x14ac:dyDescent="0.35">
      <c r="A5" s="160"/>
      <c r="B5" s="2">
        <v>2019</v>
      </c>
      <c r="C5" s="2">
        <v>2020</v>
      </c>
      <c r="D5" s="2">
        <v>2021</v>
      </c>
      <c r="E5" s="3">
        <v>2022</v>
      </c>
      <c r="F5" s="7">
        <v>2019</v>
      </c>
      <c r="G5" s="7">
        <v>2020</v>
      </c>
      <c r="H5" s="7">
        <v>2021</v>
      </c>
      <c r="I5" s="6">
        <v>2022</v>
      </c>
      <c r="J5" s="7">
        <v>2019</v>
      </c>
      <c r="K5" s="7">
        <v>2020</v>
      </c>
      <c r="L5" s="7">
        <v>2021</v>
      </c>
      <c r="M5" s="6">
        <v>2022</v>
      </c>
    </row>
    <row r="6" spans="1:13" x14ac:dyDescent="0.35">
      <c r="A6" s="1" t="s">
        <v>2</v>
      </c>
      <c r="B6" s="4">
        <v>7375967093</v>
      </c>
      <c r="C6" s="4">
        <v>3342510296</v>
      </c>
      <c r="D6" s="4">
        <v>184939274394</v>
      </c>
      <c r="E6" s="4">
        <v>17974606001</v>
      </c>
      <c r="F6" s="4">
        <v>469488868200</v>
      </c>
      <c r="G6" s="4">
        <v>470839822202</v>
      </c>
      <c r="H6" s="4">
        <v>702086722953</v>
      </c>
      <c r="I6" s="4">
        <v>714407973533</v>
      </c>
      <c r="J6" s="8">
        <f>(B6/F6)*100%</f>
        <v>1.5710632546580155E-2</v>
      </c>
      <c r="K6" s="8">
        <f>(C6/G6)*100%</f>
        <v>7.0990390752590045E-3</v>
      </c>
      <c r="L6" s="8">
        <f t="shared" ref="K6:M21" si="0">(D6/H6)*100%</f>
        <v>0.26341371848785189</v>
      </c>
      <c r="M6" s="8">
        <f t="shared" si="0"/>
        <v>2.5160141917382611E-2</v>
      </c>
    </row>
    <row r="7" spans="1:13" x14ac:dyDescent="0.35">
      <c r="A7" s="1"/>
      <c r="B7" s="4"/>
      <c r="C7" s="4"/>
      <c r="D7" s="4"/>
      <c r="E7" s="4"/>
      <c r="F7" s="4"/>
      <c r="G7" s="4"/>
      <c r="H7" s="4"/>
      <c r="I7" s="4"/>
      <c r="J7" s="8" t="e">
        <f t="shared" ref="J7:M24" si="1">(B7/F7)*100%</f>
        <v>#DIV/0!</v>
      </c>
      <c r="K7" s="8" t="e">
        <f t="shared" si="0"/>
        <v>#DIV/0!</v>
      </c>
      <c r="L7" s="8" t="e">
        <f t="shared" si="0"/>
        <v>#DIV/0!</v>
      </c>
      <c r="M7" s="8" t="e">
        <f t="shared" si="0"/>
        <v>#DIV/0!</v>
      </c>
    </row>
    <row r="8" spans="1:13" x14ac:dyDescent="0.35">
      <c r="A8" s="1"/>
      <c r="B8" s="4"/>
      <c r="C8" s="4"/>
      <c r="D8" s="4"/>
      <c r="E8" s="4"/>
      <c r="F8" s="4"/>
      <c r="G8" s="4"/>
      <c r="H8" s="4"/>
      <c r="I8" s="4"/>
      <c r="J8" s="8" t="e">
        <f t="shared" si="1"/>
        <v>#DIV/0!</v>
      </c>
      <c r="K8" s="8" t="e">
        <f t="shared" si="0"/>
        <v>#DIV/0!</v>
      </c>
      <c r="L8" s="8" t="e">
        <f t="shared" si="0"/>
        <v>#DIV/0!</v>
      </c>
      <c r="M8" s="8" t="e">
        <f t="shared" si="0"/>
        <v>#DIV/0!</v>
      </c>
    </row>
    <row r="9" spans="1:13" x14ac:dyDescent="0.35">
      <c r="A9" s="1"/>
      <c r="B9" s="4"/>
      <c r="C9" s="4"/>
      <c r="D9" s="4"/>
      <c r="E9" s="4"/>
      <c r="F9" s="4"/>
      <c r="G9" s="4"/>
      <c r="H9" s="4"/>
      <c r="I9" s="4"/>
      <c r="J9" s="8" t="e">
        <f t="shared" si="1"/>
        <v>#DIV/0!</v>
      </c>
      <c r="K9" s="8" t="e">
        <f t="shared" si="0"/>
        <v>#DIV/0!</v>
      </c>
      <c r="L9" s="8" t="e">
        <f t="shared" si="0"/>
        <v>#DIV/0!</v>
      </c>
      <c r="M9" s="8" t="e">
        <f t="shared" si="0"/>
        <v>#DIV/0!</v>
      </c>
    </row>
    <row r="10" spans="1:13" x14ac:dyDescent="0.35">
      <c r="A10" s="1"/>
      <c r="B10" s="4"/>
      <c r="C10" s="4"/>
      <c r="D10" s="4"/>
      <c r="E10" s="4"/>
      <c r="F10" s="4"/>
      <c r="G10" s="4"/>
      <c r="H10" s="4"/>
      <c r="I10" s="4"/>
      <c r="J10" s="8" t="e">
        <f t="shared" si="1"/>
        <v>#DIV/0!</v>
      </c>
      <c r="K10" s="8" t="e">
        <f t="shared" si="0"/>
        <v>#DIV/0!</v>
      </c>
      <c r="L10" s="8" t="e">
        <f t="shared" si="0"/>
        <v>#DIV/0!</v>
      </c>
      <c r="M10" s="8" t="e">
        <f t="shared" si="0"/>
        <v>#DIV/0!</v>
      </c>
    </row>
    <row r="11" spans="1:13" x14ac:dyDescent="0.35">
      <c r="A11" s="1"/>
      <c r="B11" s="4"/>
      <c r="C11" s="4"/>
      <c r="D11" s="4"/>
      <c r="E11" s="4"/>
      <c r="F11" s="4"/>
      <c r="G11" s="4"/>
      <c r="H11" s="4"/>
      <c r="I11" s="4"/>
      <c r="J11" s="8" t="e">
        <f t="shared" si="1"/>
        <v>#DIV/0!</v>
      </c>
      <c r="K11" s="8" t="e">
        <f t="shared" si="0"/>
        <v>#DIV/0!</v>
      </c>
      <c r="L11" s="8" t="e">
        <f t="shared" si="0"/>
        <v>#DIV/0!</v>
      </c>
      <c r="M11" s="8" t="e">
        <f t="shared" si="0"/>
        <v>#DIV/0!</v>
      </c>
    </row>
    <row r="12" spans="1:13" x14ac:dyDescent="0.35">
      <c r="A12" s="1"/>
      <c r="B12" s="4"/>
      <c r="C12" s="4"/>
      <c r="D12" s="4"/>
      <c r="E12" s="4"/>
      <c r="F12" s="4"/>
      <c r="G12" s="4"/>
      <c r="H12" s="4"/>
      <c r="I12" s="4"/>
      <c r="J12" s="8" t="e">
        <f t="shared" si="1"/>
        <v>#DIV/0!</v>
      </c>
      <c r="K12" s="8" t="e">
        <f t="shared" si="0"/>
        <v>#DIV/0!</v>
      </c>
      <c r="L12" s="8" t="e">
        <f t="shared" si="0"/>
        <v>#DIV/0!</v>
      </c>
      <c r="M12" s="8" t="e">
        <f t="shared" si="0"/>
        <v>#DIV/0!</v>
      </c>
    </row>
    <row r="13" spans="1:13" x14ac:dyDescent="0.35">
      <c r="A13" s="1"/>
      <c r="B13" s="4"/>
      <c r="C13" s="4"/>
      <c r="D13" s="4"/>
      <c r="E13" s="4"/>
      <c r="F13" s="4"/>
      <c r="G13" s="4"/>
      <c r="H13" s="4"/>
      <c r="I13" s="4"/>
      <c r="J13" s="8" t="e">
        <f t="shared" si="1"/>
        <v>#DIV/0!</v>
      </c>
      <c r="K13" s="8" t="e">
        <f t="shared" si="0"/>
        <v>#DIV/0!</v>
      </c>
      <c r="L13" s="8" t="e">
        <f t="shared" si="0"/>
        <v>#DIV/0!</v>
      </c>
      <c r="M13" s="8" t="e">
        <f t="shared" si="0"/>
        <v>#DIV/0!</v>
      </c>
    </row>
    <row r="14" spans="1:13" x14ac:dyDescent="0.35">
      <c r="A14" s="1"/>
      <c r="B14" s="4"/>
      <c r="C14" s="4"/>
      <c r="D14" s="4"/>
      <c r="E14" s="4"/>
      <c r="F14" s="4"/>
      <c r="G14" s="4"/>
      <c r="H14" s="4"/>
      <c r="I14" s="4"/>
      <c r="J14" s="8" t="e">
        <f t="shared" si="1"/>
        <v>#DIV/0!</v>
      </c>
      <c r="K14" s="8" t="e">
        <f t="shared" si="0"/>
        <v>#DIV/0!</v>
      </c>
      <c r="L14" s="8" t="e">
        <f t="shared" si="0"/>
        <v>#DIV/0!</v>
      </c>
      <c r="M14" s="8" t="e">
        <f t="shared" si="0"/>
        <v>#DIV/0!</v>
      </c>
    </row>
    <row r="15" spans="1:13" x14ac:dyDescent="0.35">
      <c r="A15" s="1"/>
      <c r="B15" s="4"/>
      <c r="C15" s="4"/>
      <c r="D15" s="4"/>
      <c r="E15" s="4"/>
      <c r="F15" s="4"/>
      <c r="G15" s="4"/>
      <c r="H15" s="4"/>
      <c r="I15" s="4"/>
      <c r="J15" s="8" t="e">
        <f t="shared" si="1"/>
        <v>#DIV/0!</v>
      </c>
      <c r="K15" s="8" t="e">
        <f t="shared" si="0"/>
        <v>#DIV/0!</v>
      </c>
      <c r="L15" s="8" t="e">
        <f t="shared" si="0"/>
        <v>#DIV/0!</v>
      </c>
      <c r="M15" s="8" t="e">
        <f t="shared" si="0"/>
        <v>#DIV/0!</v>
      </c>
    </row>
    <row r="16" spans="1:13" x14ac:dyDescent="0.35">
      <c r="A16" s="1"/>
      <c r="B16" s="4"/>
      <c r="C16" s="4"/>
      <c r="D16" s="4"/>
      <c r="E16" s="4"/>
      <c r="F16" s="4"/>
      <c r="G16" s="4"/>
      <c r="H16" s="4"/>
      <c r="I16" s="4"/>
      <c r="J16" s="8" t="e">
        <f t="shared" si="1"/>
        <v>#DIV/0!</v>
      </c>
      <c r="K16" s="8" t="e">
        <f t="shared" si="0"/>
        <v>#DIV/0!</v>
      </c>
      <c r="L16" s="8" t="e">
        <f t="shared" si="0"/>
        <v>#DIV/0!</v>
      </c>
      <c r="M16" s="8" t="e">
        <f t="shared" si="0"/>
        <v>#DIV/0!</v>
      </c>
    </row>
    <row r="17" spans="1:13" x14ac:dyDescent="0.35">
      <c r="A17" s="1"/>
      <c r="B17" s="4"/>
      <c r="C17" s="4"/>
      <c r="D17" s="4"/>
      <c r="E17" s="4"/>
      <c r="F17" s="4"/>
      <c r="G17" s="4"/>
      <c r="H17" s="4"/>
      <c r="I17" s="4"/>
      <c r="J17" s="8" t="e">
        <f t="shared" si="1"/>
        <v>#DIV/0!</v>
      </c>
      <c r="K17" s="8" t="e">
        <f t="shared" si="0"/>
        <v>#DIV/0!</v>
      </c>
      <c r="L17" s="8" t="e">
        <f t="shared" si="0"/>
        <v>#DIV/0!</v>
      </c>
      <c r="M17" s="8" t="e">
        <f t="shared" si="0"/>
        <v>#DIV/0!</v>
      </c>
    </row>
    <row r="18" spans="1:13" x14ac:dyDescent="0.35">
      <c r="A18" s="1"/>
      <c r="B18" s="4"/>
      <c r="C18" s="4"/>
      <c r="D18" s="4"/>
      <c r="E18" s="4"/>
      <c r="F18" s="4"/>
      <c r="G18" s="4"/>
      <c r="H18" s="4"/>
      <c r="I18" s="4"/>
      <c r="J18" s="8" t="e">
        <f t="shared" si="1"/>
        <v>#DIV/0!</v>
      </c>
      <c r="K18" s="8" t="e">
        <f t="shared" si="0"/>
        <v>#DIV/0!</v>
      </c>
      <c r="L18" s="8" t="e">
        <f t="shared" si="0"/>
        <v>#DIV/0!</v>
      </c>
      <c r="M18" s="8" t="e">
        <f t="shared" si="0"/>
        <v>#DIV/0!</v>
      </c>
    </row>
    <row r="19" spans="1:13" x14ac:dyDescent="0.35">
      <c r="A19" s="1"/>
      <c r="B19" s="4"/>
      <c r="C19" s="4"/>
      <c r="D19" s="4"/>
      <c r="E19" s="4"/>
      <c r="F19" s="4"/>
      <c r="G19" s="4"/>
      <c r="H19" s="4"/>
      <c r="I19" s="4"/>
      <c r="J19" s="8" t="e">
        <f t="shared" si="1"/>
        <v>#DIV/0!</v>
      </c>
      <c r="K19" s="8" t="e">
        <f t="shared" si="0"/>
        <v>#DIV/0!</v>
      </c>
      <c r="L19" s="8" t="e">
        <f t="shared" si="0"/>
        <v>#DIV/0!</v>
      </c>
      <c r="M19" s="8" t="e">
        <f t="shared" si="0"/>
        <v>#DIV/0!</v>
      </c>
    </row>
    <row r="20" spans="1:13" x14ac:dyDescent="0.35">
      <c r="A20" s="1"/>
      <c r="B20" s="4"/>
      <c r="C20" s="4"/>
      <c r="D20" s="4"/>
      <c r="E20" s="4"/>
      <c r="F20" s="4"/>
      <c r="G20" s="4"/>
      <c r="H20" s="4"/>
      <c r="I20" s="4"/>
      <c r="J20" s="8" t="e">
        <f t="shared" si="1"/>
        <v>#DIV/0!</v>
      </c>
      <c r="K20" s="8" t="e">
        <f t="shared" si="0"/>
        <v>#DIV/0!</v>
      </c>
      <c r="L20" s="8" t="e">
        <f t="shared" si="0"/>
        <v>#DIV/0!</v>
      </c>
      <c r="M20" s="8" t="e">
        <f t="shared" si="0"/>
        <v>#DIV/0!</v>
      </c>
    </row>
    <row r="21" spans="1:13" x14ac:dyDescent="0.35">
      <c r="A21" s="1"/>
      <c r="B21" s="4"/>
      <c r="C21" s="4"/>
      <c r="D21" s="4"/>
      <c r="E21" s="4"/>
      <c r="F21" s="4"/>
      <c r="G21" s="4"/>
      <c r="H21" s="4"/>
      <c r="I21" s="4"/>
      <c r="J21" s="8" t="e">
        <f t="shared" si="1"/>
        <v>#DIV/0!</v>
      </c>
      <c r="K21" s="8" t="e">
        <f t="shared" si="0"/>
        <v>#DIV/0!</v>
      </c>
      <c r="L21" s="8" t="e">
        <f t="shared" si="0"/>
        <v>#DIV/0!</v>
      </c>
      <c r="M21" s="8" t="e">
        <f t="shared" si="0"/>
        <v>#DIV/0!</v>
      </c>
    </row>
    <row r="22" spans="1:13" x14ac:dyDescent="0.35">
      <c r="A22" s="1"/>
      <c r="B22" s="4"/>
      <c r="C22" s="4"/>
      <c r="D22" s="4"/>
      <c r="E22" s="4"/>
      <c r="F22" s="4"/>
      <c r="G22" s="4"/>
      <c r="H22" s="4"/>
      <c r="I22" s="4"/>
      <c r="J22" s="8" t="e">
        <f t="shared" si="1"/>
        <v>#DIV/0!</v>
      </c>
      <c r="K22" s="8" t="e">
        <f t="shared" si="1"/>
        <v>#DIV/0!</v>
      </c>
      <c r="L22" s="8" t="e">
        <f t="shared" si="1"/>
        <v>#DIV/0!</v>
      </c>
      <c r="M22" s="8" t="e">
        <f t="shared" si="1"/>
        <v>#DIV/0!</v>
      </c>
    </row>
    <row r="23" spans="1:13" x14ac:dyDescent="0.35">
      <c r="A23" s="1"/>
      <c r="B23" s="4"/>
      <c r="C23" s="4"/>
      <c r="D23" s="4"/>
      <c r="E23" s="4"/>
      <c r="F23" s="4"/>
      <c r="G23" s="4"/>
      <c r="H23" s="4"/>
      <c r="I23" s="4"/>
      <c r="J23" s="8" t="e">
        <f t="shared" si="1"/>
        <v>#DIV/0!</v>
      </c>
      <c r="K23" s="8" t="e">
        <f t="shared" si="1"/>
        <v>#DIV/0!</v>
      </c>
      <c r="L23" s="8" t="e">
        <f t="shared" si="1"/>
        <v>#DIV/0!</v>
      </c>
      <c r="M23" s="8" t="e">
        <f t="shared" si="1"/>
        <v>#DIV/0!</v>
      </c>
    </row>
    <row r="24" spans="1:13" x14ac:dyDescent="0.35">
      <c r="A24" s="1"/>
      <c r="B24" s="4"/>
      <c r="C24" s="4"/>
      <c r="D24" s="4"/>
      <c r="E24" s="4"/>
      <c r="F24" s="4"/>
      <c r="G24" s="4"/>
      <c r="H24" s="4"/>
      <c r="I24" s="4"/>
      <c r="J24" s="8" t="e">
        <f t="shared" si="1"/>
        <v>#DIV/0!</v>
      </c>
      <c r="K24" s="8" t="e">
        <f t="shared" si="1"/>
        <v>#DIV/0!</v>
      </c>
      <c r="L24" s="8" t="e">
        <f t="shared" si="1"/>
        <v>#DIV/0!</v>
      </c>
      <c r="M24" s="8" t="e">
        <f t="shared" si="1"/>
        <v>#DIV/0!</v>
      </c>
    </row>
    <row r="25" spans="1:13" x14ac:dyDescent="0.35">
      <c r="J25" s="9"/>
      <c r="K25" s="9"/>
      <c r="L25" s="9"/>
      <c r="M25" s="9"/>
    </row>
    <row r="26" spans="1:13" x14ac:dyDescent="0.35">
      <c r="J26" s="9"/>
      <c r="K26" s="9"/>
      <c r="L26" s="9"/>
      <c r="M26" s="9"/>
    </row>
  </sheetData>
  <mergeCells count="4">
    <mergeCell ref="A4:A5"/>
    <mergeCell ref="B4:E4"/>
    <mergeCell ref="F4:I4"/>
    <mergeCell ref="J4:M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D7FF0-40F0-4114-9DD3-22E1D2971692}">
  <dimension ref="A1:M26"/>
  <sheetViews>
    <sheetView zoomScale="70" zoomScaleNormal="70" workbookViewId="0">
      <selection activeCell="J6" sqref="J6"/>
    </sheetView>
  </sheetViews>
  <sheetFormatPr defaultRowHeight="14.5" x14ac:dyDescent="0.35"/>
  <cols>
    <col min="1" max="1" width="35.26953125" customWidth="1"/>
    <col min="2" max="9" width="20.6328125" customWidth="1"/>
  </cols>
  <sheetData>
    <row r="1" spans="1:13" x14ac:dyDescent="0.35">
      <c r="A1" t="s">
        <v>15</v>
      </c>
    </row>
    <row r="2" spans="1:13" x14ac:dyDescent="0.35">
      <c r="A2" t="s">
        <v>18</v>
      </c>
    </row>
    <row r="4" spans="1:13" x14ac:dyDescent="0.35">
      <c r="A4" s="159" t="s">
        <v>3</v>
      </c>
      <c r="B4" s="161" t="s">
        <v>16</v>
      </c>
      <c r="C4" s="161"/>
      <c r="D4" s="161"/>
      <c r="E4" s="161"/>
      <c r="F4" s="156" t="s">
        <v>17</v>
      </c>
      <c r="G4" s="157"/>
      <c r="H4" s="157"/>
      <c r="I4" s="158"/>
      <c r="J4" s="156" t="s">
        <v>15</v>
      </c>
      <c r="K4" s="157"/>
      <c r="L4" s="157"/>
      <c r="M4" s="158"/>
    </row>
    <row r="5" spans="1:13" x14ac:dyDescent="0.35">
      <c r="A5" s="160"/>
      <c r="B5" s="2">
        <v>2019</v>
      </c>
      <c r="C5" s="2">
        <v>2020</v>
      </c>
      <c r="D5" s="2">
        <v>2021</v>
      </c>
      <c r="E5" s="3">
        <v>2022</v>
      </c>
      <c r="F5" s="7">
        <v>2019</v>
      </c>
      <c r="G5" s="7">
        <v>2020</v>
      </c>
      <c r="H5" s="7">
        <v>2021</v>
      </c>
      <c r="I5" s="6">
        <v>2022</v>
      </c>
      <c r="J5" s="7">
        <v>2019</v>
      </c>
      <c r="K5" s="7">
        <v>2020</v>
      </c>
      <c r="L5" s="7">
        <v>2021</v>
      </c>
      <c r="M5" s="6">
        <v>2022</v>
      </c>
    </row>
    <row r="6" spans="1:13" x14ac:dyDescent="0.35">
      <c r="A6" s="1" t="s">
        <v>2</v>
      </c>
      <c r="B6" s="4">
        <v>452051015707</v>
      </c>
      <c r="C6" s="4">
        <v>414812374747</v>
      </c>
      <c r="D6" s="4">
        <v>583486768871</v>
      </c>
      <c r="E6" s="4">
        <v>557213186758</v>
      </c>
      <c r="F6" s="4">
        <v>68778524408</v>
      </c>
      <c r="G6" s="4">
        <v>67337604159</v>
      </c>
      <c r="H6" s="4">
        <v>51740992380</v>
      </c>
      <c r="I6" s="4">
        <v>48461373170</v>
      </c>
      <c r="J6" s="10">
        <f>(B6/F6)</f>
        <v>6.5725605426687448</v>
      </c>
      <c r="K6" s="10">
        <f>(C6/G6)</f>
        <v>6.1601890938609865</v>
      </c>
      <c r="L6" s="10">
        <f t="shared" ref="K6:M21" si="0">(D6/H6)</f>
        <v>11.277069534842193</v>
      </c>
      <c r="M6" s="10">
        <f>(E6/I6)</f>
        <v>11.498089102909338</v>
      </c>
    </row>
    <row r="7" spans="1:13" x14ac:dyDescent="0.35">
      <c r="A7" s="1"/>
      <c r="B7" s="4"/>
      <c r="C7" s="4"/>
      <c r="D7" s="4"/>
      <c r="E7" s="4"/>
      <c r="F7" s="4"/>
      <c r="G7" s="4"/>
      <c r="H7" s="4"/>
      <c r="I7" s="4"/>
      <c r="J7" s="10" t="e">
        <f t="shared" ref="J7:M24" si="1">(B7/F7)</f>
        <v>#DIV/0!</v>
      </c>
      <c r="K7" s="10" t="e">
        <f t="shared" si="0"/>
        <v>#DIV/0!</v>
      </c>
      <c r="L7" s="10" t="e">
        <f t="shared" si="0"/>
        <v>#DIV/0!</v>
      </c>
      <c r="M7" s="10" t="e">
        <f t="shared" si="0"/>
        <v>#DIV/0!</v>
      </c>
    </row>
    <row r="8" spans="1:13" x14ac:dyDescent="0.35">
      <c r="A8" s="1"/>
      <c r="B8" s="4"/>
      <c r="C8" s="4"/>
      <c r="D8" s="4"/>
      <c r="E8" s="4"/>
      <c r="F8" s="4"/>
      <c r="G8" s="4"/>
      <c r="H8" s="4"/>
      <c r="I8" s="4"/>
      <c r="J8" s="10" t="e">
        <f t="shared" si="1"/>
        <v>#DIV/0!</v>
      </c>
      <c r="K8" s="10" t="e">
        <f t="shared" si="0"/>
        <v>#DIV/0!</v>
      </c>
      <c r="L8" s="10" t="e">
        <f t="shared" si="0"/>
        <v>#DIV/0!</v>
      </c>
      <c r="M8" s="10" t="e">
        <f t="shared" si="0"/>
        <v>#DIV/0!</v>
      </c>
    </row>
    <row r="9" spans="1:13" x14ac:dyDescent="0.35">
      <c r="A9" s="1"/>
      <c r="B9" s="4"/>
      <c r="C9" s="4"/>
      <c r="D9" s="4"/>
      <c r="E9" s="4"/>
      <c r="F9" s="4"/>
      <c r="G9" s="4"/>
      <c r="H9" s="4"/>
      <c r="I9" s="4"/>
      <c r="J9" s="10" t="e">
        <f t="shared" si="1"/>
        <v>#DIV/0!</v>
      </c>
      <c r="K9" s="10" t="e">
        <f t="shared" si="0"/>
        <v>#DIV/0!</v>
      </c>
      <c r="L9" s="10" t="e">
        <f t="shared" si="0"/>
        <v>#DIV/0!</v>
      </c>
      <c r="M9" s="10" t="e">
        <f t="shared" si="0"/>
        <v>#DIV/0!</v>
      </c>
    </row>
    <row r="10" spans="1:13" x14ac:dyDescent="0.35">
      <c r="A10" s="1"/>
      <c r="B10" s="4"/>
      <c r="C10" s="4"/>
      <c r="D10" s="4"/>
      <c r="E10" s="4"/>
      <c r="F10" s="4"/>
      <c r="G10" s="4"/>
      <c r="H10" s="4"/>
      <c r="I10" s="4"/>
      <c r="J10" s="10" t="e">
        <f t="shared" si="1"/>
        <v>#DIV/0!</v>
      </c>
      <c r="K10" s="10" t="e">
        <f t="shared" si="0"/>
        <v>#DIV/0!</v>
      </c>
      <c r="L10" s="10" t="e">
        <f t="shared" si="0"/>
        <v>#DIV/0!</v>
      </c>
      <c r="M10" s="10" t="e">
        <f t="shared" si="0"/>
        <v>#DIV/0!</v>
      </c>
    </row>
    <row r="11" spans="1:13" x14ac:dyDescent="0.35">
      <c r="A11" s="1"/>
      <c r="B11" s="4"/>
      <c r="C11" s="4"/>
      <c r="D11" s="4"/>
      <c r="E11" s="4"/>
      <c r="F11" s="4"/>
      <c r="G11" s="4"/>
      <c r="H11" s="4"/>
      <c r="I11" s="4"/>
      <c r="J11" s="10" t="e">
        <f t="shared" si="1"/>
        <v>#DIV/0!</v>
      </c>
      <c r="K11" s="10" t="e">
        <f t="shared" si="0"/>
        <v>#DIV/0!</v>
      </c>
      <c r="L11" s="10" t="e">
        <f t="shared" si="0"/>
        <v>#DIV/0!</v>
      </c>
      <c r="M11" s="10" t="e">
        <f t="shared" si="0"/>
        <v>#DIV/0!</v>
      </c>
    </row>
    <row r="12" spans="1:13" x14ac:dyDescent="0.35">
      <c r="A12" s="1"/>
      <c r="B12" s="4"/>
      <c r="C12" s="4"/>
      <c r="D12" s="4"/>
      <c r="E12" s="4"/>
      <c r="F12" s="4"/>
      <c r="G12" s="4"/>
      <c r="H12" s="4"/>
      <c r="I12" s="4"/>
      <c r="J12" s="10" t="e">
        <f t="shared" si="1"/>
        <v>#DIV/0!</v>
      </c>
      <c r="K12" s="10" t="e">
        <f t="shared" si="0"/>
        <v>#DIV/0!</v>
      </c>
      <c r="L12" s="10" t="e">
        <f t="shared" si="0"/>
        <v>#DIV/0!</v>
      </c>
      <c r="M12" s="10" t="e">
        <f t="shared" si="0"/>
        <v>#DIV/0!</v>
      </c>
    </row>
    <row r="13" spans="1:13" x14ac:dyDescent="0.35">
      <c r="A13" s="1"/>
      <c r="B13" s="4"/>
      <c r="C13" s="4"/>
      <c r="D13" s="4"/>
      <c r="E13" s="4"/>
      <c r="F13" s="4"/>
      <c r="G13" s="4"/>
      <c r="H13" s="4"/>
      <c r="I13" s="4"/>
      <c r="J13" s="10" t="e">
        <f t="shared" si="1"/>
        <v>#DIV/0!</v>
      </c>
      <c r="K13" s="10" t="e">
        <f t="shared" si="0"/>
        <v>#DIV/0!</v>
      </c>
      <c r="L13" s="10" t="e">
        <f t="shared" si="0"/>
        <v>#DIV/0!</v>
      </c>
      <c r="M13" s="10" t="e">
        <f t="shared" si="0"/>
        <v>#DIV/0!</v>
      </c>
    </row>
    <row r="14" spans="1:13" x14ac:dyDescent="0.35">
      <c r="A14" s="1"/>
      <c r="B14" s="4"/>
      <c r="C14" s="4"/>
      <c r="D14" s="4"/>
      <c r="E14" s="4"/>
      <c r="F14" s="4"/>
      <c r="G14" s="4"/>
      <c r="H14" s="4"/>
      <c r="I14" s="4"/>
      <c r="J14" s="10" t="e">
        <f t="shared" si="1"/>
        <v>#DIV/0!</v>
      </c>
      <c r="K14" s="10" t="e">
        <f t="shared" si="0"/>
        <v>#DIV/0!</v>
      </c>
      <c r="L14" s="10" t="e">
        <f t="shared" si="0"/>
        <v>#DIV/0!</v>
      </c>
      <c r="M14" s="10" t="e">
        <f t="shared" si="0"/>
        <v>#DIV/0!</v>
      </c>
    </row>
    <row r="15" spans="1:13" x14ac:dyDescent="0.35">
      <c r="A15" s="1"/>
      <c r="B15" s="4"/>
      <c r="C15" s="4"/>
      <c r="D15" s="4"/>
      <c r="E15" s="4"/>
      <c r="F15" s="4"/>
      <c r="G15" s="4"/>
      <c r="H15" s="4"/>
      <c r="I15" s="4"/>
      <c r="J15" s="10" t="e">
        <f t="shared" si="1"/>
        <v>#DIV/0!</v>
      </c>
      <c r="K15" s="10" t="e">
        <f t="shared" si="0"/>
        <v>#DIV/0!</v>
      </c>
      <c r="L15" s="10" t="e">
        <f t="shared" si="0"/>
        <v>#DIV/0!</v>
      </c>
      <c r="M15" s="10" t="e">
        <f t="shared" si="0"/>
        <v>#DIV/0!</v>
      </c>
    </row>
    <row r="16" spans="1:13" x14ac:dyDescent="0.35">
      <c r="A16" s="1"/>
      <c r="B16" s="4"/>
      <c r="C16" s="4"/>
      <c r="D16" s="4"/>
      <c r="E16" s="4"/>
      <c r="F16" s="4"/>
      <c r="G16" s="4"/>
      <c r="H16" s="4"/>
      <c r="I16" s="4"/>
      <c r="J16" s="10" t="e">
        <f t="shared" si="1"/>
        <v>#DIV/0!</v>
      </c>
      <c r="K16" s="10" t="e">
        <f t="shared" si="0"/>
        <v>#DIV/0!</v>
      </c>
      <c r="L16" s="10" t="e">
        <f t="shared" si="0"/>
        <v>#DIV/0!</v>
      </c>
      <c r="M16" s="10" t="e">
        <f t="shared" si="0"/>
        <v>#DIV/0!</v>
      </c>
    </row>
    <row r="17" spans="1:13" x14ac:dyDescent="0.35">
      <c r="A17" s="1"/>
      <c r="B17" s="4"/>
      <c r="C17" s="4"/>
      <c r="D17" s="4"/>
      <c r="E17" s="4"/>
      <c r="F17" s="4"/>
      <c r="G17" s="4"/>
      <c r="H17" s="4"/>
      <c r="I17" s="4"/>
      <c r="J17" s="10" t="e">
        <f t="shared" si="1"/>
        <v>#DIV/0!</v>
      </c>
      <c r="K17" s="10" t="e">
        <f t="shared" si="0"/>
        <v>#DIV/0!</v>
      </c>
      <c r="L17" s="10" t="e">
        <f t="shared" si="0"/>
        <v>#DIV/0!</v>
      </c>
      <c r="M17" s="10" t="e">
        <f t="shared" si="0"/>
        <v>#DIV/0!</v>
      </c>
    </row>
    <row r="18" spans="1:13" x14ac:dyDescent="0.35">
      <c r="A18" s="1"/>
      <c r="B18" s="4"/>
      <c r="C18" s="4"/>
      <c r="D18" s="4"/>
      <c r="E18" s="4"/>
      <c r="F18" s="4"/>
      <c r="G18" s="4"/>
      <c r="H18" s="4"/>
      <c r="I18" s="4"/>
      <c r="J18" s="10" t="e">
        <f t="shared" si="1"/>
        <v>#DIV/0!</v>
      </c>
      <c r="K18" s="10" t="e">
        <f t="shared" si="0"/>
        <v>#DIV/0!</v>
      </c>
      <c r="L18" s="10" t="e">
        <f t="shared" si="0"/>
        <v>#DIV/0!</v>
      </c>
      <c r="M18" s="10" t="e">
        <f t="shared" si="0"/>
        <v>#DIV/0!</v>
      </c>
    </row>
    <row r="19" spans="1:13" x14ac:dyDescent="0.35">
      <c r="A19" s="1"/>
      <c r="B19" s="4"/>
      <c r="C19" s="4"/>
      <c r="D19" s="4"/>
      <c r="E19" s="4"/>
      <c r="F19" s="4"/>
      <c r="G19" s="4"/>
      <c r="H19" s="4"/>
      <c r="I19" s="4"/>
      <c r="J19" s="10" t="e">
        <f t="shared" si="1"/>
        <v>#DIV/0!</v>
      </c>
      <c r="K19" s="10" t="e">
        <f t="shared" si="0"/>
        <v>#DIV/0!</v>
      </c>
      <c r="L19" s="10" t="e">
        <f t="shared" si="0"/>
        <v>#DIV/0!</v>
      </c>
      <c r="M19" s="10" t="e">
        <f t="shared" si="0"/>
        <v>#DIV/0!</v>
      </c>
    </row>
    <row r="20" spans="1:13" x14ac:dyDescent="0.35">
      <c r="A20" s="1"/>
      <c r="B20" s="4"/>
      <c r="C20" s="4"/>
      <c r="D20" s="4"/>
      <c r="E20" s="4"/>
      <c r="F20" s="4"/>
      <c r="G20" s="4"/>
      <c r="H20" s="4"/>
      <c r="I20" s="4"/>
      <c r="J20" s="10" t="e">
        <f t="shared" si="1"/>
        <v>#DIV/0!</v>
      </c>
      <c r="K20" s="10" t="e">
        <f t="shared" si="0"/>
        <v>#DIV/0!</v>
      </c>
      <c r="L20" s="10" t="e">
        <f t="shared" si="0"/>
        <v>#DIV/0!</v>
      </c>
      <c r="M20" s="10" t="e">
        <f t="shared" si="0"/>
        <v>#DIV/0!</v>
      </c>
    </row>
    <row r="21" spans="1:13" x14ac:dyDescent="0.35">
      <c r="A21" s="1"/>
      <c r="B21" s="4"/>
      <c r="C21" s="4"/>
      <c r="D21" s="4"/>
      <c r="E21" s="4"/>
      <c r="F21" s="4"/>
      <c r="G21" s="4"/>
      <c r="H21" s="4"/>
      <c r="I21" s="4"/>
      <c r="J21" s="10" t="e">
        <f t="shared" si="1"/>
        <v>#DIV/0!</v>
      </c>
      <c r="K21" s="10" t="e">
        <f t="shared" si="0"/>
        <v>#DIV/0!</v>
      </c>
      <c r="L21" s="10" t="e">
        <f t="shared" si="0"/>
        <v>#DIV/0!</v>
      </c>
      <c r="M21" s="10" t="e">
        <f t="shared" si="0"/>
        <v>#DIV/0!</v>
      </c>
    </row>
    <row r="22" spans="1:13" x14ac:dyDescent="0.35">
      <c r="A22" s="1"/>
      <c r="B22" s="4"/>
      <c r="C22" s="4"/>
      <c r="D22" s="4"/>
      <c r="E22" s="4"/>
      <c r="F22" s="4"/>
      <c r="G22" s="4"/>
      <c r="H22" s="4"/>
      <c r="I22" s="4"/>
      <c r="J22" s="10" t="e">
        <f t="shared" si="1"/>
        <v>#DIV/0!</v>
      </c>
      <c r="K22" s="10" t="e">
        <f t="shared" si="1"/>
        <v>#DIV/0!</v>
      </c>
      <c r="L22" s="10" t="e">
        <f t="shared" si="1"/>
        <v>#DIV/0!</v>
      </c>
      <c r="M22" s="10" t="e">
        <f t="shared" si="1"/>
        <v>#DIV/0!</v>
      </c>
    </row>
    <row r="23" spans="1:13" x14ac:dyDescent="0.35">
      <c r="A23" s="1"/>
      <c r="B23" s="4"/>
      <c r="C23" s="4"/>
      <c r="D23" s="4"/>
      <c r="E23" s="4"/>
      <c r="F23" s="4"/>
      <c r="G23" s="4"/>
      <c r="H23" s="4"/>
      <c r="I23" s="4"/>
      <c r="J23" s="10" t="e">
        <f t="shared" si="1"/>
        <v>#DIV/0!</v>
      </c>
      <c r="K23" s="10" t="e">
        <f t="shared" si="1"/>
        <v>#DIV/0!</v>
      </c>
      <c r="L23" s="10" t="e">
        <f t="shared" si="1"/>
        <v>#DIV/0!</v>
      </c>
      <c r="M23" s="10" t="e">
        <f t="shared" si="1"/>
        <v>#DIV/0!</v>
      </c>
    </row>
    <row r="24" spans="1:13" x14ac:dyDescent="0.35">
      <c r="A24" s="1"/>
      <c r="B24" s="4"/>
      <c r="C24" s="4"/>
      <c r="D24" s="4"/>
      <c r="E24" s="4"/>
      <c r="F24" s="4"/>
      <c r="G24" s="4"/>
      <c r="H24" s="4"/>
      <c r="I24" s="4"/>
      <c r="J24" s="10" t="e">
        <f t="shared" si="1"/>
        <v>#DIV/0!</v>
      </c>
      <c r="K24" s="10" t="e">
        <f t="shared" si="1"/>
        <v>#DIV/0!</v>
      </c>
      <c r="L24" s="10" t="e">
        <f t="shared" si="1"/>
        <v>#DIV/0!</v>
      </c>
      <c r="M24" s="10" t="e">
        <f t="shared" si="1"/>
        <v>#DIV/0!</v>
      </c>
    </row>
    <row r="25" spans="1:13" x14ac:dyDescent="0.35">
      <c r="J25" s="9"/>
      <c r="K25" s="9"/>
      <c r="L25" s="9"/>
      <c r="M25" s="9"/>
    </row>
    <row r="26" spans="1:13" x14ac:dyDescent="0.35">
      <c r="J26" s="9"/>
      <c r="K26" s="9"/>
      <c r="L26" s="9"/>
      <c r="M26" s="9"/>
    </row>
  </sheetData>
  <mergeCells count="4">
    <mergeCell ref="A4:A5"/>
    <mergeCell ref="B4:E4"/>
    <mergeCell ref="F4:I4"/>
    <mergeCell ref="J4:M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A8909-6966-4351-8BCA-860C1C60D3D1}">
  <dimension ref="A1:M26"/>
  <sheetViews>
    <sheetView tabSelected="1" zoomScale="70" zoomScaleNormal="70" workbookViewId="0">
      <selection activeCell="M6" sqref="M6"/>
    </sheetView>
  </sheetViews>
  <sheetFormatPr defaultRowHeight="14.5" x14ac:dyDescent="0.35"/>
  <cols>
    <col min="1" max="1" width="35.26953125" customWidth="1"/>
    <col min="2" max="9" width="20.6328125" customWidth="1"/>
  </cols>
  <sheetData>
    <row r="1" spans="1:13" x14ac:dyDescent="0.35">
      <c r="A1" t="s">
        <v>21</v>
      </c>
    </row>
    <row r="2" spans="1:13" x14ac:dyDescent="0.35">
      <c r="A2" t="s">
        <v>19</v>
      </c>
    </row>
    <row r="4" spans="1:13" x14ac:dyDescent="0.35">
      <c r="A4" s="159" t="s">
        <v>3</v>
      </c>
      <c r="B4" s="161" t="s">
        <v>20</v>
      </c>
      <c r="C4" s="161"/>
      <c r="D4" s="161"/>
      <c r="E4" s="161"/>
      <c r="F4" s="156" t="s">
        <v>17</v>
      </c>
      <c r="G4" s="157"/>
      <c r="H4" s="157"/>
      <c r="I4" s="158"/>
      <c r="J4" s="156" t="s">
        <v>15</v>
      </c>
      <c r="K4" s="157"/>
      <c r="L4" s="157"/>
      <c r="M4" s="158"/>
    </row>
    <row r="5" spans="1:13" x14ac:dyDescent="0.35">
      <c r="A5" s="160"/>
      <c r="B5" s="2">
        <v>2019</v>
      </c>
      <c r="C5" s="2">
        <v>2020</v>
      </c>
      <c r="D5" s="2">
        <v>2021</v>
      </c>
      <c r="E5" s="3">
        <v>2022</v>
      </c>
      <c r="F5" s="7">
        <v>2019</v>
      </c>
      <c r="G5" s="7">
        <v>2020</v>
      </c>
      <c r="H5" s="7">
        <v>2021</v>
      </c>
      <c r="I5" s="6">
        <v>2022</v>
      </c>
      <c r="J5" s="7">
        <v>2019</v>
      </c>
      <c r="K5" s="7">
        <v>2020</v>
      </c>
      <c r="L5" s="7">
        <v>2021</v>
      </c>
      <c r="M5" s="6">
        <v>2022</v>
      </c>
    </row>
    <row r="6" spans="1:13" x14ac:dyDescent="0.35">
      <c r="A6" s="1" t="s">
        <v>2</v>
      </c>
      <c r="B6" s="4">
        <v>222578845838</v>
      </c>
      <c r="C6" s="4">
        <v>176229181797</v>
      </c>
      <c r="D6" s="4">
        <v>193553917314</v>
      </c>
      <c r="E6" s="4">
        <v>66644695821</v>
      </c>
      <c r="F6" s="4">
        <v>68778524408</v>
      </c>
      <c r="G6" s="4">
        <v>67337604159</v>
      </c>
      <c r="H6" s="4">
        <v>51740992380</v>
      </c>
      <c r="I6" s="4">
        <v>48461373170</v>
      </c>
      <c r="J6" s="10">
        <f>(B6/F6)</f>
        <v>3.2361677973438852</v>
      </c>
      <c r="K6" s="10">
        <f t="shared" ref="K6:M21" si="0">(C6/G6)</f>
        <v>2.6170990785606398</v>
      </c>
      <c r="L6" s="10">
        <f t="shared" si="0"/>
        <v>3.7408234440593464</v>
      </c>
      <c r="M6" s="10">
        <f>(E6/I6)</f>
        <v>1.3752126995496772</v>
      </c>
    </row>
    <row r="7" spans="1:13" x14ac:dyDescent="0.35">
      <c r="A7" s="1"/>
      <c r="B7" s="4"/>
      <c r="C7" s="4"/>
      <c r="D7" s="4"/>
      <c r="E7" s="4"/>
      <c r="F7" s="4"/>
      <c r="G7" s="4"/>
      <c r="H7" s="4"/>
      <c r="I7" s="4"/>
      <c r="J7" s="10" t="e">
        <f t="shared" ref="J7:M24" si="1">(B7/F7)</f>
        <v>#DIV/0!</v>
      </c>
      <c r="K7" s="10" t="e">
        <f t="shared" si="0"/>
        <v>#DIV/0!</v>
      </c>
      <c r="L7" s="10" t="e">
        <f t="shared" si="0"/>
        <v>#DIV/0!</v>
      </c>
      <c r="M7" s="10" t="e">
        <f t="shared" si="0"/>
        <v>#DIV/0!</v>
      </c>
    </row>
    <row r="8" spans="1:13" x14ac:dyDescent="0.35">
      <c r="A8" s="1"/>
      <c r="B8" s="4"/>
      <c r="C8" s="4"/>
      <c r="D8" s="4"/>
      <c r="E8" s="4"/>
      <c r="F8" s="4"/>
      <c r="G8" s="4"/>
      <c r="H8" s="4"/>
      <c r="I8" s="4"/>
      <c r="J8" s="10" t="e">
        <f t="shared" si="1"/>
        <v>#DIV/0!</v>
      </c>
      <c r="K8" s="10" t="e">
        <f t="shared" si="0"/>
        <v>#DIV/0!</v>
      </c>
      <c r="L8" s="10" t="e">
        <f t="shared" si="0"/>
        <v>#DIV/0!</v>
      </c>
      <c r="M8" s="10" t="e">
        <f t="shared" si="0"/>
        <v>#DIV/0!</v>
      </c>
    </row>
    <row r="9" spans="1:13" x14ac:dyDescent="0.35">
      <c r="A9" s="1"/>
      <c r="B9" s="4"/>
      <c r="C9" s="4"/>
      <c r="D9" s="4"/>
      <c r="E9" s="4"/>
      <c r="F9" s="4"/>
      <c r="G9" s="4"/>
      <c r="H9" s="4"/>
      <c r="I9" s="4"/>
      <c r="J9" s="10" t="e">
        <f t="shared" si="1"/>
        <v>#DIV/0!</v>
      </c>
      <c r="K9" s="10" t="e">
        <f t="shared" si="0"/>
        <v>#DIV/0!</v>
      </c>
      <c r="L9" s="10" t="e">
        <f t="shared" si="0"/>
        <v>#DIV/0!</v>
      </c>
      <c r="M9" s="10" t="e">
        <f t="shared" si="0"/>
        <v>#DIV/0!</v>
      </c>
    </row>
    <row r="10" spans="1:13" x14ac:dyDescent="0.35">
      <c r="A10" s="1"/>
      <c r="B10" s="4"/>
      <c r="C10" s="4"/>
      <c r="D10" s="4"/>
      <c r="E10" s="4"/>
      <c r="F10" s="4"/>
      <c r="G10" s="4"/>
      <c r="H10" s="4"/>
      <c r="I10" s="4"/>
      <c r="J10" s="10" t="e">
        <f t="shared" si="1"/>
        <v>#DIV/0!</v>
      </c>
      <c r="K10" s="10" t="e">
        <f t="shared" si="0"/>
        <v>#DIV/0!</v>
      </c>
      <c r="L10" s="10" t="e">
        <f t="shared" si="0"/>
        <v>#DIV/0!</v>
      </c>
      <c r="M10" s="10" t="e">
        <f t="shared" si="0"/>
        <v>#DIV/0!</v>
      </c>
    </row>
    <row r="11" spans="1:13" x14ac:dyDescent="0.35">
      <c r="A11" s="1"/>
      <c r="B11" s="4"/>
      <c r="C11" s="4"/>
      <c r="D11" s="4"/>
      <c r="E11" s="4"/>
      <c r="F11" s="4"/>
      <c r="G11" s="4"/>
      <c r="H11" s="4"/>
      <c r="I11" s="4"/>
      <c r="J11" s="10" t="e">
        <f t="shared" si="1"/>
        <v>#DIV/0!</v>
      </c>
      <c r="K11" s="10" t="e">
        <f t="shared" si="0"/>
        <v>#DIV/0!</v>
      </c>
      <c r="L11" s="10" t="e">
        <f t="shared" si="0"/>
        <v>#DIV/0!</v>
      </c>
      <c r="M11" s="10" t="e">
        <f t="shared" si="0"/>
        <v>#DIV/0!</v>
      </c>
    </row>
    <row r="12" spans="1:13" x14ac:dyDescent="0.35">
      <c r="A12" s="1"/>
      <c r="B12" s="4"/>
      <c r="C12" s="4"/>
      <c r="D12" s="4"/>
      <c r="E12" s="4"/>
      <c r="F12" s="4"/>
      <c r="G12" s="4"/>
      <c r="H12" s="4"/>
      <c r="I12" s="4"/>
      <c r="J12" s="10" t="e">
        <f t="shared" si="1"/>
        <v>#DIV/0!</v>
      </c>
      <c r="K12" s="10" t="e">
        <f t="shared" si="0"/>
        <v>#DIV/0!</v>
      </c>
      <c r="L12" s="10" t="e">
        <f t="shared" si="0"/>
        <v>#DIV/0!</v>
      </c>
      <c r="M12" s="10" t="e">
        <f t="shared" si="0"/>
        <v>#DIV/0!</v>
      </c>
    </row>
    <row r="13" spans="1:13" x14ac:dyDescent="0.35">
      <c r="A13" s="1"/>
      <c r="B13" s="4"/>
      <c r="C13" s="4"/>
      <c r="D13" s="4"/>
      <c r="E13" s="4"/>
      <c r="F13" s="4"/>
      <c r="G13" s="4"/>
      <c r="H13" s="4"/>
      <c r="I13" s="4"/>
      <c r="J13" s="10" t="e">
        <f t="shared" si="1"/>
        <v>#DIV/0!</v>
      </c>
      <c r="K13" s="10" t="e">
        <f t="shared" si="0"/>
        <v>#DIV/0!</v>
      </c>
      <c r="L13" s="10" t="e">
        <f t="shared" si="0"/>
        <v>#DIV/0!</v>
      </c>
      <c r="M13" s="10" t="e">
        <f t="shared" si="0"/>
        <v>#DIV/0!</v>
      </c>
    </row>
    <row r="14" spans="1:13" x14ac:dyDescent="0.35">
      <c r="A14" s="1"/>
      <c r="B14" s="4"/>
      <c r="C14" s="4"/>
      <c r="D14" s="4"/>
      <c r="E14" s="4"/>
      <c r="F14" s="4"/>
      <c r="G14" s="4"/>
      <c r="H14" s="4"/>
      <c r="I14" s="4"/>
      <c r="J14" s="10" t="e">
        <f t="shared" si="1"/>
        <v>#DIV/0!</v>
      </c>
      <c r="K14" s="10" t="e">
        <f t="shared" si="0"/>
        <v>#DIV/0!</v>
      </c>
      <c r="L14" s="10" t="e">
        <f t="shared" si="0"/>
        <v>#DIV/0!</v>
      </c>
      <c r="M14" s="10" t="e">
        <f t="shared" si="0"/>
        <v>#DIV/0!</v>
      </c>
    </row>
    <row r="15" spans="1:13" x14ac:dyDescent="0.35">
      <c r="A15" s="1"/>
      <c r="B15" s="4"/>
      <c r="C15" s="4"/>
      <c r="D15" s="4"/>
      <c r="E15" s="4"/>
      <c r="F15" s="4"/>
      <c r="G15" s="4"/>
      <c r="H15" s="4"/>
      <c r="I15" s="4"/>
      <c r="J15" s="10" t="e">
        <f t="shared" si="1"/>
        <v>#DIV/0!</v>
      </c>
      <c r="K15" s="10" t="e">
        <f t="shared" si="0"/>
        <v>#DIV/0!</v>
      </c>
      <c r="L15" s="10" t="e">
        <f t="shared" si="0"/>
        <v>#DIV/0!</v>
      </c>
      <c r="M15" s="10" t="e">
        <f t="shared" si="0"/>
        <v>#DIV/0!</v>
      </c>
    </row>
    <row r="16" spans="1:13" x14ac:dyDescent="0.35">
      <c r="A16" s="1"/>
      <c r="B16" s="4"/>
      <c r="C16" s="4"/>
      <c r="D16" s="4"/>
      <c r="E16" s="4"/>
      <c r="F16" s="4"/>
      <c r="G16" s="4"/>
      <c r="H16" s="4"/>
      <c r="I16" s="4"/>
      <c r="J16" s="10" t="e">
        <f t="shared" si="1"/>
        <v>#DIV/0!</v>
      </c>
      <c r="K16" s="10" t="e">
        <f t="shared" si="0"/>
        <v>#DIV/0!</v>
      </c>
      <c r="L16" s="10" t="e">
        <f t="shared" si="0"/>
        <v>#DIV/0!</v>
      </c>
      <c r="M16" s="10" t="e">
        <f t="shared" si="0"/>
        <v>#DIV/0!</v>
      </c>
    </row>
    <row r="17" spans="1:13" x14ac:dyDescent="0.35">
      <c r="A17" s="1"/>
      <c r="B17" s="4"/>
      <c r="C17" s="4"/>
      <c r="D17" s="4"/>
      <c r="E17" s="4"/>
      <c r="F17" s="4"/>
      <c r="G17" s="4"/>
      <c r="H17" s="4"/>
      <c r="I17" s="4"/>
      <c r="J17" s="10" t="e">
        <f t="shared" si="1"/>
        <v>#DIV/0!</v>
      </c>
      <c r="K17" s="10" t="e">
        <f t="shared" si="0"/>
        <v>#DIV/0!</v>
      </c>
      <c r="L17" s="10" t="e">
        <f t="shared" si="0"/>
        <v>#DIV/0!</v>
      </c>
      <c r="M17" s="10" t="e">
        <f t="shared" si="0"/>
        <v>#DIV/0!</v>
      </c>
    </row>
    <row r="18" spans="1:13" x14ac:dyDescent="0.35">
      <c r="A18" s="1"/>
      <c r="B18" s="4"/>
      <c r="C18" s="4"/>
      <c r="D18" s="4"/>
      <c r="E18" s="4"/>
      <c r="F18" s="4"/>
      <c r="G18" s="4"/>
      <c r="H18" s="4"/>
      <c r="I18" s="4"/>
      <c r="J18" s="10" t="e">
        <f t="shared" si="1"/>
        <v>#DIV/0!</v>
      </c>
      <c r="K18" s="10" t="e">
        <f t="shared" si="0"/>
        <v>#DIV/0!</v>
      </c>
      <c r="L18" s="10" t="e">
        <f t="shared" si="0"/>
        <v>#DIV/0!</v>
      </c>
      <c r="M18" s="10" t="e">
        <f t="shared" si="0"/>
        <v>#DIV/0!</v>
      </c>
    </row>
    <row r="19" spans="1:13" x14ac:dyDescent="0.35">
      <c r="A19" s="1"/>
      <c r="B19" s="4"/>
      <c r="C19" s="4"/>
      <c r="D19" s="4"/>
      <c r="E19" s="4"/>
      <c r="F19" s="4"/>
      <c r="G19" s="4"/>
      <c r="H19" s="4"/>
      <c r="I19" s="4"/>
      <c r="J19" s="10" t="e">
        <f t="shared" si="1"/>
        <v>#DIV/0!</v>
      </c>
      <c r="K19" s="10" t="e">
        <f t="shared" si="0"/>
        <v>#DIV/0!</v>
      </c>
      <c r="L19" s="10" t="e">
        <f t="shared" si="0"/>
        <v>#DIV/0!</v>
      </c>
      <c r="M19" s="10" t="e">
        <f t="shared" si="0"/>
        <v>#DIV/0!</v>
      </c>
    </row>
    <row r="20" spans="1:13" x14ac:dyDescent="0.35">
      <c r="A20" s="1"/>
      <c r="B20" s="4"/>
      <c r="C20" s="4"/>
      <c r="D20" s="4"/>
      <c r="E20" s="4"/>
      <c r="F20" s="4"/>
      <c r="G20" s="4"/>
      <c r="H20" s="4"/>
      <c r="I20" s="4"/>
      <c r="J20" s="10" t="e">
        <f t="shared" si="1"/>
        <v>#DIV/0!</v>
      </c>
      <c r="K20" s="10" t="e">
        <f t="shared" si="0"/>
        <v>#DIV/0!</v>
      </c>
      <c r="L20" s="10" t="e">
        <f t="shared" si="0"/>
        <v>#DIV/0!</v>
      </c>
      <c r="M20" s="10" t="e">
        <f t="shared" si="0"/>
        <v>#DIV/0!</v>
      </c>
    </row>
    <row r="21" spans="1:13" x14ac:dyDescent="0.35">
      <c r="A21" s="1"/>
      <c r="B21" s="4"/>
      <c r="C21" s="4"/>
      <c r="D21" s="4"/>
      <c r="E21" s="4"/>
      <c r="F21" s="4"/>
      <c r="G21" s="4"/>
      <c r="H21" s="4"/>
      <c r="I21" s="4"/>
      <c r="J21" s="10" t="e">
        <f t="shared" si="1"/>
        <v>#DIV/0!</v>
      </c>
      <c r="K21" s="10" t="e">
        <f t="shared" si="0"/>
        <v>#DIV/0!</v>
      </c>
      <c r="L21" s="10" t="e">
        <f t="shared" si="0"/>
        <v>#DIV/0!</v>
      </c>
      <c r="M21" s="10" t="e">
        <f t="shared" si="0"/>
        <v>#DIV/0!</v>
      </c>
    </row>
    <row r="22" spans="1:13" x14ac:dyDescent="0.35">
      <c r="A22" s="1"/>
      <c r="B22" s="4"/>
      <c r="C22" s="4"/>
      <c r="D22" s="4"/>
      <c r="E22" s="4"/>
      <c r="F22" s="4"/>
      <c r="G22" s="4"/>
      <c r="H22" s="4"/>
      <c r="I22" s="4"/>
      <c r="J22" s="10" t="e">
        <f t="shared" si="1"/>
        <v>#DIV/0!</v>
      </c>
      <c r="K22" s="10" t="e">
        <f t="shared" si="1"/>
        <v>#DIV/0!</v>
      </c>
      <c r="L22" s="10" t="e">
        <f t="shared" si="1"/>
        <v>#DIV/0!</v>
      </c>
      <c r="M22" s="10" t="e">
        <f t="shared" si="1"/>
        <v>#DIV/0!</v>
      </c>
    </row>
    <row r="23" spans="1:13" x14ac:dyDescent="0.35">
      <c r="A23" s="1"/>
      <c r="B23" s="4"/>
      <c r="C23" s="4"/>
      <c r="D23" s="4"/>
      <c r="E23" s="4"/>
      <c r="F23" s="4"/>
      <c r="G23" s="4"/>
      <c r="H23" s="4"/>
      <c r="I23" s="4"/>
      <c r="J23" s="10" t="e">
        <f t="shared" si="1"/>
        <v>#DIV/0!</v>
      </c>
      <c r="K23" s="10" t="e">
        <f t="shared" si="1"/>
        <v>#DIV/0!</v>
      </c>
      <c r="L23" s="10" t="e">
        <f t="shared" si="1"/>
        <v>#DIV/0!</v>
      </c>
      <c r="M23" s="10" t="e">
        <f t="shared" si="1"/>
        <v>#DIV/0!</v>
      </c>
    </row>
    <row r="24" spans="1:13" x14ac:dyDescent="0.35">
      <c r="A24" s="1"/>
      <c r="B24" s="4"/>
      <c r="C24" s="4"/>
      <c r="D24" s="4"/>
      <c r="E24" s="4"/>
      <c r="F24" s="4"/>
      <c r="G24" s="4"/>
      <c r="H24" s="4"/>
      <c r="I24" s="4"/>
      <c r="J24" s="10" t="e">
        <f t="shared" si="1"/>
        <v>#DIV/0!</v>
      </c>
      <c r="K24" s="10" t="e">
        <f t="shared" si="1"/>
        <v>#DIV/0!</v>
      </c>
      <c r="L24" s="10" t="e">
        <f t="shared" si="1"/>
        <v>#DIV/0!</v>
      </c>
      <c r="M24" s="10" t="e">
        <f t="shared" si="1"/>
        <v>#DIV/0!</v>
      </c>
    </row>
    <row r="25" spans="1:13" x14ac:dyDescent="0.35">
      <c r="J25" s="9"/>
      <c r="K25" s="9"/>
      <c r="L25" s="9"/>
      <c r="M25" s="9"/>
    </row>
    <row r="26" spans="1:13" x14ac:dyDescent="0.35">
      <c r="J26" s="9"/>
      <c r="K26" s="9"/>
      <c r="L26" s="9"/>
      <c r="M26" s="9"/>
    </row>
  </sheetData>
  <mergeCells count="4">
    <mergeCell ref="A4:A5"/>
    <mergeCell ref="B4:E4"/>
    <mergeCell ref="F4:I4"/>
    <mergeCell ref="J4:M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2825-4EE7-408B-9EF0-6356CE861E62}">
  <dimension ref="A1:M26"/>
  <sheetViews>
    <sheetView zoomScale="70" zoomScaleNormal="70" workbookViewId="0">
      <selection activeCell="J6" sqref="J6"/>
    </sheetView>
  </sheetViews>
  <sheetFormatPr defaultRowHeight="14.5" x14ac:dyDescent="0.35"/>
  <cols>
    <col min="1" max="1" width="35.26953125" customWidth="1"/>
    <col min="2" max="9" width="20.6328125" customWidth="1"/>
  </cols>
  <sheetData>
    <row r="1" spans="1:13" x14ac:dyDescent="0.35">
      <c r="A1" t="s">
        <v>22</v>
      </c>
    </row>
    <row r="2" spans="1:13" x14ac:dyDescent="0.35">
      <c r="A2" t="s">
        <v>26</v>
      </c>
    </row>
    <row r="4" spans="1:13" x14ac:dyDescent="0.35">
      <c r="A4" s="159" t="s">
        <v>3</v>
      </c>
      <c r="B4" s="161" t="s">
        <v>23</v>
      </c>
      <c r="C4" s="161"/>
      <c r="D4" s="161"/>
      <c r="E4" s="161"/>
      <c r="F4" s="156" t="s">
        <v>24</v>
      </c>
      <c r="G4" s="157"/>
      <c r="H4" s="157"/>
      <c r="I4" s="158"/>
      <c r="J4" s="156" t="s">
        <v>15</v>
      </c>
      <c r="K4" s="157"/>
      <c r="L4" s="157"/>
      <c r="M4" s="158"/>
    </row>
    <row r="5" spans="1:13" x14ac:dyDescent="0.35">
      <c r="A5" s="160"/>
      <c r="B5" s="2">
        <v>2019</v>
      </c>
      <c r="C5" s="2">
        <v>2020</v>
      </c>
      <c r="D5" s="2">
        <v>2021</v>
      </c>
      <c r="E5" s="3">
        <v>2022</v>
      </c>
      <c r="F5" s="7">
        <v>2019</v>
      </c>
      <c r="G5" s="7">
        <v>2020</v>
      </c>
      <c r="H5" s="7">
        <v>2021</v>
      </c>
      <c r="I5" s="6">
        <v>2022</v>
      </c>
      <c r="J5" s="7">
        <v>2019</v>
      </c>
      <c r="K5" s="7">
        <v>2020</v>
      </c>
      <c r="L5" s="7">
        <v>2021</v>
      </c>
      <c r="M5" s="6">
        <v>2022</v>
      </c>
    </row>
    <row r="6" spans="1:13" x14ac:dyDescent="0.35">
      <c r="A6" s="1" t="s">
        <v>2</v>
      </c>
      <c r="B6" s="4">
        <v>73317282186</v>
      </c>
      <c r="C6" s="4">
        <v>79224075465</v>
      </c>
      <c r="D6" s="4">
        <v>60924887890</v>
      </c>
      <c r="E6" s="4">
        <v>59083187154</v>
      </c>
      <c r="F6" s="4">
        <v>542805483072</v>
      </c>
      <c r="G6" s="4">
        <v>550063897667</v>
      </c>
      <c r="H6" s="4">
        <v>763011610843</v>
      </c>
      <c r="I6" s="4">
        <v>773407973533</v>
      </c>
      <c r="J6" s="8">
        <f>(B6/F6)*100%</f>
        <v>0.13507100512519121</v>
      </c>
      <c r="K6" s="8">
        <f t="shared" ref="K6:M6" si="0">(C6/G6)*100%</f>
        <v>0.1440270408601893</v>
      </c>
      <c r="L6" s="8">
        <f t="shared" si="0"/>
        <v>7.9847917153827067E-2</v>
      </c>
      <c r="M6" s="8">
        <f t="shared" si="0"/>
        <v>7.639329975368947E-2</v>
      </c>
    </row>
    <row r="7" spans="1:13" x14ac:dyDescent="0.35">
      <c r="A7" s="1"/>
      <c r="B7" s="4"/>
      <c r="C7" s="4"/>
      <c r="D7" s="4"/>
      <c r="E7" s="4"/>
      <c r="F7" s="4"/>
      <c r="G7" s="4"/>
      <c r="H7" s="4"/>
      <c r="I7" s="4"/>
      <c r="J7" s="8" t="e">
        <f t="shared" ref="J7:J24" si="1">(B7/F7)*100%</f>
        <v>#DIV/0!</v>
      </c>
      <c r="K7" s="8" t="e">
        <f t="shared" ref="K7:K24" si="2">(C7/G7)*100%</f>
        <v>#DIV/0!</v>
      </c>
      <c r="L7" s="8" t="e">
        <f t="shared" ref="L7:L24" si="3">(D7/H7)*100%</f>
        <v>#DIV/0!</v>
      </c>
      <c r="M7" s="8" t="e">
        <f t="shared" ref="M7:M24" si="4">(E7/I7)*100%</f>
        <v>#DIV/0!</v>
      </c>
    </row>
    <row r="8" spans="1:13" x14ac:dyDescent="0.35">
      <c r="A8" s="1"/>
      <c r="B8" s="4"/>
      <c r="C8" s="4"/>
      <c r="D8" s="4"/>
      <c r="E8" s="4"/>
      <c r="F8" s="4"/>
      <c r="G8" s="4"/>
      <c r="H8" s="4"/>
      <c r="I8" s="4"/>
      <c r="J8" s="8" t="e">
        <f t="shared" si="1"/>
        <v>#DIV/0!</v>
      </c>
      <c r="K8" s="8" t="e">
        <f t="shared" si="2"/>
        <v>#DIV/0!</v>
      </c>
      <c r="L8" s="8" t="e">
        <f t="shared" si="3"/>
        <v>#DIV/0!</v>
      </c>
      <c r="M8" s="8" t="e">
        <f t="shared" si="4"/>
        <v>#DIV/0!</v>
      </c>
    </row>
    <row r="9" spans="1:13" x14ac:dyDescent="0.35">
      <c r="A9" s="1"/>
      <c r="B9" s="4"/>
      <c r="C9" s="4"/>
      <c r="D9" s="4"/>
      <c r="E9" s="4"/>
      <c r="F9" s="4"/>
      <c r="G9" s="4"/>
      <c r="H9" s="4"/>
      <c r="I9" s="4"/>
      <c r="J9" s="8" t="e">
        <f t="shared" si="1"/>
        <v>#DIV/0!</v>
      </c>
      <c r="K9" s="8" t="e">
        <f t="shared" si="2"/>
        <v>#DIV/0!</v>
      </c>
      <c r="L9" s="8" t="e">
        <f t="shared" si="3"/>
        <v>#DIV/0!</v>
      </c>
      <c r="M9" s="8" t="e">
        <f t="shared" si="4"/>
        <v>#DIV/0!</v>
      </c>
    </row>
    <row r="10" spans="1:13" x14ac:dyDescent="0.35">
      <c r="A10" s="1"/>
      <c r="B10" s="4"/>
      <c r="C10" s="4"/>
      <c r="D10" s="4"/>
      <c r="E10" s="4"/>
      <c r="F10" s="4"/>
      <c r="G10" s="4"/>
      <c r="H10" s="4"/>
      <c r="I10" s="4"/>
      <c r="J10" s="8" t="e">
        <f t="shared" si="1"/>
        <v>#DIV/0!</v>
      </c>
      <c r="K10" s="8" t="e">
        <f t="shared" si="2"/>
        <v>#DIV/0!</v>
      </c>
      <c r="L10" s="8" t="e">
        <f t="shared" si="3"/>
        <v>#DIV/0!</v>
      </c>
      <c r="M10" s="8" t="e">
        <f t="shared" si="4"/>
        <v>#DIV/0!</v>
      </c>
    </row>
    <row r="11" spans="1:13" x14ac:dyDescent="0.35">
      <c r="A11" s="1"/>
      <c r="B11" s="4"/>
      <c r="C11" s="4"/>
      <c r="D11" s="4"/>
      <c r="E11" s="4"/>
      <c r="F11" s="4"/>
      <c r="G11" s="4"/>
      <c r="H11" s="4"/>
      <c r="I11" s="4"/>
      <c r="J11" s="8" t="e">
        <f t="shared" si="1"/>
        <v>#DIV/0!</v>
      </c>
      <c r="K11" s="8" t="e">
        <f t="shared" si="2"/>
        <v>#DIV/0!</v>
      </c>
      <c r="L11" s="8" t="e">
        <f t="shared" si="3"/>
        <v>#DIV/0!</v>
      </c>
      <c r="M11" s="8" t="e">
        <f t="shared" si="4"/>
        <v>#DIV/0!</v>
      </c>
    </row>
    <row r="12" spans="1:13" x14ac:dyDescent="0.35">
      <c r="A12" s="1"/>
      <c r="B12" s="4"/>
      <c r="C12" s="4"/>
      <c r="D12" s="4"/>
      <c r="E12" s="4"/>
      <c r="F12" s="4"/>
      <c r="G12" s="4"/>
      <c r="H12" s="4"/>
      <c r="I12" s="4"/>
      <c r="J12" s="8" t="e">
        <f t="shared" si="1"/>
        <v>#DIV/0!</v>
      </c>
      <c r="K12" s="8" t="e">
        <f t="shared" si="2"/>
        <v>#DIV/0!</v>
      </c>
      <c r="L12" s="8" t="e">
        <f t="shared" si="3"/>
        <v>#DIV/0!</v>
      </c>
      <c r="M12" s="8" t="e">
        <f t="shared" si="4"/>
        <v>#DIV/0!</v>
      </c>
    </row>
    <row r="13" spans="1:13" x14ac:dyDescent="0.35">
      <c r="A13" s="1"/>
      <c r="B13" s="4"/>
      <c r="C13" s="4"/>
      <c r="D13" s="4"/>
      <c r="E13" s="4"/>
      <c r="F13" s="4"/>
      <c r="G13" s="4"/>
      <c r="H13" s="4"/>
      <c r="I13" s="4"/>
      <c r="J13" s="8" t="e">
        <f t="shared" si="1"/>
        <v>#DIV/0!</v>
      </c>
      <c r="K13" s="8" t="e">
        <f t="shared" si="2"/>
        <v>#DIV/0!</v>
      </c>
      <c r="L13" s="8" t="e">
        <f t="shared" si="3"/>
        <v>#DIV/0!</v>
      </c>
      <c r="M13" s="8" t="e">
        <f t="shared" si="4"/>
        <v>#DIV/0!</v>
      </c>
    </row>
    <row r="14" spans="1:13" x14ac:dyDescent="0.35">
      <c r="A14" s="1"/>
      <c r="B14" s="4"/>
      <c r="C14" s="4"/>
      <c r="D14" s="4"/>
      <c r="E14" s="4"/>
      <c r="F14" s="4"/>
      <c r="G14" s="4"/>
      <c r="H14" s="4"/>
      <c r="I14" s="4"/>
      <c r="J14" s="8" t="e">
        <f t="shared" si="1"/>
        <v>#DIV/0!</v>
      </c>
      <c r="K14" s="8" t="e">
        <f t="shared" si="2"/>
        <v>#DIV/0!</v>
      </c>
      <c r="L14" s="8" t="e">
        <f t="shared" si="3"/>
        <v>#DIV/0!</v>
      </c>
      <c r="M14" s="8" t="e">
        <f t="shared" si="4"/>
        <v>#DIV/0!</v>
      </c>
    </row>
    <row r="15" spans="1:13" x14ac:dyDescent="0.35">
      <c r="A15" s="1"/>
      <c r="B15" s="4"/>
      <c r="C15" s="4"/>
      <c r="D15" s="4"/>
      <c r="E15" s="4"/>
      <c r="F15" s="4"/>
      <c r="G15" s="4"/>
      <c r="H15" s="4"/>
      <c r="I15" s="4"/>
      <c r="J15" s="8" t="e">
        <f t="shared" si="1"/>
        <v>#DIV/0!</v>
      </c>
      <c r="K15" s="8" t="e">
        <f t="shared" si="2"/>
        <v>#DIV/0!</v>
      </c>
      <c r="L15" s="8" t="e">
        <f t="shared" si="3"/>
        <v>#DIV/0!</v>
      </c>
      <c r="M15" s="8" t="e">
        <f t="shared" si="4"/>
        <v>#DIV/0!</v>
      </c>
    </row>
    <row r="16" spans="1:13" x14ac:dyDescent="0.35">
      <c r="A16" s="1"/>
      <c r="B16" s="4"/>
      <c r="C16" s="4"/>
      <c r="D16" s="4"/>
      <c r="E16" s="4"/>
      <c r="F16" s="4"/>
      <c r="G16" s="4"/>
      <c r="H16" s="4"/>
      <c r="I16" s="4"/>
      <c r="J16" s="8" t="e">
        <f t="shared" si="1"/>
        <v>#DIV/0!</v>
      </c>
      <c r="K16" s="8" t="e">
        <f t="shared" si="2"/>
        <v>#DIV/0!</v>
      </c>
      <c r="L16" s="8" t="e">
        <f t="shared" si="3"/>
        <v>#DIV/0!</v>
      </c>
      <c r="M16" s="8" t="e">
        <f t="shared" si="4"/>
        <v>#DIV/0!</v>
      </c>
    </row>
    <row r="17" spans="1:13" x14ac:dyDescent="0.35">
      <c r="A17" s="1"/>
      <c r="B17" s="4"/>
      <c r="C17" s="4"/>
      <c r="D17" s="4"/>
      <c r="E17" s="4"/>
      <c r="F17" s="4"/>
      <c r="G17" s="4"/>
      <c r="H17" s="4"/>
      <c r="I17" s="4"/>
      <c r="J17" s="8" t="e">
        <f t="shared" si="1"/>
        <v>#DIV/0!</v>
      </c>
      <c r="K17" s="8" t="e">
        <f t="shared" si="2"/>
        <v>#DIV/0!</v>
      </c>
      <c r="L17" s="8" t="e">
        <f t="shared" si="3"/>
        <v>#DIV/0!</v>
      </c>
      <c r="M17" s="8" t="e">
        <f t="shared" si="4"/>
        <v>#DIV/0!</v>
      </c>
    </row>
    <row r="18" spans="1:13" x14ac:dyDescent="0.35">
      <c r="A18" s="1"/>
      <c r="B18" s="4"/>
      <c r="C18" s="4"/>
      <c r="D18" s="4"/>
      <c r="E18" s="4"/>
      <c r="F18" s="4"/>
      <c r="G18" s="4"/>
      <c r="H18" s="4"/>
      <c r="I18" s="4"/>
      <c r="J18" s="8" t="e">
        <f t="shared" si="1"/>
        <v>#DIV/0!</v>
      </c>
      <c r="K18" s="8" t="e">
        <f t="shared" si="2"/>
        <v>#DIV/0!</v>
      </c>
      <c r="L18" s="8" t="e">
        <f t="shared" si="3"/>
        <v>#DIV/0!</v>
      </c>
      <c r="M18" s="8" t="e">
        <f t="shared" si="4"/>
        <v>#DIV/0!</v>
      </c>
    </row>
    <row r="19" spans="1:13" x14ac:dyDescent="0.35">
      <c r="A19" s="1"/>
      <c r="B19" s="4"/>
      <c r="C19" s="4"/>
      <c r="D19" s="4"/>
      <c r="E19" s="4"/>
      <c r="F19" s="4"/>
      <c r="G19" s="4"/>
      <c r="H19" s="4"/>
      <c r="I19" s="4"/>
      <c r="J19" s="8" t="e">
        <f t="shared" si="1"/>
        <v>#DIV/0!</v>
      </c>
      <c r="K19" s="8" t="e">
        <f t="shared" si="2"/>
        <v>#DIV/0!</v>
      </c>
      <c r="L19" s="8" t="e">
        <f t="shared" si="3"/>
        <v>#DIV/0!</v>
      </c>
      <c r="M19" s="8" t="e">
        <f t="shared" si="4"/>
        <v>#DIV/0!</v>
      </c>
    </row>
    <row r="20" spans="1:13" x14ac:dyDescent="0.35">
      <c r="A20" s="1"/>
      <c r="B20" s="4"/>
      <c r="C20" s="4"/>
      <c r="D20" s="4"/>
      <c r="E20" s="4"/>
      <c r="F20" s="4"/>
      <c r="G20" s="4"/>
      <c r="H20" s="4"/>
      <c r="I20" s="4"/>
      <c r="J20" s="8" t="e">
        <f t="shared" si="1"/>
        <v>#DIV/0!</v>
      </c>
      <c r="K20" s="8" t="e">
        <f t="shared" si="2"/>
        <v>#DIV/0!</v>
      </c>
      <c r="L20" s="8" t="e">
        <f t="shared" si="3"/>
        <v>#DIV/0!</v>
      </c>
      <c r="M20" s="8" t="e">
        <f t="shared" si="4"/>
        <v>#DIV/0!</v>
      </c>
    </row>
    <row r="21" spans="1:13" x14ac:dyDescent="0.35">
      <c r="A21" s="1"/>
      <c r="B21" s="4"/>
      <c r="C21" s="4"/>
      <c r="D21" s="4"/>
      <c r="E21" s="4"/>
      <c r="F21" s="4"/>
      <c r="G21" s="4"/>
      <c r="H21" s="4"/>
      <c r="I21" s="4"/>
      <c r="J21" s="8" t="e">
        <f t="shared" si="1"/>
        <v>#DIV/0!</v>
      </c>
      <c r="K21" s="8" t="e">
        <f t="shared" si="2"/>
        <v>#DIV/0!</v>
      </c>
      <c r="L21" s="8" t="e">
        <f t="shared" si="3"/>
        <v>#DIV/0!</v>
      </c>
      <c r="M21" s="8" t="e">
        <f t="shared" si="4"/>
        <v>#DIV/0!</v>
      </c>
    </row>
    <row r="22" spans="1:13" x14ac:dyDescent="0.35">
      <c r="A22" s="1"/>
      <c r="B22" s="4"/>
      <c r="C22" s="4"/>
      <c r="D22" s="4"/>
      <c r="E22" s="4"/>
      <c r="F22" s="4"/>
      <c r="G22" s="4"/>
      <c r="H22" s="4"/>
      <c r="I22" s="4"/>
      <c r="J22" s="8" t="e">
        <f t="shared" si="1"/>
        <v>#DIV/0!</v>
      </c>
      <c r="K22" s="8" t="e">
        <f t="shared" si="2"/>
        <v>#DIV/0!</v>
      </c>
      <c r="L22" s="8" t="e">
        <f t="shared" si="3"/>
        <v>#DIV/0!</v>
      </c>
      <c r="M22" s="8" t="e">
        <f t="shared" si="4"/>
        <v>#DIV/0!</v>
      </c>
    </row>
    <row r="23" spans="1:13" x14ac:dyDescent="0.35">
      <c r="A23" s="1"/>
      <c r="B23" s="4"/>
      <c r="C23" s="4"/>
      <c r="D23" s="4"/>
      <c r="E23" s="4"/>
      <c r="F23" s="4"/>
      <c r="G23" s="4"/>
      <c r="H23" s="4"/>
      <c r="I23" s="4"/>
      <c r="J23" s="8" t="e">
        <f t="shared" si="1"/>
        <v>#DIV/0!</v>
      </c>
      <c r="K23" s="8" t="e">
        <f t="shared" si="2"/>
        <v>#DIV/0!</v>
      </c>
      <c r="L23" s="8" t="e">
        <f t="shared" si="3"/>
        <v>#DIV/0!</v>
      </c>
      <c r="M23" s="8" t="e">
        <f t="shared" si="4"/>
        <v>#DIV/0!</v>
      </c>
    </row>
    <row r="24" spans="1:13" x14ac:dyDescent="0.35">
      <c r="A24" s="1"/>
      <c r="B24" s="4"/>
      <c r="C24" s="4"/>
      <c r="D24" s="4"/>
      <c r="E24" s="4"/>
      <c r="F24" s="4"/>
      <c r="G24" s="4"/>
      <c r="H24" s="4"/>
      <c r="I24" s="4"/>
      <c r="J24" s="8" t="e">
        <f t="shared" si="1"/>
        <v>#DIV/0!</v>
      </c>
      <c r="K24" s="8" t="e">
        <f t="shared" si="2"/>
        <v>#DIV/0!</v>
      </c>
      <c r="L24" s="8" t="e">
        <f t="shared" si="3"/>
        <v>#DIV/0!</v>
      </c>
      <c r="M24" s="8" t="e">
        <f t="shared" si="4"/>
        <v>#DIV/0!</v>
      </c>
    </row>
    <row r="25" spans="1:13" x14ac:dyDescent="0.35">
      <c r="J25" s="9"/>
      <c r="K25" s="9"/>
      <c r="L25" s="9"/>
      <c r="M25" s="9"/>
    </row>
    <row r="26" spans="1:13" x14ac:dyDescent="0.35">
      <c r="J26" s="9"/>
      <c r="K26" s="9"/>
      <c r="L26" s="9"/>
      <c r="M26" s="9"/>
    </row>
  </sheetData>
  <mergeCells count="4">
    <mergeCell ref="A4:A5"/>
    <mergeCell ref="B4:E4"/>
    <mergeCell ref="F4:I4"/>
    <mergeCell ref="J4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KOMPONEN PEND +BEBAN </vt:lpstr>
      <vt:lpstr>KOMPONEN ASET</vt:lpstr>
      <vt:lpstr>RASIO KEUANGAN </vt:lpstr>
      <vt:lpstr>NPM</vt:lpstr>
      <vt:lpstr>ROA</vt:lpstr>
      <vt:lpstr>ROE</vt:lpstr>
      <vt:lpstr>CURRENT RATIO</vt:lpstr>
      <vt:lpstr>CASH RATIO </vt:lpstr>
      <vt:lpstr>DEBT TO ASSET</vt:lpstr>
      <vt:lpstr>DEPT TO EQUITY</vt:lpstr>
      <vt:lpstr>FIXED ASET TURNOVER</vt:lpstr>
      <vt:lpstr>TOTAL ASET TURNOVER</vt:lpstr>
      <vt:lpstr>'RASIO KEUANGAN '!_Hlk157086257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Kirani Safitri</dc:creator>
  <cp:lastModifiedBy>Kirani Safitri</cp:lastModifiedBy>
  <dcterms:created xsi:type="dcterms:W3CDTF">2023-10-18T05:49:34Z</dcterms:created>
  <dcterms:modified xsi:type="dcterms:W3CDTF">2024-05-09T07:08:00Z</dcterms:modified>
</cp:coreProperties>
</file>