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ocuments\Sonia\ARCHIVE UMSIDA\"/>
    </mc:Choice>
  </mc:AlternateContent>
  <bookViews>
    <workbookView xWindow="0" yWindow="0" windowWidth="20490" windowHeight="7755"/>
  </bookViews>
  <sheets>
    <sheet name="Profitabilitas" sheetId="1" r:id="rId1"/>
    <sheet name="Leverage" sheetId="2" r:id="rId2"/>
    <sheet name="Likuiditas" sheetId="3" r:id="rId3"/>
    <sheet name="Financial Distress" sheetId="4" r:id="rId4"/>
    <sheet name="Kepemilikan Manajerial" sheetId="5" r:id="rId5"/>
    <sheet name="Earning Management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19" i="6" l="1"/>
  <c r="BN19" i="6" s="1"/>
  <c r="BC15" i="6"/>
  <c r="BB13" i="6"/>
  <c r="BH13" i="6" s="1"/>
  <c r="AZ9" i="6"/>
  <c r="BF9" i="6" s="1"/>
  <c r="AY4" i="6"/>
  <c r="AY5" i="6"/>
  <c r="AY6" i="6"/>
  <c r="AY7" i="6"/>
  <c r="AY8" i="6"/>
  <c r="AY9" i="6"/>
  <c r="AY10" i="6"/>
  <c r="AY11" i="6"/>
  <c r="AY12" i="6"/>
  <c r="AY13" i="6"/>
  <c r="AY14" i="6"/>
  <c r="AY15" i="6"/>
  <c r="AY16" i="6"/>
  <c r="AY17" i="6"/>
  <c r="AY18" i="6"/>
  <c r="AY19" i="6"/>
  <c r="AY20" i="6"/>
  <c r="AX4" i="6"/>
  <c r="AX5" i="6"/>
  <c r="AX6" i="6"/>
  <c r="AX7" i="6"/>
  <c r="AX8" i="6"/>
  <c r="AX9" i="6"/>
  <c r="AX10" i="6"/>
  <c r="AX11" i="6"/>
  <c r="AX12" i="6"/>
  <c r="AX13" i="6"/>
  <c r="AX14" i="6"/>
  <c r="AX15" i="6"/>
  <c r="AX16" i="6"/>
  <c r="AX17" i="6"/>
  <c r="AX18" i="6"/>
  <c r="AX19" i="6"/>
  <c r="AX20" i="6"/>
  <c r="AW4" i="6"/>
  <c r="AW5" i="6"/>
  <c r="AW6" i="6"/>
  <c r="AW7" i="6"/>
  <c r="AW8" i="6"/>
  <c r="AW9" i="6"/>
  <c r="AW10" i="6"/>
  <c r="AW11" i="6"/>
  <c r="AW12" i="6"/>
  <c r="AW13" i="6"/>
  <c r="AW14" i="6"/>
  <c r="AW15" i="6"/>
  <c r="AW16" i="6"/>
  <c r="AW17" i="6"/>
  <c r="AW18" i="6"/>
  <c r="AW19" i="6"/>
  <c r="AW20" i="6"/>
  <c r="AY3" i="6"/>
  <c r="AX3" i="6"/>
  <c r="AW3" i="6"/>
  <c r="AM4" i="6"/>
  <c r="BK4" i="6" s="1"/>
  <c r="AM5" i="6"/>
  <c r="BK5" i="6" s="1"/>
  <c r="AM6" i="6"/>
  <c r="BK6" i="6" s="1"/>
  <c r="AM7" i="6"/>
  <c r="BK7" i="6" s="1"/>
  <c r="AM8" i="6"/>
  <c r="BK8" i="6" s="1"/>
  <c r="AM9" i="6"/>
  <c r="BK9" i="6" s="1"/>
  <c r="AM10" i="6"/>
  <c r="BK10" i="6" s="1"/>
  <c r="AM11" i="6"/>
  <c r="BK11" i="6" s="1"/>
  <c r="AM12" i="6"/>
  <c r="BK12" i="6" s="1"/>
  <c r="AM13" i="6"/>
  <c r="BK13" i="6" s="1"/>
  <c r="AM14" i="6"/>
  <c r="BK14" i="6" s="1"/>
  <c r="AM15" i="6"/>
  <c r="BK15" i="6" s="1"/>
  <c r="AM16" i="6"/>
  <c r="BK16" i="6" s="1"/>
  <c r="AM17" i="6"/>
  <c r="BK17" i="6" s="1"/>
  <c r="AM18" i="6"/>
  <c r="BK18" i="6" s="1"/>
  <c r="AM19" i="6"/>
  <c r="BK19" i="6" s="1"/>
  <c r="AM20" i="6"/>
  <c r="BK20" i="6" s="1"/>
  <c r="AL4" i="6"/>
  <c r="BJ4" i="6" s="1"/>
  <c r="AL5" i="6"/>
  <c r="BJ5" i="6" s="1"/>
  <c r="AL6" i="6"/>
  <c r="BJ6" i="6" s="1"/>
  <c r="AL7" i="6"/>
  <c r="BJ7" i="6" s="1"/>
  <c r="AL8" i="6"/>
  <c r="BJ8" i="6" s="1"/>
  <c r="AL9" i="6"/>
  <c r="BJ9" i="6" s="1"/>
  <c r="AL10" i="6"/>
  <c r="BJ10" i="6" s="1"/>
  <c r="AL11" i="6"/>
  <c r="BJ11" i="6" s="1"/>
  <c r="AL12" i="6"/>
  <c r="BJ12" i="6" s="1"/>
  <c r="AL13" i="6"/>
  <c r="BJ13" i="6" s="1"/>
  <c r="AL14" i="6"/>
  <c r="BJ14" i="6" s="1"/>
  <c r="AL15" i="6"/>
  <c r="BJ15" i="6" s="1"/>
  <c r="AL16" i="6"/>
  <c r="BJ16" i="6" s="1"/>
  <c r="AL17" i="6"/>
  <c r="BJ17" i="6" s="1"/>
  <c r="AL18" i="6"/>
  <c r="BJ18" i="6" s="1"/>
  <c r="AL19" i="6"/>
  <c r="BJ19" i="6" s="1"/>
  <c r="AL20" i="6"/>
  <c r="BJ20" i="6" s="1"/>
  <c r="AK4" i="6"/>
  <c r="BI4" i="6" s="1"/>
  <c r="AK5" i="6"/>
  <c r="BI5" i="6" s="1"/>
  <c r="AK6" i="6"/>
  <c r="BI6" i="6" s="1"/>
  <c r="AK7" i="6"/>
  <c r="BI7" i="6" s="1"/>
  <c r="AK8" i="6"/>
  <c r="BI8" i="6" s="1"/>
  <c r="AK9" i="6"/>
  <c r="BI9" i="6" s="1"/>
  <c r="AK10" i="6"/>
  <c r="BI10" i="6" s="1"/>
  <c r="AK11" i="6"/>
  <c r="BI11" i="6" s="1"/>
  <c r="AK12" i="6"/>
  <c r="BI12" i="6" s="1"/>
  <c r="AK13" i="6"/>
  <c r="BI13" i="6" s="1"/>
  <c r="AK14" i="6"/>
  <c r="BI14" i="6" s="1"/>
  <c r="AK15" i="6"/>
  <c r="BI15" i="6" s="1"/>
  <c r="AK16" i="6"/>
  <c r="BI16" i="6" s="1"/>
  <c r="AK17" i="6"/>
  <c r="BI17" i="6" s="1"/>
  <c r="AK18" i="6"/>
  <c r="BI18" i="6" s="1"/>
  <c r="AK19" i="6"/>
  <c r="BI19" i="6" s="1"/>
  <c r="AK20" i="6"/>
  <c r="BI20" i="6" s="1"/>
  <c r="AM3" i="6"/>
  <c r="BK3" i="6" s="1"/>
  <c r="AL3" i="6"/>
  <c r="BJ3" i="6" s="1"/>
  <c r="AK3" i="6"/>
  <c r="BI3" i="6" s="1"/>
  <c r="AG5" i="6"/>
  <c r="AG17" i="6"/>
  <c r="AF4" i="6"/>
  <c r="AF5" i="6"/>
  <c r="AF8" i="6"/>
  <c r="AF9" i="6"/>
  <c r="AF12" i="6"/>
  <c r="AF13" i="6"/>
  <c r="AF16" i="6"/>
  <c r="AF17" i="6"/>
  <c r="AF20" i="6"/>
  <c r="AD4" i="6"/>
  <c r="AD5" i="6"/>
  <c r="BB5" i="6" s="1"/>
  <c r="BH5" i="6" s="1"/>
  <c r="AD6" i="6"/>
  <c r="AD7" i="6"/>
  <c r="BB7" i="6" s="1"/>
  <c r="BH7" i="6" s="1"/>
  <c r="AD8" i="6"/>
  <c r="AD9" i="6"/>
  <c r="AG9" i="6" s="1"/>
  <c r="AD10" i="6"/>
  <c r="AD11" i="6"/>
  <c r="BB11" i="6" s="1"/>
  <c r="BH11" i="6" s="1"/>
  <c r="AD12" i="6"/>
  <c r="BB12" i="6" s="1"/>
  <c r="BH12" i="6" s="1"/>
  <c r="AD13" i="6"/>
  <c r="AG13" i="6" s="1"/>
  <c r="AD14" i="6"/>
  <c r="AD15" i="6"/>
  <c r="BB15" i="6" s="1"/>
  <c r="BH15" i="6" s="1"/>
  <c r="AD16" i="6"/>
  <c r="BB16" i="6" s="1"/>
  <c r="BH16" i="6" s="1"/>
  <c r="AD17" i="6"/>
  <c r="BB17" i="6" s="1"/>
  <c r="BH17" i="6" s="1"/>
  <c r="AD18" i="6"/>
  <c r="AD19" i="6"/>
  <c r="BB19" i="6" s="1"/>
  <c r="BH19" i="6" s="1"/>
  <c r="AD20" i="6"/>
  <c r="BB20" i="6" s="1"/>
  <c r="BH20" i="6" s="1"/>
  <c r="AC4" i="6"/>
  <c r="BA4" i="6" s="1"/>
  <c r="BG4" i="6" s="1"/>
  <c r="AC5" i="6"/>
  <c r="BA5" i="6" s="1"/>
  <c r="BG5" i="6" s="1"/>
  <c r="AC6" i="6"/>
  <c r="BA6" i="6" s="1"/>
  <c r="BG6" i="6" s="1"/>
  <c r="AC7" i="6"/>
  <c r="BA7" i="6" s="1"/>
  <c r="BG7" i="6" s="1"/>
  <c r="AC8" i="6"/>
  <c r="BA8" i="6" s="1"/>
  <c r="BG8" i="6" s="1"/>
  <c r="AC9" i="6"/>
  <c r="BA9" i="6" s="1"/>
  <c r="BG9" i="6" s="1"/>
  <c r="AC10" i="6"/>
  <c r="BA10" i="6" s="1"/>
  <c r="BG10" i="6" s="1"/>
  <c r="AC11" i="6"/>
  <c r="AF11" i="6" s="1"/>
  <c r="AC12" i="6"/>
  <c r="BA12" i="6" s="1"/>
  <c r="BG12" i="6" s="1"/>
  <c r="AC13" i="6"/>
  <c r="BA13" i="6" s="1"/>
  <c r="BG13" i="6" s="1"/>
  <c r="AC14" i="6"/>
  <c r="BA14" i="6" s="1"/>
  <c r="BG14" i="6" s="1"/>
  <c r="AC15" i="6"/>
  <c r="BA15" i="6" s="1"/>
  <c r="BG15" i="6" s="1"/>
  <c r="AC16" i="6"/>
  <c r="BA16" i="6" s="1"/>
  <c r="BG16" i="6" s="1"/>
  <c r="AC17" i="6"/>
  <c r="BA17" i="6" s="1"/>
  <c r="BG17" i="6" s="1"/>
  <c r="AC18" i="6"/>
  <c r="BA18" i="6" s="1"/>
  <c r="BG18" i="6" s="1"/>
  <c r="AC19" i="6"/>
  <c r="BA19" i="6" s="1"/>
  <c r="BG19" i="6" s="1"/>
  <c r="AC20" i="6"/>
  <c r="BA20" i="6" s="1"/>
  <c r="BG20" i="6" s="1"/>
  <c r="AB4" i="6"/>
  <c r="AZ4" i="6" s="1"/>
  <c r="BF4" i="6" s="1"/>
  <c r="AB5" i="6"/>
  <c r="AZ5" i="6" s="1"/>
  <c r="BF5" i="6" s="1"/>
  <c r="AB6" i="6"/>
  <c r="AZ6" i="6" s="1"/>
  <c r="BF6" i="6" s="1"/>
  <c r="AB7" i="6"/>
  <c r="AZ7" i="6" s="1"/>
  <c r="BF7" i="6" s="1"/>
  <c r="AB8" i="6"/>
  <c r="AZ8" i="6" s="1"/>
  <c r="BF8" i="6" s="1"/>
  <c r="AB9" i="6"/>
  <c r="AE9" i="6" s="1"/>
  <c r="AB10" i="6"/>
  <c r="AZ10" i="6" s="1"/>
  <c r="BF10" i="6" s="1"/>
  <c r="AB11" i="6"/>
  <c r="AZ11" i="6" s="1"/>
  <c r="BF11" i="6" s="1"/>
  <c r="AB12" i="6"/>
  <c r="AZ12" i="6" s="1"/>
  <c r="BF12" i="6" s="1"/>
  <c r="AB13" i="6"/>
  <c r="AZ13" i="6" s="1"/>
  <c r="BF13" i="6" s="1"/>
  <c r="AB14" i="6"/>
  <c r="AZ14" i="6" s="1"/>
  <c r="BF14" i="6" s="1"/>
  <c r="AB15" i="6"/>
  <c r="AZ15" i="6" s="1"/>
  <c r="BF15" i="6" s="1"/>
  <c r="AB16" i="6"/>
  <c r="AZ16" i="6" s="1"/>
  <c r="BF16" i="6" s="1"/>
  <c r="AB17" i="6"/>
  <c r="AZ17" i="6" s="1"/>
  <c r="BF17" i="6" s="1"/>
  <c r="AB18" i="6"/>
  <c r="AZ18" i="6" s="1"/>
  <c r="BF18" i="6" s="1"/>
  <c r="AB19" i="6"/>
  <c r="AZ19" i="6" s="1"/>
  <c r="BF19" i="6" s="1"/>
  <c r="AB20" i="6"/>
  <c r="AZ20" i="6" s="1"/>
  <c r="BF20" i="6" s="1"/>
  <c r="AD3" i="6"/>
  <c r="BB3" i="6" s="1"/>
  <c r="BH3" i="6" s="1"/>
  <c r="AC3" i="6"/>
  <c r="BA3" i="6" s="1"/>
  <c r="BG3" i="6" s="1"/>
  <c r="AB3" i="6"/>
  <c r="AZ3" i="6" s="1"/>
  <c r="BF3" i="6" s="1"/>
  <c r="U4" i="6"/>
  <c r="BE4" i="6" s="1"/>
  <c r="U5" i="6"/>
  <c r="BE5" i="6" s="1"/>
  <c r="U6" i="6"/>
  <c r="BE6" i="6" s="1"/>
  <c r="U7" i="6"/>
  <c r="BE7" i="6" s="1"/>
  <c r="BN7" i="6" s="1"/>
  <c r="U8" i="6"/>
  <c r="BE8" i="6" s="1"/>
  <c r="U9" i="6"/>
  <c r="BE9" i="6" s="1"/>
  <c r="U10" i="6"/>
  <c r="BE10" i="6" s="1"/>
  <c r="U11" i="6"/>
  <c r="BE11" i="6" s="1"/>
  <c r="BN11" i="6" s="1"/>
  <c r="U12" i="6"/>
  <c r="BE12" i="6" s="1"/>
  <c r="U13" i="6"/>
  <c r="BE13" i="6" s="1"/>
  <c r="U14" i="6"/>
  <c r="BE14" i="6" s="1"/>
  <c r="U15" i="6"/>
  <c r="BE15" i="6" s="1"/>
  <c r="BN15" i="6" s="1"/>
  <c r="U16" i="6"/>
  <c r="BE16" i="6" s="1"/>
  <c r="U17" i="6"/>
  <c r="BE17" i="6" s="1"/>
  <c r="U18" i="6"/>
  <c r="BE18" i="6" s="1"/>
  <c r="U19" i="6"/>
  <c r="U20" i="6"/>
  <c r="BE20" i="6" s="1"/>
  <c r="T4" i="6"/>
  <c r="BD4" i="6" s="1"/>
  <c r="BM4" i="6" s="1"/>
  <c r="T5" i="6"/>
  <c r="BD5" i="6" s="1"/>
  <c r="BM5" i="6" s="1"/>
  <c r="T6" i="6"/>
  <c r="BD6" i="6" s="1"/>
  <c r="BM6" i="6" s="1"/>
  <c r="T7" i="6"/>
  <c r="BD7" i="6" s="1"/>
  <c r="T8" i="6"/>
  <c r="BD8" i="6" s="1"/>
  <c r="BM8" i="6" s="1"/>
  <c r="T9" i="6"/>
  <c r="BD9" i="6" s="1"/>
  <c r="BM9" i="6" s="1"/>
  <c r="T10" i="6"/>
  <c r="BD10" i="6" s="1"/>
  <c r="BM10" i="6" s="1"/>
  <c r="T11" i="6"/>
  <c r="BD11" i="6" s="1"/>
  <c r="T12" i="6"/>
  <c r="BD12" i="6" s="1"/>
  <c r="BM12" i="6" s="1"/>
  <c r="T13" i="6"/>
  <c r="BD13" i="6" s="1"/>
  <c r="BM13" i="6" s="1"/>
  <c r="T14" i="6"/>
  <c r="BD14" i="6" s="1"/>
  <c r="BM14" i="6" s="1"/>
  <c r="T15" i="6"/>
  <c r="BD15" i="6" s="1"/>
  <c r="T16" i="6"/>
  <c r="BD16" i="6" s="1"/>
  <c r="BM16" i="6" s="1"/>
  <c r="T17" i="6"/>
  <c r="BD17" i="6" s="1"/>
  <c r="BM17" i="6" s="1"/>
  <c r="T18" i="6"/>
  <c r="BD18" i="6" s="1"/>
  <c r="BM18" i="6" s="1"/>
  <c r="T19" i="6"/>
  <c r="BD19" i="6" s="1"/>
  <c r="T20" i="6"/>
  <c r="BD20" i="6" s="1"/>
  <c r="BM20" i="6" s="1"/>
  <c r="S4" i="6"/>
  <c r="BC4" i="6" s="1"/>
  <c r="BL4" i="6" s="1"/>
  <c r="S5" i="6"/>
  <c r="BC5" i="6" s="1"/>
  <c r="S6" i="6"/>
  <c r="BC6" i="6" s="1"/>
  <c r="S7" i="6"/>
  <c r="BC7" i="6" s="1"/>
  <c r="BL7" i="6" s="1"/>
  <c r="S8" i="6"/>
  <c r="BC8" i="6" s="1"/>
  <c r="BL8" i="6" s="1"/>
  <c r="S9" i="6"/>
  <c r="BC9" i="6" s="1"/>
  <c r="S10" i="6"/>
  <c r="BC10" i="6" s="1"/>
  <c r="S11" i="6"/>
  <c r="BC11" i="6" s="1"/>
  <c r="BL11" i="6" s="1"/>
  <c r="S12" i="6"/>
  <c r="BC12" i="6" s="1"/>
  <c r="BL12" i="6" s="1"/>
  <c r="S13" i="6"/>
  <c r="BC13" i="6" s="1"/>
  <c r="S14" i="6"/>
  <c r="BC14" i="6" s="1"/>
  <c r="S15" i="6"/>
  <c r="S16" i="6"/>
  <c r="BC16" i="6" s="1"/>
  <c r="BL16" i="6" s="1"/>
  <c r="S17" i="6"/>
  <c r="BC17" i="6" s="1"/>
  <c r="S18" i="6"/>
  <c r="BC18" i="6" s="1"/>
  <c r="S19" i="6"/>
  <c r="BC19" i="6" s="1"/>
  <c r="BL19" i="6" s="1"/>
  <c r="S20" i="6"/>
  <c r="BC20" i="6" s="1"/>
  <c r="BL20" i="6" s="1"/>
  <c r="U3" i="6"/>
  <c r="BE3" i="6" s="1"/>
  <c r="T3" i="6"/>
  <c r="BD3" i="6" s="1"/>
  <c r="BM3" i="6" s="1"/>
  <c r="S3" i="6"/>
  <c r="BC3" i="6" s="1"/>
  <c r="R4" i="6"/>
  <c r="R5" i="6"/>
  <c r="R8" i="6"/>
  <c r="R9" i="6"/>
  <c r="R12" i="6"/>
  <c r="R13" i="6"/>
  <c r="R16" i="6"/>
  <c r="R17" i="6"/>
  <c r="R20" i="6"/>
  <c r="R3" i="6"/>
  <c r="Q6" i="6"/>
  <c r="BP6" i="6" s="1"/>
  <c r="Q7" i="6"/>
  <c r="Q10" i="6"/>
  <c r="BP10" i="6" s="1"/>
  <c r="Q11" i="6"/>
  <c r="Q14" i="6"/>
  <c r="BP14" i="6" s="1"/>
  <c r="Q15" i="6"/>
  <c r="Q18" i="6"/>
  <c r="BP18" i="6" s="1"/>
  <c r="Q19" i="6"/>
  <c r="P4" i="6"/>
  <c r="BO4" i="6" s="1"/>
  <c r="P5" i="6"/>
  <c r="P8" i="6"/>
  <c r="BO8" i="6" s="1"/>
  <c r="P9" i="6"/>
  <c r="P12" i="6"/>
  <c r="BO12" i="6" s="1"/>
  <c r="P13" i="6"/>
  <c r="P16" i="6"/>
  <c r="BO16" i="6" s="1"/>
  <c r="P17" i="6"/>
  <c r="P20" i="6"/>
  <c r="BO20" i="6" s="1"/>
  <c r="P3" i="6"/>
  <c r="L4" i="6"/>
  <c r="L5" i="6"/>
  <c r="L6" i="6"/>
  <c r="R6" i="6" s="1"/>
  <c r="L7" i="6"/>
  <c r="R7" i="6" s="1"/>
  <c r="BQ7" i="6" s="1"/>
  <c r="L8" i="6"/>
  <c r="L9" i="6"/>
  <c r="L10" i="6"/>
  <c r="R10" i="6" s="1"/>
  <c r="L11" i="6"/>
  <c r="R11" i="6" s="1"/>
  <c r="BQ11" i="6" s="1"/>
  <c r="L12" i="6"/>
  <c r="L13" i="6"/>
  <c r="L14" i="6"/>
  <c r="R14" i="6" s="1"/>
  <c r="L15" i="6"/>
  <c r="R15" i="6" s="1"/>
  <c r="BQ15" i="6" s="1"/>
  <c r="L16" i="6"/>
  <c r="L17" i="6"/>
  <c r="L18" i="6"/>
  <c r="R18" i="6" s="1"/>
  <c r="L19" i="6"/>
  <c r="R19" i="6" s="1"/>
  <c r="BQ19" i="6" s="1"/>
  <c r="L20" i="6"/>
  <c r="L3" i="6"/>
  <c r="K4" i="6"/>
  <c r="Q4" i="6" s="1"/>
  <c r="BP4" i="6" s="1"/>
  <c r="K5" i="6"/>
  <c r="Q5" i="6" s="1"/>
  <c r="K6" i="6"/>
  <c r="K7" i="6"/>
  <c r="K8" i="6"/>
  <c r="Q8" i="6" s="1"/>
  <c r="BP8" i="6" s="1"/>
  <c r="K9" i="6"/>
  <c r="Q9" i="6" s="1"/>
  <c r="K10" i="6"/>
  <c r="K11" i="6"/>
  <c r="K12" i="6"/>
  <c r="Q12" i="6" s="1"/>
  <c r="BP12" i="6" s="1"/>
  <c r="K13" i="6"/>
  <c r="Q13" i="6" s="1"/>
  <c r="K14" i="6"/>
  <c r="K15" i="6"/>
  <c r="K16" i="6"/>
  <c r="Q16" i="6" s="1"/>
  <c r="BP16" i="6" s="1"/>
  <c r="K17" i="6"/>
  <c r="Q17" i="6" s="1"/>
  <c r="K18" i="6"/>
  <c r="K19" i="6"/>
  <c r="K20" i="6"/>
  <c r="Q20" i="6" s="1"/>
  <c r="BP20" i="6" s="1"/>
  <c r="K3" i="6"/>
  <c r="Q3" i="6" s="1"/>
  <c r="BP3" i="6" s="1"/>
  <c r="J4" i="6"/>
  <c r="J5" i="6"/>
  <c r="J6" i="6"/>
  <c r="P6" i="6" s="1"/>
  <c r="J7" i="6"/>
  <c r="P7" i="6" s="1"/>
  <c r="BO7" i="6" s="1"/>
  <c r="J8" i="6"/>
  <c r="J9" i="6"/>
  <c r="J10" i="6"/>
  <c r="P10" i="6" s="1"/>
  <c r="J11" i="6"/>
  <c r="P11" i="6" s="1"/>
  <c r="BO11" i="6" s="1"/>
  <c r="J12" i="6"/>
  <c r="J13" i="6"/>
  <c r="J14" i="6"/>
  <c r="P14" i="6" s="1"/>
  <c r="J15" i="6"/>
  <c r="P15" i="6" s="1"/>
  <c r="J16" i="6"/>
  <c r="J17" i="6"/>
  <c r="J18" i="6"/>
  <c r="P18" i="6" s="1"/>
  <c r="J19" i="6"/>
  <c r="P19" i="6" s="1"/>
  <c r="BO19" i="6" s="1"/>
  <c r="J20" i="6"/>
  <c r="J3" i="6"/>
  <c r="P10" i="5"/>
  <c r="P11" i="5"/>
  <c r="P14" i="5"/>
  <c r="P15" i="5"/>
  <c r="P18" i="5"/>
  <c r="P19" i="5"/>
  <c r="P22" i="5"/>
  <c r="P23" i="5"/>
  <c r="O8" i="5"/>
  <c r="O9" i="5"/>
  <c r="O12" i="5"/>
  <c r="O13" i="5"/>
  <c r="O16" i="5"/>
  <c r="O17" i="5"/>
  <c r="O20" i="5"/>
  <c r="O21" i="5"/>
  <c r="O24" i="5"/>
  <c r="O7" i="5"/>
  <c r="N10" i="5"/>
  <c r="N11" i="5"/>
  <c r="N14" i="5"/>
  <c r="N15" i="5"/>
  <c r="N18" i="5"/>
  <c r="N19" i="5"/>
  <c r="N22" i="5"/>
  <c r="N23" i="5"/>
  <c r="M8" i="5"/>
  <c r="P8" i="5" s="1"/>
  <c r="M9" i="5"/>
  <c r="P9" i="5" s="1"/>
  <c r="M10" i="5"/>
  <c r="M11" i="5"/>
  <c r="M12" i="5"/>
  <c r="P12" i="5" s="1"/>
  <c r="M13" i="5"/>
  <c r="P13" i="5" s="1"/>
  <c r="M14" i="5"/>
  <c r="M15" i="5"/>
  <c r="M16" i="5"/>
  <c r="P16" i="5" s="1"/>
  <c r="M17" i="5"/>
  <c r="P17" i="5" s="1"/>
  <c r="M18" i="5"/>
  <c r="M19" i="5"/>
  <c r="M20" i="5"/>
  <c r="P20" i="5" s="1"/>
  <c r="M21" i="5"/>
  <c r="P21" i="5" s="1"/>
  <c r="M22" i="5"/>
  <c r="M23" i="5"/>
  <c r="M24" i="5"/>
  <c r="P24" i="5" s="1"/>
  <c r="M7" i="5"/>
  <c r="P7" i="5" s="1"/>
  <c r="L8" i="5"/>
  <c r="L9" i="5"/>
  <c r="L10" i="5"/>
  <c r="O10" i="5" s="1"/>
  <c r="L11" i="5"/>
  <c r="O11" i="5" s="1"/>
  <c r="L12" i="5"/>
  <c r="L13" i="5"/>
  <c r="L14" i="5"/>
  <c r="O14" i="5" s="1"/>
  <c r="L15" i="5"/>
  <c r="O15" i="5" s="1"/>
  <c r="L16" i="5"/>
  <c r="L17" i="5"/>
  <c r="L18" i="5"/>
  <c r="O18" i="5" s="1"/>
  <c r="L19" i="5"/>
  <c r="O19" i="5" s="1"/>
  <c r="L20" i="5"/>
  <c r="L21" i="5"/>
  <c r="L22" i="5"/>
  <c r="O22" i="5" s="1"/>
  <c r="L23" i="5"/>
  <c r="O23" i="5" s="1"/>
  <c r="L24" i="5"/>
  <c r="L7" i="5"/>
  <c r="K8" i="5"/>
  <c r="N8" i="5" s="1"/>
  <c r="K9" i="5"/>
  <c r="N9" i="5" s="1"/>
  <c r="K10" i="5"/>
  <c r="K11" i="5"/>
  <c r="K12" i="5"/>
  <c r="N12" i="5" s="1"/>
  <c r="K13" i="5"/>
  <c r="N13" i="5" s="1"/>
  <c r="K14" i="5"/>
  <c r="K15" i="5"/>
  <c r="K16" i="5"/>
  <c r="N16" i="5" s="1"/>
  <c r="K17" i="5"/>
  <c r="N17" i="5" s="1"/>
  <c r="K18" i="5"/>
  <c r="K19" i="5"/>
  <c r="K20" i="5"/>
  <c r="N20" i="5" s="1"/>
  <c r="K21" i="5"/>
  <c r="N21" i="5" s="1"/>
  <c r="K22" i="5"/>
  <c r="K23" i="5"/>
  <c r="K24" i="5"/>
  <c r="N24" i="5" s="1"/>
  <c r="K7" i="5"/>
  <c r="N7" i="5" s="1"/>
  <c r="M10" i="4"/>
  <c r="P10" i="4" s="1"/>
  <c r="M26" i="4"/>
  <c r="P26" i="4" s="1"/>
  <c r="L10" i="4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9" i="4"/>
  <c r="F24" i="4"/>
  <c r="O24" i="4" s="1"/>
  <c r="R24" i="4" s="1"/>
  <c r="E22" i="4"/>
  <c r="N22" i="4" s="1"/>
  <c r="Q22" i="4" s="1"/>
  <c r="D20" i="4"/>
  <c r="M20" i="4" s="1"/>
  <c r="P20" i="4" s="1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7" i="3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7" i="2"/>
  <c r="P9" i="1"/>
  <c r="P12" i="1"/>
  <c r="P13" i="1"/>
  <c r="P16" i="1"/>
  <c r="P17" i="1"/>
  <c r="P20" i="1"/>
  <c r="P21" i="1"/>
  <c r="P24" i="1"/>
  <c r="P25" i="1"/>
  <c r="O10" i="1"/>
  <c r="O11" i="1"/>
  <c r="O14" i="1"/>
  <c r="O15" i="1"/>
  <c r="O18" i="1"/>
  <c r="O19" i="1"/>
  <c r="O22" i="1"/>
  <c r="O23" i="1"/>
  <c r="O8" i="1"/>
  <c r="N9" i="1"/>
  <c r="N12" i="1"/>
  <c r="N13" i="1"/>
  <c r="N16" i="1"/>
  <c r="N17" i="1"/>
  <c r="N20" i="1"/>
  <c r="N21" i="1"/>
  <c r="N24" i="1"/>
  <c r="N25" i="1"/>
  <c r="M9" i="1"/>
  <c r="F10" i="4" s="1"/>
  <c r="O10" i="4" s="1"/>
  <c r="R10" i="4" s="1"/>
  <c r="M10" i="1"/>
  <c r="P10" i="1" s="1"/>
  <c r="M11" i="1"/>
  <c r="P11" i="1" s="1"/>
  <c r="M12" i="1"/>
  <c r="F13" i="4" s="1"/>
  <c r="O13" i="4" s="1"/>
  <c r="R13" i="4" s="1"/>
  <c r="M13" i="1"/>
  <c r="F14" i="4" s="1"/>
  <c r="O14" i="4" s="1"/>
  <c r="R14" i="4" s="1"/>
  <c r="M14" i="1"/>
  <c r="P14" i="1" s="1"/>
  <c r="M15" i="1"/>
  <c r="P15" i="1" s="1"/>
  <c r="M16" i="1"/>
  <c r="F17" i="4" s="1"/>
  <c r="O17" i="4" s="1"/>
  <c r="R17" i="4" s="1"/>
  <c r="M17" i="1"/>
  <c r="F18" i="4" s="1"/>
  <c r="O18" i="4" s="1"/>
  <c r="R18" i="4" s="1"/>
  <c r="M18" i="1"/>
  <c r="P18" i="1" s="1"/>
  <c r="M19" i="1"/>
  <c r="P19" i="1" s="1"/>
  <c r="M20" i="1"/>
  <c r="F21" i="4" s="1"/>
  <c r="O21" i="4" s="1"/>
  <c r="R21" i="4" s="1"/>
  <c r="M21" i="1"/>
  <c r="F22" i="4" s="1"/>
  <c r="O22" i="4" s="1"/>
  <c r="R22" i="4" s="1"/>
  <c r="M22" i="1"/>
  <c r="P22" i="1" s="1"/>
  <c r="M23" i="1"/>
  <c r="P23" i="1" s="1"/>
  <c r="M24" i="1"/>
  <c r="F25" i="4" s="1"/>
  <c r="O25" i="4" s="1"/>
  <c r="R25" i="4" s="1"/>
  <c r="M25" i="1"/>
  <c r="F26" i="4" s="1"/>
  <c r="O26" i="4" s="1"/>
  <c r="R26" i="4" s="1"/>
  <c r="M8" i="1"/>
  <c r="P8" i="1" s="1"/>
  <c r="L9" i="1"/>
  <c r="O9" i="1" s="1"/>
  <c r="L10" i="1"/>
  <c r="E11" i="4" s="1"/>
  <c r="N11" i="4" s="1"/>
  <c r="Q11" i="4" s="1"/>
  <c r="L11" i="1"/>
  <c r="E12" i="4" s="1"/>
  <c r="N12" i="4" s="1"/>
  <c r="Q12" i="4" s="1"/>
  <c r="L12" i="1"/>
  <c r="O12" i="1" s="1"/>
  <c r="L13" i="1"/>
  <c r="O13" i="1" s="1"/>
  <c r="L14" i="1"/>
  <c r="E15" i="4" s="1"/>
  <c r="N15" i="4" s="1"/>
  <c r="Q15" i="4" s="1"/>
  <c r="L15" i="1"/>
  <c r="E16" i="4" s="1"/>
  <c r="N16" i="4" s="1"/>
  <c r="Q16" i="4" s="1"/>
  <c r="L16" i="1"/>
  <c r="O16" i="1" s="1"/>
  <c r="L17" i="1"/>
  <c r="O17" i="1" s="1"/>
  <c r="L18" i="1"/>
  <c r="E19" i="4" s="1"/>
  <c r="N19" i="4" s="1"/>
  <c r="Q19" i="4" s="1"/>
  <c r="L19" i="1"/>
  <c r="E20" i="4" s="1"/>
  <c r="N20" i="4" s="1"/>
  <c r="Q20" i="4" s="1"/>
  <c r="L20" i="1"/>
  <c r="O20" i="1" s="1"/>
  <c r="L21" i="1"/>
  <c r="O21" i="1" s="1"/>
  <c r="L22" i="1"/>
  <c r="E23" i="4" s="1"/>
  <c r="N23" i="4" s="1"/>
  <c r="Q23" i="4" s="1"/>
  <c r="L23" i="1"/>
  <c r="E24" i="4" s="1"/>
  <c r="N24" i="4" s="1"/>
  <c r="Q24" i="4" s="1"/>
  <c r="L24" i="1"/>
  <c r="O24" i="1" s="1"/>
  <c r="L25" i="1"/>
  <c r="O25" i="1" s="1"/>
  <c r="L8" i="1"/>
  <c r="E9" i="4" s="1"/>
  <c r="N9" i="4" s="1"/>
  <c r="Q9" i="4" s="1"/>
  <c r="K9" i="1"/>
  <c r="D10" i="4" s="1"/>
  <c r="K10" i="1"/>
  <c r="N10" i="1" s="1"/>
  <c r="K11" i="1"/>
  <c r="N11" i="1" s="1"/>
  <c r="K12" i="1"/>
  <c r="D13" i="4" s="1"/>
  <c r="M13" i="4" s="1"/>
  <c r="P13" i="4" s="1"/>
  <c r="K13" i="1"/>
  <c r="D14" i="4" s="1"/>
  <c r="M14" i="4" s="1"/>
  <c r="P14" i="4" s="1"/>
  <c r="K14" i="1"/>
  <c r="N14" i="1" s="1"/>
  <c r="K15" i="1"/>
  <c r="N15" i="1" s="1"/>
  <c r="K16" i="1"/>
  <c r="D17" i="4" s="1"/>
  <c r="M17" i="4" s="1"/>
  <c r="P17" i="4" s="1"/>
  <c r="K17" i="1"/>
  <c r="D18" i="4" s="1"/>
  <c r="M18" i="4" s="1"/>
  <c r="P18" i="4" s="1"/>
  <c r="K18" i="1"/>
  <c r="N18" i="1" s="1"/>
  <c r="K19" i="1"/>
  <c r="N19" i="1" s="1"/>
  <c r="K20" i="1"/>
  <c r="D21" i="4" s="1"/>
  <c r="M21" i="4" s="1"/>
  <c r="P21" i="4" s="1"/>
  <c r="K21" i="1"/>
  <c r="D22" i="4" s="1"/>
  <c r="M22" i="4" s="1"/>
  <c r="P22" i="4" s="1"/>
  <c r="K22" i="1"/>
  <c r="N22" i="1" s="1"/>
  <c r="K23" i="1"/>
  <c r="N23" i="1" s="1"/>
  <c r="K24" i="1"/>
  <c r="D25" i="4" s="1"/>
  <c r="M25" i="4" s="1"/>
  <c r="P25" i="4" s="1"/>
  <c r="K25" i="1"/>
  <c r="D26" i="4" s="1"/>
  <c r="K8" i="1"/>
  <c r="N8" i="1" s="1"/>
  <c r="D16" i="4" l="1"/>
  <c r="M16" i="4" s="1"/>
  <c r="P16" i="4" s="1"/>
  <c r="E18" i="4"/>
  <c r="N18" i="4" s="1"/>
  <c r="Q18" i="4" s="1"/>
  <c r="F20" i="4"/>
  <c r="O20" i="4" s="1"/>
  <c r="R20" i="4" s="1"/>
  <c r="D12" i="4"/>
  <c r="M12" i="4" s="1"/>
  <c r="P12" i="4" s="1"/>
  <c r="E14" i="4"/>
  <c r="N14" i="4" s="1"/>
  <c r="Q14" i="4" s="1"/>
  <c r="F16" i="4"/>
  <c r="O16" i="4" s="1"/>
  <c r="R16" i="4" s="1"/>
  <c r="D24" i="4"/>
  <c r="M24" i="4" s="1"/>
  <c r="P24" i="4" s="1"/>
  <c r="E26" i="4"/>
  <c r="N26" i="4" s="1"/>
  <c r="Q26" i="4" s="1"/>
  <c r="E10" i="4"/>
  <c r="N10" i="4" s="1"/>
  <c r="Q10" i="4" s="1"/>
  <c r="F12" i="4"/>
  <c r="O12" i="4" s="1"/>
  <c r="R12" i="4" s="1"/>
  <c r="D9" i="4"/>
  <c r="M9" i="4" s="1"/>
  <c r="P9" i="4" s="1"/>
  <c r="D19" i="4"/>
  <c r="M19" i="4" s="1"/>
  <c r="P19" i="4" s="1"/>
  <c r="D11" i="4"/>
  <c r="M11" i="4" s="1"/>
  <c r="P11" i="4" s="1"/>
  <c r="E21" i="4"/>
  <c r="N21" i="4" s="1"/>
  <c r="Q21" i="4" s="1"/>
  <c r="E13" i="4"/>
  <c r="N13" i="4" s="1"/>
  <c r="Q13" i="4" s="1"/>
  <c r="F23" i="4"/>
  <c r="O23" i="4" s="1"/>
  <c r="R23" i="4" s="1"/>
  <c r="F15" i="4"/>
  <c r="O15" i="4" s="1"/>
  <c r="R15" i="4" s="1"/>
  <c r="D23" i="4"/>
  <c r="M23" i="4" s="1"/>
  <c r="P23" i="4" s="1"/>
  <c r="D15" i="4"/>
  <c r="M15" i="4" s="1"/>
  <c r="P15" i="4" s="1"/>
  <c r="E25" i="4"/>
  <c r="N25" i="4" s="1"/>
  <c r="Q25" i="4" s="1"/>
  <c r="E17" i="4"/>
  <c r="N17" i="4" s="1"/>
  <c r="Q17" i="4" s="1"/>
  <c r="F9" i="4"/>
  <c r="O9" i="4" s="1"/>
  <c r="R9" i="4" s="1"/>
  <c r="F19" i="4"/>
  <c r="O19" i="4" s="1"/>
  <c r="R19" i="4" s="1"/>
  <c r="F11" i="4"/>
  <c r="O11" i="4" s="1"/>
  <c r="R11" i="4" s="1"/>
  <c r="BP17" i="6"/>
  <c r="BP13" i="6"/>
  <c r="BP9" i="6"/>
  <c r="BP5" i="6"/>
  <c r="BO6" i="6"/>
  <c r="AG4" i="6"/>
  <c r="BB4" i="6"/>
  <c r="BH4" i="6" s="1"/>
  <c r="AE14" i="6"/>
  <c r="AE6" i="6"/>
  <c r="BA11" i="6"/>
  <c r="BG11" i="6" s="1"/>
  <c r="BM11" i="6" s="1"/>
  <c r="BP11" i="6" s="1"/>
  <c r="BL15" i="6"/>
  <c r="BO15" i="6" s="1"/>
  <c r="BL3" i="6"/>
  <c r="BN17" i="6"/>
  <c r="BN13" i="6"/>
  <c r="BQ13" i="6" s="1"/>
  <c r="BN5" i="6"/>
  <c r="AE3" i="6"/>
  <c r="AE17" i="6"/>
  <c r="AE13" i="6"/>
  <c r="AE5" i="6"/>
  <c r="AF19" i="6"/>
  <c r="AF15" i="6"/>
  <c r="AF7" i="6"/>
  <c r="AG3" i="6"/>
  <c r="AG16" i="6"/>
  <c r="AG11" i="6"/>
  <c r="BB9" i="6"/>
  <c r="BH9" i="6" s="1"/>
  <c r="BN9" i="6" s="1"/>
  <c r="BQ9" i="6" s="1"/>
  <c r="AG8" i="6"/>
  <c r="BB8" i="6"/>
  <c r="BH8" i="6" s="1"/>
  <c r="BN8" i="6" s="1"/>
  <c r="BQ8" i="6" s="1"/>
  <c r="AE18" i="6"/>
  <c r="AE10" i="6"/>
  <c r="AG12" i="6"/>
  <c r="BL18" i="6"/>
  <c r="BO18" i="6" s="1"/>
  <c r="BL14" i="6"/>
  <c r="BO14" i="6" s="1"/>
  <c r="BL10" i="6"/>
  <c r="BO10" i="6" s="1"/>
  <c r="BL6" i="6"/>
  <c r="BM19" i="6"/>
  <c r="BM15" i="6"/>
  <c r="BM7" i="6"/>
  <c r="BN20" i="6"/>
  <c r="BQ20" i="6" s="1"/>
  <c r="BN16" i="6"/>
  <c r="BQ16" i="6" s="1"/>
  <c r="BN12" i="6"/>
  <c r="BQ12" i="6" s="1"/>
  <c r="BN4" i="6"/>
  <c r="BB18" i="6"/>
  <c r="BH18" i="6" s="1"/>
  <c r="BN18" i="6" s="1"/>
  <c r="BQ18" i="6" s="1"/>
  <c r="AG18" i="6"/>
  <c r="BB14" i="6"/>
  <c r="BH14" i="6" s="1"/>
  <c r="AG14" i="6"/>
  <c r="BB10" i="6"/>
  <c r="BH10" i="6" s="1"/>
  <c r="BN10" i="6" s="1"/>
  <c r="BQ10" i="6" s="1"/>
  <c r="AG10" i="6"/>
  <c r="BB6" i="6"/>
  <c r="BH6" i="6" s="1"/>
  <c r="BN6" i="6" s="1"/>
  <c r="BQ6" i="6" s="1"/>
  <c r="AG6" i="6"/>
  <c r="AE20" i="6"/>
  <c r="AE16" i="6"/>
  <c r="AE12" i="6"/>
  <c r="AE8" i="6"/>
  <c r="AE4" i="6"/>
  <c r="AF18" i="6"/>
  <c r="AF14" i="6"/>
  <c r="AF10" i="6"/>
  <c r="AF6" i="6"/>
  <c r="AG20" i="6"/>
  <c r="AG15" i="6"/>
  <c r="BQ4" i="6"/>
  <c r="BN14" i="6"/>
  <c r="BQ14" i="6" s="1"/>
  <c r="BO3" i="6"/>
  <c r="BO17" i="6"/>
  <c r="BO13" i="6"/>
  <c r="BP19" i="6"/>
  <c r="BP15" i="6"/>
  <c r="BP7" i="6"/>
  <c r="BQ17" i="6"/>
  <c r="BQ5" i="6"/>
  <c r="BN3" i="6"/>
  <c r="BQ3" i="6" s="1"/>
  <c r="BL17" i="6"/>
  <c r="BL13" i="6"/>
  <c r="BL9" i="6"/>
  <c r="BO9" i="6" s="1"/>
  <c r="BL5" i="6"/>
  <c r="BO5" i="6" s="1"/>
  <c r="AE19" i="6"/>
  <c r="AE15" i="6"/>
  <c r="AE11" i="6"/>
  <c r="AE7" i="6"/>
  <c r="AF3" i="6"/>
  <c r="AG19" i="6"/>
  <c r="AG7" i="6"/>
</calcChain>
</file>

<file path=xl/sharedStrings.xml><?xml version="1.0" encoding="utf-8"?>
<sst xmlns="http://schemas.openxmlformats.org/spreadsheetml/2006/main" count="287" uniqueCount="86">
  <si>
    <t>No.</t>
  </si>
  <si>
    <t>Kode</t>
  </si>
  <si>
    <t>Nama Perusahaan</t>
  </si>
  <si>
    <t>ALTO</t>
  </si>
  <si>
    <t>Tri Banyan Tirta Tbk</t>
  </si>
  <si>
    <t>CAMP</t>
  </si>
  <si>
    <t>Campina Ice Cream Industry Tbk</t>
  </si>
  <si>
    <t>CEKA</t>
  </si>
  <si>
    <t>Wilmar Cahaya Indonesia Tbk</t>
  </si>
  <si>
    <t>CLEO</t>
  </si>
  <si>
    <t>Sariguna Primatirta Tbk</t>
  </si>
  <si>
    <t>COCO</t>
  </si>
  <si>
    <t>Wahana Interfood Nusantara Tbk</t>
  </si>
  <si>
    <t>DLTA</t>
  </si>
  <si>
    <t>Delta Djakarta Tbk</t>
  </si>
  <si>
    <t>GOOD</t>
  </si>
  <si>
    <t>Garudafood Putra Putri Jaya Tbk</t>
  </si>
  <si>
    <t>HOKI</t>
  </si>
  <si>
    <t>Buyung Poetra Sembada Tbk</t>
  </si>
  <si>
    <t>ICBP</t>
  </si>
  <si>
    <t>Indofood CBP Sukses Makmur Tbk</t>
  </si>
  <si>
    <t>IKAN</t>
  </si>
  <si>
    <t>Era Mandiri Cemerlang Tbk</t>
  </si>
  <si>
    <t>INDF</t>
  </si>
  <si>
    <t>Indofood Sukses Makmur Tbk</t>
  </si>
  <si>
    <t>KEJU</t>
  </si>
  <si>
    <t>Mulia Boga Raya Tbk</t>
  </si>
  <si>
    <t>PANI</t>
  </si>
  <si>
    <t>Pratama Abadi Nusa Industri Tbk</t>
  </si>
  <si>
    <t>PSGO</t>
  </si>
  <si>
    <t>Palma Serasih Tbk</t>
  </si>
  <si>
    <t>ROTI</t>
  </si>
  <si>
    <t>Nippon Indosari Corpindo Tbk</t>
  </si>
  <si>
    <t>SKLT</t>
  </si>
  <si>
    <t>Sekar Laut Tbk</t>
  </si>
  <si>
    <t>STTP</t>
  </si>
  <si>
    <t>Siantar Top Tbk</t>
  </si>
  <si>
    <t>ULTJ</t>
  </si>
  <si>
    <t>Ultra Jaya Milk Industry &amp; Trading Company Tbk</t>
  </si>
  <si>
    <t>Laba Bersih Setelah Pajak</t>
  </si>
  <si>
    <t>Total Aset</t>
  </si>
  <si>
    <t>%</t>
  </si>
  <si>
    <t>ROA</t>
  </si>
  <si>
    <t>ROA%</t>
  </si>
  <si>
    <t>Total Hutang</t>
  </si>
  <si>
    <t>Total Ekuitas</t>
  </si>
  <si>
    <t>DER</t>
  </si>
  <si>
    <t>DER%</t>
  </si>
  <si>
    <t>Aset Lancar</t>
  </si>
  <si>
    <t>Hutang Lancar</t>
  </si>
  <si>
    <t>CR</t>
  </si>
  <si>
    <t>CR%</t>
  </si>
  <si>
    <t>X1 = ROA</t>
  </si>
  <si>
    <t>X2 = Leverage</t>
  </si>
  <si>
    <t>X3 = Likuiditas</t>
  </si>
  <si>
    <t>FD</t>
  </si>
  <si>
    <t>Kondisi</t>
  </si>
  <si>
    <t>Variabel Dummy</t>
  </si>
  <si>
    <t>Jumlah Saham KM</t>
  </si>
  <si>
    <t>Jumlah Saham Beredar</t>
  </si>
  <si>
    <t>KM</t>
  </si>
  <si>
    <t>KM%</t>
  </si>
  <si>
    <t>NI</t>
  </si>
  <si>
    <t>CFO</t>
  </si>
  <si>
    <t>TAC</t>
  </si>
  <si>
    <t>Ait-1</t>
  </si>
  <si>
    <t>TAC/Ait-1</t>
  </si>
  <si>
    <t>1/Ait-1</t>
  </si>
  <si>
    <t>REV</t>
  </si>
  <si>
    <t>REV t-1</t>
  </si>
  <si>
    <t>∆REVit</t>
  </si>
  <si>
    <t>∆REVit/Ait-1</t>
  </si>
  <si>
    <t>PPEit</t>
  </si>
  <si>
    <t>PPE/Ait-1</t>
  </si>
  <si>
    <t>a1</t>
  </si>
  <si>
    <t>a2</t>
  </si>
  <si>
    <t>a3</t>
  </si>
  <si>
    <t>REC</t>
  </si>
  <si>
    <t>REC t-1</t>
  </si>
  <si>
    <t>∆RECit</t>
  </si>
  <si>
    <t>((∆REVit-∆RECit)/Ait-1))</t>
  </si>
  <si>
    <t>a1(1/Ait-1)</t>
  </si>
  <si>
    <t>a2((∆REVit-∆RECit)/Ait-1))</t>
  </si>
  <si>
    <t>a3(PPE/Ait-1)</t>
  </si>
  <si>
    <t>NDA</t>
  </si>
  <si>
    <t>DA (Y)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</si>
</sst>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(* #,##0.00_);_(* \(#,##0.00\);_(* &quot;-&quot;??_);_(@_)"/>
    <numFmt numFmtId="164" formatCode="_-[$Rp-421]* #,##0_-;\-[$Rp-421]* #,##0_-;_-[$Rp-421]* &quot;-&quot;_-;_-@_-"/>
    <numFmt numFmtId="165" formatCode="0.00000"/>
    <numFmt numFmtId="166" formatCode="#,##0.00000000000000000000"/>
    <numFmt numFmtId="167" formatCode="#,##0.00000000"/>
    <numFmt numFmtId="168" formatCode="#,##0.000"/>
    <numFmt numFmtId="169" formatCode="#,##0.0000000"/>
    <numFmt numFmtId="170" formatCode="#,##0.0000000000000000000"/>
    <numFmt numFmtId="171" formatCode="0.0000"/>
    <numFmt numFmtId="172" formatCode="0.00000000"/>
    <numFmt numFmtId="173" formatCode="0.0000000000"/>
    <numFmt numFmtId="174" formatCode="0.000000000000"/>
    <numFmt numFmtId="175" formatCode="0.000000000000000000"/>
    <numFmt numFmtId="176" formatCode="0.0000000000000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5" fillId="0" borderId="0" xfId="0" applyFont="1"/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/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  <xf numFmtId="168" fontId="5" fillId="0" borderId="1" xfId="0" applyNumberFormat="1" applyFont="1" applyBorder="1" applyAlignment="1">
      <alignment horizontal="right" vertical="center"/>
    </xf>
    <xf numFmtId="3" fontId="5" fillId="0" borderId="1" xfId="0" applyNumberFormat="1" applyFont="1" applyBorder="1"/>
    <xf numFmtId="175" fontId="5" fillId="0" borderId="1" xfId="1" applyNumberFormat="1" applyFont="1" applyBorder="1"/>
    <xf numFmtId="171" fontId="5" fillId="0" borderId="1" xfId="0" applyNumberFormat="1" applyFont="1" applyBorder="1"/>
    <xf numFmtId="172" fontId="5" fillId="0" borderId="1" xfId="0" applyNumberFormat="1" applyFont="1" applyBorder="1"/>
    <xf numFmtId="173" fontId="5" fillId="0" borderId="1" xfId="0" applyNumberFormat="1" applyFont="1" applyBorder="1"/>
    <xf numFmtId="174" fontId="5" fillId="0" borderId="1" xfId="0" applyNumberFormat="1" applyFont="1" applyBorder="1"/>
    <xf numFmtId="176" fontId="5" fillId="0" borderId="1" xfId="0" applyNumberFormat="1" applyFont="1" applyBorder="1"/>
    <xf numFmtId="171" fontId="5" fillId="0" borderId="1" xfId="0" applyNumberFormat="1" applyFont="1" applyBorder="1" applyAlignment="1">
      <alignment horizontal="center" vertical="center"/>
    </xf>
    <xf numFmtId="171" fontId="0" fillId="0" borderId="0" xfId="0" applyNumberFormat="1"/>
    <xf numFmtId="0" fontId="0" fillId="0" borderId="0" xfId="0" applyAlignment="1">
      <alignment horizont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169" fontId="2" fillId="0" borderId="1" xfId="0" applyNumberFormat="1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168" fontId="2" fillId="0" borderId="3" xfId="0" applyNumberFormat="1" applyFont="1" applyFill="1" applyBorder="1" applyAlignment="1">
      <alignment horizontal="center" vertical="center"/>
    </xf>
    <xf numFmtId="170" fontId="2" fillId="0" borderId="1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619125</xdr:colOff>
      <xdr:row>2</xdr:row>
      <xdr:rowOff>33337</xdr:rowOff>
    </xdr:from>
    <xdr:ext cx="2692725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/>
            <xdr:cNvSpPr txBox="1"/>
          </xdr:nvSpPr>
          <xdr:spPr>
            <a:xfrm>
              <a:off x="1228725" y="233362"/>
              <a:ext cx="2692725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𝑅𝑂𝐴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𝐿𝑎𝑏𝑎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𝐵𝑒𝑟𝑠𝑖h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𝑆𝑒𝑡𝑒𝑙𝑎h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𝑃𝑎𝑗𝑎𝑘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𝐴𝑠𝑒𝑡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3" name="TextBox 2"/>
            <xdr:cNvSpPr txBox="1"/>
          </xdr:nvSpPr>
          <xdr:spPr>
            <a:xfrm>
              <a:off x="1228725" y="233362"/>
              <a:ext cx="2692725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𝑅𝑂𝐴=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𝐿𝑎𝑏𝑎 𝐵𝑒𝑟𝑠𝑖ℎ 𝑆𝑒𝑡𝑒𝑙𝑎ℎ 𝑃𝑎𝑗𝑎𝑘)/(𝑇𝑜𝑡𝑎𝑙 𝐴𝑠𝑒𝑡)  𝑥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476250</xdr:colOff>
      <xdr:row>1</xdr:row>
      <xdr:rowOff>38100</xdr:rowOff>
    </xdr:from>
    <xdr:ext cx="1887440" cy="32143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1085850" y="238125"/>
              <a:ext cx="1887440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𝐷𝐸𝑅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𝐻𝑢𝑡𝑎𝑛𝑔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𝑇𝑜𝑡𝑎𝑙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𝐸𝑘𝑢𝑖𝑡𝑎𝑠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1085850" y="238125"/>
              <a:ext cx="1887440" cy="32143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𝐷𝐸𝑅=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𝑇𝑜𝑡𝑎𝑙 𝐻𝑢𝑡𝑎𝑛𝑔)/(𝑇𝑜𝑡𝑎𝑙 𝐸𝑘𝑢𝑖𝑡𝑎𝑠)  𝑥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152400</xdr:colOff>
      <xdr:row>1</xdr:row>
      <xdr:rowOff>19050</xdr:rowOff>
    </xdr:from>
    <xdr:ext cx="2594556" cy="3476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762000" y="219075"/>
              <a:ext cx="2594556" cy="3476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𝐶𝑢𝑟𝑟𝑒𝑛𝑡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𝑅𝑎𝑡𝑖𝑜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𝐴𝑠𝑒𝑡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𝐿𝑎𝑛𝑐𝑎𝑟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𝐻𝑢𝑡𝑎𝑛𝑔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𝐿𝑎𝑛𝑐𝑎𝑟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762000" y="219075"/>
              <a:ext cx="2594556" cy="34765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𝐶𝑢𝑟𝑟𝑒𝑛𝑡 𝑅𝑎𝑡𝑖𝑜=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𝐴𝑠𝑒𝑡 𝐿𝑎𝑛𝑐𝑎𝑟)/(𝐻𝑢𝑡𝑎𝑛𝑔 𝐿𝑎𝑛𝑐𝑎𝑟)  𝑥 100%</a:t>
              </a:r>
              <a:endParaRPr lang="en-US" sz="1100"/>
            </a:p>
          </xdr:txBody>
        </xdr:sp>
      </mc:Fallback>
    </mc:AlternateContent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23812</xdr:colOff>
      <xdr:row>1</xdr:row>
      <xdr:rowOff>9525</xdr:rowOff>
    </xdr:from>
    <xdr:ext cx="2706062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633412" y="209550"/>
              <a:ext cx="270606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𝑋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=−4,3 −4,5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1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+5,7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2</m:t>
                        </m:r>
                      </m:e>
                    </m:d>
                    <m:r>
                      <a:rPr lang="en-US" sz="1100" b="0" i="1">
                        <a:latin typeface="Cambria Math" panose="02040503050406030204" pitchFamily="18" charset="0"/>
                      </a:rPr>
                      <m:t>−0,004</m:t>
                    </m:r>
                    <m:d>
                      <m:dPr>
                        <m:ctrlPr>
                          <a:rPr lang="en-US" sz="1100" b="0" i="1">
                            <a:latin typeface="Cambria Math" panose="02040503050406030204" pitchFamily="18" charset="0"/>
                          </a:rPr>
                        </m:ctrlPr>
                      </m:dPr>
                      <m:e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𝑋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3</m:t>
                        </m:r>
                      </m:e>
                    </m:d>
                  </m:oMath>
                </m:oMathPara>
              </a14:m>
              <a:endParaRPr lang="en-US" sz="1100" b="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633412" y="209550"/>
              <a:ext cx="2706062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𝑋=−4,3 −4,5(𝑋1)+5,7(𝑋2)−0,004(𝑋3)</a:t>
              </a:r>
              <a:endParaRPr lang="en-US" sz="1100" b="0"/>
            </a:p>
          </xdr:txBody>
        </xdr:sp>
      </mc:Fallback>
    </mc:AlternateContent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590550</xdr:colOff>
      <xdr:row>1</xdr:row>
      <xdr:rowOff>19050</xdr:rowOff>
    </xdr:from>
    <xdr:ext cx="4806829" cy="34695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/>
            <xdr:cNvSpPr txBox="1"/>
          </xdr:nvSpPr>
          <xdr:spPr>
            <a:xfrm>
              <a:off x="590550" y="219075"/>
              <a:ext cx="4806829" cy="3469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𝐾𝑒𝑝𝑒𝑚𝑖𝑙𝑖𝑘𝑎𝑛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𝑀𝑎𝑛𝑎𝑗𝑒𝑟𝑖𝑎𝑙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𝑆𝑎h𝑎𝑚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𝐾𝑒𝑝𝑒𝑚𝑖𝑙𝑖𝑘𝑎𝑛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𝑀𝑎𝑛𝑎𝑗𝑒𝑟𝑖𝑎𝑙</m:t>
                        </m:r>
                      </m:num>
                      <m:den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𝐽𝑢𝑚𝑙𝑎h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𝑆𝑎h𝑎𝑚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en-US" sz="1100" b="0" i="1">
                            <a:latin typeface="Cambria Math" panose="02040503050406030204" pitchFamily="18" charset="0"/>
                          </a:rPr>
                          <m:t>𝐵𝑒𝑟𝑒𝑑𝑎𝑟</m:t>
                        </m:r>
                      </m:den>
                    </m:f>
                    <m:r>
                      <a:rPr lang="en-US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  <m:r>
                      <a:rPr lang="en-US" sz="1100" b="0" i="1">
                        <a:latin typeface="Cambria Math" panose="02040503050406030204" pitchFamily="18" charset="0"/>
                      </a:rPr>
                      <m:t> 100%</m:t>
                    </m:r>
                  </m:oMath>
                </m:oMathPara>
              </a14:m>
              <a:endParaRPr lang="en-US" sz="1100"/>
            </a:p>
          </xdr:txBody>
        </xdr:sp>
      </mc:Choice>
      <mc:Fallback xmlns="">
        <xdr:sp macro="" textlink="">
          <xdr:nvSpPr>
            <xdr:cNvPr id="2" name="TextBox 1"/>
            <xdr:cNvSpPr txBox="1"/>
          </xdr:nvSpPr>
          <xdr:spPr>
            <a:xfrm>
              <a:off x="590550" y="219075"/>
              <a:ext cx="4806829" cy="34695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𝐾𝑒𝑝𝑒𝑚𝑖𝑙𝑖𝑘𝑎𝑛 𝑀𝑎𝑛𝑎𝑗𝑒𝑟𝑖𝑎𝑙=</a:t>
              </a:r>
              <a:r>
                <a:rPr lang="en-US" sz="1100" i="0">
                  <a:latin typeface="Cambria Math" panose="02040503050406030204" pitchFamily="18" charset="0"/>
                </a:rPr>
                <a:t>(</a:t>
              </a:r>
              <a:r>
                <a:rPr lang="en-US" sz="1100" b="0" i="0">
                  <a:latin typeface="Cambria Math" panose="02040503050406030204" pitchFamily="18" charset="0"/>
                </a:rPr>
                <a:t>𝐽𝑢𝑚𝑙𝑎ℎ 𝑆𝑎ℎ𝑎𝑚 𝐾𝑒𝑝𝑒𝑚𝑖𝑙𝑖𝑘𝑎𝑛 𝑀𝑎𝑛𝑎𝑗𝑒𝑟𝑖𝑎𝑙)/(𝐽𝑢𝑚𝑙𝑎ℎ 𝑆𝑎ℎ𝑎𝑚 𝐵𝑒𝑟𝑒𝑑𝑎𝑟)  𝑥 100%</a:t>
              </a:r>
              <a:endParaRPr lang="en-US" sz="110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60"/>
  <sheetViews>
    <sheetView tabSelected="1" zoomScaleNormal="100" workbookViewId="0">
      <selection activeCell="S11" sqref="S11"/>
    </sheetView>
  </sheetViews>
  <sheetFormatPr defaultRowHeight="15" x14ac:dyDescent="0.25"/>
  <cols>
    <col min="1" max="1" width="4.42578125" bestFit="1" customWidth="1"/>
    <col min="2" max="2" width="7.5703125" bestFit="1" customWidth="1"/>
    <col min="3" max="3" width="50.5703125" bestFit="1" customWidth="1"/>
    <col min="4" max="4" width="24.42578125" bestFit="1" customWidth="1"/>
    <col min="5" max="6" width="26.140625" bestFit="1" customWidth="1"/>
    <col min="7" max="9" width="27.140625" bestFit="1" customWidth="1"/>
    <col min="11" max="11" width="13.85546875" customWidth="1"/>
    <col min="12" max="12" width="14.42578125" customWidth="1"/>
    <col min="13" max="13" width="12.85546875" customWidth="1"/>
    <col min="14" max="14" width="13" customWidth="1"/>
    <col min="15" max="15" width="12" customWidth="1"/>
    <col min="16" max="16" width="11.85546875" customWidth="1"/>
  </cols>
  <sheetData>
    <row r="3" spans="1:21" x14ac:dyDescent="0.25">
      <c r="B3" s="22"/>
      <c r="C3" s="22"/>
    </row>
    <row r="4" spans="1:21" x14ac:dyDescent="0.25">
      <c r="B4" s="22"/>
      <c r="C4" s="22"/>
    </row>
    <row r="6" spans="1:21" ht="15.75" x14ac:dyDescent="0.25">
      <c r="A6" s="25" t="s">
        <v>0</v>
      </c>
      <c r="B6" s="25" t="s">
        <v>1</v>
      </c>
      <c r="C6" s="25" t="s">
        <v>2</v>
      </c>
      <c r="D6" s="23" t="s">
        <v>39</v>
      </c>
      <c r="E6" s="23"/>
      <c r="F6" s="23"/>
      <c r="G6" s="23" t="s">
        <v>40</v>
      </c>
      <c r="H6" s="23"/>
      <c r="I6" s="23"/>
      <c r="J6" s="24" t="s">
        <v>41</v>
      </c>
      <c r="K6" s="24" t="s">
        <v>42</v>
      </c>
      <c r="L6" s="24"/>
      <c r="M6" s="24"/>
      <c r="N6" s="24" t="s">
        <v>43</v>
      </c>
      <c r="O6" s="24"/>
      <c r="P6" s="24"/>
    </row>
    <row r="7" spans="1:21" ht="15.75" x14ac:dyDescent="0.25">
      <c r="A7" s="25"/>
      <c r="B7" s="25"/>
      <c r="C7" s="25"/>
      <c r="D7" s="3">
        <v>2020</v>
      </c>
      <c r="E7" s="3">
        <v>2021</v>
      </c>
      <c r="F7" s="3">
        <v>2022</v>
      </c>
      <c r="G7" s="3">
        <v>2020</v>
      </c>
      <c r="H7" s="3">
        <v>2021</v>
      </c>
      <c r="I7" s="3">
        <v>2022</v>
      </c>
      <c r="J7" s="24"/>
      <c r="K7" s="3">
        <v>2020</v>
      </c>
      <c r="L7" s="3">
        <v>2021</v>
      </c>
      <c r="M7" s="3">
        <v>2022</v>
      </c>
      <c r="N7" s="3">
        <v>2020</v>
      </c>
      <c r="O7" s="3">
        <v>2021</v>
      </c>
      <c r="P7" s="3">
        <v>2022</v>
      </c>
      <c r="U7" s="21"/>
    </row>
    <row r="8" spans="1:21" ht="15" customHeight="1" x14ac:dyDescent="0.25">
      <c r="A8" s="4">
        <v>1</v>
      </c>
      <c r="B8" s="4" t="s">
        <v>3</v>
      </c>
      <c r="C8" s="4" t="s">
        <v>4</v>
      </c>
      <c r="D8" s="6">
        <v>-10506939189</v>
      </c>
      <c r="E8" s="6">
        <v>-8932197718</v>
      </c>
      <c r="F8" s="6">
        <v>-16129026748</v>
      </c>
      <c r="G8" s="6">
        <v>1105874415256</v>
      </c>
      <c r="H8" s="6">
        <v>1089208965375</v>
      </c>
      <c r="I8" s="6">
        <v>1023323308935</v>
      </c>
      <c r="J8" s="8">
        <v>100</v>
      </c>
      <c r="K8" s="20">
        <f>D8/G8</f>
        <v>-9.5010238450699107E-3</v>
      </c>
      <c r="L8" s="20">
        <f>E8/H8</f>
        <v>-8.2006281640591931E-3</v>
      </c>
      <c r="M8" s="20">
        <f>F8/I8</f>
        <v>-1.5761418319285535E-2</v>
      </c>
      <c r="N8" s="8">
        <f>K8*J8</f>
        <v>-0.95010238450699103</v>
      </c>
      <c r="O8" s="8">
        <f>L8*J8</f>
        <v>-0.82006281640591927</v>
      </c>
      <c r="P8" s="8">
        <f>M8*J8</f>
        <v>-1.5761418319285534</v>
      </c>
      <c r="U8" s="21"/>
    </row>
    <row r="9" spans="1:21" ht="15" customHeight="1" x14ac:dyDescent="0.25">
      <c r="A9" s="4">
        <v>2</v>
      </c>
      <c r="B9" s="4" t="s">
        <v>5</v>
      </c>
      <c r="C9" s="4" t="s">
        <v>6</v>
      </c>
      <c r="D9" s="6">
        <v>44045828312</v>
      </c>
      <c r="E9" s="6">
        <v>100066615090</v>
      </c>
      <c r="F9" s="6">
        <v>121257336904</v>
      </c>
      <c r="G9" s="6">
        <v>1086873666641</v>
      </c>
      <c r="H9" s="6">
        <v>1147260611703</v>
      </c>
      <c r="I9" s="6">
        <v>1074777460412</v>
      </c>
      <c r="J9" s="8">
        <v>100</v>
      </c>
      <c r="K9" s="20">
        <f t="shared" ref="K9:K25" si="0">D9/G9</f>
        <v>4.0525251152808146E-2</v>
      </c>
      <c r="L9" s="20">
        <f t="shared" ref="L9:L25" si="1">E9/H9</f>
        <v>8.7222217924365561E-2</v>
      </c>
      <c r="M9" s="20">
        <f t="shared" ref="M9:M25" si="2">F9/I9</f>
        <v>0.11282087815417882</v>
      </c>
      <c r="N9" s="8">
        <f t="shared" ref="N9:N25" si="3">K9*J9</f>
        <v>4.0525251152808144</v>
      </c>
      <c r="O9" s="8">
        <f t="shared" ref="O9:O25" si="4">L9*J9</f>
        <v>8.7222217924365566</v>
      </c>
      <c r="P9" s="8">
        <f t="shared" ref="P9:P25" si="5">M9*J9</f>
        <v>11.282087815417881</v>
      </c>
      <c r="U9" s="21"/>
    </row>
    <row r="10" spans="1:21" ht="15" customHeight="1" x14ac:dyDescent="0.25">
      <c r="A10" s="4">
        <v>3</v>
      </c>
      <c r="B10" s="4" t="s">
        <v>7</v>
      </c>
      <c r="C10" s="4" t="s">
        <v>8</v>
      </c>
      <c r="D10" s="6">
        <v>181812593992</v>
      </c>
      <c r="E10" s="6">
        <v>187066990085</v>
      </c>
      <c r="F10" s="6">
        <v>220704543072</v>
      </c>
      <c r="G10" s="6">
        <v>1566673828068</v>
      </c>
      <c r="H10" s="6">
        <v>1697387196209</v>
      </c>
      <c r="I10" s="6">
        <v>1718287453575</v>
      </c>
      <c r="J10" s="8">
        <v>100</v>
      </c>
      <c r="K10" s="20">
        <f t="shared" si="0"/>
        <v>0.11605006143251191</v>
      </c>
      <c r="L10" s="20">
        <f t="shared" si="1"/>
        <v>0.11020879060641056</v>
      </c>
      <c r="M10" s="20">
        <f t="shared" si="2"/>
        <v>0.12844448268117828</v>
      </c>
      <c r="N10" s="8">
        <f t="shared" si="3"/>
        <v>11.605006143251192</v>
      </c>
      <c r="O10" s="8">
        <f t="shared" si="4"/>
        <v>11.020879060641056</v>
      </c>
      <c r="P10" s="8">
        <f t="shared" si="5"/>
        <v>12.844448268117828</v>
      </c>
      <c r="U10" s="21"/>
    </row>
    <row r="11" spans="1:21" ht="15" customHeight="1" x14ac:dyDescent="0.25">
      <c r="A11" s="4">
        <v>4</v>
      </c>
      <c r="B11" s="4" t="s">
        <v>9</v>
      </c>
      <c r="C11" s="4" t="s">
        <v>10</v>
      </c>
      <c r="D11" s="6">
        <v>132772234495</v>
      </c>
      <c r="E11" s="6">
        <v>180711667020</v>
      </c>
      <c r="F11" s="6">
        <v>195598848689</v>
      </c>
      <c r="G11" s="6">
        <v>1310940121622</v>
      </c>
      <c r="H11" s="6">
        <v>1348181576913</v>
      </c>
      <c r="I11" s="6">
        <v>1693523611414</v>
      </c>
      <c r="J11" s="8">
        <v>100</v>
      </c>
      <c r="K11" s="20">
        <f t="shared" si="0"/>
        <v>0.10128016703823479</v>
      </c>
      <c r="L11" s="20">
        <f t="shared" si="1"/>
        <v>0.13404104470392239</v>
      </c>
      <c r="M11" s="20">
        <f t="shared" si="2"/>
        <v>0.11549815270994988</v>
      </c>
      <c r="N11" s="8">
        <f t="shared" si="3"/>
        <v>10.12801670382348</v>
      </c>
      <c r="O11" s="8">
        <f t="shared" si="4"/>
        <v>13.404104470392239</v>
      </c>
      <c r="P11" s="8">
        <f t="shared" si="5"/>
        <v>11.549815270994989</v>
      </c>
      <c r="U11" s="21"/>
    </row>
    <row r="12" spans="1:21" ht="15" customHeight="1" x14ac:dyDescent="0.25">
      <c r="A12" s="4">
        <v>5</v>
      </c>
      <c r="B12" s="4" t="s">
        <v>11</v>
      </c>
      <c r="C12" s="4" t="s">
        <v>12</v>
      </c>
      <c r="D12" s="6">
        <v>2738128648</v>
      </c>
      <c r="E12" s="6">
        <v>8532631708</v>
      </c>
      <c r="F12" s="6">
        <v>6620432696</v>
      </c>
      <c r="G12" s="6">
        <v>263754414443</v>
      </c>
      <c r="H12" s="6">
        <v>370684311428</v>
      </c>
      <c r="I12" s="6">
        <v>485054412584</v>
      </c>
      <c r="J12" s="8">
        <v>100</v>
      </c>
      <c r="K12" s="20">
        <f t="shared" si="0"/>
        <v>1.0381356663858747E-2</v>
      </c>
      <c r="L12" s="20">
        <f t="shared" si="1"/>
        <v>2.3018594110793218E-2</v>
      </c>
      <c r="M12" s="20">
        <f t="shared" si="2"/>
        <v>1.364884541660261E-2</v>
      </c>
      <c r="N12" s="8">
        <f t="shared" si="3"/>
        <v>1.0381356663858747</v>
      </c>
      <c r="O12" s="8">
        <f t="shared" si="4"/>
        <v>2.301859411079322</v>
      </c>
      <c r="P12" s="8">
        <f t="shared" si="5"/>
        <v>1.3648845416602611</v>
      </c>
      <c r="U12" s="21"/>
    </row>
    <row r="13" spans="1:21" ht="15" customHeight="1" x14ac:dyDescent="0.25">
      <c r="A13" s="4">
        <v>6</v>
      </c>
      <c r="B13" s="4" t="s">
        <v>13</v>
      </c>
      <c r="C13" s="4" t="s">
        <v>14</v>
      </c>
      <c r="D13" s="6">
        <v>123465762000</v>
      </c>
      <c r="E13" s="6">
        <v>187992998000</v>
      </c>
      <c r="F13" s="6">
        <v>230065807000</v>
      </c>
      <c r="G13" s="6">
        <v>1225580913000</v>
      </c>
      <c r="H13" s="6">
        <v>1308722065000</v>
      </c>
      <c r="I13" s="6">
        <v>1307186367000</v>
      </c>
      <c r="J13" s="8">
        <v>100</v>
      </c>
      <c r="K13" s="20">
        <f t="shared" si="0"/>
        <v>0.10074060446794833</v>
      </c>
      <c r="L13" s="20">
        <f t="shared" si="1"/>
        <v>0.14364623553588515</v>
      </c>
      <c r="M13" s="20">
        <f t="shared" si="2"/>
        <v>0.17600076990399027</v>
      </c>
      <c r="N13" s="8">
        <f t="shared" si="3"/>
        <v>10.074060446794833</v>
      </c>
      <c r="O13" s="8">
        <f t="shared" si="4"/>
        <v>14.364623553588515</v>
      </c>
      <c r="P13" s="8">
        <f t="shared" si="5"/>
        <v>17.600076990399028</v>
      </c>
      <c r="U13" s="21"/>
    </row>
    <row r="14" spans="1:21" ht="15" customHeight="1" x14ac:dyDescent="0.25">
      <c r="A14" s="4">
        <v>7</v>
      </c>
      <c r="B14" s="4" t="s">
        <v>15</v>
      </c>
      <c r="C14" s="4" t="s">
        <v>16</v>
      </c>
      <c r="D14" s="6">
        <v>245103761907</v>
      </c>
      <c r="E14" s="6">
        <v>492637672186</v>
      </c>
      <c r="F14" s="6">
        <v>521714035585</v>
      </c>
      <c r="G14" s="6">
        <v>6570969641033</v>
      </c>
      <c r="H14" s="6">
        <v>6766602280143</v>
      </c>
      <c r="I14" s="6">
        <v>7327371934290</v>
      </c>
      <c r="J14" s="8">
        <v>100</v>
      </c>
      <c r="K14" s="20">
        <f t="shared" si="0"/>
        <v>3.7301003549982628E-2</v>
      </c>
      <c r="L14" s="20">
        <f t="shared" si="1"/>
        <v>7.2804289625780838E-2</v>
      </c>
      <c r="M14" s="20">
        <f t="shared" si="2"/>
        <v>7.1200703371358545E-2</v>
      </c>
      <c r="N14" s="8">
        <f t="shared" si="3"/>
        <v>3.730100354998263</v>
      </c>
      <c r="O14" s="8">
        <f t="shared" si="4"/>
        <v>7.2804289625780836</v>
      </c>
      <c r="P14" s="8">
        <f t="shared" si="5"/>
        <v>7.1200703371358545</v>
      </c>
      <c r="U14" s="21"/>
    </row>
    <row r="15" spans="1:21" ht="15" customHeight="1" x14ac:dyDescent="0.25">
      <c r="A15" s="4">
        <v>8</v>
      </c>
      <c r="B15" s="4" t="s">
        <v>17</v>
      </c>
      <c r="C15" s="4" t="s">
        <v>18</v>
      </c>
      <c r="D15" s="6">
        <v>38038419405</v>
      </c>
      <c r="E15" s="6">
        <v>12533087704</v>
      </c>
      <c r="F15" s="6">
        <v>90572477</v>
      </c>
      <c r="G15" s="6">
        <v>906924214166</v>
      </c>
      <c r="H15" s="6">
        <v>989119315334</v>
      </c>
      <c r="I15" s="6">
        <v>811603660216</v>
      </c>
      <c r="J15" s="8">
        <v>100</v>
      </c>
      <c r="K15" s="20">
        <f t="shared" si="0"/>
        <v>4.1942224952037269E-2</v>
      </c>
      <c r="L15" s="20">
        <f t="shared" si="1"/>
        <v>1.2670956384840084E-2</v>
      </c>
      <c r="M15" s="20">
        <f t="shared" si="2"/>
        <v>1.1159693017635611E-4</v>
      </c>
      <c r="N15" s="8">
        <f t="shared" si="3"/>
        <v>4.1942224952037268</v>
      </c>
      <c r="O15" s="8">
        <f t="shared" si="4"/>
        <v>1.2670956384840084</v>
      </c>
      <c r="P15" s="8">
        <f t="shared" si="5"/>
        <v>1.1159693017635612E-2</v>
      </c>
      <c r="U15" s="21"/>
    </row>
    <row r="16" spans="1:21" ht="15" customHeight="1" x14ac:dyDescent="0.25">
      <c r="A16" s="4">
        <v>9</v>
      </c>
      <c r="B16" s="4" t="s">
        <v>19</v>
      </c>
      <c r="C16" s="4" t="s">
        <v>20</v>
      </c>
      <c r="D16" s="6">
        <v>7418574000000</v>
      </c>
      <c r="E16" s="6">
        <v>7900282000000</v>
      </c>
      <c r="F16" s="6">
        <v>5722194000000</v>
      </c>
      <c r="G16" s="6">
        <v>103588325000000</v>
      </c>
      <c r="H16" s="6">
        <v>118066628000000</v>
      </c>
      <c r="I16" s="6">
        <v>115305536000000</v>
      </c>
      <c r="J16" s="8">
        <v>100</v>
      </c>
      <c r="K16" s="20">
        <f t="shared" si="0"/>
        <v>7.1615927760198844E-2</v>
      </c>
      <c r="L16" s="20">
        <f t="shared" si="1"/>
        <v>6.6913759915291221E-2</v>
      </c>
      <c r="M16" s="20">
        <f t="shared" si="2"/>
        <v>4.9626359657180728E-2</v>
      </c>
      <c r="N16" s="8">
        <f t="shared" si="3"/>
        <v>7.1615927760198845</v>
      </c>
      <c r="O16" s="8">
        <f t="shared" si="4"/>
        <v>6.6913759915291218</v>
      </c>
      <c r="P16" s="8">
        <f t="shared" si="5"/>
        <v>4.9626359657180732</v>
      </c>
      <c r="U16" s="21"/>
    </row>
    <row r="17" spans="1:21" ht="15" customHeight="1" x14ac:dyDescent="0.25">
      <c r="A17" s="4">
        <v>10</v>
      </c>
      <c r="B17" s="4" t="s">
        <v>21</v>
      </c>
      <c r="C17" s="4" t="s">
        <v>22</v>
      </c>
      <c r="D17" s="6">
        <v>-1087117567</v>
      </c>
      <c r="E17" s="6">
        <v>1599675921</v>
      </c>
      <c r="F17" s="6">
        <v>2035931112</v>
      </c>
      <c r="G17" s="6">
        <v>132538615751</v>
      </c>
      <c r="H17" s="6">
        <v>129081871589</v>
      </c>
      <c r="I17" s="6">
        <v>125635186707</v>
      </c>
      <c r="J17" s="8">
        <v>100</v>
      </c>
      <c r="K17" s="20">
        <f t="shared" si="0"/>
        <v>-8.2022704163620154E-3</v>
      </c>
      <c r="L17" s="20">
        <f t="shared" si="1"/>
        <v>1.2392723325963303E-2</v>
      </c>
      <c r="M17" s="20">
        <f t="shared" si="2"/>
        <v>1.620510276908407E-2</v>
      </c>
      <c r="N17" s="8">
        <f t="shared" si="3"/>
        <v>-0.82022704163620153</v>
      </c>
      <c r="O17" s="8">
        <f t="shared" si="4"/>
        <v>1.2392723325963302</v>
      </c>
      <c r="P17" s="8">
        <f t="shared" si="5"/>
        <v>1.620510276908407</v>
      </c>
      <c r="U17" s="21"/>
    </row>
    <row r="18" spans="1:21" ht="15" customHeight="1" x14ac:dyDescent="0.25">
      <c r="A18" s="4">
        <v>11</v>
      </c>
      <c r="B18" s="4" t="s">
        <v>23</v>
      </c>
      <c r="C18" s="4" t="s">
        <v>24</v>
      </c>
      <c r="D18" s="6">
        <v>8752066000000</v>
      </c>
      <c r="E18" s="6">
        <v>11203585000000</v>
      </c>
      <c r="F18" s="6">
        <v>9192569000000</v>
      </c>
      <c r="G18" s="6">
        <v>163136516000000</v>
      </c>
      <c r="H18" s="6">
        <v>179356193000000</v>
      </c>
      <c r="I18" s="6">
        <v>180433300000000</v>
      </c>
      <c r="J18" s="8">
        <v>100</v>
      </c>
      <c r="K18" s="20">
        <f t="shared" si="0"/>
        <v>5.3648724482996804E-2</v>
      </c>
      <c r="L18" s="20">
        <f t="shared" si="1"/>
        <v>6.2465559803669558E-2</v>
      </c>
      <c r="M18" s="20">
        <f t="shared" si="2"/>
        <v>5.0947186578087306E-2</v>
      </c>
      <c r="N18" s="8">
        <f t="shared" si="3"/>
        <v>5.3648724482996801</v>
      </c>
      <c r="O18" s="8">
        <f t="shared" si="4"/>
        <v>6.2465559803669555</v>
      </c>
      <c r="P18" s="8">
        <f t="shared" si="5"/>
        <v>5.0947186578087305</v>
      </c>
      <c r="U18" s="21"/>
    </row>
    <row r="19" spans="1:21" ht="15" customHeight="1" x14ac:dyDescent="0.25">
      <c r="A19" s="4">
        <v>12</v>
      </c>
      <c r="B19" s="4" t="s">
        <v>25</v>
      </c>
      <c r="C19" s="4" t="s">
        <v>26</v>
      </c>
      <c r="D19" s="6">
        <v>121000016429</v>
      </c>
      <c r="E19" s="6">
        <v>36708081562</v>
      </c>
      <c r="F19" s="6">
        <v>117370750383</v>
      </c>
      <c r="G19" s="6">
        <v>674806910037</v>
      </c>
      <c r="H19" s="6">
        <v>702812966661</v>
      </c>
      <c r="I19" s="6">
        <v>860100358989</v>
      </c>
      <c r="J19" s="8">
        <v>100</v>
      </c>
      <c r="K19" s="20">
        <f t="shared" si="0"/>
        <v>0.17931057703953493</v>
      </c>
      <c r="L19" s="20">
        <f t="shared" si="1"/>
        <v>5.2230228102359486E-2</v>
      </c>
      <c r="M19" s="20">
        <f t="shared" si="2"/>
        <v>0.13646169212272249</v>
      </c>
      <c r="N19" s="8">
        <f t="shared" si="3"/>
        <v>17.931057703953492</v>
      </c>
      <c r="O19" s="8">
        <f t="shared" si="4"/>
        <v>5.2230228102359488</v>
      </c>
      <c r="P19" s="8">
        <f t="shared" si="5"/>
        <v>13.64616921227225</v>
      </c>
      <c r="U19" s="21"/>
    </row>
    <row r="20" spans="1:21" ht="15" customHeight="1" x14ac:dyDescent="0.25">
      <c r="A20" s="4">
        <v>13</v>
      </c>
      <c r="B20" s="4" t="s">
        <v>27</v>
      </c>
      <c r="C20" s="4" t="s">
        <v>28</v>
      </c>
      <c r="D20" s="6">
        <v>224178056</v>
      </c>
      <c r="E20" s="6">
        <v>1680076000</v>
      </c>
      <c r="F20" s="6">
        <v>288311135000</v>
      </c>
      <c r="G20" s="6">
        <v>98191210595</v>
      </c>
      <c r="H20" s="6">
        <v>163913597000</v>
      </c>
      <c r="I20" s="6">
        <v>15938444031000</v>
      </c>
      <c r="J20" s="8">
        <v>100</v>
      </c>
      <c r="K20" s="20">
        <f t="shared" si="0"/>
        <v>2.2830766077897341E-3</v>
      </c>
      <c r="L20" s="20">
        <f t="shared" si="1"/>
        <v>1.0249765917832918E-2</v>
      </c>
      <c r="M20" s="20">
        <f t="shared" si="2"/>
        <v>1.8089038957582043E-2</v>
      </c>
      <c r="N20" s="8">
        <f t="shared" si="3"/>
        <v>0.22830766077897341</v>
      </c>
      <c r="O20" s="8">
        <f t="shared" si="4"/>
        <v>1.0249765917832918</v>
      </c>
      <c r="P20" s="8">
        <f t="shared" si="5"/>
        <v>1.8089038957582044</v>
      </c>
      <c r="U20" s="21"/>
    </row>
    <row r="21" spans="1:21" ht="15" customHeight="1" x14ac:dyDescent="0.25">
      <c r="A21" s="4">
        <v>14</v>
      </c>
      <c r="B21" s="4" t="s">
        <v>29</v>
      </c>
      <c r="C21" s="4" t="s">
        <v>30</v>
      </c>
      <c r="D21" s="6">
        <v>26500634368</v>
      </c>
      <c r="E21" s="6">
        <v>213841959820</v>
      </c>
      <c r="F21" s="6">
        <v>257682130697</v>
      </c>
      <c r="G21" s="6">
        <v>3401723398441</v>
      </c>
      <c r="H21" s="6">
        <v>3731907652769</v>
      </c>
      <c r="I21" s="6">
        <v>4140857067187</v>
      </c>
      <c r="J21" s="8">
        <v>100</v>
      </c>
      <c r="K21" s="20">
        <f t="shared" si="0"/>
        <v>7.7903554357609331E-3</v>
      </c>
      <c r="L21" s="20">
        <f t="shared" si="1"/>
        <v>5.7300978404793479E-2</v>
      </c>
      <c r="M21" s="20">
        <f t="shared" si="2"/>
        <v>6.2229177804499942E-2</v>
      </c>
      <c r="N21" s="8">
        <f t="shared" si="3"/>
        <v>0.77903554357609328</v>
      </c>
      <c r="O21" s="8">
        <f t="shared" si="4"/>
        <v>5.7300978404793481</v>
      </c>
      <c r="P21" s="8">
        <f t="shared" si="5"/>
        <v>6.2229177804499942</v>
      </c>
      <c r="U21" s="21"/>
    </row>
    <row r="22" spans="1:21" ht="15" customHeight="1" x14ac:dyDescent="0.25">
      <c r="A22" s="4">
        <v>15</v>
      </c>
      <c r="B22" s="4" t="s">
        <v>31</v>
      </c>
      <c r="C22" s="4" t="s">
        <v>32</v>
      </c>
      <c r="D22" s="6">
        <v>168610282478</v>
      </c>
      <c r="E22" s="6">
        <v>281340682456</v>
      </c>
      <c r="F22" s="6">
        <v>432247722254</v>
      </c>
      <c r="G22" s="6">
        <v>4452166671985</v>
      </c>
      <c r="H22" s="6">
        <v>4191284422677</v>
      </c>
      <c r="I22" s="6">
        <v>4130321616083</v>
      </c>
      <c r="J22" s="8">
        <v>100</v>
      </c>
      <c r="K22" s="20">
        <f t="shared" si="0"/>
        <v>3.7871511760548052E-2</v>
      </c>
      <c r="L22" s="20">
        <f t="shared" si="1"/>
        <v>6.7125170731387851E-2</v>
      </c>
      <c r="M22" s="20">
        <f t="shared" si="2"/>
        <v>0.10465231583198674</v>
      </c>
      <c r="N22" s="8">
        <f t="shared" si="3"/>
        <v>3.7871511760548051</v>
      </c>
      <c r="O22" s="8">
        <f t="shared" si="4"/>
        <v>6.7125170731387849</v>
      </c>
      <c r="P22" s="8">
        <f t="shared" si="5"/>
        <v>10.465231583198674</v>
      </c>
      <c r="U22" s="21"/>
    </row>
    <row r="23" spans="1:21" ht="15" customHeight="1" x14ac:dyDescent="0.25">
      <c r="A23" s="4">
        <v>16</v>
      </c>
      <c r="B23" s="4" t="s">
        <v>33</v>
      </c>
      <c r="C23" s="4" t="s">
        <v>34</v>
      </c>
      <c r="D23" s="6">
        <v>42520246722</v>
      </c>
      <c r="E23" s="6">
        <v>84524160228</v>
      </c>
      <c r="F23" s="6">
        <v>74865302076</v>
      </c>
      <c r="G23" s="6">
        <v>773863042440</v>
      </c>
      <c r="H23" s="6">
        <v>889125250792</v>
      </c>
      <c r="I23" s="6">
        <v>1033289474829</v>
      </c>
      <c r="J23" s="8">
        <v>100</v>
      </c>
      <c r="K23" s="20">
        <f t="shared" si="0"/>
        <v>5.4945441751466928E-2</v>
      </c>
      <c r="L23" s="20">
        <f t="shared" si="1"/>
        <v>9.5064401953165761E-2</v>
      </c>
      <c r="M23" s="20">
        <f t="shared" si="2"/>
        <v>7.245336752161298E-2</v>
      </c>
      <c r="N23" s="8">
        <f t="shared" si="3"/>
        <v>5.494544175146693</v>
      </c>
      <c r="O23" s="8">
        <f t="shared" si="4"/>
        <v>9.5064401953165767</v>
      </c>
      <c r="P23" s="8">
        <f t="shared" si="5"/>
        <v>7.2453367521612977</v>
      </c>
      <c r="U23" s="21"/>
    </row>
    <row r="24" spans="1:21" ht="15" customHeight="1" x14ac:dyDescent="0.25">
      <c r="A24" s="4">
        <v>17</v>
      </c>
      <c r="B24" s="4" t="s">
        <v>35</v>
      </c>
      <c r="C24" s="4" t="s">
        <v>36</v>
      </c>
      <c r="D24" s="6">
        <v>628628879549</v>
      </c>
      <c r="E24" s="6">
        <v>617573766863</v>
      </c>
      <c r="F24" s="6">
        <v>624524005786</v>
      </c>
      <c r="G24" s="6">
        <v>3448995059882</v>
      </c>
      <c r="H24" s="6">
        <v>3919243683748</v>
      </c>
      <c r="I24" s="6">
        <v>4590737849889</v>
      </c>
      <c r="J24" s="8">
        <v>100</v>
      </c>
      <c r="K24" s="20">
        <f t="shared" si="0"/>
        <v>0.18226436067162916</v>
      </c>
      <c r="L24" s="20">
        <f t="shared" si="1"/>
        <v>0.15757473040625275</v>
      </c>
      <c r="M24" s="20">
        <f t="shared" si="2"/>
        <v>0.13604000624890844</v>
      </c>
      <c r="N24" s="8">
        <f t="shared" si="3"/>
        <v>18.226436067162915</v>
      </c>
      <c r="O24" s="8">
        <f t="shared" si="4"/>
        <v>15.757473040625275</v>
      </c>
      <c r="P24" s="8">
        <f t="shared" si="5"/>
        <v>13.604000624890844</v>
      </c>
      <c r="U24" s="21"/>
    </row>
    <row r="25" spans="1:21" ht="15" customHeight="1" x14ac:dyDescent="0.25">
      <c r="A25" s="4">
        <v>18</v>
      </c>
      <c r="B25" s="4" t="s">
        <v>37</v>
      </c>
      <c r="C25" s="4" t="s">
        <v>38</v>
      </c>
      <c r="D25" s="6">
        <v>1109666000000</v>
      </c>
      <c r="E25" s="6">
        <v>1276793000000</v>
      </c>
      <c r="F25" s="6">
        <v>965486000000</v>
      </c>
      <c r="G25" s="6">
        <v>8754116000000</v>
      </c>
      <c r="H25" s="6">
        <v>7406856000000</v>
      </c>
      <c r="I25" s="6">
        <v>7376375000000</v>
      </c>
      <c r="J25" s="8">
        <v>100</v>
      </c>
      <c r="K25" s="20">
        <f t="shared" si="0"/>
        <v>0.12675934383323229</v>
      </c>
      <c r="L25" s="20">
        <f t="shared" si="1"/>
        <v>0.1723798869587852</v>
      </c>
      <c r="M25" s="20">
        <f t="shared" si="2"/>
        <v>0.13088895290708513</v>
      </c>
      <c r="N25" s="8">
        <f t="shared" si="3"/>
        <v>12.675934383323229</v>
      </c>
      <c r="O25" s="8">
        <f t="shared" si="4"/>
        <v>17.237988695878521</v>
      </c>
      <c r="P25" s="8">
        <f t="shared" si="5"/>
        <v>13.088895290708514</v>
      </c>
      <c r="U25" s="21"/>
    </row>
    <row r="26" spans="1:21" x14ac:dyDescent="0.25">
      <c r="U26" s="21"/>
    </row>
    <row r="27" spans="1:21" x14ac:dyDescent="0.25">
      <c r="U27" s="21"/>
    </row>
    <row r="28" spans="1:21" x14ac:dyDescent="0.25">
      <c r="U28" s="21"/>
    </row>
    <row r="29" spans="1:21" x14ac:dyDescent="0.25">
      <c r="U29" s="21"/>
    </row>
    <row r="30" spans="1:21" x14ac:dyDescent="0.25">
      <c r="U30" s="21"/>
    </row>
    <row r="31" spans="1:21" x14ac:dyDescent="0.25">
      <c r="U31" s="21"/>
    </row>
    <row r="32" spans="1:21" x14ac:dyDescent="0.25">
      <c r="U32" s="21"/>
    </row>
    <row r="33" spans="21:21" x14ac:dyDescent="0.25">
      <c r="U33" s="21"/>
    </row>
    <row r="34" spans="21:21" x14ac:dyDescent="0.25">
      <c r="U34" s="21"/>
    </row>
    <row r="35" spans="21:21" x14ac:dyDescent="0.25">
      <c r="U35" s="21"/>
    </row>
    <row r="36" spans="21:21" x14ac:dyDescent="0.25">
      <c r="U36" s="21"/>
    </row>
    <row r="37" spans="21:21" x14ac:dyDescent="0.25">
      <c r="U37" s="21"/>
    </row>
    <row r="38" spans="21:21" x14ac:dyDescent="0.25">
      <c r="U38" s="21"/>
    </row>
    <row r="39" spans="21:21" x14ac:dyDescent="0.25">
      <c r="U39" s="21"/>
    </row>
    <row r="40" spans="21:21" x14ac:dyDescent="0.25">
      <c r="U40" s="21"/>
    </row>
    <row r="41" spans="21:21" x14ac:dyDescent="0.25">
      <c r="U41" s="21"/>
    </row>
    <row r="42" spans="21:21" x14ac:dyDescent="0.25">
      <c r="U42" s="21"/>
    </row>
    <row r="43" spans="21:21" x14ac:dyDescent="0.25">
      <c r="U43" s="21"/>
    </row>
    <row r="44" spans="21:21" x14ac:dyDescent="0.25">
      <c r="U44" s="21"/>
    </row>
    <row r="45" spans="21:21" x14ac:dyDescent="0.25">
      <c r="U45" s="21"/>
    </row>
    <row r="46" spans="21:21" x14ac:dyDescent="0.25">
      <c r="U46" s="21"/>
    </row>
    <row r="47" spans="21:21" x14ac:dyDescent="0.25">
      <c r="U47" s="21"/>
    </row>
    <row r="48" spans="21:21" x14ac:dyDescent="0.25">
      <c r="U48" s="21"/>
    </row>
    <row r="49" spans="21:21" x14ac:dyDescent="0.25">
      <c r="U49" s="21"/>
    </row>
    <row r="50" spans="21:21" x14ac:dyDescent="0.25">
      <c r="U50" s="21"/>
    </row>
    <row r="51" spans="21:21" x14ac:dyDescent="0.25">
      <c r="U51" s="21"/>
    </row>
    <row r="52" spans="21:21" x14ac:dyDescent="0.25">
      <c r="U52" s="21"/>
    </row>
    <row r="53" spans="21:21" x14ac:dyDescent="0.25">
      <c r="U53" s="21"/>
    </row>
    <row r="54" spans="21:21" x14ac:dyDescent="0.25">
      <c r="U54" s="21"/>
    </row>
    <row r="55" spans="21:21" x14ac:dyDescent="0.25">
      <c r="U55" s="21"/>
    </row>
    <row r="56" spans="21:21" x14ac:dyDescent="0.25">
      <c r="U56" s="21"/>
    </row>
    <row r="57" spans="21:21" x14ac:dyDescent="0.25">
      <c r="U57" s="21"/>
    </row>
    <row r="58" spans="21:21" x14ac:dyDescent="0.25">
      <c r="U58" s="21"/>
    </row>
    <row r="59" spans="21:21" x14ac:dyDescent="0.25">
      <c r="U59" s="21"/>
    </row>
    <row r="60" spans="21:21" x14ac:dyDescent="0.25">
      <c r="U60" s="21"/>
    </row>
  </sheetData>
  <mergeCells count="9">
    <mergeCell ref="A6:A7"/>
    <mergeCell ref="B6:B7"/>
    <mergeCell ref="C6:C7"/>
    <mergeCell ref="J6:J7"/>
    <mergeCell ref="B3:C4"/>
    <mergeCell ref="D6:F6"/>
    <mergeCell ref="G6:I6"/>
    <mergeCell ref="K6:M6"/>
    <mergeCell ref="N6:P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opLeftCell="D1" zoomScale="70" zoomScaleNormal="70" workbookViewId="0">
      <selection activeCell="I27" sqref="I27"/>
    </sheetView>
  </sheetViews>
  <sheetFormatPr defaultRowHeight="15" x14ac:dyDescent="0.25"/>
  <cols>
    <col min="1" max="1" width="4.42578125" bestFit="1" customWidth="1"/>
    <col min="2" max="2" width="7.5703125" bestFit="1" customWidth="1"/>
    <col min="3" max="3" width="50.5703125" bestFit="1" customWidth="1"/>
    <col min="4" max="9" width="25.7109375" bestFit="1" customWidth="1"/>
    <col min="11" max="16" width="14.85546875" bestFit="1" customWidth="1"/>
  </cols>
  <sheetData>
    <row r="2" spans="1:16" x14ac:dyDescent="0.25">
      <c r="B2" s="22"/>
      <c r="C2" s="22"/>
    </row>
    <row r="3" spans="1:16" x14ac:dyDescent="0.25">
      <c r="B3" s="22"/>
      <c r="C3" s="22"/>
    </row>
    <row r="5" spans="1:16" ht="15.75" x14ac:dyDescent="0.25">
      <c r="A5" s="25" t="s">
        <v>0</v>
      </c>
      <c r="B5" s="25" t="s">
        <v>1</v>
      </c>
      <c r="C5" s="25" t="s">
        <v>2</v>
      </c>
      <c r="D5" s="23" t="s">
        <v>44</v>
      </c>
      <c r="E5" s="23"/>
      <c r="F5" s="23"/>
      <c r="G5" s="23" t="s">
        <v>45</v>
      </c>
      <c r="H5" s="23"/>
      <c r="I5" s="23"/>
      <c r="J5" s="24" t="s">
        <v>41</v>
      </c>
      <c r="K5" s="24" t="s">
        <v>46</v>
      </c>
      <c r="L5" s="24"/>
      <c r="M5" s="24"/>
      <c r="N5" s="24" t="s">
        <v>47</v>
      </c>
      <c r="O5" s="24"/>
      <c r="P5" s="24"/>
    </row>
    <row r="6" spans="1:16" ht="15.75" x14ac:dyDescent="0.25">
      <c r="A6" s="25"/>
      <c r="B6" s="25"/>
      <c r="C6" s="25"/>
      <c r="D6" s="3">
        <v>2020</v>
      </c>
      <c r="E6" s="3">
        <v>2021</v>
      </c>
      <c r="F6" s="3">
        <v>2022</v>
      </c>
      <c r="G6" s="3">
        <v>2020</v>
      </c>
      <c r="H6" s="3">
        <v>2021</v>
      </c>
      <c r="I6" s="3">
        <v>2022</v>
      </c>
      <c r="J6" s="24"/>
      <c r="K6" s="3">
        <v>2020</v>
      </c>
      <c r="L6" s="3">
        <v>2021</v>
      </c>
      <c r="M6" s="3">
        <v>2022</v>
      </c>
      <c r="N6" s="3">
        <v>2020</v>
      </c>
      <c r="O6" s="3">
        <v>2021</v>
      </c>
      <c r="P6" s="3">
        <v>2022</v>
      </c>
    </row>
    <row r="7" spans="1:16" ht="15.75" x14ac:dyDescent="0.25">
      <c r="A7" s="4">
        <v>1</v>
      </c>
      <c r="B7" s="4" t="s">
        <v>3</v>
      </c>
      <c r="C7" s="4" t="s">
        <v>4</v>
      </c>
      <c r="D7" s="9">
        <v>732991334916</v>
      </c>
      <c r="E7" s="9">
        <v>725373304291</v>
      </c>
      <c r="F7" s="9">
        <v>674407148602</v>
      </c>
      <c r="G7" s="9">
        <v>372883080340</v>
      </c>
      <c r="H7" s="9">
        <v>363835661084</v>
      </c>
      <c r="I7" s="9">
        <v>348916160333</v>
      </c>
      <c r="J7" s="8">
        <v>100</v>
      </c>
      <c r="K7" s="20">
        <f>D7/G7</f>
        <v>1.9657403984317237</v>
      </c>
      <c r="L7" s="20">
        <f>E7/H7</f>
        <v>1.993683912483583</v>
      </c>
      <c r="M7" s="20">
        <f>F7/I7</f>
        <v>1.9328630349432845</v>
      </c>
      <c r="N7" s="8">
        <f>K7*J7</f>
        <v>196.57403984317236</v>
      </c>
      <c r="O7" s="8">
        <f>L7*J7</f>
        <v>199.36839124835831</v>
      </c>
      <c r="P7" s="8">
        <f>M7*J7</f>
        <v>193.28630349432845</v>
      </c>
    </row>
    <row r="8" spans="1:16" ht="15.75" x14ac:dyDescent="0.25">
      <c r="A8" s="4">
        <v>2</v>
      </c>
      <c r="B8" s="4" t="s">
        <v>5</v>
      </c>
      <c r="C8" s="4" t="s">
        <v>6</v>
      </c>
      <c r="D8" s="9">
        <v>125161736940</v>
      </c>
      <c r="E8" s="9">
        <v>119786398572</v>
      </c>
      <c r="F8" s="9">
        <v>133323429397</v>
      </c>
      <c r="G8" s="9">
        <v>961711929701</v>
      </c>
      <c r="H8" s="9">
        <v>1026449179891</v>
      </c>
      <c r="I8" s="9">
        <v>941454031015</v>
      </c>
      <c r="J8" s="8">
        <v>100</v>
      </c>
      <c r="K8" s="20">
        <f t="shared" ref="K8:K24" si="0">D8/G8</f>
        <v>0.13014472741220259</v>
      </c>
      <c r="L8" s="20">
        <f t="shared" ref="L8:L24" si="1">E8/H8</f>
        <v>0.11669978496618827</v>
      </c>
      <c r="M8" s="20">
        <f t="shared" ref="M8:M24" si="2">F8/I8</f>
        <v>0.1416143805271739</v>
      </c>
      <c r="N8" s="8">
        <f t="shared" ref="N8:N24" si="3">K8*J8</f>
        <v>13.01447274122026</v>
      </c>
      <c r="O8" s="8">
        <f t="shared" ref="O8:O24" si="4">L8*J8</f>
        <v>11.669978496618826</v>
      </c>
      <c r="P8" s="8">
        <f t="shared" ref="P8:P24" si="5">M8*J8</f>
        <v>14.16143805271739</v>
      </c>
    </row>
    <row r="9" spans="1:16" ht="15.75" x14ac:dyDescent="0.25">
      <c r="A9" s="4">
        <v>3</v>
      </c>
      <c r="B9" s="4" t="s">
        <v>7</v>
      </c>
      <c r="C9" s="4" t="s">
        <v>8</v>
      </c>
      <c r="D9" s="9">
        <v>305958833204</v>
      </c>
      <c r="E9" s="9">
        <v>310020233374</v>
      </c>
      <c r="F9" s="9">
        <v>168244583827</v>
      </c>
      <c r="G9" s="9">
        <v>1260714994864</v>
      </c>
      <c r="H9" s="9">
        <v>1387366962835</v>
      </c>
      <c r="I9" s="9">
        <v>1550042869748</v>
      </c>
      <c r="J9" s="8">
        <v>100</v>
      </c>
      <c r="K9" s="20">
        <f t="shared" si="0"/>
        <v>0.24268675668207262</v>
      </c>
      <c r="L9" s="20">
        <f t="shared" si="1"/>
        <v>0.22345943191590242</v>
      </c>
      <c r="M9" s="20">
        <f t="shared" si="2"/>
        <v>0.10854189075064263</v>
      </c>
      <c r="N9" s="8">
        <f t="shared" si="3"/>
        <v>24.268675668207262</v>
      </c>
      <c r="O9" s="8">
        <f t="shared" si="4"/>
        <v>22.345943191590241</v>
      </c>
      <c r="P9" s="8">
        <f t="shared" si="5"/>
        <v>10.854189075064264</v>
      </c>
    </row>
    <row r="10" spans="1:16" ht="15.75" x14ac:dyDescent="0.25">
      <c r="A10" s="4">
        <v>4</v>
      </c>
      <c r="B10" s="4" t="s">
        <v>9</v>
      </c>
      <c r="C10" s="4" t="s">
        <v>10</v>
      </c>
      <c r="D10" s="9">
        <v>416194010942</v>
      </c>
      <c r="E10" s="9">
        <v>346601683606</v>
      </c>
      <c r="F10" s="9">
        <v>508372748127</v>
      </c>
      <c r="G10" s="9">
        <v>894746110680</v>
      </c>
      <c r="H10" s="9">
        <v>1001579893307</v>
      </c>
      <c r="I10" s="9">
        <v>1185150863287</v>
      </c>
      <c r="J10" s="8">
        <v>100</v>
      </c>
      <c r="K10" s="20">
        <f t="shared" si="0"/>
        <v>0.46515319370954944</v>
      </c>
      <c r="L10" s="20">
        <f t="shared" si="1"/>
        <v>0.34605495370079392</v>
      </c>
      <c r="M10" s="20">
        <f t="shared" si="2"/>
        <v>0.42895192829462658</v>
      </c>
      <c r="N10" s="8">
        <f t="shared" si="3"/>
        <v>46.515319370954941</v>
      </c>
      <c r="O10" s="8">
        <f t="shared" si="4"/>
        <v>34.605495370079389</v>
      </c>
      <c r="P10" s="8">
        <f t="shared" si="5"/>
        <v>42.895192829462658</v>
      </c>
    </row>
    <row r="11" spans="1:16" ht="15.75" x14ac:dyDescent="0.25">
      <c r="A11" s="4">
        <v>5</v>
      </c>
      <c r="B11" s="4" t="s">
        <v>11</v>
      </c>
      <c r="C11" s="4" t="s">
        <v>12</v>
      </c>
      <c r="D11" s="9">
        <v>151685431882</v>
      </c>
      <c r="E11" s="9">
        <v>151852174493</v>
      </c>
      <c r="F11" s="9">
        <v>280761324746</v>
      </c>
      <c r="G11" s="9">
        <v>112068982561</v>
      </c>
      <c r="H11" s="9">
        <v>218832136935</v>
      </c>
      <c r="I11" s="9">
        <v>204293087838</v>
      </c>
      <c r="J11" s="8">
        <v>100</v>
      </c>
      <c r="K11" s="20">
        <f t="shared" si="0"/>
        <v>1.3535005709491157</v>
      </c>
      <c r="L11" s="20">
        <f t="shared" si="1"/>
        <v>0.69392081355082158</v>
      </c>
      <c r="M11" s="20">
        <f t="shared" si="2"/>
        <v>1.374306530471739</v>
      </c>
      <c r="N11" s="8">
        <f t="shared" si="3"/>
        <v>135.35005709491156</v>
      </c>
      <c r="O11" s="8">
        <f t="shared" si="4"/>
        <v>69.392081355082155</v>
      </c>
      <c r="P11" s="8">
        <f t="shared" si="5"/>
        <v>137.43065304717391</v>
      </c>
    </row>
    <row r="12" spans="1:16" ht="15.75" x14ac:dyDescent="0.25">
      <c r="A12" s="4">
        <v>6</v>
      </c>
      <c r="B12" s="4" t="s">
        <v>13</v>
      </c>
      <c r="C12" s="4" t="s">
        <v>14</v>
      </c>
      <c r="D12" s="9">
        <v>205681950000</v>
      </c>
      <c r="E12" s="9">
        <v>298548048000</v>
      </c>
      <c r="F12" s="9">
        <v>306410502000</v>
      </c>
      <c r="G12" s="9">
        <v>1019898963000</v>
      </c>
      <c r="H12" s="9">
        <v>1010174017000</v>
      </c>
      <c r="I12" s="9">
        <v>1000775865000</v>
      </c>
      <c r="J12" s="8">
        <v>100</v>
      </c>
      <c r="K12" s="20">
        <f t="shared" si="0"/>
        <v>0.20166894708373187</v>
      </c>
      <c r="L12" s="20">
        <f t="shared" si="1"/>
        <v>0.29554120673844259</v>
      </c>
      <c r="M12" s="20">
        <f t="shared" si="2"/>
        <v>0.30617295312172621</v>
      </c>
      <c r="N12" s="8">
        <f t="shared" si="3"/>
        <v>20.166894708373189</v>
      </c>
      <c r="O12" s="8">
        <f t="shared" si="4"/>
        <v>29.55412067384426</v>
      </c>
      <c r="P12" s="8">
        <f t="shared" si="5"/>
        <v>30.617295312172622</v>
      </c>
    </row>
    <row r="13" spans="1:16" ht="15.75" x14ac:dyDescent="0.25">
      <c r="A13" s="4">
        <v>7</v>
      </c>
      <c r="B13" s="4" t="s">
        <v>15</v>
      </c>
      <c r="C13" s="4" t="s">
        <v>16</v>
      </c>
      <c r="D13" s="9">
        <v>3676532851880</v>
      </c>
      <c r="E13" s="9">
        <v>3724365876731</v>
      </c>
      <c r="F13" s="9">
        <v>3975927432106</v>
      </c>
      <c r="G13" s="9">
        <v>2894436789153</v>
      </c>
      <c r="H13" s="9">
        <v>3042236403412</v>
      </c>
      <c r="I13" s="9">
        <v>3351444502184</v>
      </c>
      <c r="J13" s="8">
        <v>100</v>
      </c>
      <c r="K13" s="20">
        <f t="shared" si="0"/>
        <v>1.2702066480283596</v>
      </c>
      <c r="L13" s="20">
        <f t="shared" si="1"/>
        <v>1.2242197458928445</v>
      </c>
      <c r="M13" s="20">
        <f t="shared" si="2"/>
        <v>1.1863324693322685</v>
      </c>
      <c r="N13" s="8">
        <f t="shared" si="3"/>
        <v>127.02066480283595</v>
      </c>
      <c r="O13" s="8">
        <f t="shared" si="4"/>
        <v>122.42197458928446</v>
      </c>
      <c r="P13" s="8">
        <f t="shared" si="5"/>
        <v>118.63324693322686</v>
      </c>
    </row>
    <row r="14" spans="1:16" ht="15.75" x14ac:dyDescent="0.25">
      <c r="A14" s="4">
        <v>8</v>
      </c>
      <c r="B14" s="4" t="s">
        <v>17</v>
      </c>
      <c r="C14" s="4" t="s">
        <v>18</v>
      </c>
      <c r="D14" s="9">
        <v>244363297557</v>
      </c>
      <c r="E14" s="9">
        <v>313387193288</v>
      </c>
      <c r="F14" s="9">
        <v>142744113133</v>
      </c>
      <c r="G14" s="9">
        <v>662560916609</v>
      </c>
      <c r="H14" s="9">
        <v>674176387075</v>
      </c>
      <c r="I14" s="9">
        <v>668859547083</v>
      </c>
      <c r="J14" s="8">
        <v>100</v>
      </c>
      <c r="K14" s="20">
        <f t="shared" si="0"/>
        <v>0.36881634794828561</v>
      </c>
      <c r="L14" s="20">
        <f t="shared" si="1"/>
        <v>0.46484451146037642</v>
      </c>
      <c r="M14" s="20">
        <f t="shared" si="2"/>
        <v>0.21341418202899123</v>
      </c>
      <c r="N14" s="8">
        <f t="shared" si="3"/>
        <v>36.881634794828564</v>
      </c>
      <c r="O14" s="8">
        <f t="shared" si="4"/>
        <v>46.484451146037642</v>
      </c>
      <c r="P14" s="8">
        <f t="shared" si="5"/>
        <v>21.341418202899124</v>
      </c>
    </row>
    <row r="15" spans="1:16" ht="15.75" x14ac:dyDescent="0.25">
      <c r="A15" s="4">
        <v>9</v>
      </c>
      <c r="B15" s="4" t="s">
        <v>19</v>
      </c>
      <c r="C15" s="4" t="s">
        <v>20</v>
      </c>
      <c r="D15" s="9">
        <v>53270272000000</v>
      </c>
      <c r="E15" s="9">
        <v>63074704000000</v>
      </c>
      <c r="F15" s="9">
        <v>57832529000000</v>
      </c>
      <c r="G15" s="9">
        <v>50318053000000</v>
      </c>
      <c r="H15" s="9">
        <v>54940607000000</v>
      </c>
      <c r="I15" s="9">
        <v>57473007000000</v>
      </c>
      <c r="J15" s="8">
        <v>100</v>
      </c>
      <c r="K15" s="20">
        <f t="shared" si="0"/>
        <v>1.0586711691726227</v>
      </c>
      <c r="L15" s="20">
        <f t="shared" si="1"/>
        <v>1.1480525506389108</v>
      </c>
      <c r="M15" s="20">
        <f t="shared" si="2"/>
        <v>1.0062554931221885</v>
      </c>
      <c r="N15" s="8">
        <f t="shared" si="3"/>
        <v>105.86711691726227</v>
      </c>
      <c r="O15" s="8">
        <f t="shared" si="4"/>
        <v>114.80525506389108</v>
      </c>
      <c r="P15" s="8">
        <f t="shared" si="5"/>
        <v>100.62554931221885</v>
      </c>
    </row>
    <row r="16" spans="1:16" ht="15.75" x14ac:dyDescent="0.25">
      <c r="A16" s="4">
        <v>10</v>
      </c>
      <c r="B16" s="4" t="s">
        <v>21</v>
      </c>
      <c r="C16" s="4" t="s">
        <v>22</v>
      </c>
      <c r="D16" s="9">
        <v>63404922846</v>
      </c>
      <c r="E16" s="9">
        <v>58357126496</v>
      </c>
      <c r="F16" s="9">
        <v>52878769446</v>
      </c>
      <c r="G16" s="9">
        <v>69133692905</v>
      </c>
      <c r="H16" s="9">
        <v>70724745093</v>
      </c>
      <c r="I16" s="9">
        <v>72756417261</v>
      </c>
      <c r="J16" s="8">
        <v>100</v>
      </c>
      <c r="K16" s="20">
        <f t="shared" si="0"/>
        <v>0.91713490458448121</v>
      </c>
      <c r="L16" s="20">
        <f t="shared" si="1"/>
        <v>0.82513024853271488</v>
      </c>
      <c r="M16" s="20">
        <f t="shared" si="2"/>
        <v>0.72679182725981861</v>
      </c>
      <c r="N16" s="8">
        <f t="shared" si="3"/>
        <v>91.713490458448121</v>
      </c>
      <c r="O16" s="8">
        <f t="shared" si="4"/>
        <v>82.513024853271489</v>
      </c>
      <c r="P16" s="8">
        <f t="shared" si="5"/>
        <v>72.67918272598186</v>
      </c>
    </row>
    <row r="17" spans="1:16" ht="15.75" x14ac:dyDescent="0.25">
      <c r="A17" s="4">
        <v>11</v>
      </c>
      <c r="B17" s="4" t="s">
        <v>23</v>
      </c>
      <c r="C17" s="4" t="s">
        <v>24</v>
      </c>
      <c r="D17" s="9">
        <v>83998472000000</v>
      </c>
      <c r="E17" s="9">
        <v>92285331000000</v>
      </c>
      <c r="F17" s="9">
        <v>86810262000000</v>
      </c>
      <c r="G17" s="9">
        <v>79138044000000</v>
      </c>
      <c r="H17" s="9">
        <v>86986509000000</v>
      </c>
      <c r="I17" s="9">
        <v>93623038000000</v>
      </c>
      <c r="J17" s="8">
        <v>100</v>
      </c>
      <c r="K17" s="20">
        <f t="shared" si="0"/>
        <v>1.0614170853148708</v>
      </c>
      <c r="L17" s="20">
        <f t="shared" si="1"/>
        <v>1.0609154460952099</v>
      </c>
      <c r="M17" s="20">
        <f t="shared" si="2"/>
        <v>0.92723184223096888</v>
      </c>
      <c r="N17" s="8">
        <f t="shared" si="3"/>
        <v>106.14170853148708</v>
      </c>
      <c r="O17" s="8">
        <f t="shared" si="4"/>
        <v>106.09154460952099</v>
      </c>
      <c r="P17" s="8">
        <f t="shared" si="5"/>
        <v>92.723184223096894</v>
      </c>
    </row>
    <row r="18" spans="1:16" ht="15.75" x14ac:dyDescent="0.25">
      <c r="A18" s="4">
        <v>12</v>
      </c>
      <c r="B18" s="4" t="s">
        <v>25</v>
      </c>
      <c r="C18" s="4" t="s">
        <v>26</v>
      </c>
      <c r="D18" s="9">
        <v>233905945919</v>
      </c>
      <c r="E18" s="9">
        <v>224452703806</v>
      </c>
      <c r="F18" s="9">
        <v>156594539652</v>
      </c>
      <c r="G18" s="9">
        <v>440900964118</v>
      </c>
      <c r="H18" s="9">
        <v>478360262855</v>
      </c>
      <c r="I18" s="9">
        <v>703505819337</v>
      </c>
      <c r="J18" s="8">
        <v>100</v>
      </c>
      <c r="K18" s="20">
        <f t="shared" si="0"/>
        <v>0.53051810940562805</v>
      </c>
      <c r="L18" s="20">
        <f t="shared" si="1"/>
        <v>0.46921268599192956</v>
      </c>
      <c r="M18" s="20">
        <f t="shared" si="2"/>
        <v>0.22259167635539714</v>
      </c>
      <c r="N18" s="8">
        <f t="shared" si="3"/>
        <v>53.051810940562802</v>
      </c>
      <c r="O18" s="8">
        <f t="shared" si="4"/>
        <v>46.921268599192956</v>
      </c>
      <c r="P18" s="8">
        <f t="shared" si="5"/>
        <v>22.259167635539715</v>
      </c>
    </row>
    <row r="19" spans="1:16" ht="15.75" x14ac:dyDescent="0.25">
      <c r="A19" s="4">
        <v>13</v>
      </c>
      <c r="B19" s="4" t="s">
        <v>27</v>
      </c>
      <c r="C19" s="4" t="s">
        <v>28</v>
      </c>
      <c r="D19" s="9">
        <v>58226321539</v>
      </c>
      <c r="E19" s="9">
        <v>121932696000</v>
      </c>
      <c r="F19" s="9">
        <v>8560229428000</v>
      </c>
      <c r="G19" s="9">
        <v>39964889056</v>
      </c>
      <c r="H19" s="9">
        <v>41980901000</v>
      </c>
      <c r="I19" s="9">
        <v>7378214603000</v>
      </c>
      <c r="J19" s="8">
        <v>100</v>
      </c>
      <c r="K19" s="20">
        <f t="shared" si="0"/>
        <v>1.4569368992220029</v>
      </c>
      <c r="L19" s="20">
        <f t="shared" si="1"/>
        <v>2.9044802063681292</v>
      </c>
      <c r="M19" s="20">
        <f t="shared" si="2"/>
        <v>1.1602033674270453</v>
      </c>
      <c r="N19" s="8">
        <f t="shared" si="3"/>
        <v>145.69368992220029</v>
      </c>
      <c r="O19" s="8">
        <f t="shared" si="4"/>
        <v>290.44802063681294</v>
      </c>
      <c r="P19" s="8">
        <f t="shared" si="5"/>
        <v>116.02033674270453</v>
      </c>
    </row>
    <row r="20" spans="1:16" ht="15.75" x14ac:dyDescent="0.25">
      <c r="A20" s="4">
        <v>14</v>
      </c>
      <c r="B20" s="4" t="s">
        <v>29</v>
      </c>
      <c r="C20" s="4" t="s">
        <v>30</v>
      </c>
      <c r="D20" s="9">
        <v>2191495435706</v>
      </c>
      <c r="E20" s="9">
        <v>2307095621382</v>
      </c>
      <c r="F20" s="9">
        <v>2454764947737</v>
      </c>
      <c r="G20" s="9">
        <v>1210227962735</v>
      </c>
      <c r="H20" s="9">
        <v>1424812031387</v>
      </c>
      <c r="I20" s="9">
        <v>1686092119450</v>
      </c>
      <c r="J20" s="8">
        <v>100</v>
      </c>
      <c r="K20" s="20">
        <f t="shared" si="0"/>
        <v>1.8108120975435313</v>
      </c>
      <c r="L20" s="20">
        <f t="shared" si="1"/>
        <v>1.6192280599540774</v>
      </c>
      <c r="M20" s="20">
        <f t="shared" si="2"/>
        <v>1.4558901731524252</v>
      </c>
      <c r="N20" s="8">
        <f t="shared" si="3"/>
        <v>181.08120975435313</v>
      </c>
      <c r="O20" s="8">
        <f t="shared" si="4"/>
        <v>161.92280599540774</v>
      </c>
      <c r="P20" s="8">
        <f t="shared" si="5"/>
        <v>145.58901731524253</v>
      </c>
    </row>
    <row r="21" spans="1:16" ht="15.75" x14ac:dyDescent="0.25">
      <c r="A21" s="4">
        <v>15</v>
      </c>
      <c r="B21" s="4" t="s">
        <v>31</v>
      </c>
      <c r="C21" s="4" t="s">
        <v>32</v>
      </c>
      <c r="D21" s="9">
        <v>1224495624254</v>
      </c>
      <c r="E21" s="9">
        <v>1341864891951</v>
      </c>
      <c r="F21" s="9">
        <v>1449163077319</v>
      </c>
      <c r="G21" s="9">
        <v>3227671047731</v>
      </c>
      <c r="H21" s="9">
        <v>2849419530726</v>
      </c>
      <c r="I21" s="9">
        <v>2681158538764</v>
      </c>
      <c r="J21" s="8">
        <v>100</v>
      </c>
      <c r="K21" s="20">
        <f t="shared" si="0"/>
        <v>0.37937435573392786</v>
      </c>
      <c r="L21" s="20">
        <f t="shared" si="1"/>
        <v>0.47092570170216669</v>
      </c>
      <c r="M21" s="20">
        <f t="shared" si="2"/>
        <v>0.54049883897841289</v>
      </c>
      <c r="N21" s="8">
        <f t="shared" si="3"/>
        <v>37.937435573392783</v>
      </c>
      <c r="O21" s="8">
        <f t="shared" si="4"/>
        <v>47.092570170216668</v>
      </c>
      <c r="P21" s="8">
        <f t="shared" si="5"/>
        <v>54.049883897841291</v>
      </c>
    </row>
    <row r="22" spans="1:16" ht="15.75" x14ac:dyDescent="0.25">
      <c r="A22" s="4">
        <v>16</v>
      </c>
      <c r="B22" s="4" t="s">
        <v>33</v>
      </c>
      <c r="C22" s="4" t="s">
        <v>34</v>
      </c>
      <c r="D22" s="9">
        <v>366908471713</v>
      </c>
      <c r="E22" s="9">
        <v>347288021564</v>
      </c>
      <c r="F22" s="9">
        <v>442535947408</v>
      </c>
      <c r="G22" s="9">
        <v>406954570727</v>
      </c>
      <c r="H22" s="9">
        <v>541837229228</v>
      </c>
      <c r="I22" s="9">
        <v>590753527421</v>
      </c>
      <c r="J22" s="8">
        <v>100</v>
      </c>
      <c r="K22" s="20">
        <f t="shared" si="0"/>
        <v>0.90159565245216433</v>
      </c>
      <c r="L22" s="20">
        <f t="shared" si="1"/>
        <v>0.64094529284894242</v>
      </c>
      <c r="M22" s="20">
        <f t="shared" si="2"/>
        <v>0.74910419805691175</v>
      </c>
      <c r="N22" s="8">
        <f t="shared" si="3"/>
        <v>90.159565245216427</v>
      </c>
      <c r="O22" s="8">
        <f t="shared" si="4"/>
        <v>64.094529284894236</v>
      </c>
      <c r="P22" s="8">
        <f t="shared" si="5"/>
        <v>74.910419805691177</v>
      </c>
    </row>
    <row r="23" spans="1:16" ht="15.75" x14ac:dyDescent="0.25">
      <c r="A23" s="4">
        <v>17</v>
      </c>
      <c r="B23" s="4" t="s">
        <v>35</v>
      </c>
      <c r="C23" s="4" t="s">
        <v>36</v>
      </c>
      <c r="D23" s="9">
        <v>775696860738</v>
      </c>
      <c r="E23" s="9">
        <v>618395061219</v>
      </c>
      <c r="F23" s="9">
        <v>662339075974</v>
      </c>
      <c r="G23" s="9">
        <v>2673298199144</v>
      </c>
      <c r="H23" s="9">
        <v>3300848622529</v>
      </c>
      <c r="I23" s="9">
        <v>3928398773915</v>
      </c>
      <c r="J23" s="8">
        <v>100</v>
      </c>
      <c r="K23" s="20">
        <f t="shared" si="0"/>
        <v>0.29016473395537429</v>
      </c>
      <c r="L23" s="20">
        <f t="shared" si="1"/>
        <v>0.18734426565287515</v>
      </c>
      <c r="M23" s="20">
        <f t="shared" si="2"/>
        <v>0.1686028109905757</v>
      </c>
      <c r="N23" s="8">
        <f t="shared" si="3"/>
        <v>29.016473395537428</v>
      </c>
      <c r="O23" s="8">
        <f t="shared" si="4"/>
        <v>18.734426565287514</v>
      </c>
      <c r="P23" s="8">
        <f t="shared" si="5"/>
        <v>16.86028109905757</v>
      </c>
    </row>
    <row r="24" spans="1:16" ht="15.75" x14ac:dyDescent="0.25">
      <c r="A24" s="4">
        <v>18</v>
      </c>
      <c r="B24" s="4" t="s">
        <v>37</v>
      </c>
      <c r="C24" s="4" t="s">
        <v>38</v>
      </c>
      <c r="D24" s="9">
        <v>3972379000000</v>
      </c>
      <c r="E24" s="9">
        <v>2268730000000</v>
      </c>
      <c r="F24" s="9">
        <v>1553696000000</v>
      </c>
      <c r="G24" s="9">
        <v>4781737000000</v>
      </c>
      <c r="H24" s="9">
        <v>5138126000000</v>
      </c>
      <c r="I24" s="9">
        <v>5822679000000</v>
      </c>
      <c r="J24" s="8">
        <v>100</v>
      </c>
      <c r="K24" s="20">
        <f t="shared" si="0"/>
        <v>0.83073975001134526</v>
      </c>
      <c r="L24" s="20">
        <f t="shared" si="1"/>
        <v>0.44154814420666211</v>
      </c>
      <c r="M24" s="20">
        <f t="shared" si="2"/>
        <v>0.26683524886053311</v>
      </c>
      <c r="N24" s="8">
        <f t="shared" si="3"/>
        <v>83.073975001134528</v>
      </c>
      <c r="O24" s="8">
        <f t="shared" si="4"/>
        <v>44.154814420666213</v>
      </c>
      <c r="P24" s="8">
        <f t="shared" si="5"/>
        <v>26.683524886053313</v>
      </c>
    </row>
  </sheetData>
  <mergeCells count="9">
    <mergeCell ref="J5:J6"/>
    <mergeCell ref="K5:M5"/>
    <mergeCell ref="N5:P5"/>
    <mergeCell ref="B2:C3"/>
    <mergeCell ref="A5:A6"/>
    <mergeCell ref="B5:B6"/>
    <mergeCell ref="C5:C6"/>
    <mergeCell ref="D5:F5"/>
    <mergeCell ref="G5:I5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opLeftCell="D1" zoomScale="70" zoomScaleNormal="70" workbookViewId="0">
      <selection activeCell="Q11" sqref="Q11"/>
    </sheetView>
  </sheetViews>
  <sheetFormatPr defaultRowHeight="15" x14ac:dyDescent="0.25"/>
  <cols>
    <col min="1" max="1" width="4.42578125" bestFit="1" customWidth="1"/>
    <col min="2" max="2" width="7.5703125" bestFit="1" customWidth="1"/>
    <col min="3" max="3" width="50.5703125" bestFit="1" customWidth="1"/>
    <col min="4" max="9" width="25.7109375" bestFit="1" customWidth="1"/>
    <col min="11" max="16" width="14.85546875" bestFit="1" customWidth="1"/>
  </cols>
  <sheetData>
    <row r="2" spans="1:16" x14ac:dyDescent="0.25">
      <c r="B2" s="22"/>
      <c r="C2" s="22"/>
    </row>
    <row r="3" spans="1:16" x14ac:dyDescent="0.25">
      <c r="B3" s="22"/>
      <c r="C3" s="22"/>
    </row>
    <row r="5" spans="1:16" ht="15.75" x14ac:dyDescent="0.25">
      <c r="A5" s="25" t="s">
        <v>0</v>
      </c>
      <c r="B5" s="25" t="s">
        <v>1</v>
      </c>
      <c r="C5" s="25" t="s">
        <v>2</v>
      </c>
      <c r="D5" s="23" t="s">
        <v>48</v>
      </c>
      <c r="E5" s="23"/>
      <c r="F5" s="23"/>
      <c r="G5" s="23" t="s">
        <v>49</v>
      </c>
      <c r="H5" s="23"/>
      <c r="I5" s="23"/>
      <c r="J5" s="24" t="s">
        <v>41</v>
      </c>
      <c r="K5" s="24" t="s">
        <v>50</v>
      </c>
      <c r="L5" s="24"/>
      <c r="M5" s="24"/>
      <c r="N5" s="24" t="s">
        <v>51</v>
      </c>
      <c r="O5" s="24"/>
      <c r="P5" s="24"/>
    </row>
    <row r="6" spans="1:16" ht="15.75" x14ac:dyDescent="0.25">
      <c r="A6" s="25"/>
      <c r="B6" s="25"/>
      <c r="C6" s="25"/>
      <c r="D6" s="3">
        <v>2020</v>
      </c>
      <c r="E6" s="3">
        <v>2021</v>
      </c>
      <c r="F6" s="3">
        <v>2022</v>
      </c>
      <c r="G6" s="3">
        <v>2020</v>
      </c>
      <c r="H6" s="3">
        <v>2021</v>
      </c>
      <c r="I6" s="3">
        <v>2022</v>
      </c>
      <c r="J6" s="24"/>
      <c r="K6" s="3">
        <v>2020</v>
      </c>
      <c r="L6" s="3">
        <v>2021</v>
      </c>
      <c r="M6" s="3">
        <v>2022</v>
      </c>
      <c r="N6" s="3">
        <v>2020</v>
      </c>
      <c r="O6" s="3">
        <v>2021</v>
      </c>
      <c r="P6" s="3">
        <v>2022</v>
      </c>
    </row>
    <row r="7" spans="1:16" ht="15.75" x14ac:dyDescent="0.25">
      <c r="A7" s="4">
        <v>1</v>
      </c>
      <c r="B7" s="4" t="s">
        <v>3</v>
      </c>
      <c r="C7" s="4" t="s">
        <v>4</v>
      </c>
      <c r="D7" s="9">
        <v>192738872245</v>
      </c>
      <c r="E7" s="9">
        <v>189509211466</v>
      </c>
      <c r="F7" s="9">
        <v>152626394141</v>
      </c>
      <c r="G7" s="9">
        <v>232807819931</v>
      </c>
      <c r="H7" s="9">
        <v>232428387396</v>
      </c>
      <c r="I7" s="9">
        <v>187318300982</v>
      </c>
      <c r="J7" s="8">
        <v>100</v>
      </c>
      <c r="K7" s="8">
        <f>D7/G7</f>
        <v>0.82788830848604777</v>
      </c>
      <c r="L7" s="8">
        <f>E7/H7</f>
        <v>0.81534451789283191</v>
      </c>
      <c r="M7" s="8">
        <f>F7/I7</f>
        <v>0.81479702378715435</v>
      </c>
      <c r="N7" s="8">
        <f>K7*J7</f>
        <v>82.788830848604775</v>
      </c>
      <c r="O7" s="8">
        <f>L7*J7</f>
        <v>81.534451789283196</v>
      </c>
      <c r="P7" s="8">
        <f>M7*J7</f>
        <v>81.47970237871543</v>
      </c>
    </row>
    <row r="8" spans="1:16" ht="15.75" x14ac:dyDescent="0.25">
      <c r="A8" s="4">
        <v>2</v>
      </c>
      <c r="B8" s="4" t="s">
        <v>5</v>
      </c>
      <c r="C8" s="4" t="s">
        <v>6</v>
      </c>
      <c r="D8" s="9">
        <v>751789918087</v>
      </c>
      <c r="E8" s="9">
        <v>856198582426</v>
      </c>
      <c r="F8" s="9">
        <v>772685806645</v>
      </c>
      <c r="G8" s="9">
        <v>56665064940</v>
      </c>
      <c r="H8" s="9">
        <v>64332022572</v>
      </c>
      <c r="I8" s="9">
        <v>72411790397</v>
      </c>
      <c r="J8" s="8">
        <v>100</v>
      </c>
      <c r="K8" s="8">
        <f t="shared" ref="K8:K24" si="0">D8/G8</f>
        <v>13.267255916551678</v>
      </c>
      <c r="L8" s="8">
        <f t="shared" ref="L8:L24" si="1">E8/H8</f>
        <v>13.309057421096124</v>
      </c>
      <c r="M8" s="8">
        <f t="shared" ref="M8:M24" si="2">F8/I8</f>
        <v>10.670718158033726</v>
      </c>
      <c r="N8" s="8">
        <f t="shared" ref="N8:N24" si="3">K8*J8</f>
        <v>1326.7255916551678</v>
      </c>
      <c r="O8" s="8">
        <f t="shared" ref="O8:O24" si="4">L8*J8</f>
        <v>1330.9057421096124</v>
      </c>
      <c r="P8" s="8">
        <f t="shared" ref="P8:P24" si="5">M8*J8</f>
        <v>1067.0718158033726</v>
      </c>
    </row>
    <row r="9" spans="1:16" ht="15.75" x14ac:dyDescent="0.25">
      <c r="A9" s="4">
        <v>3</v>
      </c>
      <c r="B9" s="4" t="s">
        <v>7</v>
      </c>
      <c r="C9" s="4" t="s">
        <v>8</v>
      </c>
      <c r="D9" s="9">
        <v>1266586465994</v>
      </c>
      <c r="E9" s="9">
        <v>1358085356038</v>
      </c>
      <c r="F9" s="9">
        <v>1383998340429</v>
      </c>
      <c r="G9" s="9">
        <v>271641005590</v>
      </c>
      <c r="H9" s="9">
        <v>283104828760</v>
      </c>
      <c r="I9" s="9">
        <v>139037021213</v>
      </c>
      <c r="J9" s="8">
        <v>100</v>
      </c>
      <c r="K9" s="8">
        <f t="shared" si="0"/>
        <v>4.6627219010730503</v>
      </c>
      <c r="L9" s="8">
        <f t="shared" si="1"/>
        <v>4.797111239629567</v>
      </c>
      <c r="M9" s="8">
        <f t="shared" si="2"/>
        <v>9.9541714023688801</v>
      </c>
      <c r="N9" s="8">
        <f t="shared" si="3"/>
        <v>466.27219010730505</v>
      </c>
      <c r="O9" s="8">
        <f t="shared" si="4"/>
        <v>479.71112396295672</v>
      </c>
      <c r="P9" s="8">
        <f t="shared" si="5"/>
        <v>995.41714023688803</v>
      </c>
    </row>
    <row r="10" spans="1:16" ht="15.75" x14ac:dyDescent="0.25">
      <c r="A10" s="4">
        <v>4</v>
      </c>
      <c r="B10" s="4" t="s">
        <v>9</v>
      </c>
      <c r="C10" s="4" t="s">
        <v>10</v>
      </c>
      <c r="D10" s="9">
        <v>254187665140</v>
      </c>
      <c r="E10" s="9">
        <v>279804122714</v>
      </c>
      <c r="F10" s="9">
        <v>380268816727</v>
      </c>
      <c r="G10" s="9">
        <v>147545013406</v>
      </c>
      <c r="H10" s="9">
        <v>182882815706</v>
      </c>
      <c r="I10" s="9">
        <v>209828541579</v>
      </c>
      <c r="J10" s="8">
        <v>100</v>
      </c>
      <c r="K10" s="8">
        <f t="shared" si="0"/>
        <v>1.7227804537219509</v>
      </c>
      <c r="L10" s="8">
        <f t="shared" si="1"/>
        <v>1.5299639916076611</v>
      </c>
      <c r="M10" s="8">
        <f t="shared" si="2"/>
        <v>1.8122835619282498</v>
      </c>
      <c r="N10" s="8">
        <f t="shared" si="3"/>
        <v>172.27804537219509</v>
      </c>
      <c r="O10" s="8">
        <f t="shared" si="4"/>
        <v>152.99639916076612</v>
      </c>
      <c r="P10" s="8">
        <f t="shared" si="5"/>
        <v>181.22835619282498</v>
      </c>
    </row>
    <row r="11" spans="1:16" ht="15.75" x14ac:dyDescent="0.25">
      <c r="A11" s="4">
        <v>5</v>
      </c>
      <c r="B11" s="4" t="s">
        <v>11</v>
      </c>
      <c r="C11" s="4" t="s">
        <v>12</v>
      </c>
      <c r="D11" s="9">
        <v>161986171773</v>
      </c>
      <c r="E11" s="9">
        <v>273848147193</v>
      </c>
      <c r="F11" s="9">
        <v>284173876309</v>
      </c>
      <c r="G11" s="9">
        <v>135290031399</v>
      </c>
      <c r="H11" s="9">
        <v>140133633808</v>
      </c>
      <c r="I11" s="9">
        <v>146027758905</v>
      </c>
      <c r="J11" s="8">
        <v>100</v>
      </c>
      <c r="K11" s="8">
        <f t="shared" si="0"/>
        <v>1.1973252581726974</v>
      </c>
      <c r="L11" s="8">
        <f t="shared" si="1"/>
        <v>1.9541928639929871</v>
      </c>
      <c r="M11" s="8">
        <f t="shared" si="2"/>
        <v>1.9460264160725258</v>
      </c>
      <c r="N11" s="8">
        <f t="shared" si="3"/>
        <v>119.73252581726975</v>
      </c>
      <c r="O11" s="8">
        <f t="shared" si="4"/>
        <v>195.4192863992987</v>
      </c>
      <c r="P11" s="8">
        <f t="shared" si="5"/>
        <v>194.60264160725259</v>
      </c>
    </row>
    <row r="12" spans="1:16" ht="15.75" x14ac:dyDescent="0.25">
      <c r="A12" s="4">
        <v>6</v>
      </c>
      <c r="B12" s="4" t="s">
        <v>13</v>
      </c>
      <c r="C12" s="4" t="s">
        <v>14</v>
      </c>
      <c r="D12" s="9">
        <v>1103831856000</v>
      </c>
      <c r="E12" s="9">
        <v>1174393432000</v>
      </c>
      <c r="F12" s="9">
        <v>1165412820000</v>
      </c>
      <c r="G12" s="9">
        <v>147207676000</v>
      </c>
      <c r="H12" s="9">
        <v>244206806000</v>
      </c>
      <c r="I12" s="9">
        <v>255354186000</v>
      </c>
      <c r="J12" s="8">
        <v>100</v>
      </c>
      <c r="K12" s="8">
        <f t="shared" si="0"/>
        <v>7.4984666968045879</v>
      </c>
      <c r="L12" s="8">
        <f t="shared" si="1"/>
        <v>4.8090118831495632</v>
      </c>
      <c r="M12" s="8">
        <f t="shared" si="2"/>
        <v>4.5639072468543747</v>
      </c>
      <c r="N12" s="8">
        <f t="shared" si="3"/>
        <v>749.84666968045883</v>
      </c>
      <c r="O12" s="8">
        <f t="shared" si="4"/>
        <v>480.9011883149563</v>
      </c>
      <c r="P12" s="8">
        <f t="shared" si="5"/>
        <v>456.39072468543748</v>
      </c>
    </row>
    <row r="13" spans="1:16" ht="15.75" x14ac:dyDescent="0.25">
      <c r="A13" s="4">
        <v>7</v>
      </c>
      <c r="B13" s="4" t="s">
        <v>15</v>
      </c>
      <c r="C13" s="4" t="s">
        <v>16</v>
      </c>
      <c r="D13" s="9">
        <v>2314323530275</v>
      </c>
      <c r="E13" s="9">
        <v>2613436417820</v>
      </c>
      <c r="F13" s="9">
        <v>3194327374948</v>
      </c>
      <c r="G13" s="9">
        <v>1321529767664</v>
      </c>
      <c r="H13" s="9">
        <v>1771339531925</v>
      </c>
      <c r="I13" s="9">
        <v>1835096804319</v>
      </c>
      <c r="J13" s="8">
        <v>100</v>
      </c>
      <c r="K13" s="8">
        <f t="shared" si="0"/>
        <v>1.7512458568117693</v>
      </c>
      <c r="L13" s="8">
        <f t="shared" si="1"/>
        <v>1.475401169972113</v>
      </c>
      <c r="M13" s="8">
        <f t="shared" si="2"/>
        <v>1.7406860321646123</v>
      </c>
      <c r="N13" s="8">
        <f t="shared" si="3"/>
        <v>175.12458568117694</v>
      </c>
      <c r="O13" s="8">
        <f t="shared" si="4"/>
        <v>147.5401169972113</v>
      </c>
      <c r="P13" s="8">
        <f t="shared" si="5"/>
        <v>174.06860321646121</v>
      </c>
    </row>
    <row r="14" spans="1:16" ht="15.75" x14ac:dyDescent="0.25">
      <c r="A14" s="4">
        <v>8</v>
      </c>
      <c r="B14" s="4" t="s">
        <v>17</v>
      </c>
      <c r="C14" s="4" t="s">
        <v>18</v>
      </c>
      <c r="D14" s="9">
        <v>423486192138</v>
      </c>
      <c r="E14" s="9">
        <v>450325961390</v>
      </c>
      <c r="F14" s="9">
        <v>389697575028</v>
      </c>
      <c r="G14" s="9">
        <v>188719266211</v>
      </c>
      <c r="H14" s="9">
        <v>280958063589</v>
      </c>
      <c r="I14" s="9">
        <v>119206775342</v>
      </c>
      <c r="J14" s="8">
        <v>100</v>
      </c>
      <c r="K14" s="8">
        <f t="shared" si="0"/>
        <v>2.244000841252296</v>
      </c>
      <c r="L14" s="8">
        <f t="shared" si="1"/>
        <v>1.602822697585075</v>
      </c>
      <c r="M14" s="8">
        <f t="shared" si="2"/>
        <v>3.269089142877756</v>
      </c>
      <c r="N14" s="8">
        <f t="shared" si="3"/>
        <v>224.4000841252296</v>
      </c>
      <c r="O14" s="8">
        <f t="shared" si="4"/>
        <v>160.28226975850751</v>
      </c>
      <c r="P14" s="8">
        <f t="shared" si="5"/>
        <v>326.90891428777559</v>
      </c>
    </row>
    <row r="15" spans="1:16" ht="15.75" x14ac:dyDescent="0.25">
      <c r="A15" s="4">
        <v>9</v>
      </c>
      <c r="B15" s="4" t="s">
        <v>19</v>
      </c>
      <c r="C15" s="4" t="s">
        <v>20</v>
      </c>
      <c r="D15" s="9">
        <v>20716223000000</v>
      </c>
      <c r="E15" s="9">
        <v>33997637000000</v>
      </c>
      <c r="F15" s="9">
        <v>31070365000000</v>
      </c>
      <c r="G15" s="9">
        <v>9176164000000</v>
      </c>
      <c r="H15" s="9">
        <v>18896133000000</v>
      </c>
      <c r="I15" s="9">
        <v>10033935000000</v>
      </c>
      <c r="J15" s="8">
        <v>100</v>
      </c>
      <c r="K15" s="8">
        <f t="shared" si="0"/>
        <v>2.257612549209016</v>
      </c>
      <c r="L15" s="8">
        <f t="shared" si="1"/>
        <v>1.7991848914272566</v>
      </c>
      <c r="M15" s="8">
        <f t="shared" si="2"/>
        <v>3.0965284307701815</v>
      </c>
      <c r="N15" s="8">
        <f t="shared" si="3"/>
        <v>225.76125492090159</v>
      </c>
      <c r="O15" s="8">
        <f t="shared" si="4"/>
        <v>179.91848914272566</v>
      </c>
      <c r="P15" s="8">
        <f t="shared" si="5"/>
        <v>309.65284307701813</v>
      </c>
    </row>
    <row r="16" spans="1:16" ht="15.75" x14ac:dyDescent="0.25">
      <c r="A16" s="4">
        <v>10</v>
      </c>
      <c r="B16" s="4" t="s">
        <v>21</v>
      </c>
      <c r="C16" s="4" t="s">
        <v>22</v>
      </c>
      <c r="D16" s="9">
        <v>101515353709</v>
      </c>
      <c r="E16" s="9">
        <v>100799802577</v>
      </c>
      <c r="F16" s="9">
        <v>94098987115</v>
      </c>
      <c r="G16" s="9">
        <v>62102806939</v>
      </c>
      <c r="H16" s="9">
        <v>56730953387</v>
      </c>
      <c r="I16" s="9">
        <v>49180364905</v>
      </c>
      <c r="J16" s="8">
        <v>100</v>
      </c>
      <c r="K16" s="8">
        <f t="shared" si="0"/>
        <v>1.634633903242291</v>
      </c>
      <c r="L16" s="8">
        <f t="shared" si="1"/>
        <v>1.7768043115612164</v>
      </c>
      <c r="M16" s="8">
        <f t="shared" si="2"/>
        <v>1.9133446304590813</v>
      </c>
      <c r="N16" s="8">
        <f t="shared" si="3"/>
        <v>163.4633903242291</v>
      </c>
      <c r="O16" s="8">
        <f t="shared" si="4"/>
        <v>177.68043115612164</v>
      </c>
      <c r="P16" s="8">
        <f t="shared" si="5"/>
        <v>191.33446304590814</v>
      </c>
    </row>
    <row r="17" spans="1:16" ht="15.75" x14ac:dyDescent="0.25">
      <c r="A17" s="4">
        <v>11</v>
      </c>
      <c r="B17" s="4" t="s">
        <v>23</v>
      </c>
      <c r="C17" s="4" t="s">
        <v>24</v>
      </c>
      <c r="D17" s="9">
        <v>38418238000000</v>
      </c>
      <c r="E17" s="9">
        <v>54183399000000</v>
      </c>
      <c r="F17" s="9">
        <v>54876668000000</v>
      </c>
      <c r="G17" s="9">
        <v>27975875000000</v>
      </c>
      <c r="H17" s="9">
        <v>40403404000000</v>
      </c>
      <c r="I17" s="9">
        <v>30725942000000</v>
      </c>
      <c r="J17" s="8">
        <v>100</v>
      </c>
      <c r="K17" s="8">
        <f t="shared" si="0"/>
        <v>1.3732631419035151</v>
      </c>
      <c r="L17" s="8">
        <f t="shared" si="1"/>
        <v>1.3410602482899707</v>
      </c>
      <c r="M17" s="8">
        <f t="shared" si="2"/>
        <v>1.7860044128183279</v>
      </c>
      <c r="N17" s="8">
        <f t="shared" si="3"/>
        <v>137.3263141903515</v>
      </c>
      <c r="O17" s="8">
        <f t="shared" si="4"/>
        <v>134.10602482899708</v>
      </c>
      <c r="P17" s="8">
        <f t="shared" si="5"/>
        <v>178.60044128183279</v>
      </c>
    </row>
    <row r="18" spans="1:16" ht="15.75" x14ac:dyDescent="0.25">
      <c r="A18" s="4">
        <v>12</v>
      </c>
      <c r="B18" s="4" t="s">
        <v>25</v>
      </c>
      <c r="C18" s="4" t="s">
        <v>26</v>
      </c>
      <c r="D18" s="9">
        <v>500560734326</v>
      </c>
      <c r="E18" s="9">
        <v>497681274294</v>
      </c>
      <c r="F18" s="9">
        <v>641093981245</v>
      </c>
      <c r="G18" s="9">
        <v>197366118342</v>
      </c>
      <c r="H18" s="9">
        <v>176772189231</v>
      </c>
      <c r="I18" s="9">
        <v>153894624540</v>
      </c>
      <c r="J18" s="8">
        <v>100</v>
      </c>
      <c r="K18" s="8">
        <f t="shared" si="0"/>
        <v>2.5362039773139697</v>
      </c>
      <c r="L18" s="8">
        <f t="shared" si="1"/>
        <v>2.815382195915709</v>
      </c>
      <c r="M18" s="8">
        <f t="shared" si="2"/>
        <v>4.165798403688675</v>
      </c>
      <c r="N18" s="8">
        <f t="shared" si="3"/>
        <v>253.62039773139696</v>
      </c>
      <c r="O18" s="8">
        <f t="shared" si="4"/>
        <v>281.53821959157091</v>
      </c>
      <c r="P18" s="8">
        <f t="shared" si="5"/>
        <v>416.57984036886751</v>
      </c>
    </row>
    <row r="19" spans="1:16" ht="15.75" x14ac:dyDescent="0.25">
      <c r="A19" s="4">
        <v>13</v>
      </c>
      <c r="B19" s="4" t="s">
        <v>27</v>
      </c>
      <c r="C19" s="4" t="s">
        <v>28</v>
      </c>
      <c r="D19" s="9">
        <v>72454604000</v>
      </c>
      <c r="E19" s="9">
        <v>5257810480000</v>
      </c>
      <c r="F19" s="9">
        <v>9632816363000</v>
      </c>
      <c r="G19" s="9">
        <v>40585764683</v>
      </c>
      <c r="H19" s="9">
        <v>12726520370000</v>
      </c>
      <c r="I19" s="9">
        <v>8266208912000</v>
      </c>
      <c r="J19" s="8">
        <v>100</v>
      </c>
      <c r="K19" s="8">
        <f t="shared" si="0"/>
        <v>1.7852220985834666</v>
      </c>
      <c r="L19" s="8">
        <f t="shared" si="1"/>
        <v>0.41313810272870366</v>
      </c>
      <c r="M19" s="8">
        <f t="shared" si="2"/>
        <v>1.1653245720678684</v>
      </c>
      <c r="N19" s="8">
        <f t="shared" si="3"/>
        <v>178.52220985834666</v>
      </c>
      <c r="O19" s="8">
        <f t="shared" si="4"/>
        <v>41.313810272870363</v>
      </c>
      <c r="P19" s="8">
        <f t="shared" si="5"/>
        <v>116.53245720678684</v>
      </c>
    </row>
    <row r="20" spans="1:16" ht="15.75" x14ac:dyDescent="0.25">
      <c r="A20" s="4">
        <v>14</v>
      </c>
      <c r="B20" s="4" t="s">
        <v>29</v>
      </c>
      <c r="C20" s="4" t="s">
        <v>30</v>
      </c>
      <c r="D20" s="9">
        <v>560100591588</v>
      </c>
      <c r="E20" s="9">
        <v>953903389311</v>
      </c>
      <c r="F20" s="9">
        <v>1304904227804</v>
      </c>
      <c r="G20" s="9">
        <v>289509974222</v>
      </c>
      <c r="H20" s="9">
        <v>418048143349</v>
      </c>
      <c r="I20" s="9">
        <v>650908995178</v>
      </c>
      <c r="J20" s="8">
        <v>100</v>
      </c>
      <c r="K20" s="8">
        <f t="shared" si="0"/>
        <v>1.934650414353281</v>
      </c>
      <c r="L20" s="8">
        <f t="shared" si="1"/>
        <v>2.2818027169532265</v>
      </c>
      <c r="M20" s="8">
        <f t="shared" si="2"/>
        <v>2.0047414269442627</v>
      </c>
      <c r="N20" s="8">
        <f t="shared" si="3"/>
        <v>193.46504143532809</v>
      </c>
      <c r="O20" s="8">
        <f t="shared" si="4"/>
        <v>228.18027169532263</v>
      </c>
      <c r="P20" s="8">
        <f t="shared" si="5"/>
        <v>200.47414269442626</v>
      </c>
    </row>
    <row r="21" spans="1:16" ht="15.75" x14ac:dyDescent="0.25">
      <c r="A21" s="4">
        <v>15</v>
      </c>
      <c r="B21" s="4" t="s">
        <v>31</v>
      </c>
      <c r="C21" s="4" t="s">
        <v>32</v>
      </c>
      <c r="D21" s="9">
        <v>1549617329468</v>
      </c>
      <c r="E21" s="9">
        <v>1282057210341</v>
      </c>
      <c r="F21" s="9">
        <v>1285672230703</v>
      </c>
      <c r="G21" s="9">
        <v>404567270700</v>
      </c>
      <c r="H21" s="9">
        <v>483213195704</v>
      </c>
      <c r="I21" s="9">
        <v>612417576293</v>
      </c>
      <c r="J21" s="8">
        <v>100</v>
      </c>
      <c r="K21" s="8">
        <f t="shared" si="0"/>
        <v>3.8303081877750129</v>
      </c>
      <c r="L21" s="8">
        <f t="shared" si="1"/>
        <v>2.6531916382646652</v>
      </c>
      <c r="M21" s="8">
        <f t="shared" si="2"/>
        <v>2.0993392098333468</v>
      </c>
      <c r="N21" s="8">
        <f t="shared" si="3"/>
        <v>383.03081877750128</v>
      </c>
      <c r="O21" s="8">
        <f t="shared" si="4"/>
        <v>265.31916382646654</v>
      </c>
      <c r="P21" s="8">
        <f t="shared" si="5"/>
        <v>209.93392098333467</v>
      </c>
    </row>
    <row r="22" spans="1:16" ht="15.75" x14ac:dyDescent="0.25">
      <c r="A22" s="4">
        <v>16</v>
      </c>
      <c r="B22" s="4" t="s">
        <v>33</v>
      </c>
      <c r="C22" s="4" t="s">
        <v>34</v>
      </c>
      <c r="D22" s="9">
        <v>379723220668</v>
      </c>
      <c r="E22" s="9">
        <v>433383441542</v>
      </c>
      <c r="F22" s="9">
        <v>543799195487</v>
      </c>
      <c r="G22" s="9">
        <v>247102759160</v>
      </c>
      <c r="H22" s="9">
        <v>241664687612</v>
      </c>
      <c r="I22" s="9">
        <v>333670108915</v>
      </c>
      <c r="J22" s="8">
        <v>100</v>
      </c>
      <c r="K22" s="8">
        <f t="shared" si="0"/>
        <v>1.5367016619273268</v>
      </c>
      <c r="L22" s="8">
        <f t="shared" si="1"/>
        <v>1.7933254784737531</v>
      </c>
      <c r="M22" s="8">
        <f t="shared" si="2"/>
        <v>1.6297510054325208</v>
      </c>
      <c r="N22" s="8">
        <f t="shared" si="3"/>
        <v>153.67016619273269</v>
      </c>
      <c r="O22" s="8">
        <f t="shared" si="4"/>
        <v>179.33254784737531</v>
      </c>
      <c r="P22" s="8">
        <f t="shared" si="5"/>
        <v>162.9751005432521</v>
      </c>
    </row>
    <row r="23" spans="1:16" ht="15.75" x14ac:dyDescent="0.25">
      <c r="A23" s="4">
        <v>17</v>
      </c>
      <c r="B23" s="4" t="s">
        <v>35</v>
      </c>
      <c r="C23" s="4" t="s">
        <v>36</v>
      </c>
      <c r="D23" s="9">
        <v>1505872822478</v>
      </c>
      <c r="E23" s="9">
        <v>1979855004312</v>
      </c>
      <c r="F23" s="9">
        <v>2575390271556</v>
      </c>
      <c r="G23" s="9">
        <v>626131203549</v>
      </c>
      <c r="H23" s="9">
        <v>475372154415</v>
      </c>
      <c r="I23" s="9">
        <v>530693880588</v>
      </c>
      <c r="J23" s="8">
        <v>100</v>
      </c>
      <c r="K23" s="8">
        <f t="shared" si="0"/>
        <v>2.4050435658572842</v>
      </c>
      <c r="L23" s="8">
        <f t="shared" si="1"/>
        <v>4.1648527073455508</v>
      </c>
      <c r="M23" s="8">
        <f t="shared" si="2"/>
        <v>4.8528735034640125</v>
      </c>
      <c r="N23" s="8">
        <f t="shared" si="3"/>
        <v>240.50435658572843</v>
      </c>
      <c r="O23" s="8">
        <f t="shared" si="4"/>
        <v>416.48527073455506</v>
      </c>
      <c r="P23" s="8">
        <f t="shared" si="5"/>
        <v>485.28735034640124</v>
      </c>
    </row>
    <row r="24" spans="1:16" ht="15.75" x14ac:dyDescent="0.25">
      <c r="A24" s="4">
        <v>18</v>
      </c>
      <c r="B24" s="4" t="s">
        <v>37</v>
      </c>
      <c r="C24" s="4" t="s">
        <v>38</v>
      </c>
      <c r="D24" s="9">
        <v>5593421000000</v>
      </c>
      <c r="E24" s="9">
        <v>4844821000000</v>
      </c>
      <c r="F24" s="9">
        <v>4618390000000</v>
      </c>
      <c r="G24" s="9">
        <v>2327339000000</v>
      </c>
      <c r="H24" s="9">
        <v>1556539999999</v>
      </c>
      <c r="I24" s="9">
        <v>1456898000000</v>
      </c>
      <c r="J24" s="8">
        <v>100</v>
      </c>
      <c r="K24" s="8">
        <f t="shared" si="0"/>
        <v>2.4033546466586948</v>
      </c>
      <c r="L24" s="8">
        <f t="shared" si="1"/>
        <v>3.1125579811653492</v>
      </c>
      <c r="M24" s="8">
        <f t="shared" si="2"/>
        <v>3.1700160203391041</v>
      </c>
      <c r="N24" s="8">
        <f t="shared" si="3"/>
        <v>240.33546466586949</v>
      </c>
      <c r="O24" s="8">
        <f t="shared" si="4"/>
        <v>311.25579811653495</v>
      </c>
      <c r="P24" s="8">
        <f t="shared" si="5"/>
        <v>317.00160203391039</v>
      </c>
    </row>
  </sheetData>
  <mergeCells count="9">
    <mergeCell ref="J5:J6"/>
    <mergeCell ref="K5:M5"/>
    <mergeCell ref="N5:P5"/>
    <mergeCell ref="B2:C3"/>
    <mergeCell ref="A5:A6"/>
    <mergeCell ref="B5:B6"/>
    <mergeCell ref="C5:C6"/>
    <mergeCell ref="D5:F5"/>
    <mergeCell ref="G5:I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6"/>
  <sheetViews>
    <sheetView topLeftCell="G1" zoomScale="80" zoomScaleNormal="80" workbookViewId="0">
      <selection activeCell="U9" sqref="U9:U26"/>
    </sheetView>
  </sheetViews>
  <sheetFormatPr defaultRowHeight="15" x14ac:dyDescent="0.25"/>
  <cols>
    <col min="1" max="1" width="4.42578125" bestFit="1" customWidth="1"/>
    <col min="2" max="2" width="14.5703125" bestFit="1" customWidth="1"/>
    <col min="3" max="3" width="50.140625" bestFit="1" customWidth="1"/>
    <col min="4" max="6" width="13.7109375" bestFit="1" customWidth="1"/>
    <col min="7" max="12" width="13" bestFit="1" customWidth="1"/>
    <col min="13" max="15" width="14.5703125" bestFit="1" customWidth="1"/>
    <col min="16" max="18" width="24.5703125" bestFit="1" customWidth="1"/>
    <col min="19" max="19" width="8.7109375" customWidth="1"/>
  </cols>
  <sheetData>
    <row r="2" spans="1:21" x14ac:dyDescent="0.25">
      <c r="B2" s="22"/>
      <c r="C2" s="22"/>
      <c r="D2" s="22"/>
      <c r="E2" s="22"/>
      <c r="F2" s="22"/>
      <c r="G2" s="22"/>
      <c r="H2" s="22"/>
      <c r="I2" s="22"/>
      <c r="J2" s="22"/>
      <c r="K2" s="1"/>
      <c r="L2" s="1"/>
    </row>
    <row r="3" spans="1:21" ht="15.75" x14ac:dyDescent="0.25">
      <c r="B3" s="5" t="s">
        <v>52</v>
      </c>
    </row>
    <row r="4" spans="1:21" ht="15.75" x14ac:dyDescent="0.25">
      <c r="B4" s="5" t="s">
        <v>53</v>
      </c>
    </row>
    <row r="5" spans="1:21" ht="15.75" x14ac:dyDescent="0.25">
      <c r="B5" s="5" t="s">
        <v>54</v>
      </c>
    </row>
    <row r="7" spans="1:21" ht="15.75" x14ac:dyDescent="0.25">
      <c r="A7" s="25" t="s">
        <v>0</v>
      </c>
      <c r="B7" s="25" t="s">
        <v>1</v>
      </c>
      <c r="C7" s="25" t="s">
        <v>2</v>
      </c>
      <c r="D7" s="24" t="s">
        <v>42</v>
      </c>
      <c r="E7" s="24"/>
      <c r="F7" s="24"/>
      <c r="G7" s="24" t="s">
        <v>46</v>
      </c>
      <c r="H7" s="24"/>
      <c r="I7" s="24"/>
      <c r="J7" s="24" t="s">
        <v>50</v>
      </c>
      <c r="K7" s="24"/>
      <c r="L7" s="24"/>
      <c r="M7" s="24" t="s">
        <v>55</v>
      </c>
      <c r="N7" s="24"/>
      <c r="O7" s="24"/>
      <c r="P7" s="24" t="s">
        <v>56</v>
      </c>
      <c r="Q7" s="24"/>
      <c r="R7" s="24"/>
      <c r="S7" s="24" t="s">
        <v>57</v>
      </c>
      <c r="T7" s="24"/>
      <c r="U7" s="24"/>
    </row>
    <row r="8" spans="1:21" ht="15.75" x14ac:dyDescent="0.25">
      <c r="A8" s="25"/>
      <c r="B8" s="25"/>
      <c r="C8" s="25"/>
      <c r="D8" s="2">
        <v>2020</v>
      </c>
      <c r="E8" s="2">
        <v>2021</v>
      </c>
      <c r="F8" s="2">
        <v>2022</v>
      </c>
      <c r="G8" s="2">
        <v>2020</v>
      </c>
      <c r="H8" s="2">
        <v>2021</v>
      </c>
      <c r="I8" s="2">
        <v>2022</v>
      </c>
      <c r="J8" s="2">
        <v>2020</v>
      </c>
      <c r="K8" s="2">
        <v>2021</v>
      </c>
      <c r="L8" s="2">
        <v>2022</v>
      </c>
      <c r="M8" s="2">
        <v>2020</v>
      </c>
      <c r="N8" s="2">
        <v>2021</v>
      </c>
      <c r="O8" s="2">
        <v>2022</v>
      </c>
      <c r="P8" s="2">
        <v>2020</v>
      </c>
      <c r="Q8" s="2">
        <v>2021</v>
      </c>
      <c r="R8" s="2">
        <v>2022</v>
      </c>
      <c r="S8" s="2">
        <v>2020</v>
      </c>
      <c r="T8" s="2">
        <v>2021</v>
      </c>
      <c r="U8" s="2">
        <v>2022</v>
      </c>
    </row>
    <row r="9" spans="1:21" ht="15.75" x14ac:dyDescent="0.25">
      <c r="A9" s="4">
        <v>1</v>
      </c>
      <c r="B9" s="4" t="s">
        <v>3</v>
      </c>
      <c r="C9" s="4" t="s">
        <v>4</v>
      </c>
      <c r="D9" s="8">
        <f>Profitabilitas!K8</f>
        <v>-9.5010238450699107E-3</v>
      </c>
      <c r="E9" s="8">
        <f>Profitabilitas!L8</f>
        <v>-8.2006281640591931E-3</v>
      </c>
      <c r="F9" s="8">
        <f>Profitabilitas!M8</f>
        <v>-1.5761418319285535E-2</v>
      </c>
      <c r="G9" s="8">
        <f>Leverage!K7</f>
        <v>1.9657403984317237</v>
      </c>
      <c r="H9" s="8">
        <f>Leverage!L7</f>
        <v>1.993683912483583</v>
      </c>
      <c r="I9" s="8">
        <f>Leverage!M7</f>
        <v>1.9328630349432845</v>
      </c>
      <c r="J9" s="8">
        <f>Likuiditas!K7</f>
        <v>0.82788830848604777</v>
      </c>
      <c r="K9" s="8">
        <f>Likuiditas!L7</f>
        <v>0.81534451789283191</v>
      </c>
      <c r="L9" s="8">
        <f>Likuiditas!M7</f>
        <v>0.81479702378715435</v>
      </c>
      <c r="M9" s="8">
        <f>(-4.3-(4.5*D9)+(5.7*G9)-(0.004*J9))</f>
        <v>6.9441633251296961</v>
      </c>
      <c r="N9" s="8">
        <f>(-4.3-(4.5*E9)+(5.7*H9)-(0.004*K9))</f>
        <v>7.0976397498231183</v>
      </c>
      <c r="O9" s="8">
        <f>(-4.3-(4.5*F9)+(5.7*I9)-(0.004*L9))</f>
        <v>6.7849864935183577</v>
      </c>
      <c r="P9" s="8" t="str">
        <f>IF(M9&lt;0,"SEHAT","FINANCIAL DISTRESS")</f>
        <v>FINANCIAL DISTRESS</v>
      </c>
      <c r="Q9" s="8" t="str">
        <f>IF(N9&lt;0,"SEHAT","FINANCIAL DISTRESS")</f>
        <v>FINANCIAL DISTRESS</v>
      </c>
      <c r="R9" s="8" t="str">
        <f>IF(O9&lt;0,"SEHAT","FINANCIAL DISTRESS")</f>
        <v>FINANCIAL DISTRESS</v>
      </c>
      <c r="S9" s="8">
        <v>1</v>
      </c>
      <c r="T9" s="8">
        <v>1</v>
      </c>
      <c r="U9" s="8">
        <v>1</v>
      </c>
    </row>
    <row r="10" spans="1:21" ht="15.75" x14ac:dyDescent="0.25">
      <c r="A10" s="4">
        <v>2</v>
      </c>
      <c r="B10" s="4" t="s">
        <v>5</v>
      </c>
      <c r="C10" s="4" t="s">
        <v>6</v>
      </c>
      <c r="D10" s="8">
        <f>Profitabilitas!K9</f>
        <v>4.0525251152808146E-2</v>
      </c>
      <c r="E10" s="8">
        <f>Profitabilitas!L9</f>
        <v>8.7222217924365561E-2</v>
      </c>
      <c r="F10" s="8">
        <f>Profitabilitas!M9</f>
        <v>0.11282087815417882</v>
      </c>
      <c r="G10" s="8">
        <f>Leverage!K8</f>
        <v>0.13014472741220259</v>
      </c>
      <c r="H10" s="8">
        <f>Leverage!L8</f>
        <v>0.11669978496618827</v>
      </c>
      <c r="I10" s="8">
        <f>Leverage!M8</f>
        <v>0.1416143805271739</v>
      </c>
      <c r="J10" s="8">
        <f>Likuiditas!K8</f>
        <v>13.267255916551678</v>
      </c>
      <c r="K10" s="8">
        <f>Likuiditas!L8</f>
        <v>13.309057421096124</v>
      </c>
      <c r="L10" s="8">
        <f>Likuiditas!M8</f>
        <v>10.670718158033726</v>
      </c>
      <c r="M10" s="8">
        <f t="shared" ref="M10:M26" si="0">(-4.3-(4.5*D10)+(5.7*G10)-(0.004*J10))</f>
        <v>-3.7936077076042887</v>
      </c>
      <c r="N10" s="8">
        <f t="shared" ref="N10:N26" si="1">(-4.3-(4.5*E10)+(5.7*H10)-(0.004*K10))</f>
        <v>-4.0805474360367562</v>
      </c>
      <c r="O10" s="8">
        <f t="shared" ref="O10:O26" si="2">(-4.3-(4.5*F10)+(5.7*I10)-(0.004*L10))</f>
        <v>-4.0431748553210474</v>
      </c>
      <c r="P10" s="8" t="str">
        <f t="shared" ref="P10:P26" si="3">IF(M10&lt;0,"SEHAT","FINANCIAL DISTRESS")</f>
        <v>SEHAT</v>
      </c>
      <c r="Q10" s="8" t="str">
        <f t="shared" ref="Q10:Q26" si="4">IF(N10&lt;0,"SEHAT","FINANCIAL DISTRESS")</f>
        <v>SEHAT</v>
      </c>
      <c r="R10" s="8" t="str">
        <f t="shared" ref="R10:R26" si="5">IF(O10&lt;0,"SEHAT","FINANCIAL DISTRESS")</f>
        <v>SEHAT</v>
      </c>
      <c r="S10" s="8">
        <v>0</v>
      </c>
      <c r="T10" s="8">
        <v>0</v>
      </c>
      <c r="U10" s="8">
        <v>0</v>
      </c>
    </row>
    <row r="11" spans="1:21" ht="15.75" x14ac:dyDescent="0.25">
      <c r="A11" s="4">
        <v>3</v>
      </c>
      <c r="B11" s="4" t="s">
        <v>7</v>
      </c>
      <c r="C11" s="4" t="s">
        <v>8</v>
      </c>
      <c r="D11" s="8">
        <f>Profitabilitas!K10</f>
        <v>0.11605006143251191</v>
      </c>
      <c r="E11" s="8">
        <f>Profitabilitas!L10</f>
        <v>0.11020879060641056</v>
      </c>
      <c r="F11" s="8">
        <f>Profitabilitas!M10</f>
        <v>0.12844448268117828</v>
      </c>
      <c r="G11" s="8">
        <f>Leverage!K9</f>
        <v>0.24268675668207262</v>
      </c>
      <c r="H11" s="8">
        <f>Leverage!L9</f>
        <v>0.22345943191590242</v>
      </c>
      <c r="I11" s="8">
        <f>Leverage!M9</f>
        <v>0.10854189075064263</v>
      </c>
      <c r="J11" s="8">
        <f>Likuiditas!K9</f>
        <v>4.6627219010730503</v>
      </c>
      <c r="K11" s="8">
        <f>Likuiditas!L9</f>
        <v>4.797111239629567</v>
      </c>
      <c r="L11" s="8">
        <f>Likuiditas!M9</f>
        <v>9.9541714023688801</v>
      </c>
      <c r="M11" s="8">
        <f t="shared" si="0"/>
        <v>-3.457561650962782</v>
      </c>
      <c r="N11" s="8">
        <f t="shared" si="1"/>
        <v>-3.5414092407667224</v>
      </c>
      <c r="O11" s="8">
        <f t="shared" si="2"/>
        <v>-4.2991280803961152</v>
      </c>
      <c r="P11" s="8" t="str">
        <f t="shared" si="3"/>
        <v>SEHAT</v>
      </c>
      <c r="Q11" s="8" t="str">
        <f t="shared" si="4"/>
        <v>SEHAT</v>
      </c>
      <c r="R11" s="8" t="str">
        <f t="shared" si="5"/>
        <v>SEHAT</v>
      </c>
      <c r="S11" s="8">
        <v>0</v>
      </c>
      <c r="T11" s="8">
        <v>0</v>
      </c>
      <c r="U11" s="8">
        <v>0</v>
      </c>
    </row>
    <row r="12" spans="1:21" ht="15.75" x14ac:dyDescent="0.25">
      <c r="A12" s="4">
        <v>4</v>
      </c>
      <c r="B12" s="4" t="s">
        <v>9</v>
      </c>
      <c r="C12" s="4" t="s">
        <v>10</v>
      </c>
      <c r="D12" s="8">
        <f>Profitabilitas!K11</f>
        <v>0.10128016703823479</v>
      </c>
      <c r="E12" s="8">
        <f>Profitabilitas!L11</f>
        <v>0.13404104470392239</v>
      </c>
      <c r="F12" s="8">
        <f>Profitabilitas!M11</f>
        <v>0.11549815270994988</v>
      </c>
      <c r="G12" s="8">
        <f>Leverage!K10</f>
        <v>0.46515319370954944</v>
      </c>
      <c r="H12" s="8">
        <f>Leverage!L10</f>
        <v>0.34605495370079392</v>
      </c>
      <c r="I12" s="8">
        <f>Leverage!M10</f>
        <v>0.42895192829462658</v>
      </c>
      <c r="J12" s="8">
        <f>Likuiditas!K10</f>
        <v>1.7227804537219509</v>
      </c>
      <c r="K12" s="8">
        <f>Likuiditas!L10</f>
        <v>1.5299639916076611</v>
      </c>
      <c r="L12" s="8">
        <f>Likuiditas!M10</f>
        <v>1.8122835619282498</v>
      </c>
      <c r="M12" s="8">
        <f t="shared" si="0"/>
        <v>-2.1112786693425125</v>
      </c>
      <c r="N12" s="8">
        <f t="shared" si="1"/>
        <v>-2.9367913210395558</v>
      </c>
      <c r="O12" s="8">
        <f t="shared" si="2"/>
        <v>-2.3819648301631156</v>
      </c>
      <c r="P12" s="8" t="str">
        <f t="shared" si="3"/>
        <v>SEHAT</v>
      </c>
      <c r="Q12" s="8" t="str">
        <f t="shared" si="4"/>
        <v>SEHAT</v>
      </c>
      <c r="R12" s="8" t="str">
        <f t="shared" si="5"/>
        <v>SEHAT</v>
      </c>
      <c r="S12" s="8">
        <v>0</v>
      </c>
      <c r="T12" s="8">
        <v>0</v>
      </c>
      <c r="U12" s="8">
        <v>0</v>
      </c>
    </row>
    <row r="13" spans="1:21" ht="15.75" x14ac:dyDescent="0.25">
      <c r="A13" s="4">
        <v>5</v>
      </c>
      <c r="B13" s="4" t="s">
        <v>11</v>
      </c>
      <c r="C13" s="4" t="s">
        <v>12</v>
      </c>
      <c r="D13" s="8">
        <f>Profitabilitas!K12</f>
        <v>1.0381356663858747E-2</v>
      </c>
      <c r="E13" s="8">
        <f>Profitabilitas!L12</f>
        <v>2.3018594110793218E-2</v>
      </c>
      <c r="F13" s="8">
        <f>Profitabilitas!M12</f>
        <v>1.364884541660261E-2</v>
      </c>
      <c r="G13" s="8">
        <f>Leverage!K11</f>
        <v>1.3535005709491157</v>
      </c>
      <c r="H13" s="8">
        <f>Leverage!L11</f>
        <v>0.69392081355082158</v>
      </c>
      <c r="I13" s="8">
        <f>Leverage!M11</f>
        <v>1.374306530471739</v>
      </c>
      <c r="J13" s="8">
        <f>Likuiditas!K11</f>
        <v>1.1973252581726974</v>
      </c>
      <c r="K13" s="8">
        <f>Likuiditas!L11</f>
        <v>1.9541928639929871</v>
      </c>
      <c r="L13" s="8">
        <f>Likuiditas!M11</f>
        <v>1.9460264160725258</v>
      </c>
      <c r="M13" s="8">
        <f t="shared" si="0"/>
        <v>3.363447848389904</v>
      </c>
      <c r="N13" s="8">
        <f t="shared" si="1"/>
        <v>-0.45605180771485798</v>
      </c>
      <c r="O13" s="8">
        <f t="shared" si="2"/>
        <v>3.4643433136499113</v>
      </c>
      <c r="P13" s="8" t="str">
        <f t="shared" si="3"/>
        <v>FINANCIAL DISTRESS</v>
      </c>
      <c r="Q13" s="8" t="str">
        <f t="shared" si="4"/>
        <v>SEHAT</v>
      </c>
      <c r="R13" s="8" t="str">
        <f t="shared" si="5"/>
        <v>FINANCIAL DISTRESS</v>
      </c>
      <c r="S13" s="8">
        <v>1</v>
      </c>
      <c r="T13" s="8">
        <v>0</v>
      </c>
      <c r="U13" s="8">
        <v>1</v>
      </c>
    </row>
    <row r="14" spans="1:21" ht="15.75" x14ac:dyDescent="0.25">
      <c r="A14" s="4">
        <v>6</v>
      </c>
      <c r="B14" s="4" t="s">
        <v>13</v>
      </c>
      <c r="C14" s="4" t="s">
        <v>14</v>
      </c>
      <c r="D14" s="8">
        <f>Profitabilitas!K13</f>
        <v>0.10074060446794833</v>
      </c>
      <c r="E14" s="8">
        <f>Profitabilitas!L13</f>
        <v>0.14364623553588515</v>
      </c>
      <c r="F14" s="8">
        <f>Profitabilitas!M13</f>
        <v>0.17600076990399027</v>
      </c>
      <c r="G14" s="8">
        <f>Leverage!K12</f>
        <v>0.20166894708373187</v>
      </c>
      <c r="H14" s="8">
        <f>Leverage!L12</f>
        <v>0.29554120673844259</v>
      </c>
      <c r="I14" s="8">
        <f>Leverage!M12</f>
        <v>0.30617295312172621</v>
      </c>
      <c r="J14" s="8">
        <f>Likuiditas!K12</f>
        <v>7.4984666968045879</v>
      </c>
      <c r="K14" s="8">
        <f>Likuiditas!L12</f>
        <v>4.8090118831495632</v>
      </c>
      <c r="L14" s="8">
        <f>Likuiditas!M12</f>
        <v>4.5639072468543747</v>
      </c>
      <c r="M14" s="8">
        <f t="shared" si="0"/>
        <v>-3.6338135885157139</v>
      </c>
      <c r="N14" s="8">
        <f t="shared" si="1"/>
        <v>-3.2810592290349581</v>
      </c>
      <c r="O14" s="8">
        <f t="shared" si="2"/>
        <v>-3.3650732607615339</v>
      </c>
      <c r="P14" s="8" t="str">
        <f t="shared" si="3"/>
        <v>SEHAT</v>
      </c>
      <c r="Q14" s="8" t="str">
        <f t="shared" si="4"/>
        <v>SEHAT</v>
      </c>
      <c r="R14" s="8" t="str">
        <f t="shared" si="5"/>
        <v>SEHAT</v>
      </c>
      <c r="S14" s="8">
        <v>0</v>
      </c>
      <c r="T14" s="8">
        <v>0</v>
      </c>
      <c r="U14" s="8">
        <v>0</v>
      </c>
    </row>
    <row r="15" spans="1:21" ht="15.75" x14ac:dyDescent="0.25">
      <c r="A15" s="4">
        <v>7</v>
      </c>
      <c r="B15" s="4" t="s">
        <v>15</v>
      </c>
      <c r="C15" s="4" t="s">
        <v>16</v>
      </c>
      <c r="D15" s="8">
        <f>Profitabilitas!K14</f>
        <v>3.7301003549982628E-2</v>
      </c>
      <c r="E15" s="8">
        <f>Profitabilitas!L14</f>
        <v>7.2804289625780838E-2</v>
      </c>
      <c r="F15" s="8">
        <f>Profitabilitas!M14</f>
        <v>7.1200703371358545E-2</v>
      </c>
      <c r="G15" s="8">
        <f>Leverage!K13</f>
        <v>1.2702066480283596</v>
      </c>
      <c r="H15" s="8">
        <f>Leverage!L13</f>
        <v>1.2242197458928445</v>
      </c>
      <c r="I15" s="8">
        <f>Leverage!M13</f>
        <v>1.1863324693322685</v>
      </c>
      <c r="J15" s="8">
        <f>Likuiditas!K13</f>
        <v>1.7512458568117693</v>
      </c>
      <c r="K15" s="8">
        <f>Likuiditas!L13</f>
        <v>1.475401169972113</v>
      </c>
      <c r="L15" s="8">
        <f>Likuiditas!M13</f>
        <v>1.7406860321646123</v>
      </c>
      <c r="M15" s="8">
        <f t="shared" si="0"/>
        <v>2.7653183943594812</v>
      </c>
      <c r="N15" s="8">
        <f t="shared" si="1"/>
        <v>2.3445316435933123</v>
      </c>
      <c r="O15" s="8">
        <f t="shared" si="2"/>
        <v>2.1347291658941585</v>
      </c>
      <c r="P15" s="8" t="str">
        <f t="shared" si="3"/>
        <v>FINANCIAL DISTRESS</v>
      </c>
      <c r="Q15" s="8" t="str">
        <f t="shared" si="4"/>
        <v>FINANCIAL DISTRESS</v>
      </c>
      <c r="R15" s="8" t="str">
        <f t="shared" si="5"/>
        <v>FINANCIAL DISTRESS</v>
      </c>
      <c r="S15" s="8">
        <v>1</v>
      </c>
      <c r="T15" s="8">
        <v>1</v>
      </c>
      <c r="U15" s="8">
        <v>1</v>
      </c>
    </row>
    <row r="16" spans="1:21" ht="15.75" x14ac:dyDescent="0.25">
      <c r="A16" s="4">
        <v>8</v>
      </c>
      <c r="B16" s="4" t="s">
        <v>17</v>
      </c>
      <c r="C16" s="4" t="s">
        <v>18</v>
      </c>
      <c r="D16" s="8">
        <f>Profitabilitas!K15</f>
        <v>4.1942224952037269E-2</v>
      </c>
      <c r="E16" s="8">
        <f>Profitabilitas!L15</f>
        <v>1.2670956384840084E-2</v>
      </c>
      <c r="F16" s="8">
        <f>Profitabilitas!M15</f>
        <v>1.1159693017635611E-4</v>
      </c>
      <c r="G16" s="8">
        <f>Leverage!K14</f>
        <v>0.36881634794828561</v>
      </c>
      <c r="H16" s="8">
        <f>Leverage!L14</f>
        <v>0.46484451146037642</v>
      </c>
      <c r="I16" s="8">
        <f>Leverage!M14</f>
        <v>0.21341418202899123</v>
      </c>
      <c r="J16" s="8">
        <f>Likuiditas!K14</f>
        <v>2.244000841252296</v>
      </c>
      <c r="K16" s="8">
        <f>Likuiditas!L14</f>
        <v>1.602822697585075</v>
      </c>
      <c r="L16" s="8">
        <f>Likuiditas!M14</f>
        <v>3.269089142877756</v>
      </c>
      <c r="M16" s="8">
        <f t="shared" si="0"/>
        <v>-2.3954628323439486</v>
      </c>
      <c r="N16" s="8">
        <f t="shared" si="1"/>
        <v>-1.7138168791979749</v>
      </c>
      <c r="O16" s="8">
        <f t="shared" si="2"/>
        <v>-3.0971177051920544</v>
      </c>
      <c r="P16" s="8" t="str">
        <f t="shared" si="3"/>
        <v>SEHAT</v>
      </c>
      <c r="Q16" s="8" t="str">
        <f t="shared" si="4"/>
        <v>SEHAT</v>
      </c>
      <c r="R16" s="8" t="str">
        <f t="shared" si="5"/>
        <v>SEHAT</v>
      </c>
      <c r="S16" s="8">
        <v>0</v>
      </c>
      <c r="T16" s="8">
        <v>0</v>
      </c>
      <c r="U16" s="8">
        <v>0</v>
      </c>
    </row>
    <row r="17" spans="1:21" ht="15.75" x14ac:dyDescent="0.25">
      <c r="A17" s="4">
        <v>9</v>
      </c>
      <c r="B17" s="4" t="s">
        <v>19</v>
      </c>
      <c r="C17" s="4" t="s">
        <v>20</v>
      </c>
      <c r="D17" s="8">
        <f>Profitabilitas!K16</f>
        <v>7.1615927760198844E-2</v>
      </c>
      <c r="E17" s="8">
        <f>Profitabilitas!L16</f>
        <v>6.6913759915291221E-2</v>
      </c>
      <c r="F17" s="8">
        <f>Profitabilitas!M16</f>
        <v>4.9626359657180728E-2</v>
      </c>
      <c r="G17" s="8">
        <f>Leverage!K15</f>
        <v>1.0586711691726227</v>
      </c>
      <c r="H17" s="8">
        <f>Leverage!L15</f>
        <v>1.1480525506389108</v>
      </c>
      <c r="I17" s="8">
        <f>Leverage!M15</f>
        <v>1.0062554931221885</v>
      </c>
      <c r="J17" s="8">
        <f>Likuiditas!K15</f>
        <v>2.257612549209016</v>
      </c>
      <c r="K17" s="8">
        <f>Likuiditas!L15</f>
        <v>1.7991848914272566</v>
      </c>
      <c r="L17" s="8">
        <f>Likuiditas!M15</f>
        <v>3.0965284307701815</v>
      </c>
      <c r="M17" s="8">
        <f t="shared" si="0"/>
        <v>1.4031235391662185</v>
      </c>
      <c r="N17" s="8">
        <f t="shared" si="1"/>
        <v>1.9355908794572723</v>
      </c>
      <c r="O17" s="8">
        <f t="shared" si="2"/>
        <v>1.1999515786160802</v>
      </c>
      <c r="P17" s="8" t="str">
        <f t="shared" si="3"/>
        <v>FINANCIAL DISTRESS</v>
      </c>
      <c r="Q17" s="8" t="str">
        <f t="shared" si="4"/>
        <v>FINANCIAL DISTRESS</v>
      </c>
      <c r="R17" s="8" t="str">
        <f t="shared" si="5"/>
        <v>FINANCIAL DISTRESS</v>
      </c>
      <c r="S17" s="8">
        <v>1</v>
      </c>
      <c r="T17" s="8">
        <v>1</v>
      </c>
      <c r="U17" s="8">
        <v>1</v>
      </c>
    </row>
    <row r="18" spans="1:21" ht="15.75" x14ac:dyDescent="0.25">
      <c r="A18" s="4">
        <v>10</v>
      </c>
      <c r="B18" s="4" t="s">
        <v>21</v>
      </c>
      <c r="C18" s="4" t="s">
        <v>22</v>
      </c>
      <c r="D18" s="8">
        <f>Profitabilitas!K17</f>
        <v>-8.2022704163620154E-3</v>
      </c>
      <c r="E18" s="8">
        <f>Profitabilitas!L17</f>
        <v>1.2392723325963303E-2</v>
      </c>
      <c r="F18" s="8">
        <f>Profitabilitas!M17</f>
        <v>1.620510276908407E-2</v>
      </c>
      <c r="G18" s="8">
        <f>Leverage!K16</f>
        <v>0.91713490458448121</v>
      </c>
      <c r="H18" s="8">
        <f>Leverage!L16</f>
        <v>0.82513024853271488</v>
      </c>
      <c r="I18" s="8">
        <f>Leverage!M16</f>
        <v>0.72679182725981861</v>
      </c>
      <c r="J18" s="8">
        <f>Likuiditas!K16</f>
        <v>1.634633903242291</v>
      </c>
      <c r="K18" s="8">
        <f>Likuiditas!L16</f>
        <v>1.7768043115612164</v>
      </c>
      <c r="L18" s="8">
        <f>Likuiditas!M16</f>
        <v>1.9133446304590813</v>
      </c>
      <c r="M18" s="8">
        <f t="shared" si="0"/>
        <v>0.95804063739220335</v>
      </c>
      <c r="N18" s="8">
        <f t="shared" si="1"/>
        <v>0.34036794442339569</v>
      </c>
      <c r="O18" s="8">
        <f t="shared" si="2"/>
        <v>-0.23786292560174779</v>
      </c>
      <c r="P18" s="8" t="str">
        <f t="shared" si="3"/>
        <v>FINANCIAL DISTRESS</v>
      </c>
      <c r="Q18" s="8" t="str">
        <f t="shared" si="4"/>
        <v>FINANCIAL DISTRESS</v>
      </c>
      <c r="R18" s="8" t="str">
        <f t="shared" si="5"/>
        <v>SEHAT</v>
      </c>
      <c r="S18" s="8">
        <v>1</v>
      </c>
      <c r="T18" s="8">
        <v>1</v>
      </c>
      <c r="U18" s="8">
        <v>0</v>
      </c>
    </row>
    <row r="19" spans="1:21" ht="15.75" x14ac:dyDescent="0.25">
      <c r="A19" s="4">
        <v>11</v>
      </c>
      <c r="B19" s="4" t="s">
        <v>23</v>
      </c>
      <c r="C19" s="4" t="s">
        <v>24</v>
      </c>
      <c r="D19" s="8">
        <f>Profitabilitas!K18</f>
        <v>5.3648724482996804E-2</v>
      </c>
      <c r="E19" s="8">
        <f>Profitabilitas!L18</f>
        <v>6.2465559803669558E-2</v>
      </c>
      <c r="F19" s="8">
        <f>Profitabilitas!M18</f>
        <v>5.0947186578087306E-2</v>
      </c>
      <c r="G19" s="8">
        <f>Leverage!K17</f>
        <v>1.0614170853148708</v>
      </c>
      <c r="H19" s="8">
        <f>Leverage!L17</f>
        <v>1.0609154460952099</v>
      </c>
      <c r="I19" s="8">
        <f>Leverage!M17</f>
        <v>0.92723184223096888</v>
      </c>
      <c r="J19" s="8">
        <f>Likuiditas!K17</f>
        <v>1.3732631419035151</v>
      </c>
      <c r="K19" s="8">
        <f>Likuiditas!L17</f>
        <v>1.3410602482899707</v>
      </c>
      <c r="L19" s="8">
        <f>Likuiditas!M17</f>
        <v>1.7860044128183279</v>
      </c>
      <c r="M19" s="8">
        <f t="shared" si="0"/>
        <v>1.5031650735536635</v>
      </c>
      <c r="N19" s="8">
        <f t="shared" si="1"/>
        <v>1.4607587826330235</v>
      </c>
      <c r="O19" s="8">
        <f t="shared" si="2"/>
        <v>0.74881514346385669</v>
      </c>
      <c r="P19" s="8" t="str">
        <f t="shared" si="3"/>
        <v>FINANCIAL DISTRESS</v>
      </c>
      <c r="Q19" s="8" t="str">
        <f t="shared" si="4"/>
        <v>FINANCIAL DISTRESS</v>
      </c>
      <c r="R19" s="8" t="str">
        <f t="shared" si="5"/>
        <v>FINANCIAL DISTRESS</v>
      </c>
      <c r="S19" s="8">
        <v>1</v>
      </c>
      <c r="T19" s="8">
        <v>1</v>
      </c>
      <c r="U19" s="8">
        <v>1</v>
      </c>
    </row>
    <row r="20" spans="1:21" ht="15.75" x14ac:dyDescent="0.25">
      <c r="A20" s="4">
        <v>12</v>
      </c>
      <c r="B20" s="4" t="s">
        <v>25</v>
      </c>
      <c r="C20" s="4" t="s">
        <v>26</v>
      </c>
      <c r="D20" s="8">
        <f>Profitabilitas!K19</f>
        <v>0.17931057703953493</v>
      </c>
      <c r="E20" s="8">
        <f>Profitabilitas!L19</f>
        <v>5.2230228102359486E-2</v>
      </c>
      <c r="F20" s="8">
        <f>Profitabilitas!M19</f>
        <v>0.13646169212272249</v>
      </c>
      <c r="G20" s="8">
        <f>Leverage!K18</f>
        <v>0.53051810940562805</v>
      </c>
      <c r="H20" s="8">
        <f>Leverage!L18</f>
        <v>0.46921268599192956</v>
      </c>
      <c r="I20" s="8">
        <f>Leverage!M18</f>
        <v>0.22259167635539714</v>
      </c>
      <c r="J20" s="8">
        <f>Likuiditas!K18</f>
        <v>2.5362039773139697</v>
      </c>
      <c r="K20" s="8">
        <f>Likuiditas!L18</f>
        <v>2.815382195915709</v>
      </c>
      <c r="L20" s="8">
        <f>Likuiditas!M18</f>
        <v>4.165798403688675</v>
      </c>
      <c r="M20" s="8">
        <f t="shared" si="0"/>
        <v>-2.0930891889750831</v>
      </c>
      <c r="N20" s="8">
        <f t="shared" si="1"/>
        <v>-1.8717852450902819</v>
      </c>
      <c r="O20" s="8">
        <f t="shared" si="2"/>
        <v>-3.6619682529412416</v>
      </c>
      <c r="P20" s="8" t="str">
        <f t="shared" si="3"/>
        <v>SEHAT</v>
      </c>
      <c r="Q20" s="8" t="str">
        <f t="shared" si="4"/>
        <v>SEHAT</v>
      </c>
      <c r="R20" s="8" t="str">
        <f t="shared" si="5"/>
        <v>SEHAT</v>
      </c>
      <c r="S20" s="8">
        <v>0</v>
      </c>
      <c r="T20" s="8">
        <v>0</v>
      </c>
      <c r="U20" s="8">
        <v>0</v>
      </c>
    </row>
    <row r="21" spans="1:21" ht="15.75" x14ac:dyDescent="0.25">
      <c r="A21" s="4">
        <v>13</v>
      </c>
      <c r="B21" s="4" t="s">
        <v>27</v>
      </c>
      <c r="C21" s="4" t="s">
        <v>28</v>
      </c>
      <c r="D21" s="8">
        <f>Profitabilitas!K20</f>
        <v>2.2830766077897341E-3</v>
      </c>
      <c r="E21" s="8">
        <f>Profitabilitas!L20</f>
        <v>1.0249765917832918E-2</v>
      </c>
      <c r="F21" s="8">
        <f>Profitabilitas!M20</f>
        <v>1.8089038957582043E-2</v>
      </c>
      <c r="G21" s="8">
        <f>Leverage!K19</f>
        <v>1.4569368992220029</v>
      </c>
      <c r="H21" s="8">
        <f>Leverage!L19</f>
        <v>2.9044802063681292</v>
      </c>
      <c r="I21" s="8">
        <f>Leverage!M19</f>
        <v>1.1602033674270453</v>
      </c>
      <c r="J21" s="8">
        <f>Likuiditas!K19</f>
        <v>1.7852220985834666</v>
      </c>
      <c r="K21" s="8">
        <f>Likuiditas!L19</f>
        <v>0.41313810272870366</v>
      </c>
      <c r="L21" s="8">
        <f>Likuiditas!M19</f>
        <v>1.1653245720678684</v>
      </c>
      <c r="M21" s="8">
        <f t="shared" si="0"/>
        <v>3.987125592436028</v>
      </c>
      <c r="N21" s="8">
        <f t="shared" si="1"/>
        <v>12.207760677257173</v>
      </c>
      <c r="O21" s="8">
        <f t="shared" si="2"/>
        <v>2.2270972207367685</v>
      </c>
      <c r="P21" s="8" t="str">
        <f t="shared" si="3"/>
        <v>FINANCIAL DISTRESS</v>
      </c>
      <c r="Q21" s="8" t="str">
        <f t="shared" si="4"/>
        <v>FINANCIAL DISTRESS</v>
      </c>
      <c r="R21" s="8" t="str">
        <f t="shared" si="5"/>
        <v>FINANCIAL DISTRESS</v>
      </c>
      <c r="S21" s="8">
        <v>1</v>
      </c>
      <c r="T21" s="8">
        <v>1</v>
      </c>
      <c r="U21" s="8">
        <v>1</v>
      </c>
    </row>
    <row r="22" spans="1:21" ht="15.75" x14ac:dyDescent="0.25">
      <c r="A22" s="4">
        <v>14</v>
      </c>
      <c r="B22" s="4" t="s">
        <v>29</v>
      </c>
      <c r="C22" s="4" t="s">
        <v>30</v>
      </c>
      <c r="D22" s="8">
        <f>Profitabilitas!K21</f>
        <v>7.7903554357609331E-3</v>
      </c>
      <c r="E22" s="8">
        <f>Profitabilitas!L21</f>
        <v>5.7300978404793479E-2</v>
      </c>
      <c r="F22" s="8">
        <f>Profitabilitas!M21</f>
        <v>6.2229177804499942E-2</v>
      </c>
      <c r="G22" s="8">
        <f>Leverage!K20</f>
        <v>1.8108120975435313</v>
      </c>
      <c r="H22" s="8">
        <f>Leverage!L20</f>
        <v>1.6192280599540774</v>
      </c>
      <c r="I22" s="8">
        <f>Leverage!M20</f>
        <v>1.4558901731524252</v>
      </c>
      <c r="J22" s="8">
        <f>Likuiditas!K20</f>
        <v>1.934650414353281</v>
      </c>
      <c r="K22" s="8">
        <f>Likuiditas!L20</f>
        <v>2.2818027169532265</v>
      </c>
      <c r="L22" s="8">
        <f>Likuiditas!M20</f>
        <v>2.0047414269442627</v>
      </c>
      <c r="M22" s="8">
        <f t="shared" si="0"/>
        <v>5.9788337548797914</v>
      </c>
      <c r="N22" s="8">
        <f t="shared" si="1"/>
        <v>4.6626183280488576</v>
      </c>
      <c r="O22" s="8">
        <f t="shared" si="2"/>
        <v>3.7105237211407975</v>
      </c>
      <c r="P22" s="8" t="str">
        <f t="shared" si="3"/>
        <v>FINANCIAL DISTRESS</v>
      </c>
      <c r="Q22" s="8" t="str">
        <f t="shared" si="4"/>
        <v>FINANCIAL DISTRESS</v>
      </c>
      <c r="R22" s="8" t="str">
        <f t="shared" si="5"/>
        <v>FINANCIAL DISTRESS</v>
      </c>
      <c r="S22" s="8">
        <v>1</v>
      </c>
      <c r="T22" s="8">
        <v>1</v>
      </c>
      <c r="U22" s="8">
        <v>1</v>
      </c>
    </row>
    <row r="23" spans="1:21" ht="15.75" x14ac:dyDescent="0.25">
      <c r="A23" s="4">
        <v>15</v>
      </c>
      <c r="B23" s="4" t="s">
        <v>31</v>
      </c>
      <c r="C23" s="4" t="s">
        <v>32</v>
      </c>
      <c r="D23" s="8">
        <f>Profitabilitas!K22</f>
        <v>3.7871511760548052E-2</v>
      </c>
      <c r="E23" s="8">
        <f>Profitabilitas!L22</f>
        <v>6.7125170731387851E-2</v>
      </c>
      <c r="F23" s="8">
        <f>Profitabilitas!M22</f>
        <v>0.10465231583198674</v>
      </c>
      <c r="G23" s="8">
        <f>Leverage!K21</f>
        <v>0.37937435573392786</v>
      </c>
      <c r="H23" s="8">
        <f>Leverage!L21</f>
        <v>0.47092570170216669</v>
      </c>
      <c r="I23" s="8">
        <f>Leverage!M21</f>
        <v>0.54049883897841289</v>
      </c>
      <c r="J23" s="8">
        <f>Likuiditas!K21</f>
        <v>3.8303081877750129</v>
      </c>
      <c r="K23" s="8">
        <f>Likuiditas!L21</f>
        <v>2.6531916382646652</v>
      </c>
      <c r="L23" s="8">
        <f>Likuiditas!M21</f>
        <v>2.0993392098333468</v>
      </c>
      <c r="M23" s="8">
        <f t="shared" si="0"/>
        <v>-2.3233092079901771</v>
      </c>
      <c r="N23" s="8">
        <f t="shared" si="1"/>
        <v>-1.9283995351419538</v>
      </c>
      <c r="O23" s="8">
        <f t="shared" si="2"/>
        <v>-1.6984893959063199</v>
      </c>
      <c r="P23" s="8" t="str">
        <f t="shared" si="3"/>
        <v>SEHAT</v>
      </c>
      <c r="Q23" s="8" t="str">
        <f t="shared" si="4"/>
        <v>SEHAT</v>
      </c>
      <c r="R23" s="8" t="str">
        <f t="shared" si="5"/>
        <v>SEHAT</v>
      </c>
      <c r="S23" s="8">
        <v>0</v>
      </c>
      <c r="T23" s="8">
        <v>0</v>
      </c>
      <c r="U23" s="8">
        <v>0</v>
      </c>
    </row>
    <row r="24" spans="1:21" ht="15.75" x14ac:dyDescent="0.25">
      <c r="A24" s="4">
        <v>16</v>
      </c>
      <c r="B24" s="4" t="s">
        <v>33</v>
      </c>
      <c r="C24" s="4" t="s">
        <v>34</v>
      </c>
      <c r="D24" s="8">
        <f>Profitabilitas!K23</f>
        <v>5.4945441751466928E-2</v>
      </c>
      <c r="E24" s="8">
        <f>Profitabilitas!L23</f>
        <v>9.5064401953165761E-2</v>
      </c>
      <c r="F24" s="8">
        <f>Profitabilitas!M23</f>
        <v>7.245336752161298E-2</v>
      </c>
      <c r="G24" s="8">
        <f>Leverage!K22</f>
        <v>0.90159565245216433</v>
      </c>
      <c r="H24" s="8">
        <f>Leverage!L22</f>
        <v>0.64094529284894242</v>
      </c>
      <c r="I24" s="8">
        <f>Leverage!M22</f>
        <v>0.74910419805691175</v>
      </c>
      <c r="J24" s="8">
        <f>Likuiditas!K22</f>
        <v>1.5367016619273268</v>
      </c>
      <c r="K24" s="8">
        <f>Likuiditas!L22</f>
        <v>1.7933254784737531</v>
      </c>
      <c r="L24" s="8">
        <f>Likuiditas!M22</f>
        <v>1.6297510054325208</v>
      </c>
      <c r="M24" s="8">
        <f t="shared" si="0"/>
        <v>0.58569392444802704</v>
      </c>
      <c r="N24" s="8">
        <f t="shared" si="1"/>
        <v>-1.0815749414641691</v>
      </c>
      <c r="O24" s="8">
        <f t="shared" si="2"/>
        <v>-0.36266522894459158</v>
      </c>
      <c r="P24" s="8" t="str">
        <f t="shared" si="3"/>
        <v>FINANCIAL DISTRESS</v>
      </c>
      <c r="Q24" s="8" t="str">
        <f t="shared" si="4"/>
        <v>SEHAT</v>
      </c>
      <c r="R24" s="8" t="str">
        <f t="shared" si="5"/>
        <v>SEHAT</v>
      </c>
      <c r="S24" s="8">
        <v>1</v>
      </c>
      <c r="T24" s="8">
        <v>0</v>
      </c>
      <c r="U24" s="8">
        <v>0</v>
      </c>
    </row>
    <row r="25" spans="1:21" ht="15.75" x14ac:dyDescent="0.25">
      <c r="A25" s="4">
        <v>17</v>
      </c>
      <c r="B25" s="4" t="s">
        <v>35</v>
      </c>
      <c r="C25" s="4" t="s">
        <v>36</v>
      </c>
      <c r="D25" s="8">
        <f>Profitabilitas!K24</f>
        <v>0.18226436067162916</v>
      </c>
      <c r="E25" s="8">
        <f>Profitabilitas!L24</f>
        <v>0.15757473040625275</v>
      </c>
      <c r="F25" s="8">
        <f>Profitabilitas!M24</f>
        <v>0.13604000624890844</v>
      </c>
      <c r="G25" s="8">
        <f>Leverage!K23</f>
        <v>0.29016473395537429</v>
      </c>
      <c r="H25" s="8">
        <f>Leverage!L23</f>
        <v>0.18734426565287515</v>
      </c>
      <c r="I25" s="8">
        <f>Leverage!M23</f>
        <v>0.1686028109905757</v>
      </c>
      <c r="J25" s="8">
        <f>Likuiditas!K23</f>
        <v>2.4050435658572842</v>
      </c>
      <c r="K25" s="8">
        <f>Likuiditas!L23</f>
        <v>4.1648527073455508</v>
      </c>
      <c r="L25" s="8">
        <f>Likuiditas!M23</f>
        <v>4.8528735034640125</v>
      </c>
      <c r="M25" s="8">
        <f t="shared" si="0"/>
        <v>-3.4758708137401269</v>
      </c>
      <c r="N25" s="8">
        <f t="shared" si="1"/>
        <v>-3.9578833834361311</v>
      </c>
      <c r="O25" s="8">
        <f t="shared" si="2"/>
        <v>-3.9705554994876624</v>
      </c>
      <c r="P25" s="8" t="str">
        <f t="shared" si="3"/>
        <v>SEHAT</v>
      </c>
      <c r="Q25" s="8" t="str">
        <f t="shared" si="4"/>
        <v>SEHAT</v>
      </c>
      <c r="R25" s="8" t="str">
        <f t="shared" si="5"/>
        <v>SEHAT</v>
      </c>
      <c r="S25" s="8">
        <v>0</v>
      </c>
      <c r="T25" s="8">
        <v>0</v>
      </c>
      <c r="U25" s="8">
        <v>0</v>
      </c>
    </row>
    <row r="26" spans="1:21" ht="15.75" x14ac:dyDescent="0.25">
      <c r="A26" s="4">
        <v>18</v>
      </c>
      <c r="B26" s="4" t="s">
        <v>37</v>
      </c>
      <c r="C26" s="4" t="s">
        <v>38</v>
      </c>
      <c r="D26" s="8">
        <f>Profitabilitas!K25</f>
        <v>0.12675934383323229</v>
      </c>
      <c r="E26" s="8">
        <f>Profitabilitas!L25</f>
        <v>0.1723798869587852</v>
      </c>
      <c r="F26" s="8">
        <f>Profitabilitas!M25</f>
        <v>0.13088895290708513</v>
      </c>
      <c r="G26" s="8">
        <f>Leverage!K24</f>
        <v>0.83073975001134526</v>
      </c>
      <c r="H26" s="8">
        <f>Leverage!L24</f>
        <v>0.44154814420666211</v>
      </c>
      <c r="I26" s="8">
        <f>Leverage!M24</f>
        <v>0.26683524886053311</v>
      </c>
      <c r="J26" s="8">
        <f>Likuiditas!K24</f>
        <v>2.4033546466586948</v>
      </c>
      <c r="K26" s="8">
        <f>Likuiditas!L24</f>
        <v>3.1125579811653492</v>
      </c>
      <c r="L26" s="8">
        <f>Likuiditas!M24</f>
        <v>3.1700160203391041</v>
      </c>
      <c r="M26" s="8">
        <f t="shared" si="0"/>
        <v>-0.14481389077151197</v>
      </c>
      <c r="N26" s="8">
        <f t="shared" si="1"/>
        <v>-2.5713353012612203</v>
      </c>
      <c r="O26" s="8">
        <f t="shared" si="2"/>
        <v>-3.3807194336582005</v>
      </c>
      <c r="P26" s="8" t="str">
        <f t="shared" si="3"/>
        <v>SEHAT</v>
      </c>
      <c r="Q26" s="8" t="str">
        <f t="shared" si="4"/>
        <v>SEHAT</v>
      </c>
      <c r="R26" s="8" t="str">
        <f t="shared" si="5"/>
        <v>SEHAT</v>
      </c>
      <c r="S26" s="8">
        <v>0</v>
      </c>
      <c r="T26" s="8">
        <v>0</v>
      </c>
      <c r="U26" s="8">
        <v>0</v>
      </c>
    </row>
  </sheetData>
  <mergeCells count="10">
    <mergeCell ref="M7:O7"/>
    <mergeCell ref="P7:R7"/>
    <mergeCell ref="S7:U7"/>
    <mergeCell ref="B2:J2"/>
    <mergeCell ref="A7:A8"/>
    <mergeCell ref="B7:B8"/>
    <mergeCell ref="C7:C8"/>
    <mergeCell ref="D7:F7"/>
    <mergeCell ref="G7:I7"/>
    <mergeCell ref="J7:L7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4"/>
  <sheetViews>
    <sheetView topLeftCell="H1" zoomScale="80" zoomScaleNormal="80" workbookViewId="0">
      <selection activeCell="P27" sqref="P27"/>
    </sheetView>
  </sheetViews>
  <sheetFormatPr defaultRowHeight="15" x14ac:dyDescent="0.25"/>
  <cols>
    <col min="1" max="1" width="4.42578125" bestFit="1" customWidth="1"/>
    <col min="2" max="2" width="7.5703125" bestFit="1" customWidth="1"/>
    <col min="3" max="3" width="50.5703125" bestFit="1" customWidth="1"/>
    <col min="4" max="4" width="15.42578125" bestFit="1" customWidth="1"/>
    <col min="5" max="9" width="16.85546875" bestFit="1" customWidth="1"/>
    <col min="11" max="16" width="14.85546875" bestFit="1" customWidth="1"/>
  </cols>
  <sheetData>
    <row r="2" spans="1:16" x14ac:dyDescent="0.25">
      <c r="B2" s="22"/>
      <c r="C2" s="22"/>
      <c r="D2" s="22"/>
      <c r="E2" s="22"/>
      <c r="F2" s="22"/>
    </row>
    <row r="3" spans="1:16" x14ac:dyDescent="0.25">
      <c r="B3" s="22"/>
      <c r="C3" s="22"/>
      <c r="D3" s="22"/>
      <c r="E3" s="22"/>
      <c r="F3" s="22"/>
    </row>
    <row r="5" spans="1:16" ht="15.75" x14ac:dyDescent="0.25">
      <c r="A5" s="25" t="s">
        <v>0</v>
      </c>
      <c r="B5" s="25" t="s">
        <v>1</v>
      </c>
      <c r="C5" s="25" t="s">
        <v>2</v>
      </c>
      <c r="D5" s="23" t="s">
        <v>58</v>
      </c>
      <c r="E5" s="23"/>
      <c r="F5" s="23"/>
      <c r="G5" s="23" t="s">
        <v>59</v>
      </c>
      <c r="H5" s="23"/>
      <c r="I5" s="23"/>
      <c r="J5" s="24" t="s">
        <v>41</v>
      </c>
      <c r="K5" s="24" t="s">
        <v>60</v>
      </c>
      <c r="L5" s="24"/>
      <c r="M5" s="24"/>
      <c r="N5" s="24" t="s">
        <v>61</v>
      </c>
      <c r="O5" s="24"/>
      <c r="P5" s="24"/>
    </row>
    <row r="6" spans="1:16" ht="15.75" x14ac:dyDescent="0.25">
      <c r="A6" s="25"/>
      <c r="B6" s="25"/>
      <c r="C6" s="25"/>
      <c r="D6" s="3">
        <v>2020</v>
      </c>
      <c r="E6" s="3">
        <v>2021</v>
      </c>
      <c r="F6" s="3">
        <v>2022</v>
      </c>
      <c r="G6" s="3">
        <v>2020</v>
      </c>
      <c r="H6" s="3">
        <v>2021</v>
      </c>
      <c r="I6" s="3">
        <v>2022</v>
      </c>
      <c r="J6" s="24"/>
      <c r="K6" s="3">
        <v>2020</v>
      </c>
      <c r="L6" s="3">
        <v>2021</v>
      </c>
      <c r="M6" s="3">
        <v>2022</v>
      </c>
      <c r="N6" s="3">
        <v>2020</v>
      </c>
      <c r="O6" s="3">
        <v>2021</v>
      </c>
      <c r="P6" s="3">
        <v>2022</v>
      </c>
    </row>
    <row r="7" spans="1:16" ht="15.75" x14ac:dyDescent="0.25">
      <c r="A7" s="4">
        <v>1</v>
      </c>
      <c r="B7" s="4" t="s">
        <v>3</v>
      </c>
      <c r="C7" s="4" t="s">
        <v>4</v>
      </c>
      <c r="D7" s="10">
        <v>49000000</v>
      </c>
      <c r="E7" s="10">
        <v>49000000</v>
      </c>
      <c r="F7" s="10">
        <v>49000000</v>
      </c>
      <c r="G7" s="10">
        <v>2191870558</v>
      </c>
      <c r="H7" s="10">
        <v>2191870558</v>
      </c>
      <c r="I7" s="10">
        <v>2191870558</v>
      </c>
      <c r="J7" s="8">
        <v>100</v>
      </c>
      <c r="K7" s="20">
        <f>D7/G7</f>
        <v>2.2355334725929561E-2</v>
      </c>
      <c r="L7" s="20">
        <f>E7/H7</f>
        <v>2.2355334725929561E-2</v>
      </c>
      <c r="M7" s="20">
        <f>F7/I7</f>
        <v>2.2355334725929561E-2</v>
      </c>
      <c r="N7" s="8">
        <f>K7*J7</f>
        <v>2.2355334725929561</v>
      </c>
      <c r="O7" s="8">
        <f>L7*J7</f>
        <v>2.2355334725929561</v>
      </c>
      <c r="P7" s="8">
        <f>M7*J7</f>
        <v>2.2355334725929561</v>
      </c>
    </row>
    <row r="8" spans="1:16" ht="15.75" x14ac:dyDescent="0.25">
      <c r="A8" s="4">
        <v>2</v>
      </c>
      <c r="B8" s="4" t="s">
        <v>5</v>
      </c>
      <c r="C8" s="4" t="s">
        <v>6</v>
      </c>
      <c r="D8" s="10">
        <v>5000000000</v>
      </c>
      <c r="E8" s="10">
        <v>5000000000</v>
      </c>
      <c r="F8" s="10">
        <v>5000000000</v>
      </c>
      <c r="G8" s="10">
        <v>5885000000</v>
      </c>
      <c r="H8" s="10">
        <v>5885000000</v>
      </c>
      <c r="I8" s="10">
        <v>5885000000</v>
      </c>
      <c r="J8" s="8">
        <v>100</v>
      </c>
      <c r="K8" s="20">
        <f t="shared" ref="K8:K24" si="0">D8/G8</f>
        <v>0.84961767204757854</v>
      </c>
      <c r="L8" s="20">
        <f t="shared" ref="L8:L24" si="1">E8/H8</f>
        <v>0.84961767204757854</v>
      </c>
      <c r="M8" s="20">
        <f t="shared" ref="M8:M24" si="2">F8/I8</f>
        <v>0.84961767204757854</v>
      </c>
      <c r="N8" s="8">
        <f t="shared" ref="N8:N24" si="3">K8*J8</f>
        <v>84.961767204757848</v>
      </c>
      <c r="O8" s="8">
        <f t="shared" ref="O8:O24" si="4">L8*J8</f>
        <v>84.961767204757848</v>
      </c>
      <c r="P8" s="8">
        <f t="shared" ref="P8:P24" si="5">M8*J8</f>
        <v>84.961767204757848</v>
      </c>
    </row>
    <row r="9" spans="1:16" ht="15.75" x14ac:dyDescent="0.25">
      <c r="A9" s="4">
        <v>3</v>
      </c>
      <c r="B9" s="4" t="s">
        <v>7</v>
      </c>
      <c r="C9" s="4" t="s">
        <v>8</v>
      </c>
      <c r="D9" s="10">
        <v>0</v>
      </c>
      <c r="E9" s="10">
        <v>118200</v>
      </c>
      <c r="F9" s="10">
        <v>250000</v>
      </c>
      <c r="G9" s="10">
        <v>595000000</v>
      </c>
      <c r="H9" s="10">
        <v>595000000</v>
      </c>
      <c r="I9" s="10">
        <v>595000000</v>
      </c>
      <c r="J9" s="8">
        <v>100</v>
      </c>
      <c r="K9" s="20">
        <f t="shared" si="0"/>
        <v>0</v>
      </c>
      <c r="L9" s="20">
        <f t="shared" si="1"/>
        <v>1.9865546218487395E-4</v>
      </c>
      <c r="M9" s="20">
        <f t="shared" si="2"/>
        <v>4.2016806722689078E-4</v>
      </c>
      <c r="N9" s="8">
        <f t="shared" si="3"/>
        <v>0</v>
      </c>
      <c r="O9" s="8">
        <f t="shared" si="4"/>
        <v>1.9865546218487396E-2</v>
      </c>
      <c r="P9" s="8">
        <f t="shared" si="5"/>
        <v>4.2016806722689079E-2</v>
      </c>
    </row>
    <row r="10" spans="1:16" ht="15.75" x14ac:dyDescent="0.25">
      <c r="A10" s="4">
        <v>4</v>
      </c>
      <c r="B10" s="4" t="s">
        <v>9</v>
      </c>
      <c r="C10" s="4" t="s">
        <v>10</v>
      </c>
      <c r="D10" s="10">
        <v>100748800</v>
      </c>
      <c r="E10" s="10">
        <v>104748800</v>
      </c>
      <c r="F10" s="10">
        <v>105061600</v>
      </c>
      <c r="G10" s="10">
        <v>12000000000</v>
      </c>
      <c r="H10" s="10">
        <v>12000000000</v>
      </c>
      <c r="I10" s="10">
        <v>12000000000</v>
      </c>
      <c r="J10" s="8">
        <v>100</v>
      </c>
      <c r="K10" s="20">
        <f t="shared" si="0"/>
        <v>8.3957333333333339E-3</v>
      </c>
      <c r="L10" s="20">
        <f t="shared" si="1"/>
        <v>8.7290666666666669E-3</v>
      </c>
      <c r="M10" s="20">
        <f t="shared" si="2"/>
        <v>8.7551333333333332E-3</v>
      </c>
      <c r="N10" s="8">
        <f t="shared" si="3"/>
        <v>0.83957333333333339</v>
      </c>
      <c r="O10" s="8">
        <f t="shared" si="4"/>
        <v>0.87290666666666672</v>
      </c>
      <c r="P10" s="8">
        <f t="shared" si="5"/>
        <v>0.87551333333333337</v>
      </c>
    </row>
    <row r="11" spans="1:16" ht="15.75" x14ac:dyDescent="0.25">
      <c r="A11" s="4">
        <v>5</v>
      </c>
      <c r="B11" s="4" t="s">
        <v>11</v>
      </c>
      <c r="C11" s="4" t="s">
        <v>12</v>
      </c>
      <c r="D11" s="10">
        <v>0</v>
      </c>
      <c r="E11" s="10">
        <v>0</v>
      </c>
      <c r="F11" s="10">
        <v>0</v>
      </c>
      <c r="G11" s="10">
        <v>560284938</v>
      </c>
      <c r="H11" s="10">
        <v>889863981</v>
      </c>
      <c r="I11" s="10">
        <v>889863981</v>
      </c>
      <c r="J11" s="8">
        <v>100</v>
      </c>
      <c r="K11" s="20">
        <f t="shared" si="0"/>
        <v>0</v>
      </c>
      <c r="L11" s="20">
        <f t="shared" si="1"/>
        <v>0</v>
      </c>
      <c r="M11" s="20">
        <f t="shared" si="2"/>
        <v>0</v>
      </c>
      <c r="N11" s="8">
        <f t="shared" si="3"/>
        <v>0</v>
      </c>
      <c r="O11" s="8">
        <f t="shared" si="4"/>
        <v>0</v>
      </c>
      <c r="P11" s="8">
        <f t="shared" si="5"/>
        <v>0</v>
      </c>
    </row>
    <row r="12" spans="1:16" ht="15.75" x14ac:dyDescent="0.25">
      <c r="A12" s="4">
        <v>6</v>
      </c>
      <c r="B12" s="4" t="s">
        <v>13</v>
      </c>
      <c r="C12" s="4" t="s">
        <v>14</v>
      </c>
      <c r="D12" s="10">
        <v>0</v>
      </c>
      <c r="E12" s="10">
        <v>0</v>
      </c>
      <c r="F12" s="10">
        <v>0</v>
      </c>
      <c r="G12" s="10">
        <v>800659050</v>
      </c>
      <c r="H12" s="10">
        <v>800659050</v>
      </c>
      <c r="I12" s="10">
        <v>800659050</v>
      </c>
      <c r="J12" s="8">
        <v>100</v>
      </c>
      <c r="K12" s="20">
        <f t="shared" si="0"/>
        <v>0</v>
      </c>
      <c r="L12" s="20">
        <f t="shared" si="1"/>
        <v>0</v>
      </c>
      <c r="M12" s="20">
        <f t="shared" si="2"/>
        <v>0</v>
      </c>
      <c r="N12" s="8">
        <f t="shared" si="3"/>
        <v>0</v>
      </c>
      <c r="O12" s="8">
        <f t="shared" si="4"/>
        <v>0</v>
      </c>
      <c r="P12" s="8">
        <f t="shared" si="5"/>
        <v>0</v>
      </c>
    </row>
    <row r="13" spans="1:16" ht="15.75" x14ac:dyDescent="0.25">
      <c r="A13" s="4">
        <v>7</v>
      </c>
      <c r="B13" s="4" t="s">
        <v>15</v>
      </c>
      <c r="C13" s="4" t="s">
        <v>16</v>
      </c>
      <c r="D13" s="10">
        <v>4228349701</v>
      </c>
      <c r="E13" s="10">
        <v>17130155605</v>
      </c>
      <c r="F13" s="10">
        <v>12761642250</v>
      </c>
      <c r="G13" s="10">
        <v>7379580291</v>
      </c>
      <c r="H13" s="10">
        <v>36897901455</v>
      </c>
      <c r="I13" s="10">
        <v>36897901455</v>
      </c>
      <c r="J13" s="8">
        <v>100</v>
      </c>
      <c r="K13" s="20">
        <f t="shared" si="0"/>
        <v>0.57297969996434861</v>
      </c>
      <c r="L13" s="20">
        <f t="shared" si="1"/>
        <v>0.46425826210988236</v>
      </c>
      <c r="M13" s="20">
        <f t="shared" si="2"/>
        <v>0.34586363307311296</v>
      </c>
      <c r="N13" s="8">
        <f t="shared" si="3"/>
        <v>57.297969996434858</v>
      </c>
      <c r="O13" s="8">
        <f t="shared" si="4"/>
        <v>46.425826210988234</v>
      </c>
      <c r="P13" s="8">
        <f t="shared" si="5"/>
        <v>34.586363307311295</v>
      </c>
    </row>
    <row r="14" spans="1:16" ht="15.75" x14ac:dyDescent="0.25">
      <c r="A14" s="4">
        <v>8</v>
      </c>
      <c r="B14" s="4" t="s">
        <v>17</v>
      </c>
      <c r="C14" s="4" t="s">
        <v>18</v>
      </c>
      <c r="D14" s="10">
        <v>82960330</v>
      </c>
      <c r="E14" s="10">
        <v>333841320</v>
      </c>
      <c r="F14" s="10">
        <v>336266320</v>
      </c>
      <c r="G14" s="10">
        <v>2419438170</v>
      </c>
      <c r="H14" s="10">
        <v>9677752680</v>
      </c>
      <c r="I14" s="10">
        <v>9677752680</v>
      </c>
      <c r="J14" s="8">
        <v>100</v>
      </c>
      <c r="K14" s="20">
        <f t="shared" si="0"/>
        <v>3.4289088693678006E-2</v>
      </c>
      <c r="L14" s="20">
        <f t="shared" si="1"/>
        <v>3.4495748242245841E-2</v>
      </c>
      <c r="M14" s="20">
        <f t="shared" si="2"/>
        <v>3.4746322944884347E-2</v>
      </c>
      <c r="N14" s="8">
        <f t="shared" si="3"/>
        <v>3.4289088693678007</v>
      </c>
      <c r="O14" s="8">
        <f t="shared" si="4"/>
        <v>3.4495748242245843</v>
      </c>
      <c r="P14" s="8">
        <f t="shared" si="5"/>
        <v>3.4746322944884347</v>
      </c>
    </row>
    <row r="15" spans="1:16" ht="15.75" x14ac:dyDescent="0.25">
      <c r="A15" s="4">
        <v>9</v>
      </c>
      <c r="B15" s="4" t="s">
        <v>19</v>
      </c>
      <c r="C15" s="4" t="s">
        <v>20</v>
      </c>
      <c r="D15" s="10">
        <v>0</v>
      </c>
      <c r="E15" s="10">
        <v>0</v>
      </c>
      <c r="F15" s="10">
        <v>0</v>
      </c>
      <c r="G15" s="10">
        <v>11661908000</v>
      </c>
      <c r="H15" s="10">
        <v>11661908000</v>
      </c>
      <c r="I15" s="10">
        <v>11661908000</v>
      </c>
      <c r="J15" s="8">
        <v>100</v>
      </c>
      <c r="K15" s="20">
        <f t="shared" si="0"/>
        <v>0</v>
      </c>
      <c r="L15" s="20">
        <f t="shared" si="1"/>
        <v>0</v>
      </c>
      <c r="M15" s="20">
        <f t="shared" si="2"/>
        <v>0</v>
      </c>
      <c r="N15" s="8">
        <f t="shared" si="3"/>
        <v>0</v>
      </c>
      <c r="O15" s="8">
        <f t="shared" si="4"/>
        <v>0</v>
      </c>
      <c r="P15" s="8">
        <f t="shared" si="5"/>
        <v>0</v>
      </c>
    </row>
    <row r="16" spans="1:16" ht="15.75" x14ac:dyDescent="0.25">
      <c r="A16" s="4">
        <v>10</v>
      </c>
      <c r="B16" s="4" t="s">
        <v>21</v>
      </c>
      <c r="C16" s="4" t="s">
        <v>22</v>
      </c>
      <c r="D16" s="10">
        <v>220640000</v>
      </c>
      <c r="E16" s="10">
        <v>220640000</v>
      </c>
      <c r="F16" s="10">
        <v>220640000</v>
      </c>
      <c r="G16" s="10">
        <v>833333000</v>
      </c>
      <c r="H16" s="10">
        <v>833333000</v>
      </c>
      <c r="I16" s="10">
        <v>833333000</v>
      </c>
      <c r="J16" s="8">
        <v>100</v>
      </c>
      <c r="K16" s="20">
        <f t="shared" si="0"/>
        <v>0.26476810590724237</v>
      </c>
      <c r="L16" s="20">
        <f t="shared" si="1"/>
        <v>0.26476810590724237</v>
      </c>
      <c r="M16" s="20">
        <f t="shared" si="2"/>
        <v>0.26476810590724237</v>
      </c>
      <c r="N16" s="8">
        <f t="shared" si="3"/>
        <v>26.476810590724238</v>
      </c>
      <c r="O16" s="8">
        <f t="shared" si="4"/>
        <v>26.476810590724238</v>
      </c>
      <c r="P16" s="8">
        <f t="shared" si="5"/>
        <v>26.476810590724238</v>
      </c>
    </row>
    <row r="17" spans="1:16" ht="15.75" x14ac:dyDescent="0.25">
      <c r="A17" s="4">
        <v>11</v>
      </c>
      <c r="B17" s="4" t="s">
        <v>23</v>
      </c>
      <c r="C17" s="4" t="s">
        <v>24</v>
      </c>
      <c r="D17" s="10">
        <v>1380020</v>
      </c>
      <c r="E17" s="10">
        <v>1380020</v>
      </c>
      <c r="F17" s="10">
        <v>1380020</v>
      </c>
      <c r="G17" s="10">
        <v>8780426500</v>
      </c>
      <c r="H17" s="10">
        <v>8780426500</v>
      </c>
      <c r="I17" s="10">
        <v>8780426500</v>
      </c>
      <c r="J17" s="8">
        <v>100</v>
      </c>
      <c r="K17" s="20">
        <f t="shared" si="0"/>
        <v>1.5717004179694461E-4</v>
      </c>
      <c r="L17" s="20">
        <f t="shared" si="1"/>
        <v>1.5717004179694461E-4</v>
      </c>
      <c r="M17" s="20">
        <f t="shared" si="2"/>
        <v>1.5717004179694461E-4</v>
      </c>
      <c r="N17" s="8">
        <f t="shared" si="3"/>
        <v>1.571700417969446E-2</v>
      </c>
      <c r="O17" s="8">
        <f t="shared" si="4"/>
        <v>1.571700417969446E-2</v>
      </c>
      <c r="P17" s="8">
        <f t="shared" si="5"/>
        <v>1.571700417969446E-2</v>
      </c>
    </row>
    <row r="18" spans="1:16" ht="15.75" x14ac:dyDescent="0.25">
      <c r="A18" s="4">
        <v>12</v>
      </c>
      <c r="B18" s="4" t="s">
        <v>25</v>
      </c>
      <c r="C18" s="4" t="s">
        <v>26</v>
      </c>
      <c r="D18" s="10">
        <v>375000000</v>
      </c>
      <c r="E18" s="10">
        <v>271875000</v>
      </c>
      <c r="F18" s="10">
        <v>4801900</v>
      </c>
      <c r="G18" s="10">
        <v>1500000000</v>
      </c>
      <c r="H18" s="10">
        <v>1500000000</v>
      </c>
      <c r="I18" s="10">
        <v>1500000000</v>
      </c>
      <c r="J18" s="8">
        <v>100</v>
      </c>
      <c r="K18" s="20">
        <f t="shared" si="0"/>
        <v>0.25</v>
      </c>
      <c r="L18" s="20">
        <f t="shared" si="1"/>
        <v>0.18124999999999999</v>
      </c>
      <c r="M18" s="20">
        <f t="shared" si="2"/>
        <v>3.2012666666666667E-3</v>
      </c>
      <c r="N18" s="8">
        <f t="shared" si="3"/>
        <v>25</v>
      </c>
      <c r="O18" s="8">
        <f t="shared" si="4"/>
        <v>18.125</v>
      </c>
      <c r="P18" s="8">
        <f t="shared" si="5"/>
        <v>0.32012666666666667</v>
      </c>
    </row>
    <row r="19" spans="1:16" ht="15.75" x14ac:dyDescent="0.25">
      <c r="A19" s="4">
        <v>13</v>
      </c>
      <c r="B19" s="4" t="s">
        <v>27</v>
      </c>
      <c r="C19" s="4" t="s">
        <v>28</v>
      </c>
      <c r="D19" s="10">
        <v>260000000</v>
      </c>
      <c r="E19" s="10">
        <v>0</v>
      </c>
      <c r="F19" s="10">
        <v>0</v>
      </c>
      <c r="G19" s="10">
        <v>410000000</v>
      </c>
      <c r="H19" s="10">
        <v>410000000</v>
      </c>
      <c r="I19" s="10">
        <v>13530000000</v>
      </c>
      <c r="J19" s="8">
        <v>100</v>
      </c>
      <c r="K19" s="20">
        <f t="shared" si="0"/>
        <v>0.63414634146341464</v>
      </c>
      <c r="L19" s="20">
        <f t="shared" si="1"/>
        <v>0</v>
      </c>
      <c r="M19" s="20">
        <f t="shared" si="2"/>
        <v>0</v>
      </c>
      <c r="N19" s="8">
        <f t="shared" si="3"/>
        <v>63.414634146341463</v>
      </c>
      <c r="O19" s="8">
        <f t="shared" si="4"/>
        <v>0</v>
      </c>
      <c r="P19" s="8">
        <f t="shared" si="5"/>
        <v>0</v>
      </c>
    </row>
    <row r="20" spans="1:16" ht="15.75" x14ac:dyDescent="0.25">
      <c r="A20" s="4">
        <v>14</v>
      </c>
      <c r="B20" s="4" t="s">
        <v>29</v>
      </c>
      <c r="C20" s="4" t="s">
        <v>30</v>
      </c>
      <c r="D20" s="10">
        <v>1600000000</v>
      </c>
      <c r="E20" s="10">
        <v>1600000000</v>
      </c>
      <c r="F20" s="10">
        <v>1600000000</v>
      </c>
      <c r="G20" s="10">
        <v>18850000000</v>
      </c>
      <c r="H20" s="10">
        <v>18850000000</v>
      </c>
      <c r="I20" s="10">
        <v>18850000000</v>
      </c>
      <c r="J20" s="8">
        <v>100</v>
      </c>
      <c r="K20" s="20">
        <f t="shared" si="0"/>
        <v>8.4880636604774531E-2</v>
      </c>
      <c r="L20" s="20">
        <f t="shared" si="1"/>
        <v>8.4880636604774531E-2</v>
      </c>
      <c r="M20" s="20">
        <f t="shared" si="2"/>
        <v>8.4880636604774531E-2</v>
      </c>
      <c r="N20" s="8">
        <f t="shared" si="3"/>
        <v>8.4880636604774526</v>
      </c>
      <c r="O20" s="8">
        <f t="shared" si="4"/>
        <v>8.4880636604774526</v>
      </c>
      <c r="P20" s="8">
        <f t="shared" si="5"/>
        <v>8.4880636604774526</v>
      </c>
    </row>
    <row r="21" spans="1:16" ht="15.75" x14ac:dyDescent="0.25">
      <c r="A21" s="4">
        <v>15</v>
      </c>
      <c r="B21" s="4" t="s">
        <v>31</v>
      </c>
      <c r="C21" s="4" t="s">
        <v>32</v>
      </c>
      <c r="D21" s="10">
        <v>0</v>
      </c>
      <c r="E21" s="10">
        <v>0</v>
      </c>
      <c r="F21" s="10">
        <v>0</v>
      </c>
      <c r="G21" s="10">
        <v>6186488888</v>
      </c>
      <c r="H21" s="10">
        <v>6186488888</v>
      </c>
      <c r="I21" s="10">
        <v>6186488888</v>
      </c>
      <c r="J21" s="8">
        <v>100</v>
      </c>
      <c r="K21" s="20">
        <f t="shared" si="0"/>
        <v>0</v>
      </c>
      <c r="L21" s="20">
        <f t="shared" si="1"/>
        <v>0</v>
      </c>
      <c r="M21" s="20">
        <f t="shared" si="2"/>
        <v>0</v>
      </c>
      <c r="N21" s="8">
        <f t="shared" si="3"/>
        <v>0</v>
      </c>
      <c r="O21" s="8">
        <f t="shared" si="4"/>
        <v>0</v>
      </c>
      <c r="P21" s="8">
        <f t="shared" si="5"/>
        <v>0</v>
      </c>
    </row>
    <row r="22" spans="1:16" ht="15.75" x14ac:dyDescent="0.25">
      <c r="A22" s="4">
        <v>16</v>
      </c>
      <c r="B22" s="4" t="s">
        <v>33</v>
      </c>
      <c r="C22" s="4" t="s">
        <v>34</v>
      </c>
      <c r="D22" s="10">
        <v>5687044</v>
      </c>
      <c r="E22" s="10">
        <v>5817044</v>
      </c>
      <c r="F22" s="10">
        <v>3588266</v>
      </c>
      <c r="G22" s="10">
        <v>690740500</v>
      </c>
      <c r="H22" s="10">
        <v>690740500</v>
      </c>
      <c r="I22" s="10">
        <v>690740500</v>
      </c>
      <c r="J22" s="8">
        <v>100</v>
      </c>
      <c r="K22" s="20">
        <f t="shared" si="0"/>
        <v>8.2332569177571025E-3</v>
      </c>
      <c r="L22" s="20">
        <f t="shared" si="1"/>
        <v>8.4214607367021337E-3</v>
      </c>
      <c r="M22" s="20">
        <f t="shared" si="2"/>
        <v>5.1948104968508437E-3</v>
      </c>
      <c r="N22" s="8">
        <f t="shared" si="3"/>
        <v>0.82332569177571024</v>
      </c>
      <c r="O22" s="8">
        <f t="shared" si="4"/>
        <v>0.84214607367021332</v>
      </c>
      <c r="P22" s="8">
        <f t="shared" si="5"/>
        <v>0.51948104968508435</v>
      </c>
    </row>
    <row r="23" spans="1:16" ht="15.75" x14ac:dyDescent="0.25">
      <c r="A23" s="4">
        <v>17</v>
      </c>
      <c r="B23" s="4" t="s">
        <v>35</v>
      </c>
      <c r="C23" s="4" t="s">
        <v>36</v>
      </c>
      <c r="D23" s="10">
        <v>42744400</v>
      </c>
      <c r="E23" s="10">
        <v>42744400</v>
      </c>
      <c r="F23" s="10">
        <v>41750800</v>
      </c>
      <c r="G23" s="10">
        <v>1310000000</v>
      </c>
      <c r="H23" s="10">
        <v>1310000000</v>
      </c>
      <c r="I23" s="10">
        <v>1310000000</v>
      </c>
      <c r="J23" s="8">
        <v>100</v>
      </c>
      <c r="K23" s="20">
        <f t="shared" si="0"/>
        <v>3.2629312977099235E-2</v>
      </c>
      <c r="L23" s="20">
        <f t="shared" si="1"/>
        <v>3.2629312977099235E-2</v>
      </c>
      <c r="M23" s="20">
        <f t="shared" si="2"/>
        <v>3.187083969465649E-2</v>
      </c>
      <c r="N23" s="8">
        <f t="shared" si="3"/>
        <v>3.2629312977099234</v>
      </c>
      <c r="O23" s="8">
        <f t="shared" si="4"/>
        <v>3.2629312977099234</v>
      </c>
      <c r="P23" s="8">
        <f t="shared" si="5"/>
        <v>3.187083969465649</v>
      </c>
    </row>
    <row r="24" spans="1:16" ht="15.75" x14ac:dyDescent="0.25">
      <c r="A24" s="4">
        <v>18</v>
      </c>
      <c r="B24" s="4" t="s">
        <v>37</v>
      </c>
      <c r="C24" s="4" t="s">
        <v>38</v>
      </c>
      <c r="D24" s="10">
        <v>5565634360</v>
      </c>
      <c r="E24" s="10">
        <v>5598964960</v>
      </c>
      <c r="F24" s="10">
        <v>5632527360</v>
      </c>
      <c r="G24" s="10">
        <v>11553528000</v>
      </c>
      <c r="H24" s="10">
        <v>11553528000</v>
      </c>
      <c r="I24" s="10">
        <v>11553528000</v>
      </c>
      <c r="J24" s="8">
        <v>100</v>
      </c>
      <c r="K24" s="20">
        <f t="shared" si="0"/>
        <v>0.48172595937794932</v>
      </c>
      <c r="L24" s="20">
        <f t="shared" si="1"/>
        <v>0.48461084441046925</v>
      </c>
      <c r="M24" s="20">
        <f t="shared" si="2"/>
        <v>0.48751579257868244</v>
      </c>
      <c r="N24" s="8">
        <f t="shared" si="3"/>
        <v>48.172595937794931</v>
      </c>
      <c r="O24" s="8">
        <f t="shared" si="4"/>
        <v>48.461084441046928</v>
      </c>
      <c r="P24" s="8">
        <f t="shared" si="5"/>
        <v>48.751579257868244</v>
      </c>
    </row>
  </sheetData>
  <mergeCells count="9">
    <mergeCell ref="K5:M5"/>
    <mergeCell ref="N5:P5"/>
    <mergeCell ref="B2:F3"/>
    <mergeCell ref="A5:A6"/>
    <mergeCell ref="B5:B6"/>
    <mergeCell ref="C5:C6"/>
    <mergeCell ref="D5:F5"/>
    <mergeCell ref="G5:I5"/>
    <mergeCell ref="J5:J6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20"/>
  <sheetViews>
    <sheetView topLeftCell="BG1" zoomScale="90" zoomScaleNormal="90" workbookViewId="0">
      <selection activeCell="BV8" sqref="BV8"/>
    </sheetView>
  </sheetViews>
  <sheetFormatPr defaultRowHeight="15" x14ac:dyDescent="0.25"/>
  <cols>
    <col min="1" max="1" width="4.42578125" bestFit="1" customWidth="1"/>
    <col min="2" max="2" width="7.5703125" bestFit="1" customWidth="1"/>
    <col min="3" max="3" width="50.140625" bestFit="1" customWidth="1"/>
    <col min="4" max="4" width="18.42578125" bestFit="1" customWidth="1"/>
    <col min="5" max="5" width="19.5703125" bestFit="1" customWidth="1"/>
    <col min="6" max="6" width="18.42578125" bestFit="1" customWidth="1"/>
    <col min="7" max="9" width="19.5703125" bestFit="1" customWidth="1"/>
    <col min="10" max="12" width="19.28515625" bestFit="1" customWidth="1"/>
    <col min="13" max="13" width="19.5703125" bestFit="1" customWidth="1"/>
    <col min="14" max="15" width="20.7109375" bestFit="1" customWidth="1"/>
    <col min="16" max="18" width="14.5703125" bestFit="1" customWidth="1"/>
    <col min="19" max="21" width="23.7109375" bestFit="1" customWidth="1"/>
    <col min="22" max="27" width="19.5703125" bestFit="1" customWidth="1"/>
    <col min="28" max="30" width="18.42578125" bestFit="1" customWidth="1"/>
    <col min="31" max="33" width="14.5703125" bestFit="1" customWidth="1"/>
    <col min="34" max="36" width="19.5703125" bestFit="1" customWidth="1"/>
    <col min="37" max="39" width="13.7109375" bestFit="1" customWidth="1"/>
    <col min="43" max="50" width="18.42578125" bestFit="1" customWidth="1"/>
    <col min="51" max="51" width="17.5703125" bestFit="1" customWidth="1"/>
    <col min="52" max="54" width="15.140625" bestFit="1" customWidth="1"/>
    <col min="55" max="57" width="24.85546875" bestFit="1" customWidth="1"/>
    <col min="58" max="58" width="12.7109375" bestFit="1" customWidth="1"/>
    <col min="59" max="59" width="14.42578125" bestFit="1" customWidth="1"/>
    <col min="60" max="63" width="12.7109375" bestFit="1" customWidth="1"/>
    <col min="64" max="66" width="17.5703125" bestFit="1" customWidth="1"/>
    <col min="67" max="69" width="10.42578125" bestFit="1" customWidth="1"/>
  </cols>
  <sheetData>
    <row r="1" spans="1:69" ht="15.75" x14ac:dyDescent="0.25">
      <c r="A1" s="25" t="s">
        <v>0</v>
      </c>
      <c r="B1" s="25" t="s">
        <v>1</v>
      </c>
      <c r="C1" s="25" t="s">
        <v>2</v>
      </c>
      <c r="D1" s="26" t="s">
        <v>62</v>
      </c>
      <c r="E1" s="26"/>
      <c r="F1" s="26"/>
      <c r="G1" s="26" t="s">
        <v>63</v>
      </c>
      <c r="H1" s="26"/>
      <c r="I1" s="26"/>
      <c r="J1" s="26" t="s">
        <v>64</v>
      </c>
      <c r="K1" s="26"/>
      <c r="L1" s="26"/>
      <c r="M1" s="26" t="s">
        <v>65</v>
      </c>
      <c r="N1" s="26"/>
      <c r="O1" s="26"/>
      <c r="P1" s="28" t="s">
        <v>66</v>
      </c>
      <c r="Q1" s="28"/>
      <c r="R1" s="28"/>
      <c r="S1" s="29" t="s">
        <v>67</v>
      </c>
      <c r="T1" s="29"/>
      <c r="U1" s="29"/>
      <c r="V1" s="26" t="s">
        <v>68</v>
      </c>
      <c r="W1" s="26"/>
      <c r="X1" s="26"/>
      <c r="Y1" s="26" t="s">
        <v>69</v>
      </c>
      <c r="Z1" s="26"/>
      <c r="AA1" s="26"/>
      <c r="AB1" s="30" t="s">
        <v>70</v>
      </c>
      <c r="AC1" s="30"/>
      <c r="AD1" s="30"/>
      <c r="AE1" s="27" t="s">
        <v>71</v>
      </c>
      <c r="AF1" s="27"/>
      <c r="AG1" s="27"/>
      <c r="AH1" s="26" t="s">
        <v>72</v>
      </c>
      <c r="AI1" s="26"/>
      <c r="AJ1" s="26"/>
      <c r="AK1" s="27" t="s">
        <v>73</v>
      </c>
      <c r="AL1" s="27"/>
      <c r="AM1" s="27"/>
      <c r="AN1" s="32" t="s">
        <v>74</v>
      </c>
      <c r="AO1" s="32" t="s">
        <v>75</v>
      </c>
      <c r="AP1" s="32" t="s">
        <v>76</v>
      </c>
      <c r="AQ1" s="26" t="s">
        <v>77</v>
      </c>
      <c r="AR1" s="26"/>
      <c r="AS1" s="26"/>
      <c r="AT1" s="26" t="s">
        <v>78</v>
      </c>
      <c r="AU1" s="26"/>
      <c r="AV1" s="26"/>
      <c r="AW1" s="26" t="s">
        <v>79</v>
      </c>
      <c r="AX1" s="26"/>
      <c r="AY1" s="26"/>
      <c r="AZ1" s="31" t="s">
        <v>80</v>
      </c>
      <c r="BA1" s="31"/>
      <c r="BB1" s="31"/>
      <c r="BC1" s="34" t="s">
        <v>81</v>
      </c>
      <c r="BD1" s="34"/>
      <c r="BE1" s="34"/>
      <c r="BF1" s="31" t="s">
        <v>82</v>
      </c>
      <c r="BG1" s="31"/>
      <c r="BH1" s="31"/>
      <c r="BI1" s="31" t="s">
        <v>83</v>
      </c>
      <c r="BJ1" s="31"/>
      <c r="BK1" s="31"/>
      <c r="BL1" s="31" t="s">
        <v>84</v>
      </c>
      <c r="BM1" s="31"/>
      <c r="BN1" s="31"/>
      <c r="BO1" s="31" t="s">
        <v>85</v>
      </c>
      <c r="BP1" s="31"/>
      <c r="BQ1" s="31"/>
    </row>
    <row r="2" spans="1:69" ht="15.75" x14ac:dyDescent="0.25">
      <c r="A2" s="25"/>
      <c r="B2" s="25"/>
      <c r="C2" s="25"/>
      <c r="D2" s="2">
        <v>2020</v>
      </c>
      <c r="E2" s="2">
        <v>2021</v>
      </c>
      <c r="F2" s="2">
        <v>2022</v>
      </c>
      <c r="G2" s="2">
        <v>2020</v>
      </c>
      <c r="H2" s="2">
        <v>2021</v>
      </c>
      <c r="I2" s="2">
        <v>2022</v>
      </c>
      <c r="J2" s="2">
        <v>2020</v>
      </c>
      <c r="K2" s="2">
        <v>2021</v>
      </c>
      <c r="L2" s="2">
        <v>2022</v>
      </c>
      <c r="M2" s="2">
        <v>2020</v>
      </c>
      <c r="N2" s="2">
        <v>2021</v>
      </c>
      <c r="O2" s="2">
        <v>2022</v>
      </c>
      <c r="P2" s="2">
        <v>2020</v>
      </c>
      <c r="Q2" s="2">
        <v>2021</v>
      </c>
      <c r="R2" s="2">
        <v>2022</v>
      </c>
      <c r="S2" s="2">
        <v>2020</v>
      </c>
      <c r="T2" s="2">
        <v>2021</v>
      </c>
      <c r="U2" s="2">
        <v>2022</v>
      </c>
      <c r="V2" s="2">
        <v>2020</v>
      </c>
      <c r="W2" s="2">
        <v>2021</v>
      </c>
      <c r="X2" s="2">
        <v>2022</v>
      </c>
      <c r="Y2" s="2">
        <v>2020</v>
      </c>
      <c r="Z2" s="2">
        <v>2021</v>
      </c>
      <c r="AA2" s="2">
        <v>2022</v>
      </c>
      <c r="AB2" s="2">
        <v>2020</v>
      </c>
      <c r="AC2" s="2">
        <v>2021</v>
      </c>
      <c r="AD2" s="2">
        <v>2022</v>
      </c>
      <c r="AE2" s="2">
        <v>2020</v>
      </c>
      <c r="AF2" s="2">
        <v>2021</v>
      </c>
      <c r="AG2" s="2">
        <v>2022</v>
      </c>
      <c r="AH2" s="2">
        <v>2020</v>
      </c>
      <c r="AI2" s="2">
        <v>2021</v>
      </c>
      <c r="AJ2" s="2">
        <v>2022</v>
      </c>
      <c r="AK2" s="2">
        <v>2020</v>
      </c>
      <c r="AL2" s="2">
        <v>2021</v>
      </c>
      <c r="AM2" s="2">
        <v>2022</v>
      </c>
      <c r="AN2" s="33"/>
      <c r="AO2" s="33"/>
      <c r="AP2" s="33"/>
      <c r="AQ2" s="2">
        <v>2020</v>
      </c>
      <c r="AR2" s="2">
        <v>2021</v>
      </c>
      <c r="AS2" s="2">
        <v>2022</v>
      </c>
      <c r="AT2" s="2">
        <v>2020</v>
      </c>
      <c r="AU2" s="2">
        <v>2021</v>
      </c>
      <c r="AV2" s="2">
        <v>2022</v>
      </c>
      <c r="AW2" s="2">
        <v>2020</v>
      </c>
      <c r="AX2" s="2">
        <v>2021</v>
      </c>
      <c r="AY2" s="2">
        <v>2022</v>
      </c>
      <c r="AZ2" s="2">
        <v>2020</v>
      </c>
      <c r="BA2" s="2">
        <v>2021</v>
      </c>
      <c r="BB2" s="2">
        <v>2022</v>
      </c>
      <c r="BC2" s="2">
        <v>2020</v>
      </c>
      <c r="BD2" s="2">
        <v>2021</v>
      </c>
      <c r="BE2" s="2">
        <v>2022</v>
      </c>
      <c r="BF2" s="2">
        <v>2020</v>
      </c>
      <c r="BG2" s="2">
        <v>2021</v>
      </c>
      <c r="BH2" s="2">
        <v>2022</v>
      </c>
      <c r="BI2" s="2">
        <v>2020</v>
      </c>
      <c r="BJ2" s="2">
        <v>2021</v>
      </c>
      <c r="BK2" s="2">
        <v>2022</v>
      </c>
      <c r="BL2" s="2">
        <v>2020</v>
      </c>
      <c r="BM2" s="2">
        <v>2021</v>
      </c>
      <c r="BN2" s="2">
        <v>2022</v>
      </c>
      <c r="BO2" s="2">
        <v>2020</v>
      </c>
      <c r="BP2" s="2">
        <v>2021</v>
      </c>
      <c r="BQ2" s="2">
        <v>2022</v>
      </c>
    </row>
    <row r="3" spans="1:69" ht="15.75" x14ac:dyDescent="0.25">
      <c r="A3" s="4">
        <v>1</v>
      </c>
      <c r="B3" s="4" t="s">
        <v>3</v>
      </c>
      <c r="C3" s="4" t="s">
        <v>4</v>
      </c>
      <c r="D3" s="11">
        <v>-10506939189</v>
      </c>
      <c r="E3" s="11">
        <v>-8932197718</v>
      </c>
      <c r="F3" s="11">
        <v>-16129026748</v>
      </c>
      <c r="G3" s="11">
        <v>30788406788</v>
      </c>
      <c r="H3" s="11">
        <v>41942240191</v>
      </c>
      <c r="I3" s="11">
        <v>1440523783</v>
      </c>
      <c r="J3" s="13">
        <f>D3-G3</f>
        <v>-41295345977</v>
      </c>
      <c r="K3" s="13">
        <f>E3-H3</f>
        <v>-50874437909</v>
      </c>
      <c r="L3" s="13">
        <f>F3-I3</f>
        <v>-17569550531</v>
      </c>
      <c r="M3" s="11">
        <v>1103450087164</v>
      </c>
      <c r="N3" s="11">
        <v>1105874415256</v>
      </c>
      <c r="O3" s="11">
        <v>1089208965375</v>
      </c>
      <c r="P3" s="7">
        <f>J3/M3</f>
        <v>-3.7423845860698628E-2</v>
      </c>
      <c r="Q3" s="7">
        <f>K3/N3</f>
        <v>-4.6003811289207761E-2</v>
      </c>
      <c r="R3" s="7">
        <f>L3/O3</f>
        <v>-1.613055996555357E-2</v>
      </c>
      <c r="S3" s="14">
        <f>1/M3</f>
        <v>9.0624851239997703E-13</v>
      </c>
      <c r="T3" s="14">
        <f>1/N3</f>
        <v>9.0426180966354029E-13</v>
      </c>
      <c r="U3" s="14">
        <f>1/O3</f>
        <v>9.1809747421213475E-13</v>
      </c>
      <c r="V3" s="11">
        <v>37381483163</v>
      </c>
      <c r="W3" s="11">
        <v>36061117806</v>
      </c>
      <c r="X3" s="11">
        <v>33744453856</v>
      </c>
      <c r="Y3" s="11">
        <v>41931497727</v>
      </c>
      <c r="Z3" s="11">
        <v>37381483163</v>
      </c>
      <c r="AA3" s="11">
        <v>36061117806</v>
      </c>
      <c r="AB3" s="13">
        <f>V3-Y3</f>
        <v>-4550014564</v>
      </c>
      <c r="AC3" s="13">
        <f>W3-Z3</f>
        <v>-1320365357</v>
      </c>
      <c r="AD3" s="13">
        <f>X3-AA3</f>
        <v>-2316663950</v>
      </c>
      <c r="AE3" s="7">
        <f>AB3/M3</f>
        <v>-4.1234439300232304E-3</v>
      </c>
      <c r="AF3" s="7">
        <f>AC3/N3</f>
        <v>-1.1939559671378663E-3</v>
      </c>
      <c r="AG3" s="7">
        <f>AD3/O3</f>
        <v>-2.1269233210933071E-3</v>
      </c>
      <c r="AH3" s="11">
        <v>874144213406</v>
      </c>
      <c r="AI3" s="11">
        <v>871177959259</v>
      </c>
      <c r="AJ3" s="11">
        <v>851900053043</v>
      </c>
      <c r="AK3" s="7">
        <f>AH3/M3</f>
        <v>0.79219189302223558</v>
      </c>
      <c r="AL3" s="7">
        <f>AI3/N3</f>
        <v>0.78777295797853331</v>
      </c>
      <c r="AM3" s="7">
        <f>AJ3/O3</f>
        <v>0.78212728697996192</v>
      </c>
      <c r="AN3" s="12">
        <v>0.29899999999999999</v>
      </c>
      <c r="AO3" s="12">
        <v>7.2999999999999995E-2</v>
      </c>
      <c r="AP3" s="12">
        <v>-0.106</v>
      </c>
      <c r="AQ3" s="11">
        <v>37287011454</v>
      </c>
      <c r="AR3" s="11">
        <v>35888198261</v>
      </c>
      <c r="AS3" s="11">
        <v>30304627036</v>
      </c>
      <c r="AT3" s="11">
        <v>44532793246</v>
      </c>
      <c r="AU3" s="11">
        <v>37287011454</v>
      </c>
      <c r="AV3" s="11">
        <v>35888198261</v>
      </c>
      <c r="AW3" s="13">
        <f>AQ3-AT3</f>
        <v>-7245781792</v>
      </c>
      <c r="AX3" s="13">
        <f>AR3-AU3</f>
        <v>-1398813193</v>
      </c>
      <c r="AY3" s="13">
        <f>AS3-AV3</f>
        <v>-5583571225</v>
      </c>
      <c r="AZ3" s="17">
        <f>((AB3-AW3)/M3)</f>
        <v>2.4430350401516096E-3</v>
      </c>
      <c r="BA3" s="17">
        <f>((AC3-AX3)/N3)</f>
        <v>7.0937382145548619E-5</v>
      </c>
      <c r="BB3" s="17">
        <f>((AD3-AY3)/O3)</f>
        <v>2.9993393176627478E-3</v>
      </c>
      <c r="BC3" s="19">
        <f>AN3*S3</f>
        <v>2.7096830520759313E-13</v>
      </c>
      <c r="BD3" s="19">
        <f>AN3*T3</f>
        <v>2.7037428108939856E-13</v>
      </c>
      <c r="BE3" s="19">
        <f>AN3*U3</f>
        <v>2.7451114478942828E-13</v>
      </c>
      <c r="BF3" s="16">
        <f>AO3*AZ3</f>
        <v>1.783415579310675E-4</v>
      </c>
      <c r="BG3" s="16">
        <f>AO3*BA3</f>
        <v>5.1784288966250485E-6</v>
      </c>
      <c r="BH3" s="16">
        <f>AO3*BB3</f>
        <v>2.1895177018938059E-4</v>
      </c>
      <c r="BI3" s="16">
        <f>AP3*AK3</f>
        <v>-8.397234066035697E-2</v>
      </c>
      <c r="BJ3" s="16">
        <f>AP3*AL3</f>
        <v>-8.3503933545724524E-2</v>
      </c>
      <c r="BK3" s="16">
        <f>AP3*AM3</f>
        <v>-8.2905492419875965E-2</v>
      </c>
      <c r="BL3" s="18">
        <f>BC3+BF3+BI3</f>
        <v>-8.3793999102154931E-2</v>
      </c>
      <c r="BM3" s="18">
        <f>BD3+BG3+BJ3</f>
        <v>-8.3498755116557521E-2</v>
      </c>
      <c r="BN3" s="18">
        <f>BE3+BH3+BK3</f>
        <v>-8.2686540649412069E-2</v>
      </c>
      <c r="BO3" s="15">
        <f>P3-BL3</f>
        <v>4.6370153241456304E-2</v>
      </c>
      <c r="BP3" s="15">
        <f>Q3-BM3</f>
        <v>3.7494943827349761E-2</v>
      </c>
      <c r="BQ3" s="15">
        <f>R3-BN3</f>
        <v>6.6555980683858498E-2</v>
      </c>
    </row>
    <row r="4" spans="1:69" ht="15.75" x14ac:dyDescent="0.25">
      <c r="A4" s="4">
        <v>2</v>
      </c>
      <c r="B4" s="4" t="s">
        <v>5</v>
      </c>
      <c r="C4" s="4" t="s">
        <v>6</v>
      </c>
      <c r="D4" s="11">
        <v>44045828312</v>
      </c>
      <c r="E4" s="11">
        <v>100066615090</v>
      </c>
      <c r="F4" s="11">
        <v>121257336904</v>
      </c>
      <c r="G4" s="11">
        <v>202642422392</v>
      </c>
      <c r="H4" s="11">
        <v>213482549779</v>
      </c>
      <c r="I4" s="11">
        <v>178373991059</v>
      </c>
      <c r="J4" s="13">
        <f t="shared" ref="J4:J20" si="0">D4-G4</f>
        <v>-158596594080</v>
      </c>
      <c r="K4" s="13">
        <f t="shared" ref="K4:K20" si="1">E4-H4</f>
        <v>-113415934689</v>
      </c>
      <c r="L4" s="13">
        <f t="shared" ref="L4:L20" si="2">F4-I4</f>
        <v>-57116654155</v>
      </c>
      <c r="M4" s="11">
        <v>1057529235986</v>
      </c>
      <c r="N4" s="11">
        <v>1086873666641</v>
      </c>
      <c r="O4" s="11">
        <v>1146235578463</v>
      </c>
      <c r="P4" s="7">
        <f t="shared" ref="P4:P20" si="3">J4/M4</f>
        <v>-0.14996899251880311</v>
      </c>
      <c r="Q4" s="7">
        <f t="shared" ref="Q4:Q20" si="4">K4/N4</f>
        <v>-0.10435061421583036</v>
      </c>
      <c r="R4" s="7">
        <f t="shared" ref="R4:R20" si="5">L4/O4</f>
        <v>-4.982976905287511E-2</v>
      </c>
      <c r="S4" s="14">
        <f t="shared" ref="S4:S20" si="6">1/M4</f>
        <v>9.4560033516958798E-13</v>
      </c>
      <c r="T4" s="14">
        <f t="shared" ref="T4:T20" si="7">1/N4</f>
        <v>9.2007013390113286E-13</v>
      </c>
      <c r="U4" s="14">
        <f t="shared" ref="U4:U20" si="8">1/O4</f>
        <v>8.7242100907468872E-13</v>
      </c>
      <c r="V4" s="11">
        <v>516978759283</v>
      </c>
      <c r="W4" s="11">
        <v>555095162776</v>
      </c>
      <c r="X4" s="11">
        <v>629031387848</v>
      </c>
      <c r="Y4" s="11">
        <v>602535066815</v>
      </c>
      <c r="Z4" s="11">
        <v>516978759283</v>
      </c>
      <c r="AA4" s="11">
        <v>555095162776</v>
      </c>
      <c r="AB4" s="13">
        <f t="shared" ref="AB4:AB20" si="9">V4-Y4</f>
        <v>-85556307532</v>
      </c>
      <c r="AC4" s="13">
        <f t="shared" ref="AC4:AC20" si="10">W4-Z4</f>
        <v>38116403493</v>
      </c>
      <c r="AD4" s="13">
        <f t="shared" ref="AD4:AD20" si="11">X4-AA4</f>
        <v>73936225072</v>
      </c>
      <c r="AE4" s="7">
        <f t="shared" ref="AE4:AE20" si="12">AB4/M4</f>
        <v>-8.0902073078131548E-2</v>
      </c>
      <c r="AF4" s="7">
        <f t="shared" ref="AF4:AF20" si="13">AC4/N4</f>
        <v>3.5069764465634118E-2</v>
      </c>
      <c r="AG4" s="7">
        <f t="shared" ref="AG4:AG20" si="14">AD4/O4</f>
        <v>6.4503516084487539E-2</v>
      </c>
      <c r="AH4" s="11">
        <v>237711417828</v>
      </c>
      <c r="AI4" s="11">
        <v>198170686974</v>
      </c>
      <c r="AJ4" s="11">
        <v>223673837741</v>
      </c>
      <c r="AK4" s="7">
        <f t="shared" ref="AK4:AK20" si="15">AH4/M4</f>
        <v>0.2247799963717948</v>
      </c>
      <c r="AL4" s="7">
        <f t="shared" ref="AL4:AL20" si="16">AI4/N4</f>
        <v>0.18233093049944765</v>
      </c>
      <c r="AM4" s="7">
        <f t="shared" ref="AM4:AM20" si="17">AJ4/O4</f>
        <v>0.19513775522561141</v>
      </c>
      <c r="AN4" s="12">
        <v>0.29899999999999999</v>
      </c>
      <c r="AO4" s="12">
        <v>7.2999999999999995E-2</v>
      </c>
      <c r="AP4" s="12">
        <v>-0.106</v>
      </c>
      <c r="AQ4" s="11">
        <v>124395919918</v>
      </c>
      <c r="AR4" s="11">
        <v>110549359898</v>
      </c>
      <c r="AS4" s="11">
        <v>126820874647</v>
      </c>
      <c r="AT4" s="11">
        <v>182571429184</v>
      </c>
      <c r="AU4" s="11">
        <v>124395919918</v>
      </c>
      <c r="AV4" s="11">
        <v>110549359898</v>
      </c>
      <c r="AW4" s="13">
        <f t="shared" ref="AW4:AW20" si="18">AQ4-AT4</f>
        <v>-58175509266</v>
      </c>
      <c r="AX4" s="13">
        <f t="shared" ref="AX4:AX20" si="19">AR4-AU4</f>
        <v>-13846560020</v>
      </c>
      <c r="AY4" s="13">
        <f t="shared" ref="AY4:AY20" si="20">AS4-AV4</f>
        <v>16271514749</v>
      </c>
      <c r="AZ4" s="17">
        <f t="shared" ref="AZ4:AZ20" si="21">((AB4-AW4)/M4)</f>
        <v>-2.5891292017540476E-2</v>
      </c>
      <c r="BA4" s="17">
        <f t="shared" ref="BA4:BA20" si="22">((AC4-AX4)/N4)</f>
        <v>4.7809570797305585E-2</v>
      </c>
      <c r="BB4" s="17">
        <f t="shared" ref="BB4:BB20" si="23">((AD4-AY4)/O4)</f>
        <v>5.0307904767991282E-2</v>
      </c>
      <c r="BC4" s="19">
        <f t="shared" ref="BC4:BC20" si="24">AN4*S4</f>
        <v>2.827345002157068E-13</v>
      </c>
      <c r="BD4" s="19">
        <f t="shared" ref="BD4:BD20" si="25">AN4*T4</f>
        <v>2.7510097003643873E-13</v>
      </c>
      <c r="BE4" s="19">
        <f t="shared" ref="BE4:BE20" si="26">AN4*U4</f>
        <v>2.6085388171333192E-13</v>
      </c>
      <c r="BF4" s="16">
        <f t="shared" ref="BF4:BF20" si="27">AO4*AZ4</f>
        <v>-1.8900643172804546E-3</v>
      </c>
      <c r="BG4" s="16">
        <f t="shared" ref="BG4:BG20" si="28">AO4*BA4</f>
        <v>3.4900986682033074E-3</v>
      </c>
      <c r="BH4" s="16">
        <f t="shared" ref="BH4:BH20" si="29">AO4*BB4</f>
        <v>3.6724770480633636E-3</v>
      </c>
      <c r="BI4" s="16">
        <f t="shared" ref="BI4:BI20" si="30">AP4*AK4</f>
        <v>-2.3826679615410247E-2</v>
      </c>
      <c r="BJ4" s="16">
        <f t="shared" ref="BJ4:BJ20" si="31">AP4*AL4</f>
        <v>-1.932707863294145E-2</v>
      </c>
      <c r="BK4" s="16">
        <f t="shared" ref="BK4:BK20" si="32">AP4*AM4</f>
        <v>-2.068460205391481E-2</v>
      </c>
      <c r="BL4" s="18">
        <f t="shared" ref="BL4:BL20" si="33">BC4+BF4+BI4</f>
        <v>-2.5716743932407967E-2</v>
      </c>
      <c r="BM4" s="18">
        <f t="shared" ref="BM4:BM20" si="34">BD4+BG4+BJ4</f>
        <v>-1.5836979964463042E-2</v>
      </c>
      <c r="BN4" s="18">
        <f t="shared" ref="BN4:BN20" si="35">BE4+BH4+BK4</f>
        <v>-1.7012125005590593E-2</v>
      </c>
      <c r="BO4" s="15">
        <f t="shared" ref="BO4:BO20" si="36">P4-BL4</f>
        <v>-0.12425224858639514</v>
      </c>
      <c r="BP4" s="15">
        <f t="shared" ref="BP4:BP20" si="37">Q4-BM4</f>
        <v>-8.8513634251367324E-2</v>
      </c>
      <c r="BQ4" s="15">
        <f t="shared" ref="BQ4:BQ20" si="38">R4-BN4</f>
        <v>-3.2817644047284517E-2</v>
      </c>
    </row>
    <row r="5" spans="1:69" ht="15.75" x14ac:dyDescent="0.25">
      <c r="A5" s="4">
        <v>3</v>
      </c>
      <c r="B5" s="4" t="s">
        <v>7</v>
      </c>
      <c r="C5" s="4" t="s">
        <v>8</v>
      </c>
      <c r="D5" s="11">
        <v>181812593992</v>
      </c>
      <c r="E5" s="11">
        <v>187066990085</v>
      </c>
      <c r="F5" s="11">
        <v>220704543072</v>
      </c>
      <c r="G5" s="11">
        <v>171295450196</v>
      </c>
      <c r="H5" s="11">
        <v>-91481686113</v>
      </c>
      <c r="I5" s="11">
        <v>11867530566</v>
      </c>
      <c r="J5" s="13">
        <f t="shared" si="0"/>
        <v>10517143796</v>
      </c>
      <c r="K5" s="13">
        <f t="shared" si="1"/>
        <v>278548676198</v>
      </c>
      <c r="L5" s="13">
        <f t="shared" si="2"/>
        <v>208837012506</v>
      </c>
      <c r="M5" s="11">
        <v>1393079542074</v>
      </c>
      <c r="N5" s="11">
        <v>1566673828068</v>
      </c>
      <c r="O5" s="11">
        <v>1697387196209</v>
      </c>
      <c r="P5" s="7">
        <f t="shared" si="3"/>
        <v>7.5495644565580248E-3</v>
      </c>
      <c r="Q5" s="7">
        <f t="shared" si="4"/>
        <v>0.17779621463486264</v>
      </c>
      <c r="R5" s="7">
        <f t="shared" si="5"/>
        <v>0.12303439838147914</v>
      </c>
      <c r="S5" s="14">
        <f t="shared" si="6"/>
        <v>7.1783410049307883E-13</v>
      </c>
      <c r="T5" s="14">
        <f t="shared" si="7"/>
        <v>6.3829495462574103E-13</v>
      </c>
      <c r="U5" s="14">
        <f t="shared" si="8"/>
        <v>5.891407701397964E-13</v>
      </c>
      <c r="V5" s="11">
        <v>335139934770</v>
      </c>
      <c r="W5" s="11">
        <v>362067820346</v>
      </c>
      <c r="X5" s="11">
        <v>421605689756</v>
      </c>
      <c r="Y5" s="11">
        <v>365362259989</v>
      </c>
      <c r="Z5" s="11">
        <v>335139934770</v>
      </c>
      <c r="AA5" s="11">
        <v>362067820346</v>
      </c>
      <c r="AB5" s="13">
        <f t="shared" si="9"/>
        <v>-30222325219</v>
      </c>
      <c r="AC5" s="13">
        <f t="shared" si="10"/>
        <v>26927885576</v>
      </c>
      <c r="AD5" s="13">
        <f t="shared" si="11"/>
        <v>59537869410</v>
      </c>
      <c r="AE5" s="7">
        <f t="shared" si="12"/>
        <v>-2.1694615638390157E-2</v>
      </c>
      <c r="AF5" s="7">
        <f t="shared" si="13"/>
        <v>1.7187933501900066E-2</v>
      </c>
      <c r="AG5" s="7">
        <f t="shared" si="14"/>
        <v>3.5076186236690024E-2</v>
      </c>
      <c r="AH5" s="11">
        <v>204186009945</v>
      </c>
      <c r="AI5" s="11">
        <v>236062886495</v>
      </c>
      <c r="AJ5" s="11">
        <v>269389502266</v>
      </c>
      <c r="AK5" s="7">
        <f t="shared" si="15"/>
        <v>0.14657168078213992</v>
      </c>
      <c r="AL5" s="7">
        <f t="shared" si="16"/>
        <v>0.15067774942414747</v>
      </c>
      <c r="AM5" s="7">
        <f t="shared" si="17"/>
        <v>0.15870833883256769</v>
      </c>
      <c r="AN5" s="12">
        <v>0.29899999999999999</v>
      </c>
      <c r="AO5" s="12">
        <v>7.2999999999999995E-2</v>
      </c>
      <c r="AP5" s="12">
        <v>-0.106</v>
      </c>
      <c r="AQ5" s="11">
        <v>416592757852</v>
      </c>
      <c r="AR5" s="11">
        <v>562910701537</v>
      </c>
      <c r="AS5" s="11">
        <v>843504639532</v>
      </c>
      <c r="AT5" s="11">
        <v>358465058788</v>
      </c>
      <c r="AU5" s="11">
        <v>416592757852</v>
      </c>
      <c r="AV5" s="11">
        <v>562910701537</v>
      </c>
      <c r="AW5" s="13">
        <f t="shared" si="18"/>
        <v>58127699064</v>
      </c>
      <c r="AX5" s="13">
        <f t="shared" si="19"/>
        <v>146317943685</v>
      </c>
      <c r="AY5" s="13">
        <f t="shared" si="20"/>
        <v>280593937995</v>
      </c>
      <c r="AZ5" s="17">
        <f t="shared" si="21"/>
        <v>-6.3420660209728974E-2</v>
      </c>
      <c r="BA5" s="17">
        <f t="shared" si="22"/>
        <v>-7.6206071723448732E-2</v>
      </c>
      <c r="BB5" s="17">
        <f t="shared" si="23"/>
        <v>-0.13023314249024256</v>
      </c>
      <c r="BC5" s="19">
        <f t="shared" si="24"/>
        <v>2.1463239604743057E-13</v>
      </c>
      <c r="BD5" s="19">
        <f t="shared" si="25"/>
        <v>1.9085019143309656E-13</v>
      </c>
      <c r="BE5" s="19">
        <f t="shared" si="26"/>
        <v>1.7615309027179911E-13</v>
      </c>
      <c r="BF5" s="16">
        <f t="shared" si="27"/>
        <v>-4.6297081953102148E-3</v>
      </c>
      <c r="BG5" s="16">
        <f t="shared" si="28"/>
        <v>-5.5630432358117574E-3</v>
      </c>
      <c r="BH5" s="16">
        <f t="shared" si="29"/>
        <v>-9.5070194017877075E-3</v>
      </c>
      <c r="BI5" s="16">
        <f t="shared" si="30"/>
        <v>-1.5536598162906831E-2</v>
      </c>
      <c r="BJ5" s="16">
        <f t="shared" si="31"/>
        <v>-1.597184143895963E-2</v>
      </c>
      <c r="BK5" s="16">
        <f t="shared" si="32"/>
        <v>-1.6823083916252174E-2</v>
      </c>
      <c r="BL5" s="18">
        <f t="shared" si="33"/>
        <v>-2.0166306358002414E-2</v>
      </c>
      <c r="BM5" s="18">
        <f t="shared" si="34"/>
        <v>-2.1534884674580538E-2</v>
      </c>
      <c r="BN5" s="18">
        <f t="shared" si="35"/>
        <v>-2.6330103317863729E-2</v>
      </c>
      <c r="BO5" s="15">
        <f t="shared" si="36"/>
        <v>2.771587081456044E-2</v>
      </c>
      <c r="BP5" s="15">
        <f t="shared" si="37"/>
        <v>0.19933109930944318</v>
      </c>
      <c r="BQ5" s="15">
        <f t="shared" si="38"/>
        <v>0.14936450169934287</v>
      </c>
    </row>
    <row r="6" spans="1:69" ht="15.75" x14ac:dyDescent="0.25">
      <c r="A6" s="4">
        <v>4</v>
      </c>
      <c r="B6" s="4" t="s">
        <v>9</v>
      </c>
      <c r="C6" s="4" t="s">
        <v>10</v>
      </c>
      <c r="D6" s="11">
        <v>132772234495</v>
      </c>
      <c r="E6" s="11">
        <v>180711667020</v>
      </c>
      <c r="F6" s="11">
        <v>195598848689</v>
      </c>
      <c r="G6" s="11">
        <v>226926314731</v>
      </c>
      <c r="H6" s="11">
        <v>304980204013</v>
      </c>
      <c r="I6" s="11">
        <v>190077226164</v>
      </c>
      <c r="J6" s="13">
        <f t="shared" si="0"/>
        <v>-94154080236</v>
      </c>
      <c r="K6" s="13">
        <f t="shared" si="1"/>
        <v>-124268536993</v>
      </c>
      <c r="L6" s="13">
        <f t="shared" si="2"/>
        <v>5521622525</v>
      </c>
      <c r="M6" s="11">
        <v>1245144303719</v>
      </c>
      <c r="N6" s="11">
        <v>1310940121622</v>
      </c>
      <c r="O6" s="11">
        <v>1348181576913</v>
      </c>
      <c r="P6" s="7">
        <f t="shared" si="3"/>
        <v>-7.5617002748019135E-2</v>
      </c>
      <c r="Q6" s="7">
        <f t="shared" si="4"/>
        <v>-9.4793450092323844E-2</v>
      </c>
      <c r="R6" s="7">
        <f t="shared" si="5"/>
        <v>4.0956074608608289E-3</v>
      </c>
      <c r="S6" s="14">
        <f t="shared" si="6"/>
        <v>8.0311976452303364E-13</v>
      </c>
      <c r="T6" s="14">
        <f t="shared" si="7"/>
        <v>7.6281134699174508E-13</v>
      </c>
      <c r="U6" s="14">
        <f t="shared" si="8"/>
        <v>7.4173984953106315E-13</v>
      </c>
      <c r="V6" s="11">
        <v>410399276187</v>
      </c>
      <c r="W6" s="11">
        <v>461481591073</v>
      </c>
      <c r="X6" s="11">
        <v>522292009409</v>
      </c>
      <c r="Y6" s="11">
        <v>392695347149</v>
      </c>
      <c r="Z6" s="11">
        <v>410399276187</v>
      </c>
      <c r="AA6" s="11">
        <v>461481591073</v>
      </c>
      <c r="AB6" s="13">
        <f t="shared" si="9"/>
        <v>17703929038</v>
      </c>
      <c r="AC6" s="13">
        <f t="shared" si="10"/>
        <v>51082314886</v>
      </c>
      <c r="AD6" s="13">
        <f t="shared" si="11"/>
        <v>60810418336</v>
      </c>
      <c r="AE6" s="7">
        <f t="shared" si="12"/>
        <v>1.4218375320131057E-2</v>
      </c>
      <c r="AF6" s="7">
        <f t="shared" si="13"/>
        <v>3.8966169425646131E-2</v>
      </c>
      <c r="AG6" s="7">
        <f t="shared" si="14"/>
        <v>4.5105510546465638E-2</v>
      </c>
      <c r="AH6" s="11">
        <v>993154588208</v>
      </c>
      <c r="AI6" s="11">
        <v>1027647313598</v>
      </c>
      <c r="AJ6" s="11">
        <v>1212528185222</v>
      </c>
      <c r="AK6" s="7">
        <f t="shared" si="15"/>
        <v>0.79762207901657944</v>
      </c>
      <c r="AL6" s="7">
        <f t="shared" si="16"/>
        <v>0.78390103151813872</v>
      </c>
      <c r="AM6" s="7">
        <f t="shared" si="17"/>
        <v>0.8993804736587393</v>
      </c>
      <c r="AN6" s="12">
        <v>0.29899999999999999</v>
      </c>
      <c r="AO6" s="12">
        <v>7.2999999999999995E-2</v>
      </c>
      <c r="AP6" s="12">
        <v>-0.106</v>
      </c>
      <c r="AQ6" s="11">
        <v>119307435829</v>
      </c>
      <c r="AR6" s="11">
        <v>125528965712</v>
      </c>
      <c r="AS6" s="11">
        <v>189182700792</v>
      </c>
      <c r="AT6" s="11">
        <v>122813449527</v>
      </c>
      <c r="AU6" s="11">
        <v>119307435829</v>
      </c>
      <c r="AV6" s="11">
        <v>125528965712</v>
      </c>
      <c r="AW6" s="13">
        <f t="shared" si="18"/>
        <v>-3506013698</v>
      </c>
      <c r="AX6" s="13">
        <f t="shared" si="19"/>
        <v>6221529883</v>
      </c>
      <c r="AY6" s="13">
        <f t="shared" si="20"/>
        <v>63653735080</v>
      </c>
      <c r="AZ6" s="17">
        <f t="shared" si="21"/>
        <v>1.7034124215683347E-2</v>
      </c>
      <c r="BA6" s="17">
        <f t="shared" si="22"/>
        <v>3.4220315835245506E-2</v>
      </c>
      <c r="BB6" s="17">
        <f t="shared" si="23"/>
        <v>-2.1090013338637124E-3</v>
      </c>
      <c r="BC6" s="19">
        <f t="shared" si="24"/>
        <v>2.4013280959238706E-13</v>
      </c>
      <c r="BD6" s="19">
        <f t="shared" si="25"/>
        <v>2.2808059275053177E-13</v>
      </c>
      <c r="BE6" s="19">
        <f t="shared" si="26"/>
        <v>2.2178021500978787E-13</v>
      </c>
      <c r="BF6" s="16">
        <f t="shared" si="27"/>
        <v>1.2434910677448844E-3</v>
      </c>
      <c r="BG6" s="16">
        <f t="shared" si="28"/>
        <v>2.4980830559729219E-3</v>
      </c>
      <c r="BH6" s="16">
        <f t="shared" si="29"/>
        <v>-1.5395709737205099E-4</v>
      </c>
      <c r="BI6" s="16">
        <f t="shared" si="30"/>
        <v>-8.4547940375757413E-2</v>
      </c>
      <c r="BJ6" s="16">
        <f t="shared" si="31"/>
        <v>-8.3093509340922703E-2</v>
      </c>
      <c r="BK6" s="16">
        <f t="shared" si="32"/>
        <v>-9.5334330207826362E-2</v>
      </c>
      <c r="BL6" s="18">
        <f t="shared" si="33"/>
        <v>-8.3304449307772394E-2</v>
      </c>
      <c r="BM6" s="18">
        <f t="shared" si="34"/>
        <v>-8.0595426284721702E-2</v>
      </c>
      <c r="BN6" s="18">
        <f t="shared" si="35"/>
        <v>-9.5488287304976632E-2</v>
      </c>
      <c r="BO6" s="15">
        <f t="shared" si="36"/>
        <v>7.6874465597532582E-3</v>
      </c>
      <c r="BP6" s="15">
        <f t="shared" si="37"/>
        <v>-1.4198023807602142E-2</v>
      </c>
      <c r="BQ6" s="15">
        <f t="shared" si="38"/>
        <v>9.9583894765837455E-2</v>
      </c>
    </row>
    <row r="7" spans="1:69" ht="15.75" x14ac:dyDescent="0.25">
      <c r="A7" s="4">
        <v>5</v>
      </c>
      <c r="B7" s="4" t="s">
        <v>11</v>
      </c>
      <c r="C7" s="4" t="s">
        <v>12</v>
      </c>
      <c r="D7" s="11">
        <v>2738128648</v>
      </c>
      <c r="E7" s="11">
        <v>8532631708</v>
      </c>
      <c r="F7" s="11">
        <v>6620432696</v>
      </c>
      <c r="G7" s="11">
        <v>-32719704184</v>
      </c>
      <c r="H7" s="11">
        <v>-26118359500</v>
      </c>
      <c r="I7" s="11">
        <v>-77748378471</v>
      </c>
      <c r="J7" s="13">
        <f t="shared" si="0"/>
        <v>35457832832</v>
      </c>
      <c r="K7" s="13">
        <f t="shared" si="1"/>
        <v>34650991208</v>
      </c>
      <c r="L7" s="13">
        <f t="shared" si="2"/>
        <v>84368811167</v>
      </c>
      <c r="M7" s="11">
        <v>250442587742</v>
      </c>
      <c r="N7" s="11">
        <v>263754414443</v>
      </c>
      <c r="O7" s="11">
        <v>370684311428</v>
      </c>
      <c r="P7" s="7">
        <f t="shared" si="3"/>
        <v>0.14158068382733618</v>
      </c>
      <c r="Q7" s="7">
        <f t="shared" si="4"/>
        <v>0.1313759668484655</v>
      </c>
      <c r="R7" s="7">
        <f t="shared" si="5"/>
        <v>0.22760286466395924</v>
      </c>
      <c r="S7" s="14">
        <f t="shared" si="6"/>
        <v>3.992931110543292E-12</v>
      </c>
      <c r="T7" s="14">
        <f t="shared" si="7"/>
        <v>3.7914057367032626E-12</v>
      </c>
      <c r="U7" s="14">
        <f t="shared" si="8"/>
        <v>2.6977133079834575E-12</v>
      </c>
      <c r="V7" s="11">
        <v>27652335046</v>
      </c>
      <c r="W7" s="11">
        <v>38326334577</v>
      </c>
      <c r="X7" s="11">
        <v>56525884008</v>
      </c>
      <c r="Y7" s="11">
        <v>35623288512</v>
      </c>
      <c r="Z7" s="11">
        <v>27652335046</v>
      </c>
      <c r="AA7" s="11">
        <v>38326334577</v>
      </c>
      <c r="AB7" s="13">
        <f t="shared" si="9"/>
        <v>-7970953466</v>
      </c>
      <c r="AC7" s="13">
        <f t="shared" si="10"/>
        <v>10673999531</v>
      </c>
      <c r="AD7" s="13">
        <f t="shared" si="11"/>
        <v>18199549431</v>
      </c>
      <c r="AE7" s="7">
        <f t="shared" si="12"/>
        <v>-3.1827468075084284E-2</v>
      </c>
      <c r="AF7" s="7">
        <f t="shared" si="13"/>
        <v>4.0469463055401333E-2</v>
      </c>
      <c r="AG7" s="7">
        <f t="shared" si="14"/>
        <v>4.9097166699311461E-2</v>
      </c>
      <c r="AH7" s="11">
        <v>67899416744</v>
      </c>
      <c r="AI7" s="11">
        <v>62932946502</v>
      </c>
      <c r="AJ7" s="11">
        <v>113353753899</v>
      </c>
      <c r="AK7" s="7">
        <f t="shared" si="15"/>
        <v>0.27111769350486176</v>
      </c>
      <c r="AL7" s="7">
        <f t="shared" si="16"/>
        <v>0.2386043343953223</v>
      </c>
      <c r="AM7" s="7">
        <f t="shared" si="17"/>
        <v>0.30579593040321401</v>
      </c>
      <c r="AN7" s="12">
        <v>0.29899999999999999</v>
      </c>
      <c r="AO7" s="12">
        <v>7.2999999999999995E-2</v>
      </c>
      <c r="AP7" s="12">
        <v>-0.106</v>
      </c>
      <c r="AQ7" s="11">
        <v>67725320270</v>
      </c>
      <c r="AR7" s="11">
        <v>94235811605</v>
      </c>
      <c r="AS7" s="11">
        <v>138898673053</v>
      </c>
      <c r="AT7" s="11">
        <v>76332173527</v>
      </c>
      <c r="AU7" s="11">
        <v>67725320270</v>
      </c>
      <c r="AV7" s="11">
        <v>94235811605</v>
      </c>
      <c r="AW7" s="13">
        <f t="shared" si="18"/>
        <v>-8606853257</v>
      </c>
      <c r="AX7" s="13">
        <f t="shared" si="19"/>
        <v>26510491335</v>
      </c>
      <c r="AY7" s="13">
        <f t="shared" si="20"/>
        <v>44662861448</v>
      </c>
      <c r="AZ7" s="17">
        <f t="shared" si="21"/>
        <v>2.5391040586718776E-3</v>
      </c>
      <c r="BA7" s="17">
        <f t="shared" si="22"/>
        <v>-6.0042565874939793E-2</v>
      </c>
      <c r="BB7" s="17">
        <f t="shared" si="23"/>
        <v>-7.139042900157945E-2</v>
      </c>
      <c r="BC7" s="19">
        <f t="shared" si="24"/>
        <v>1.1938864020524443E-12</v>
      </c>
      <c r="BD7" s="19">
        <f t="shared" si="25"/>
        <v>1.1336303152742754E-12</v>
      </c>
      <c r="BE7" s="19">
        <f t="shared" si="26"/>
        <v>8.0661627908705379E-13</v>
      </c>
      <c r="BF7" s="16">
        <f t="shared" si="27"/>
        <v>1.8535459628304704E-4</v>
      </c>
      <c r="BG7" s="16">
        <f t="shared" si="28"/>
        <v>-4.3831073088706042E-3</v>
      </c>
      <c r="BH7" s="16">
        <f t="shared" si="29"/>
        <v>-5.2115013171152996E-3</v>
      </c>
      <c r="BI7" s="16">
        <f t="shared" si="30"/>
        <v>-2.8738475511515347E-2</v>
      </c>
      <c r="BJ7" s="16">
        <f t="shared" si="31"/>
        <v>-2.5292059445904163E-2</v>
      </c>
      <c r="BK7" s="16">
        <f t="shared" si="32"/>
        <v>-3.2414368622740684E-2</v>
      </c>
      <c r="BL7" s="18">
        <f t="shared" si="33"/>
        <v>-2.8553120914038412E-2</v>
      </c>
      <c r="BM7" s="18">
        <f t="shared" si="34"/>
        <v>-2.9675166753641138E-2</v>
      </c>
      <c r="BN7" s="18">
        <f t="shared" si="35"/>
        <v>-3.7625869939049365E-2</v>
      </c>
      <c r="BO7" s="15">
        <f t="shared" si="36"/>
        <v>0.1701338047413746</v>
      </c>
      <c r="BP7" s="15">
        <f t="shared" si="37"/>
        <v>0.16105113360210666</v>
      </c>
      <c r="BQ7" s="15">
        <f t="shared" si="38"/>
        <v>0.26522873460300861</v>
      </c>
    </row>
    <row r="8" spans="1:69" ht="15.75" x14ac:dyDescent="0.25">
      <c r="A8" s="4">
        <v>6</v>
      </c>
      <c r="B8" s="4" t="s">
        <v>13</v>
      </c>
      <c r="C8" s="4" t="s">
        <v>14</v>
      </c>
      <c r="D8" s="11">
        <v>123465762000</v>
      </c>
      <c r="E8" s="11">
        <v>187992998000</v>
      </c>
      <c r="F8" s="11">
        <v>230065807000</v>
      </c>
      <c r="G8" s="11">
        <v>246905899000</v>
      </c>
      <c r="H8" s="11">
        <v>335398629000</v>
      </c>
      <c r="I8" s="11">
        <v>196829126000</v>
      </c>
      <c r="J8" s="13">
        <f t="shared" si="0"/>
        <v>-123440137000</v>
      </c>
      <c r="K8" s="13">
        <f t="shared" si="1"/>
        <v>-147405631000</v>
      </c>
      <c r="L8" s="13">
        <f t="shared" si="2"/>
        <v>33236681000</v>
      </c>
      <c r="M8" s="11">
        <v>1425983722000</v>
      </c>
      <c r="N8" s="11">
        <v>1225580913000</v>
      </c>
      <c r="O8" s="11">
        <v>1308722065000</v>
      </c>
      <c r="P8" s="7">
        <f t="shared" si="3"/>
        <v>-8.6564899090762551E-2</v>
      </c>
      <c r="Q8" s="7">
        <f t="shared" si="4"/>
        <v>-0.12027409160540671</v>
      </c>
      <c r="R8" s="7">
        <f t="shared" si="5"/>
        <v>2.5396286873179602E-2</v>
      </c>
      <c r="S8" s="14">
        <f t="shared" si="6"/>
        <v>7.0127027719324835E-13</v>
      </c>
      <c r="T8" s="14">
        <f t="shared" si="7"/>
        <v>8.1593960006457767E-13</v>
      </c>
      <c r="U8" s="14">
        <f t="shared" si="8"/>
        <v>7.6410417975187114E-13</v>
      </c>
      <c r="V8" s="11">
        <v>367179508000</v>
      </c>
      <c r="W8" s="11">
        <v>476590935000</v>
      </c>
      <c r="X8" s="11">
        <v>542980787000</v>
      </c>
      <c r="Y8" s="11">
        <v>596696030000</v>
      </c>
      <c r="Z8" s="11">
        <v>367179508000</v>
      </c>
      <c r="AA8" s="11">
        <v>476590935000</v>
      </c>
      <c r="AB8" s="13">
        <f t="shared" si="9"/>
        <v>-229516522000</v>
      </c>
      <c r="AC8" s="13">
        <f t="shared" si="10"/>
        <v>109411427000</v>
      </c>
      <c r="AD8" s="13">
        <f t="shared" si="11"/>
        <v>66389852000</v>
      </c>
      <c r="AE8" s="7">
        <f t="shared" si="12"/>
        <v>-0.16095311500337028</v>
      </c>
      <c r="AF8" s="7">
        <f t="shared" si="13"/>
        <v>8.9273115988874732E-2</v>
      </c>
      <c r="AG8" s="7">
        <f t="shared" si="14"/>
        <v>5.0728763406308122E-2</v>
      </c>
      <c r="AH8" s="11">
        <v>79117279000</v>
      </c>
      <c r="AI8" s="11">
        <v>84151006000</v>
      </c>
      <c r="AJ8" s="11">
        <v>83554198000</v>
      </c>
      <c r="AK8" s="7">
        <f t="shared" si="15"/>
        <v>5.5482596175105564E-2</v>
      </c>
      <c r="AL8" s="7">
        <f t="shared" si="16"/>
        <v>6.8662138180671878E-2</v>
      </c>
      <c r="AM8" s="7">
        <f t="shared" si="17"/>
        <v>6.3844111927615438E-2</v>
      </c>
      <c r="AN8" s="12">
        <v>0.29899999999999999</v>
      </c>
      <c r="AO8" s="12">
        <v>7.2999999999999995E-2</v>
      </c>
      <c r="AP8" s="12">
        <v>-0.106</v>
      </c>
      <c r="AQ8" s="11">
        <v>101780949000</v>
      </c>
      <c r="AR8" s="11">
        <v>88976246000</v>
      </c>
      <c r="AS8" s="11">
        <v>116208703000</v>
      </c>
      <c r="AT8" s="11">
        <v>197060469000</v>
      </c>
      <c r="AU8" s="11">
        <v>101780949000</v>
      </c>
      <c r="AV8" s="11">
        <v>88976246000</v>
      </c>
      <c r="AW8" s="13">
        <f t="shared" si="18"/>
        <v>-95279520000</v>
      </c>
      <c r="AX8" s="13">
        <f t="shared" si="19"/>
        <v>-12804703000</v>
      </c>
      <c r="AY8" s="13">
        <f t="shared" si="20"/>
        <v>27232457000</v>
      </c>
      <c r="AZ8" s="17">
        <f t="shared" si="21"/>
        <v>-9.4136419602130636E-2</v>
      </c>
      <c r="BA8" s="17">
        <f t="shared" si="22"/>
        <v>9.9720980233640441E-2</v>
      </c>
      <c r="BB8" s="17">
        <f t="shared" si="23"/>
        <v>2.9920329187695022E-2</v>
      </c>
      <c r="BC8" s="19">
        <f t="shared" si="24"/>
        <v>2.0967981288078125E-13</v>
      </c>
      <c r="BD8" s="19">
        <f t="shared" si="25"/>
        <v>2.439659404193087E-13</v>
      </c>
      <c r="BE8" s="19">
        <f t="shared" si="26"/>
        <v>2.2846714974580948E-13</v>
      </c>
      <c r="BF8" s="16">
        <f t="shared" si="27"/>
        <v>-6.8719586309555361E-3</v>
      </c>
      <c r="BG8" s="16">
        <f t="shared" si="28"/>
        <v>7.2796315570557522E-3</v>
      </c>
      <c r="BH8" s="16">
        <f t="shared" si="29"/>
        <v>2.1841840307017363E-3</v>
      </c>
      <c r="BI8" s="16">
        <f t="shared" si="30"/>
        <v>-5.88115519456119E-3</v>
      </c>
      <c r="BJ8" s="16">
        <f t="shared" si="31"/>
        <v>-7.2781866471512188E-3</v>
      </c>
      <c r="BK8" s="16">
        <f t="shared" si="32"/>
        <v>-6.7674758643272359E-3</v>
      </c>
      <c r="BL8" s="18">
        <f t="shared" si="33"/>
        <v>-1.2753113825307047E-2</v>
      </c>
      <c r="BM8" s="18">
        <f t="shared" si="34"/>
        <v>1.4449101484997201E-6</v>
      </c>
      <c r="BN8" s="18">
        <f t="shared" si="35"/>
        <v>-4.5832918333970326E-3</v>
      </c>
      <c r="BO8" s="15">
        <f t="shared" si="36"/>
        <v>-7.381178526545551E-2</v>
      </c>
      <c r="BP8" s="15">
        <f t="shared" si="37"/>
        <v>-0.12027553651555521</v>
      </c>
      <c r="BQ8" s="15">
        <f t="shared" si="38"/>
        <v>2.9979578706576634E-2</v>
      </c>
    </row>
    <row r="9" spans="1:69" ht="15.75" x14ac:dyDescent="0.25">
      <c r="A9" s="4">
        <v>7</v>
      </c>
      <c r="B9" s="4" t="s">
        <v>15</v>
      </c>
      <c r="C9" s="4" t="s">
        <v>16</v>
      </c>
      <c r="D9" s="11">
        <v>245103761907</v>
      </c>
      <c r="E9" s="11">
        <v>492637672186</v>
      </c>
      <c r="F9" s="11">
        <v>521714035585</v>
      </c>
      <c r="G9" s="11">
        <v>823166102577</v>
      </c>
      <c r="H9" s="11">
        <v>709767241234</v>
      </c>
      <c r="I9" s="11">
        <v>622229731268</v>
      </c>
      <c r="J9" s="13">
        <f t="shared" si="0"/>
        <v>-578062340670</v>
      </c>
      <c r="K9" s="13">
        <f t="shared" si="1"/>
        <v>-217129569048</v>
      </c>
      <c r="L9" s="13">
        <f t="shared" si="2"/>
        <v>-100515695683</v>
      </c>
      <c r="M9" s="11">
        <v>5063067672414</v>
      </c>
      <c r="N9" s="11">
        <v>6670943518686</v>
      </c>
      <c r="O9" s="11">
        <v>6766602280143</v>
      </c>
      <c r="P9" s="7">
        <f t="shared" si="3"/>
        <v>-0.11417235124459396</v>
      </c>
      <c r="Q9" s="7">
        <f t="shared" si="4"/>
        <v>-3.2548554554509078E-2</v>
      </c>
      <c r="R9" s="7">
        <f t="shared" si="5"/>
        <v>-1.4854677653801131E-2</v>
      </c>
      <c r="S9" s="14">
        <f t="shared" si="6"/>
        <v>1.9750871698762302E-13</v>
      </c>
      <c r="T9" s="14">
        <f t="shared" si="7"/>
        <v>1.4990383252367479E-13</v>
      </c>
      <c r="U9" s="14">
        <f t="shared" si="8"/>
        <v>1.4778465743945968E-13</v>
      </c>
      <c r="V9" s="11">
        <v>2142426775638</v>
      </c>
      <c r="W9" s="11">
        <v>2419754875278</v>
      </c>
      <c r="X9" s="11">
        <v>2657064199444</v>
      </c>
      <c r="Y9" s="11">
        <v>2528142006463</v>
      </c>
      <c r="Z9" s="11">
        <v>2115498739328</v>
      </c>
      <c r="AA9" s="11">
        <v>2419754875278</v>
      </c>
      <c r="AB9" s="13">
        <f t="shared" si="9"/>
        <v>-385715230825</v>
      </c>
      <c r="AC9" s="13">
        <f t="shared" si="10"/>
        <v>304256135950</v>
      </c>
      <c r="AD9" s="13">
        <f t="shared" si="11"/>
        <v>237309324166</v>
      </c>
      <c r="AE9" s="7">
        <f t="shared" si="12"/>
        <v>-7.6182120362830619E-2</v>
      </c>
      <c r="AF9" s="7">
        <f t="shared" si="13"/>
        <v>4.5609160847749228E-2</v>
      </c>
      <c r="AG9" s="7">
        <f t="shared" si="14"/>
        <v>3.5070677179062003E-2</v>
      </c>
      <c r="AH9" s="11">
        <v>3217662289685</v>
      </c>
      <c r="AI9" s="11">
        <v>3194026759059</v>
      </c>
      <c r="AJ9" s="11">
        <v>3176839184209</v>
      </c>
      <c r="AK9" s="7">
        <f t="shared" si="15"/>
        <v>0.63551635053514177</v>
      </c>
      <c r="AL9" s="7">
        <f t="shared" si="16"/>
        <v>0.47879685236611613</v>
      </c>
      <c r="AM9" s="7">
        <f t="shared" si="17"/>
        <v>0.4694880905785796</v>
      </c>
      <c r="AN9" s="12">
        <v>0.29899999999999999</v>
      </c>
      <c r="AO9" s="12">
        <v>7.2999999999999995E-2</v>
      </c>
      <c r="AP9" s="12">
        <v>-0.106</v>
      </c>
      <c r="AQ9" s="11">
        <v>513796711089</v>
      </c>
      <c r="AR9" s="11">
        <v>614070144711</v>
      </c>
      <c r="AS9" s="11">
        <v>707918003514</v>
      </c>
      <c r="AT9" s="11">
        <v>482918390746</v>
      </c>
      <c r="AU9" s="11">
        <v>513796711089</v>
      </c>
      <c r="AV9" s="11">
        <v>614070144711</v>
      </c>
      <c r="AW9" s="13">
        <f t="shared" si="18"/>
        <v>30878320343</v>
      </c>
      <c r="AX9" s="13">
        <f t="shared" si="19"/>
        <v>100273433622</v>
      </c>
      <c r="AY9" s="13">
        <f t="shared" si="20"/>
        <v>93847858803</v>
      </c>
      <c r="AZ9" s="17">
        <f t="shared" si="21"/>
        <v>-8.2280857796509371E-2</v>
      </c>
      <c r="BA9" s="17">
        <f t="shared" si="22"/>
        <v>3.0577788847503121E-2</v>
      </c>
      <c r="BB9" s="17">
        <f t="shared" si="23"/>
        <v>2.1201403514433864E-2</v>
      </c>
      <c r="BC9" s="19">
        <f t="shared" si="24"/>
        <v>5.905510637929928E-14</v>
      </c>
      <c r="BD9" s="19">
        <f t="shared" si="25"/>
        <v>4.4821245924578758E-14</v>
      </c>
      <c r="BE9" s="19">
        <f t="shared" si="26"/>
        <v>4.4187612574398447E-14</v>
      </c>
      <c r="BF9" s="16">
        <f t="shared" si="27"/>
        <v>-6.0065026191451834E-3</v>
      </c>
      <c r="BG9" s="16">
        <f t="shared" si="28"/>
        <v>2.2321785858677276E-3</v>
      </c>
      <c r="BH9" s="16">
        <f t="shared" si="29"/>
        <v>1.547702456553672E-3</v>
      </c>
      <c r="BI9" s="16">
        <f t="shared" si="30"/>
        <v>-6.7364733156725032E-2</v>
      </c>
      <c r="BJ9" s="16">
        <f t="shared" si="31"/>
        <v>-5.0752466350808309E-2</v>
      </c>
      <c r="BK9" s="16">
        <f t="shared" si="32"/>
        <v>-4.9765737601329435E-2</v>
      </c>
      <c r="BL9" s="18">
        <f t="shared" si="33"/>
        <v>-7.3371235775811158E-2</v>
      </c>
      <c r="BM9" s="18">
        <f t="shared" si="34"/>
        <v>-4.852028776489576E-2</v>
      </c>
      <c r="BN9" s="18">
        <f t="shared" si="35"/>
        <v>-4.8218035144731573E-2</v>
      </c>
      <c r="BO9" s="15">
        <f t="shared" si="36"/>
        <v>-4.0801115468782803E-2</v>
      </c>
      <c r="BP9" s="15">
        <f t="shared" si="37"/>
        <v>1.5971733210386682E-2</v>
      </c>
      <c r="BQ9" s="15">
        <f t="shared" si="38"/>
        <v>3.3363357490930445E-2</v>
      </c>
    </row>
    <row r="10" spans="1:69" ht="15.75" x14ac:dyDescent="0.25">
      <c r="A10" s="4">
        <v>8</v>
      </c>
      <c r="B10" s="4" t="s">
        <v>17</v>
      </c>
      <c r="C10" s="4" t="s">
        <v>18</v>
      </c>
      <c r="D10" s="11">
        <v>38038419405</v>
      </c>
      <c r="E10" s="11">
        <v>12533087704</v>
      </c>
      <c r="F10" s="11">
        <v>90572477</v>
      </c>
      <c r="G10" s="11">
        <v>78181287748</v>
      </c>
      <c r="H10" s="11">
        <v>13949428441</v>
      </c>
      <c r="I10" s="11">
        <v>208500977805</v>
      </c>
      <c r="J10" s="13">
        <f t="shared" si="0"/>
        <v>-40142868343</v>
      </c>
      <c r="K10" s="13">
        <f t="shared" si="1"/>
        <v>-1416340737</v>
      </c>
      <c r="L10" s="13">
        <f t="shared" si="2"/>
        <v>-208410405328</v>
      </c>
      <c r="M10" s="11">
        <v>848676035300</v>
      </c>
      <c r="N10" s="11">
        <v>906924214166</v>
      </c>
      <c r="O10" s="11">
        <v>987563580363</v>
      </c>
      <c r="P10" s="7">
        <f t="shared" si="3"/>
        <v>-4.7300579577235061E-2</v>
      </c>
      <c r="Q10" s="7">
        <f t="shared" si="4"/>
        <v>-1.5616969035306388E-3</v>
      </c>
      <c r="R10" s="7">
        <f t="shared" si="5"/>
        <v>-0.21103492420345668</v>
      </c>
      <c r="S10" s="14">
        <f t="shared" si="6"/>
        <v>1.1783059240579454E-12</v>
      </c>
      <c r="T10" s="14">
        <f t="shared" si="7"/>
        <v>1.1026279642556371E-12</v>
      </c>
      <c r="U10" s="14">
        <f t="shared" si="8"/>
        <v>1.012593031865785E-12</v>
      </c>
      <c r="V10" s="11">
        <v>143529366297</v>
      </c>
      <c r="W10" s="11">
        <v>113096136491</v>
      </c>
      <c r="X10" s="11">
        <v>102010710008</v>
      </c>
      <c r="Y10" s="11">
        <v>240370627803</v>
      </c>
      <c r="Z10" s="11">
        <v>143529366297</v>
      </c>
      <c r="AA10" s="11">
        <v>113096136491</v>
      </c>
      <c r="AB10" s="13">
        <f t="shared" si="9"/>
        <v>-96841261506</v>
      </c>
      <c r="AC10" s="13">
        <f t="shared" si="10"/>
        <v>-30433229806</v>
      </c>
      <c r="AD10" s="13">
        <f t="shared" si="11"/>
        <v>-11085426483</v>
      </c>
      <c r="AE10" s="7">
        <f t="shared" si="12"/>
        <v>-0.11410863212576447</v>
      </c>
      <c r="AF10" s="7">
        <f t="shared" si="13"/>
        <v>-3.355653022671376E-2</v>
      </c>
      <c r="AG10" s="7">
        <f t="shared" si="14"/>
        <v>-1.1225025611946236E-2</v>
      </c>
      <c r="AH10" s="11">
        <v>379776240198</v>
      </c>
      <c r="AI10" s="11">
        <v>442033942721</v>
      </c>
      <c r="AJ10" s="11">
        <v>329698912588</v>
      </c>
      <c r="AK10" s="7">
        <f t="shared" si="15"/>
        <v>0.44749259364175664</v>
      </c>
      <c r="AL10" s="7">
        <f t="shared" si="16"/>
        <v>0.48739898639434914</v>
      </c>
      <c r="AM10" s="7">
        <f t="shared" si="17"/>
        <v>0.33385082150033535</v>
      </c>
      <c r="AN10" s="12">
        <v>0.29899999999999999</v>
      </c>
      <c r="AO10" s="12">
        <v>7.2999999999999995E-2</v>
      </c>
      <c r="AP10" s="12">
        <v>-0.106</v>
      </c>
      <c r="AQ10" s="11">
        <v>243220094125</v>
      </c>
      <c r="AR10" s="11">
        <v>282171120367</v>
      </c>
      <c r="AS10" s="11">
        <v>178070931550</v>
      </c>
      <c r="AT10" s="11">
        <v>249970161581</v>
      </c>
      <c r="AU10" s="11">
        <v>243220094125</v>
      </c>
      <c r="AV10" s="11">
        <v>282171120367</v>
      </c>
      <c r="AW10" s="13">
        <f t="shared" si="18"/>
        <v>-6750067456</v>
      </c>
      <c r="AX10" s="13">
        <f t="shared" si="19"/>
        <v>38951026242</v>
      </c>
      <c r="AY10" s="13">
        <f t="shared" si="20"/>
        <v>-104100188817</v>
      </c>
      <c r="AZ10" s="17">
        <f t="shared" si="21"/>
        <v>-0.10615498765456892</v>
      </c>
      <c r="BA10" s="17">
        <f t="shared" si="22"/>
        <v>-7.6505020997598122E-2</v>
      </c>
      <c r="BB10" s="17">
        <f t="shared" si="23"/>
        <v>9.4186100200060477E-2</v>
      </c>
      <c r="BC10" s="19">
        <f t="shared" si="24"/>
        <v>3.5231347129332565E-13</v>
      </c>
      <c r="BD10" s="19">
        <f t="shared" si="25"/>
        <v>3.2968576131243547E-13</v>
      </c>
      <c r="BE10" s="19">
        <f t="shared" si="26"/>
        <v>3.0276531652786971E-13</v>
      </c>
      <c r="BF10" s="16">
        <f t="shared" si="27"/>
        <v>-7.749314098783531E-3</v>
      </c>
      <c r="BG10" s="16">
        <f t="shared" si="28"/>
        <v>-5.5848665328246628E-3</v>
      </c>
      <c r="BH10" s="16">
        <f t="shared" si="29"/>
        <v>6.8755853146044146E-3</v>
      </c>
      <c r="BI10" s="16">
        <f t="shared" si="30"/>
        <v>-4.7434214926026202E-2</v>
      </c>
      <c r="BJ10" s="16">
        <f t="shared" si="31"/>
        <v>-5.1664292557801007E-2</v>
      </c>
      <c r="BK10" s="16">
        <f t="shared" si="32"/>
        <v>-3.5388187079035544E-2</v>
      </c>
      <c r="BL10" s="18">
        <f t="shared" si="33"/>
        <v>-5.5183529024457417E-2</v>
      </c>
      <c r="BM10" s="18">
        <f t="shared" si="34"/>
        <v>-5.7249159090295987E-2</v>
      </c>
      <c r="BN10" s="18">
        <f t="shared" si="35"/>
        <v>-2.8512601764128363E-2</v>
      </c>
      <c r="BO10" s="15">
        <f t="shared" si="36"/>
        <v>7.8829494472223566E-3</v>
      </c>
      <c r="BP10" s="15">
        <f t="shared" si="37"/>
        <v>5.5687462186765346E-2</v>
      </c>
      <c r="BQ10" s="15">
        <f t="shared" si="38"/>
        <v>-0.18252232243932831</v>
      </c>
    </row>
    <row r="11" spans="1:69" ht="15.75" x14ac:dyDescent="0.25">
      <c r="A11" s="4">
        <v>9</v>
      </c>
      <c r="B11" s="4" t="s">
        <v>19</v>
      </c>
      <c r="C11" s="4" t="s">
        <v>20</v>
      </c>
      <c r="D11" s="11">
        <v>7418574000000</v>
      </c>
      <c r="E11" s="11">
        <v>7900282000000</v>
      </c>
      <c r="F11" s="11">
        <v>5722194000000</v>
      </c>
      <c r="G11" s="11">
        <v>9336780000000</v>
      </c>
      <c r="H11" s="11">
        <v>7989039000000</v>
      </c>
      <c r="I11" s="11">
        <v>8804494000000</v>
      </c>
      <c r="J11" s="13">
        <f t="shared" si="0"/>
        <v>-1918206000000</v>
      </c>
      <c r="K11" s="13">
        <f t="shared" si="1"/>
        <v>-88757000000</v>
      </c>
      <c r="L11" s="13">
        <f t="shared" si="2"/>
        <v>-3082300000000</v>
      </c>
      <c r="M11" s="11">
        <v>38709314000000</v>
      </c>
      <c r="N11" s="11">
        <v>103588325000000</v>
      </c>
      <c r="O11" s="11">
        <v>118015311000000</v>
      </c>
      <c r="P11" s="7">
        <f t="shared" si="3"/>
        <v>-4.9554120230598762E-2</v>
      </c>
      <c r="Q11" s="7">
        <f t="shared" si="4"/>
        <v>-8.5682435737811187E-4</v>
      </c>
      <c r="R11" s="7">
        <f t="shared" si="5"/>
        <v>-2.6117797545777768E-2</v>
      </c>
      <c r="S11" s="14">
        <f t="shared" si="6"/>
        <v>2.5833575867554771E-14</v>
      </c>
      <c r="T11" s="14">
        <f t="shared" si="7"/>
        <v>9.6535975458624318E-15</v>
      </c>
      <c r="U11" s="14">
        <f t="shared" si="8"/>
        <v>8.4734768016668611E-15</v>
      </c>
      <c r="V11" s="11">
        <v>17224375000000</v>
      </c>
      <c r="W11" s="11">
        <v>20277240000000</v>
      </c>
      <c r="X11" s="11">
        <v>21792286000000</v>
      </c>
      <c r="Y11" s="11">
        <v>14404013000000</v>
      </c>
      <c r="Z11" s="11">
        <v>17224375000000</v>
      </c>
      <c r="AA11" s="11">
        <v>20277240000000</v>
      </c>
      <c r="AB11" s="13">
        <f t="shared" si="9"/>
        <v>2820362000000</v>
      </c>
      <c r="AC11" s="13">
        <f t="shared" si="10"/>
        <v>3052865000000</v>
      </c>
      <c r="AD11" s="13">
        <f t="shared" si="11"/>
        <v>1515046000000</v>
      </c>
      <c r="AE11" s="7">
        <f t="shared" si="12"/>
        <v>7.2860035700968509E-2</v>
      </c>
      <c r="AF11" s="7">
        <f t="shared" si="13"/>
        <v>2.9471130071849313E-2</v>
      </c>
      <c r="AG11" s="7">
        <f t="shared" si="14"/>
        <v>1.2837707134458172E-2</v>
      </c>
      <c r="AH11" s="11">
        <v>13351296000000</v>
      </c>
      <c r="AI11" s="11">
        <v>14175833000000</v>
      </c>
      <c r="AJ11" s="11">
        <v>14520941000000</v>
      </c>
      <c r="AK11" s="7">
        <f t="shared" si="15"/>
        <v>0.34491171814618055</v>
      </c>
      <c r="AL11" s="7">
        <f t="shared" si="16"/>
        <v>0.13684778665935568</v>
      </c>
      <c r="AM11" s="7">
        <f t="shared" si="17"/>
        <v>0.1230428567018732</v>
      </c>
      <c r="AN11" s="12">
        <v>0.29899999999999999</v>
      </c>
      <c r="AO11" s="12">
        <v>7.2999999999999995E-2</v>
      </c>
      <c r="AP11" s="12">
        <v>-0.106</v>
      </c>
      <c r="AQ11" s="11">
        <v>5273416000000</v>
      </c>
      <c r="AR11" s="11">
        <v>6400930000000</v>
      </c>
      <c r="AS11" s="11">
        <v>6875504000000</v>
      </c>
      <c r="AT11" s="11">
        <v>4049290000000</v>
      </c>
      <c r="AU11" s="11">
        <v>5273416000000</v>
      </c>
      <c r="AV11" s="11">
        <v>6400930000000</v>
      </c>
      <c r="AW11" s="13">
        <f t="shared" si="18"/>
        <v>1224126000000</v>
      </c>
      <c r="AX11" s="13">
        <f t="shared" si="19"/>
        <v>1127514000000</v>
      </c>
      <c r="AY11" s="13">
        <f t="shared" si="20"/>
        <v>474574000000</v>
      </c>
      <c r="AZ11" s="17">
        <f t="shared" si="21"/>
        <v>4.1236483808522156E-2</v>
      </c>
      <c r="BA11" s="17">
        <f t="shared" si="22"/>
        <v>1.858656368852378E-2</v>
      </c>
      <c r="BB11" s="17">
        <f t="shared" si="23"/>
        <v>8.816415354783922E-3</v>
      </c>
      <c r="BC11" s="19">
        <f t="shared" si="24"/>
        <v>7.7242391843988758E-15</v>
      </c>
      <c r="BD11" s="19">
        <f t="shared" si="25"/>
        <v>2.8864256662128672E-15</v>
      </c>
      <c r="BE11" s="19">
        <f t="shared" si="26"/>
        <v>2.5335695636983913E-15</v>
      </c>
      <c r="BF11" s="16">
        <f t="shared" si="27"/>
        <v>3.0102633180221173E-3</v>
      </c>
      <c r="BG11" s="16">
        <f t="shared" si="28"/>
        <v>1.3568191492622358E-3</v>
      </c>
      <c r="BH11" s="16">
        <f t="shared" si="29"/>
        <v>6.4359832089922625E-4</v>
      </c>
      <c r="BI11" s="16">
        <f t="shared" si="30"/>
        <v>-3.6560642123495135E-2</v>
      </c>
      <c r="BJ11" s="16">
        <f t="shared" si="31"/>
        <v>-1.4505865385891702E-2</v>
      </c>
      <c r="BK11" s="16">
        <f t="shared" si="32"/>
        <v>-1.304254281039856E-2</v>
      </c>
      <c r="BL11" s="18">
        <f t="shared" si="33"/>
        <v>-3.355037880546529E-2</v>
      </c>
      <c r="BM11" s="18">
        <f t="shared" si="34"/>
        <v>-1.314904623662658E-2</v>
      </c>
      <c r="BN11" s="18">
        <f t="shared" si="35"/>
        <v>-1.2398944489496799E-2</v>
      </c>
      <c r="BO11" s="15">
        <f t="shared" si="36"/>
        <v>-1.6003741425133472E-2</v>
      </c>
      <c r="BP11" s="15">
        <f t="shared" si="37"/>
        <v>1.2292221879248468E-2</v>
      </c>
      <c r="BQ11" s="15">
        <f t="shared" si="38"/>
        <v>-1.3718853056280969E-2</v>
      </c>
    </row>
    <row r="12" spans="1:69" ht="15.75" x14ac:dyDescent="0.25">
      <c r="A12" s="4">
        <v>10</v>
      </c>
      <c r="B12" s="4" t="s">
        <v>21</v>
      </c>
      <c r="C12" s="4" t="s">
        <v>22</v>
      </c>
      <c r="D12" s="11">
        <v>-1087117567</v>
      </c>
      <c r="E12" s="11">
        <v>1599675921</v>
      </c>
      <c r="F12" s="11">
        <v>2035931112</v>
      </c>
      <c r="G12" s="11">
        <v>-39547433819</v>
      </c>
      <c r="H12" s="11">
        <v>8025011162</v>
      </c>
      <c r="I12" s="11">
        <v>7627218415</v>
      </c>
      <c r="J12" s="13">
        <f t="shared" si="0"/>
        <v>38460316252</v>
      </c>
      <c r="K12" s="13">
        <f t="shared" si="1"/>
        <v>-6425335241</v>
      </c>
      <c r="L12" s="13">
        <f t="shared" si="2"/>
        <v>-5591287303</v>
      </c>
      <c r="M12" s="11">
        <v>95848982883</v>
      </c>
      <c r="N12" s="11">
        <v>132538615751</v>
      </c>
      <c r="O12" s="11">
        <v>129081871589</v>
      </c>
      <c r="P12" s="7">
        <f t="shared" si="3"/>
        <v>0.40125951361369544</v>
      </c>
      <c r="Q12" s="7">
        <f t="shared" si="4"/>
        <v>-4.8478967466140305E-2</v>
      </c>
      <c r="R12" s="7">
        <f t="shared" si="5"/>
        <v>-4.3315821456345181E-2</v>
      </c>
      <c r="S12" s="14">
        <f t="shared" si="6"/>
        <v>1.0433078890578007E-11</v>
      </c>
      <c r="T12" s="14">
        <f t="shared" si="7"/>
        <v>7.5449709077896043E-12</v>
      </c>
      <c r="U12" s="14">
        <f t="shared" si="8"/>
        <v>7.7470212330359265E-12</v>
      </c>
      <c r="V12" s="11">
        <v>15293045464</v>
      </c>
      <c r="W12" s="11">
        <v>16666141043</v>
      </c>
      <c r="X12" s="11">
        <v>18489820774</v>
      </c>
      <c r="Y12" s="11">
        <v>19935972918</v>
      </c>
      <c r="Z12" s="11">
        <v>15293045464</v>
      </c>
      <c r="AA12" s="11">
        <v>16666141043</v>
      </c>
      <c r="AB12" s="13">
        <f t="shared" si="9"/>
        <v>-4642927454</v>
      </c>
      <c r="AC12" s="13">
        <f t="shared" si="10"/>
        <v>1373095579</v>
      </c>
      <c r="AD12" s="13">
        <f t="shared" si="11"/>
        <v>1823679731</v>
      </c>
      <c r="AE12" s="7">
        <f t="shared" si="12"/>
        <v>-4.8440028410812491E-2</v>
      </c>
      <c r="AF12" s="7">
        <f t="shared" si="13"/>
        <v>1.0359966197169522E-2</v>
      </c>
      <c r="AG12" s="7">
        <f t="shared" si="14"/>
        <v>1.4128085598314247E-2</v>
      </c>
      <c r="AH12" s="11">
        <v>22124517063</v>
      </c>
      <c r="AI12" s="11">
        <v>20045124334</v>
      </c>
      <c r="AJ12" s="11">
        <v>24354060931</v>
      </c>
      <c r="AK12" s="7">
        <f t="shared" si="15"/>
        <v>0.23082683193421821</v>
      </c>
      <c r="AL12" s="7">
        <f t="shared" si="16"/>
        <v>0.15123987994305546</v>
      </c>
      <c r="AM12" s="7">
        <f t="shared" si="17"/>
        <v>0.18867142714310772</v>
      </c>
      <c r="AN12" s="12">
        <v>0.29899999999999999</v>
      </c>
      <c r="AO12" s="12">
        <v>7.2999999999999995E-2</v>
      </c>
      <c r="AP12" s="12">
        <v>-0.106</v>
      </c>
      <c r="AQ12" s="11">
        <v>16693967180</v>
      </c>
      <c r="AR12" s="11">
        <v>25724062995</v>
      </c>
      <c r="AS12" s="11">
        <v>10616144121</v>
      </c>
      <c r="AT12" s="11">
        <v>14899476039</v>
      </c>
      <c r="AU12" s="11">
        <v>16693967180</v>
      </c>
      <c r="AV12" s="11">
        <v>25724062995</v>
      </c>
      <c r="AW12" s="13">
        <f t="shared" si="18"/>
        <v>1794491141</v>
      </c>
      <c r="AX12" s="13">
        <f t="shared" si="19"/>
        <v>9030095815</v>
      </c>
      <c r="AY12" s="13">
        <f t="shared" si="20"/>
        <v>-15107918874</v>
      </c>
      <c r="AZ12" s="17">
        <f t="shared" si="21"/>
        <v>-6.7162096053308834E-2</v>
      </c>
      <c r="BA12" s="17">
        <f t="shared" si="22"/>
        <v>-5.7771844021558133E-2</v>
      </c>
      <c r="BB12" s="17">
        <f t="shared" si="23"/>
        <v>0.13116945390217649</v>
      </c>
      <c r="BC12" s="19">
        <f t="shared" si="24"/>
        <v>3.1194905882828239E-12</v>
      </c>
      <c r="BD12" s="19">
        <f t="shared" si="25"/>
        <v>2.2559463014290916E-12</v>
      </c>
      <c r="BE12" s="19">
        <f t="shared" si="26"/>
        <v>2.3163593486777418E-12</v>
      </c>
      <c r="BF12" s="16">
        <f t="shared" si="27"/>
        <v>-4.9028330118915447E-3</v>
      </c>
      <c r="BG12" s="16">
        <f t="shared" si="28"/>
        <v>-4.2173446135737435E-3</v>
      </c>
      <c r="BH12" s="16">
        <f t="shared" si="29"/>
        <v>9.5753701348588825E-3</v>
      </c>
      <c r="BI12" s="16">
        <f t="shared" si="30"/>
        <v>-2.4467644185027129E-2</v>
      </c>
      <c r="BJ12" s="16">
        <f t="shared" si="31"/>
        <v>-1.6031427273963877E-2</v>
      </c>
      <c r="BK12" s="16">
        <f t="shared" si="32"/>
        <v>-1.9999171277169419E-2</v>
      </c>
      <c r="BL12" s="18">
        <f t="shared" si="33"/>
        <v>-2.9370477193799184E-2</v>
      </c>
      <c r="BM12" s="18">
        <f t="shared" si="34"/>
        <v>-2.0248771885281673E-2</v>
      </c>
      <c r="BN12" s="18">
        <f t="shared" si="35"/>
        <v>-1.0423801139994178E-2</v>
      </c>
      <c r="BO12" s="15">
        <f t="shared" si="36"/>
        <v>0.43062999080749464</v>
      </c>
      <c r="BP12" s="15">
        <f t="shared" si="37"/>
        <v>-2.8230195580858632E-2</v>
      </c>
      <c r="BQ12" s="15">
        <f t="shared" si="38"/>
        <v>-3.2892020316351002E-2</v>
      </c>
    </row>
    <row r="13" spans="1:69" ht="15.75" x14ac:dyDescent="0.25">
      <c r="A13" s="4">
        <v>11</v>
      </c>
      <c r="B13" s="4" t="s">
        <v>23</v>
      </c>
      <c r="C13" s="4" t="s">
        <v>24</v>
      </c>
      <c r="D13" s="11">
        <v>8752066000000</v>
      </c>
      <c r="E13" s="11">
        <v>11203585000000</v>
      </c>
      <c r="F13" s="11">
        <v>9192569000000</v>
      </c>
      <c r="G13" s="11">
        <v>13855497000000</v>
      </c>
      <c r="H13" s="11">
        <v>14692641000000</v>
      </c>
      <c r="I13" s="11">
        <v>13587686000000</v>
      </c>
      <c r="J13" s="13">
        <f t="shared" si="0"/>
        <v>-5103431000000</v>
      </c>
      <c r="K13" s="13">
        <f t="shared" si="1"/>
        <v>-3489056000000</v>
      </c>
      <c r="L13" s="13">
        <f t="shared" si="2"/>
        <v>-4395117000000</v>
      </c>
      <c r="M13" s="11">
        <v>96198559000000</v>
      </c>
      <c r="N13" s="11">
        <v>163136516000000</v>
      </c>
      <c r="O13" s="11">
        <v>179271840000000</v>
      </c>
      <c r="P13" s="7">
        <f t="shared" si="3"/>
        <v>-5.3051012957480992E-2</v>
      </c>
      <c r="Q13" s="7">
        <f t="shared" si="4"/>
        <v>-2.138733917794346E-2</v>
      </c>
      <c r="R13" s="7">
        <f t="shared" si="5"/>
        <v>-2.4516494057293104E-2</v>
      </c>
      <c r="S13" s="14">
        <f t="shared" si="6"/>
        <v>1.0395166106386272E-14</v>
      </c>
      <c r="T13" s="14">
        <f t="shared" si="7"/>
        <v>6.1298354563364584E-15</v>
      </c>
      <c r="U13" s="14">
        <f t="shared" si="8"/>
        <v>5.5781209140264303E-15</v>
      </c>
      <c r="V13" s="11">
        <v>26752044000000</v>
      </c>
      <c r="W13" s="11">
        <v>32464061000000</v>
      </c>
      <c r="X13" s="11">
        <v>33971679000000</v>
      </c>
      <c r="Y13" s="11">
        <v>22716361000000</v>
      </c>
      <c r="Z13" s="11">
        <v>26752044000000</v>
      </c>
      <c r="AA13" s="11">
        <v>32474104000000</v>
      </c>
      <c r="AB13" s="13">
        <f t="shared" si="9"/>
        <v>4035683000000</v>
      </c>
      <c r="AC13" s="13">
        <f t="shared" si="10"/>
        <v>5712017000000</v>
      </c>
      <c r="AD13" s="13">
        <f t="shared" si="11"/>
        <v>1497575000000</v>
      </c>
      <c r="AE13" s="7">
        <f t="shared" si="12"/>
        <v>4.1951595137719268E-2</v>
      </c>
      <c r="AF13" s="7">
        <f t="shared" si="13"/>
        <v>3.5013724333796611E-2</v>
      </c>
      <c r="AG13" s="7">
        <f t="shared" si="14"/>
        <v>8.3536544278231314E-3</v>
      </c>
      <c r="AH13" s="11">
        <v>45862919000000</v>
      </c>
      <c r="AI13" s="11">
        <v>46751821000000</v>
      </c>
      <c r="AJ13" s="11">
        <v>47410528000000</v>
      </c>
      <c r="AK13" s="7">
        <f t="shared" si="15"/>
        <v>0.47675266112873893</v>
      </c>
      <c r="AL13" s="7">
        <f t="shared" si="16"/>
        <v>0.28658097001409544</v>
      </c>
      <c r="AM13" s="7">
        <f t="shared" si="17"/>
        <v>0.26446165778183567</v>
      </c>
      <c r="AN13" s="12">
        <v>0.29899999999999999</v>
      </c>
      <c r="AO13" s="12">
        <v>7.2999999999999995E-2</v>
      </c>
      <c r="AP13" s="12">
        <v>-0.106</v>
      </c>
      <c r="AQ13" s="11">
        <v>6429130000000</v>
      </c>
      <c r="AR13" s="11">
        <v>7626041000000</v>
      </c>
      <c r="AS13" s="11">
        <v>8280536000000</v>
      </c>
      <c r="AT13" s="11">
        <v>5406033000000</v>
      </c>
      <c r="AU13" s="11">
        <v>6429130000000</v>
      </c>
      <c r="AV13" s="11">
        <v>7626041000000</v>
      </c>
      <c r="AW13" s="13">
        <f t="shared" si="18"/>
        <v>1023097000000</v>
      </c>
      <c r="AX13" s="13">
        <f t="shared" si="19"/>
        <v>1196911000000</v>
      </c>
      <c r="AY13" s="13">
        <f t="shared" si="20"/>
        <v>654495000000</v>
      </c>
      <c r="AZ13" s="17">
        <f t="shared" si="21"/>
        <v>3.1316331879773791E-2</v>
      </c>
      <c r="BA13" s="17">
        <f t="shared" si="22"/>
        <v>2.7676856847917482E-2</v>
      </c>
      <c r="BB13" s="17">
        <f t="shared" si="23"/>
        <v>4.7028021801974029E-3</v>
      </c>
      <c r="BC13" s="19">
        <f t="shared" si="24"/>
        <v>3.1081546658094953E-15</v>
      </c>
      <c r="BD13" s="19">
        <f t="shared" si="25"/>
        <v>1.8328208014446011E-15</v>
      </c>
      <c r="BE13" s="19">
        <f t="shared" si="26"/>
        <v>1.6678581532939025E-15</v>
      </c>
      <c r="BF13" s="16">
        <f t="shared" si="27"/>
        <v>2.2860922272234865E-3</v>
      </c>
      <c r="BG13" s="16">
        <f t="shared" si="28"/>
        <v>2.0204105498979759E-3</v>
      </c>
      <c r="BH13" s="16">
        <f t="shared" si="29"/>
        <v>3.4330455915441039E-4</v>
      </c>
      <c r="BI13" s="16">
        <f t="shared" si="30"/>
        <v>-5.0535782079646326E-2</v>
      </c>
      <c r="BJ13" s="16">
        <f t="shared" si="31"/>
        <v>-3.0377582821494116E-2</v>
      </c>
      <c r="BK13" s="16">
        <f t="shared" si="32"/>
        <v>-2.8032935724874579E-2</v>
      </c>
      <c r="BL13" s="18">
        <f t="shared" si="33"/>
        <v>-4.824968985241973E-2</v>
      </c>
      <c r="BM13" s="18">
        <f t="shared" si="34"/>
        <v>-2.8357172271594306E-2</v>
      </c>
      <c r="BN13" s="18">
        <f t="shared" si="35"/>
        <v>-2.7689631165718501E-2</v>
      </c>
      <c r="BO13" s="15">
        <f t="shared" si="36"/>
        <v>-4.8013231050612615E-3</v>
      </c>
      <c r="BP13" s="15">
        <f t="shared" si="37"/>
        <v>6.9698330936508457E-3</v>
      </c>
      <c r="BQ13" s="15">
        <f t="shared" si="38"/>
        <v>3.1731371084253966E-3</v>
      </c>
    </row>
    <row r="14" spans="1:69" ht="15.75" x14ac:dyDescent="0.25">
      <c r="A14" s="4">
        <v>12</v>
      </c>
      <c r="B14" s="4" t="s">
        <v>25</v>
      </c>
      <c r="C14" s="4" t="s">
        <v>26</v>
      </c>
      <c r="D14" s="11">
        <v>121000016429</v>
      </c>
      <c r="E14" s="11">
        <v>36708081562</v>
      </c>
      <c r="F14" s="11">
        <v>117370750383</v>
      </c>
      <c r="G14" s="11">
        <v>212500750913</v>
      </c>
      <c r="H14" s="11">
        <v>41696965408</v>
      </c>
      <c r="I14" s="11">
        <v>64694068640</v>
      </c>
      <c r="J14" s="13">
        <f t="shared" si="0"/>
        <v>-91500734484</v>
      </c>
      <c r="K14" s="13">
        <f t="shared" si="1"/>
        <v>-4988883846</v>
      </c>
      <c r="L14" s="13">
        <f t="shared" si="2"/>
        <v>52676681743</v>
      </c>
      <c r="M14" s="11">
        <v>666313386673</v>
      </c>
      <c r="N14" s="11">
        <v>674806910037</v>
      </c>
      <c r="O14" s="11">
        <v>767726284113</v>
      </c>
      <c r="P14" s="7">
        <f t="shared" si="3"/>
        <v>-0.13732387239115296</v>
      </c>
      <c r="Q14" s="7">
        <f t="shared" si="4"/>
        <v>-7.3930538822230751E-3</v>
      </c>
      <c r="R14" s="7">
        <f t="shared" si="5"/>
        <v>6.8613883402286427E-2</v>
      </c>
      <c r="S14" s="14">
        <f t="shared" si="6"/>
        <v>1.5007953014318772E-12</v>
      </c>
      <c r="T14" s="14">
        <f t="shared" si="7"/>
        <v>1.4819053941595966E-12</v>
      </c>
      <c r="U14" s="14">
        <f t="shared" si="8"/>
        <v>1.3025475624497598E-12</v>
      </c>
      <c r="V14" s="11">
        <v>290002472650</v>
      </c>
      <c r="W14" s="11">
        <v>86739804801</v>
      </c>
      <c r="X14" s="11">
        <v>295505167028</v>
      </c>
      <c r="Y14" s="11">
        <v>355021539797</v>
      </c>
      <c r="Z14" s="11">
        <v>88692079156</v>
      </c>
      <c r="AA14" s="11">
        <v>336986965411</v>
      </c>
      <c r="AB14" s="13">
        <f t="shared" si="9"/>
        <v>-65019067147</v>
      </c>
      <c r="AC14" s="13">
        <f t="shared" si="10"/>
        <v>-1952274355</v>
      </c>
      <c r="AD14" s="13">
        <f t="shared" si="11"/>
        <v>-41481798383</v>
      </c>
      <c r="AE14" s="7">
        <f t="shared" si="12"/>
        <v>-9.7580310477701326E-2</v>
      </c>
      <c r="AF14" s="7">
        <f t="shared" si="13"/>
        <v>-2.8930858975539475E-3</v>
      </c>
      <c r="AG14" s="7">
        <f t="shared" si="14"/>
        <v>-5.403201536980904E-2</v>
      </c>
      <c r="AH14" s="11">
        <v>131897013807</v>
      </c>
      <c r="AI14" s="11">
        <v>127610882825</v>
      </c>
      <c r="AJ14" s="11">
        <v>200543193693</v>
      </c>
      <c r="AK14" s="7">
        <f t="shared" si="15"/>
        <v>0.19795041859444104</v>
      </c>
      <c r="AL14" s="7">
        <f t="shared" si="16"/>
        <v>0.18910725561183572</v>
      </c>
      <c r="AM14" s="7">
        <f t="shared" si="17"/>
        <v>0.26121704811070723</v>
      </c>
      <c r="AN14" s="12">
        <v>0.29899999999999999</v>
      </c>
      <c r="AO14" s="12">
        <v>7.2999999999999995E-2</v>
      </c>
      <c r="AP14" s="12">
        <v>-0.106</v>
      </c>
      <c r="AQ14" s="11">
        <v>119295592039</v>
      </c>
      <c r="AR14" s="11">
        <v>137107155028</v>
      </c>
      <c r="AS14" s="11">
        <v>133225962688</v>
      </c>
      <c r="AT14" s="11">
        <v>136029196167</v>
      </c>
      <c r="AU14" s="11">
        <v>119295529039</v>
      </c>
      <c r="AV14" s="11">
        <v>132808383537</v>
      </c>
      <c r="AW14" s="13">
        <f t="shared" si="18"/>
        <v>-16733604128</v>
      </c>
      <c r="AX14" s="13">
        <f t="shared" si="19"/>
        <v>17811625989</v>
      </c>
      <c r="AY14" s="13">
        <f t="shared" si="20"/>
        <v>417579151</v>
      </c>
      <c r="AZ14" s="17">
        <f t="shared" si="21"/>
        <v>-7.2466596026377866E-2</v>
      </c>
      <c r="BA14" s="17">
        <f t="shared" si="22"/>
        <v>-2.9288230529406309E-2</v>
      </c>
      <c r="BB14" s="17">
        <f t="shared" si="23"/>
        <v>-5.4575932075073934E-2</v>
      </c>
      <c r="BC14" s="19">
        <f t="shared" si="24"/>
        <v>4.4873779512813127E-13</v>
      </c>
      <c r="BD14" s="19">
        <f t="shared" si="25"/>
        <v>4.4308971285371939E-13</v>
      </c>
      <c r="BE14" s="19">
        <f t="shared" si="26"/>
        <v>3.8946172117247816E-13</v>
      </c>
      <c r="BF14" s="16">
        <f t="shared" si="27"/>
        <v>-5.2900615099255839E-3</v>
      </c>
      <c r="BG14" s="16">
        <f t="shared" si="28"/>
        <v>-2.1380408286466603E-3</v>
      </c>
      <c r="BH14" s="16">
        <f t="shared" si="29"/>
        <v>-3.9840430414803969E-3</v>
      </c>
      <c r="BI14" s="16">
        <f t="shared" si="30"/>
        <v>-2.0982744371010751E-2</v>
      </c>
      <c r="BJ14" s="16">
        <f t="shared" si="31"/>
        <v>-2.0045369094854586E-2</v>
      </c>
      <c r="BK14" s="16">
        <f t="shared" si="32"/>
        <v>-2.7689007099734965E-2</v>
      </c>
      <c r="BL14" s="18">
        <f t="shared" si="33"/>
        <v>-2.6272805880487596E-2</v>
      </c>
      <c r="BM14" s="18">
        <f t="shared" si="34"/>
        <v>-2.2183409923058159E-2</v>
      </c>
      <c r="BN14" s="18">
        <f t="shared" si="35"/>
        <v>-3.1673050140825901E-2</v>
      </c>
      <c r="BO14" s="15">
        <f t="shared" si="36"/>
        <v>-0.11105106651066536</v>
      </c>
      <c r="BP14" s="15">
        <f t="shared" si="37"/>
        <v>1.4790356040835083E-2</v>
      </c>
      <c r="BQ14" s="15">
        <f t="shared" si="38"/>
        <v>0.10028693354311233</v>
      </c>
    </row>
    <row r="15" spans="1:69" ht="15.75" x14ac:dyDescent="0.25">
      <c r="A15" s="4">
        <v>13</v>
      </c>
      <c r="B15" s="4" t="s">
        <v>27</v>
      </c>
      <c r="C15" s="4" t="s">
        <v>28</v>
      </c>
      <c r="D15" s="11">
        <v>224178056</v>
      </c>
      <c r="E15" s="11">
        <v>1680076000</v>
      </c>
      <c r="F15" s="11">
        <v>288311135000</v>
      </c>
      <c r="G15" s="11">
        <v>-5703910044</v>
      </c>
      <c r="H15" s="11">
        <v>17729162000</v>
      </c>
      <c r="I15" s="11">
        <v>604773985000</v>
      </c>
      <c r="J15" s="13">
        <f t="shared" si="0"/>
        <v>5928088100</v>
      </c>
      <c r="K15" s="13">
        <f t="shared" si="1"/>
        <v>-16049086000</v>
      </c>
      <c r="L15" s="13">
        <f t="shared" si="2"/>
        <v>-316462850000</v>
      </c>
      <c r="M15" s="11">
        <v>119708955785</v>
      </c>
      <c r="N15" s="11">
        <v>98191212000</v>
      </c>
      <c r="O15" s="11">
        <v>13296259876000</v>
      </c>
      <c r="P15" s="7">
        <f t="shared" si="3"/>
        <v>4.9520840451126986E-2</v>
      </c>
      <c r="Q15" s="7">
        <f t="shared" si="4"/>
        <v>-0.1634472746909367</v>
      </c>
      <c r="R15" s="7">
        <f t="shared" si="5"/>
        <v>-2.380089235253452E-2</v>
      </c>
      <c r="S15" s="14">
        <f t="shared" si="6"/>
        <v>8.3535938764349645E-12</v>
      </c>
      <c r="T15" s="14">
        <f t="shared" si="7"/>
        <v>1.0184210782529092E-11</v>
      </c>
      <c r="U15" s="14">
        <f t="shared" si="8"/>
        <v>7.520911965665013E-14</v>
      </c>
      <c r="V15" s="11">
        <v>15615951972</v>
      </c>
      <c r="W15" s="11">
        <v>17611856000</v>
      </c>
      <c r="X15" s="11">
        <v>415801111000</v>
      </c>
      <c r="Y15" s="11">
        <v>15901172701</v>
      </c>
      <c r="Z15" s="11">
        <v>15615952000</v>
      </c>
      <c r="AA15" s="11">
        <v>17600284000</v>
      </c>
      <c r="AB15" s="13">
        <f t="shared" si="9"/>
        <v>-285220729</v>
      </c>
      <c r="AC15" s="13">
        <f t="shared" si="10"/>
        <v>1995904000</v>
      </c>
      <c r="AD15" s="13">
        <f t="shared" si="11"/>
        <v>398200827000</v>
      </c>
      <c r="AE15" s="7">
        <f t="shared" si="12"/>
        <v>-2.3826181352067169E-3</v>
      </c>
      <c r="AF15" s="7">
        <f t="shared" si="13"/>
        <v>2.0326707037692945E-2</v>
      </c>
      <c r="AG15" s="7">
        <f t="shared" si="14"/>
        <v>2.9948333645220038E-2</v>
      </c>
      <c r="AH15" s="11">
        <v>24865991822</v>
      </c>
      <c r="AI15" s="11">
        <v>22539808000</v>
      </c>
      <c r="AJ15" s="11">
        <v>39405308000</v>
      </c>
      <c r="AK15" s="7">
        <f t="shared" si="15"/>
        <v>0.20772039701574113</v>
      </c>
      <c r="AL15" s="7">
        <f t="shared" si="16"/>
        <v>0.2295501556697355</v>
      </c>
      <c r="AM15" s="7">
        <f t="shared" si="17"/>
        <v>2.9636385244791526E-3</v>
      </c>
      <c r="AN15" s="12">
        <v>0.29899999999999999</v>
      </c>
      <c r="AO15" s="12">
        <v>7.2999999999999995E-2</v>
      </c>
      <c r="AP15" s="12">
        <v>-0.106</v>
      </c>
      <c r="AQ15" s="11">
        <v>1385204957</v>
      </c>
      <c r="AR15" s="11">
        <v>1769275000</v>
      </c>
      <c r="AS15" s="11">
        <v>1580784000</v>
      </c>
      <c r="AT15" s="11">
        <v>3271083919</v>
      </c>
      <c r="AU15" s="11">
        <v>1385205000</v>
      </c>
      <c r="AV15" s="11">
        <v>2349730000</v>
      </c>
      <c r="AW15" s="13">
        <f t="shared" si="18"/>
        <v>-1885878962</v>
      </c>
      <c r="AX15" s="13">
        <f t="shared" si="19"/>
        <v>384070000</v>
      </c>
      <c r="AY15" s="13">
        <f t="shared" si="20"/>
        <v>-768946000</v>
      </c>
      <c r="AZ15" s="17">
        <f t="shared" si="21"/>
        <v>1.3371248813454011E-2</v>
      </c>
      <c r="BA15" s="17">
        <f t="shared" si="22"/>
        <v>1.6415257202446996E-2</v>
      </c>
      <c r="BB15" s="17">
        <f t="shared" si="23"/>
        <v>3.0006165396943538E-2</v>
      </c>
      <c r="BC15" s="19">
        <f t="shared" si="24"/>
        <v>2.4977245690540543E-12</v>
      </c>
      <c r="BD15" s="19">
        <f t="shared" si="25"/>
        <v>3.0450790239761984E-12</v>
      </c>
      <c r="BE15" s="19">
        <f t="shared" si="26"/>
        <v>2.2487526777338387E-14</v>
      </c>
      <c r="BF15" s="16">
        <f t="shared" si="27"/>
        <v>9.7610116338214272E-4</v>
      </c>
      <c r="BG15" s="16">
        <f t="shared" si="28"/>
        <v>1.1983137757786307E-3</v>
      </c>
      <c r="BH15" s="16">
        <f t="shared" si="29"/>
        <v>2.190450073976878E-3</v>
      </c>
      <c r="BI15" s="16">
        <f t="shared" si="30"/>
        <v>-2.2018362083668558E-2</v>
      </c>
      <c r="BJ15" s="16">
        <f t="shared" si="31"/>
        <v>-2.4332316500991963E-2</v>
      </c>
      <c r="BK15" s="16">
        <f t="shared" si="32"/>
        <v>-3.1414568359479014E-4</v>
      </c>
      <c r="BL15" s="18">
        <f t="shared" si="33"/>
        <v>-2.1042260917788689E-2</v>
      </c>
      <c r="BM15" s="18">
        <f t="shared" si="34"/>
        <v>-2.3134002722168253E-2</v>
      </c>
      <c r="BN15" s="18">
        <f t="shared" si="35"/>
        <v>1.8763043904045755E-3</v>
      </c>
      <c r="BO15" s="15">
        <f t="shared" si="36"/>
        <v>7.0563101368915679E-2</v>
      </c>
      <c r="BP15" s="15">
        <f t="shared" si="37"/>
        <v>-0.14031327196876844</v>
      </c>
      <c r="BQ15" s="15">
        <f t="shared" si="38"/>
        <v>-2.5677196742939095E-2</v>
      </c>
    </row>
    <row r="16" spans="1:69" ht="15.75" x14ac:dyDescent="0.25">
      <c r="A16" s="4">
        <v>14</v>
      </c>
      <c r="B16" s="4" t="s">
        <v>29</v>
      </c>
      <c r="C16" s="4" t="s">
        <v>30</v>
      </c>
      <c r="D16" s="11">
        <v>26500634368</v>
      </c>
      <c r="E16" s="11">
        <v>213841959820</v>
      </c>
      <c r="F16" s="11">
        <v>257682130697</v>
      </c>
      <c r="G16" s="11">
        <v>279405793342</v>
      </c>
      <c r="H16" s="11">
        <v>369004599899</v>
      </c>
      <c r="I16" s="11">
        <v>534655519938</v>
      </c>
      <c r="J16" s="13">
        <f t="shared" si="0"/>
        <v>-252905158974</v>
      </c>
      <c r="K16" s="13">
        <f t="shared" si="1"/>
        <v>-155162640079</v>
      </c>
      <c r="L16" s="13">
        <f t="shared" si="2"/>
        <v>-276973389241</v>
      </c>
      <c r="M16" s="11">
        <v>3255607109573</v>
      </c>
      <c r="N16" s="11">
        <v>3401723398441</v>
      </c>
      <c r="O16" s="11">
        <v>3731907652769</v>
      </c>
      <c r="P16" s="7">
        <f t="shared" si="3"/>
        <v>-7.7682948360181775E-2</v>
      </c>
      <c r="Q16" s="7">
        <f t="shared" si="4"/>
        <v>-4.5612950232846852E-2</v>
      </c>
      <c r="R16" s="7">
        <f t="shared" si="5"/>
        <v>-7.4217642828190392E-2</v>
      </c>
      <c r="S16" s="14">
        <f t="shared" si="6"/>
        <v>3.0716237136217532E-13</v>
      </c>
      <c r="T16" s="14">
        <f t="shared" si="7"/>
        <v>2.9396863967784597E-13</v>
      </c>
      <c r="U16" s="14">
        <f t="shared" si="8"/>
        <v>2.6795947087758729E-13</v>
      </c>
      <c r="V16" s="11">
        <v>268299320754</v>
      </c>
      <c r="W16" s="11">
        <v>436438219068</v>
      </c>
      <c r="X16" s="11">
        <v>564308990325</v>
      </c>
      <c r="Y16" s="11">
        <v>127864432400</v>
      </c>
      <c r="Z16" s="11">
        <v>268299320754</v>
      </c>
      <c r="AA16" s="11">
        <v>436438219068</v>
      </c>
      <c r="AB16" s="13">
        <f t="shared" si="9"/>
        <v>140434888354</v>
      </c>
      <c r="AC16" s="13">
        <f t="shared" si="10"/>
        <v>168138898314</v>
      </c>
      <c r="AD16" s="13">
        <f t="shared" si="11"/>
        <v>127870771257</v>
      </c>
      <c r="AE16" s="7">
        <f t="shared" si="12"/>
        <v>4.3136313328796978E-2</v>
      </c>
      <c r="AF16" s="7">
        <f t="shared" si="13"/>
        <v>4.9427563214298247E-2</v>
      </c>
      <c r="AG16" s="7">
        <f t="shared" si="14"/>
        <v>3.4264184206734716E-2</v>
      </c>
      <c r="AH16" s="11">
        <v>950537353785</v>
      </c>
      <c r="AI16" s="11">
        <v>971692187639</v>
      </c>
      <c r="AJ16" s="11">
        <v>1108936889645</v>
      </c>
      <c r="AK16" s="7">
        <f t="shared" si="15"/>
        <v>0.29196930765692758</v>
      </c>
      <c r="AL16" s="7">
        <f t="shared" si="16"/>
        <v>0.28564703058582708</v>
      </c>
      <c r="AM16" s="7">
        <f t="shared" si="17"/>
        <v>0.29715014218591163</v>
      </c>
      <c r="AN16" s="12">
        <v>0.29899999999999999</v>
      </c>
      <c r="AO16" s="12">
        <v>7.2999999999999995E-2</v>
      </c>
      <c r="AP16" s="12">
        <v>-0.106</v>
      </c>
      <c r="AQ16" s="11">
        <v>32675472987</v>
      </c>
      <c r="AR16" s="11">
        <v>154862853172</v>
      </c>
      <c r="AS16" s="11">
        <v>63233660124</v>
      </c>
      <c r="AT16" s="11">
        <v>10176660650</v>
      </c>
      <c r="AU16" s="11">
        <v>32675472987</v>
      </c>
      <c r="AV16" s="11">
        <v>154862853172</v>
      </c>
      <c r="AW16" s="13">
        <f t="shared" si="18"/>
        <v>22498812337</v>
      </c>
      <c r="AX16" s="13">
        <f t="shared" si="19"/>
        <v>122187380185</v>
      </c>
      <c r="AY16" s="13">
        <f t="shared" si="20"/>
        <v>-91629193048</v>
      </c>
      <c r="AZ16" s="17">
        <f t="shared" si="21"/>
        <v>3.6225524778531491E-2</v>
      </c>
      <c r="BA16" s="17">
        <f t="shared" si="22"/>
        <v>1.3508305275514007E-2</v>
      </c>
      <c r="BB16" s="17">
        <f t="shared" si="23"/>
        <v>5.8817094292817097E-2</v>
      </c>
      <c r="BC16" s="19">
        <f t="shared" si="24"/>
        <v>9.184154903729041E-14</v>
      </c>
      <c r="BD16" s="19">
        <f t="shared" si="25"/>
        <v>8.7896623263675942E-14</v>
      </c>
      <c r="BE16" s="19">
        <f t="shared" si="26"/>
        <v>8.0119881792398593E-14</v>
      </c>
      <c r="BF16" s="16">
        <f t="shared" si="27"/>
        <v>2.6444633088327989E-3</v>
      </c>
      <c r="BG16" s="16">
        <f t="shared" si="28"/>
        <v>9.861062851125224E-4</v>
      </c>
      <c r="BH16" s="16">
        <f t="shared" si="29"/>
        <v>4.2936478833756481E-3</v>
      </c>
      <c r="BI16" s="16">
        <f t="shared" si="30"/>
        <v>-3.0948746611634322E-2</v>
      </c>
      <c r="BJ16" s="16">
        <f t="shared" si="31"/>
        <v>-3.0278585242097669E-2</v>
      </c>
      <c r="BK16" s="16">
        <f t="shared" si="32"/>
        <v>-3.1497915071706628E-2</v>
      </c>
      <c r="BL16" s="18">
        <f t="shared" si="33"/>
        <v>-2.8304283302709683E-2</v>
      </c>
      <c r="BM16" s="18">
        <f t="shared" si="34"/>
        <v>-2.9292478956897249E-2</v>
      </c>
      <c r="BN16" s="18">
        <f t="shared" si="35"/>
        <v>-2.720426718825086E-2</v>
      </c>
      <c r="BO16" s="15">
        <f t="shared" si="36"/>
        <v>-4.9378665057472092E-2</v>
      </c>
      <c r="BP16" s="15">
        <f t="shared" si="37"/>
        <v>-1.6320471275949603E-2</v>
      </c>
      <c r="BQ16" s="15">
        <f t="shared" si="38"/>
        <v>-4.7013375639939528E-2</v>
      </c>
    </row>
    <row r="17" spans="1:69" ht="15.75" x14ac:dyDescent="0.25">
      <c r="A17" s="4">
        <v>15</v>
      </c>
      <c r="B17" s="4" t="s">
        <v>31</v>
      </c>
      <c r="C17" s="4" t="s">
        <v>32</v>
      </c>
      <c r="D17" s="11">
        <v>168610282478</v>
      </c>
      <c r="E17" s="11">
        <v>281340682456</v>
      </c>
      <c r="F17" s="11">
        <v>432247722254</v>
      </c>
      <c r="G17" s="11">
        <v>486591578118</v>
      </c>
      <c r="H17" s="11">
        <v>643601152274</v>
      </c>
      <c r="I17" s="11">
        <v>726581686414</v>
      </c>
      <c r="J17" s="13">
        <f t="shared" si="0"/>
        <v>-317981295640</v>
      </c>
      <c r="K17" s="13">
        <f t="shared" si="1"/>
        <v>-362260469818</v>
      </c>
      <c r="L17" s="13">
        <f t="shared" si="2"/>
        <v>-294333964160</v>
      </c>
      <c r="M17" s="11">
        <v>4682083844951</v>
      </c>
      <c r="N17" s="11">
        <v>4452166671985</v>
      </c>
      <c r="O17" s="11">
        <v>4191284422677</v>
      </c>
      <c r="P17" s="7">
        <f t="shared" si="3"/>
        <v>-6.791448128014628E-2</v>
      </c>
      <c r="Q17" s="7">
        <f t="shared" si="4"/>
        <v>-8.136723004947298E-2</v>
      </c>
      <c r="R17" s="7">
        <f t="shared" si="5"/>
        <v>-7.0225242306988803E-2</v>
      </c>
      <c r="S17" s="14">
        <f t="shared" si="6"/>
        <v>2.1358011370906267E-13</v>
      </c>
      <c r="T17" s="14">
        <f t="shared" si="7"/>
        <v>2.2460974030744218E-13</v>
      </c>
      <c r="U17" s="14">
        <f t="shared" si="8"/>
        <v>2.3859034585901324E-13</v>
      </c>
      <c r="V17" s="11">
        <v>1802163709880</v>
      </c>
      <c r="W17" s="11">
        <v>1786346166109</v>
      </c>
      <c r="X17" s="11">
        <v>2086059885695</v>
      </c>
      <c r="Y17" s="11">
        <v>1849435889156</v>
      </c>
      <c r="Z17" s="11">
        <v>1802163709880</v>
      </c>
      <c r="AA17" s="11">
        <v>1787407042707</v>
      </c>
      <c r="AB17" s="13">
        <f t="shared" si="9"/>
        <v>-47272179276</v>
      </c>
      <c r="AC17" s="13">
        <f t="shared" si="10"/>
        <v>-15817543771</v>
      </c>
      <c r="AD17" s="13">
        <f t="shared" si="11"/>
        <v>298652842988</v>
      </c>
      <c r="AE17" s="7">
        <f t="shared" si="12"/>
        <v>-1.0096397425043277E-2</v>
      </c>
      <c r="AF17" s="7">
        <f t="shared" si="13"/>
        <v>-3.5527743987059097E-3</v>
      </c>
      <c r="AG17" s="7">
        <f t="shared" si="14"/>
        <v>7.1255685100284488E-2</v>
      </c>
      <c r="AH17" s="11">
        <v>2434486072405</v>
      </c>
      <c r="AI17" s="11">
        <v>2492863630370</v>
      </c>
      <c r="AJ17" s="11">
        <v>2493688426380</v>
      </c>
      <c r="AK17" s="7">
        <f t="shared" si="15"/>
        <v>0.51995781216738934</v>
      </c>
      <c r="AL17" s="7">
        <f t="shared" si="16"/>
        <v>0.55992145263927329</v>
      </c>
      <c r="AM17" s="7">
        <f t="shared" si="17"/>
        <v>0.59496998411462265</v>
      </c>
      <c r="AN17" s="12">
        <v>0.29899999999999999</v>
      </c>
      <c r="AO17" s="12">
        <v>7.2999999999999995E-2</v>
      </c>
      <c r="AP17" s="12">
        <v>-0.106</v>
      </c>
      <c r="AQ17" s="11">
        <v>345778440900</v>
      </c>
      <c r="AR17" s="11">
        <v>379433448781</v>
      </c>
      <c r="AS17" s="11">
        <v>488178110493</v>
      </c>
      <c r="AT17" s="11">
        <v>481573100686</v>
      </c>
      <c r="AU17" s="11">
        <v>345778440900</v>
      </c>
      <c r="AV17" s="11">
        <v>379433448781</v>
      </c>
      <c r="AW17" s="13">
        <f t="shared" si="18"/>
        <v>-135794659786</v>
      </c>
      <c r="AX17" s="13">
        <f t="shared" si="19"/>
        <v>33655007881</v>
      </c>
      <c r="AY17" s="13">
        <f t="shared" si="20"/>
        <v>108744661712</v>
      </c>
      <c r="AZ17" s="17">
        <f t="shared" si="21"/>
        <v>1.8906641453134084E-2</v>
      </c>
      <c r="BA17" s="17">
        <f t="shared" si="22"/>
        <v>-1.1112016978902239E-2</v>
      </c>
      <c r="BB17" s="17">
        <f t="shared" si="23"/>
        <v>4.5310258652097021E-2</v>
      </c>
      <c r="BC17" s="19">
        <f t="shared" si="24"/>
        <v>6.3860453999009732E-14</v>
      </c>
      <c r="BD17" s="19">
        <f t="shared" si="25"/>
        <v>6.7158312351925203E-14</v>
      </c>
      <c r="BE17" s="19">
        <f t="shared" si="26"/>
        <v>7.1338513411844953E-14</v>
      </c>
      <c r="BF17" s="16">
        <f t="shared" si="27"/>
        <v>1.3801848260787881E-3</v>
      </c>
      <c r="BG17" s="16">
        <f t="shared" si="28"/>
        <v>-8.1117723945986345E-4</v>
      </c>
      <c r="BH17" s="16">
        <f t="shared" si="29"/>
        <v>3.3076488816030825E-3</v>
      </c>
      <c r="BI17" s="16">
        <f t="shared" si="30"/>
        <v>-5.5115528089743272E-2</v>
      </c>
      <c r="BJ17" s="16">
        <f t="shared" si="31"/>
        <v>-5.9351673979762966E-2</v>
      </c>
      <c r="BK17" s="16">
        <f t="shared" si="32"/>
        <v>-6.3066818316150006E-2</v>
      </c>
      <c r="BL17" s="18">
        <f t="shared" si="33"/>
        <v>-5.3735343263600625E-2</v>
      </c>
      <c r="BM17" s="18">
        <f t="shared" si="34"/>
        <v>-6.0162851219155669E-2</v>
      </c>
      <c r="BN17" s="18">
        <f t="shared" si="35"/>
        <v>-5.9759169434475581E-2</v>
      </c>
      <c r="BO17" s="15">
        <f t="shared" si="36"/>
        <v>-1.4179138016545655E-2</v>
      </c>
      <c r="BP17" s="15">
        <f t="shared" si="37"/>
        <v>-2.1204378830317311E-2</v>
      </c>
      <c r="BQ17" s="15">
        <f t="shared" si="38"/>
        <v>-1.0466072872513221E-2</v>
      </c>
    </row>
    <row r="18" spans="1:69" ht="15.75" x14ac:dyDescent="0.25">
      <c r="A18" s="4">
        <v>16</v>
      </c>
      <c r="B18" s="4" t="s">
        <v>33</v>
      </c>
      <c r="C18" s="4" t="s">
        <v>34</v>
      </c>
      <c r="D18" s="11">
        <v>42520246722</v>
      </c>
      <c r="E18" s="11">
        <v>84524160228</v>
      </c>
      <c r="F18" s="11">
        <v>74865302076</v>
      </c>
      <c r="G18" s="11">
        <v>99975050847</v>
      </c>
      <c r="H18" s="11">
        <v>127778774118</v>
      </c>
      <c r="I18" s="11">
        <v>16414344843</v>
      </c>
      <c r="J18" s="13">
        <f t="shared" si="0"/>
        <v>-57454804125</v>
      </c>
      <c r="K18" s="13">
        <f t="shared" si="1"/>
        <v>-43254613890</v>
      </c>
      <c r="L18" s="13">
        <f t="shared" si="2"/>
        <v>58450957233</v>
      </c>
      <c r="M18" s="11">
        <v>790845543826</v>
      </c>
      <c r="N18" s="11">
        <v>773863042440</v>
      </c>
      <c r="O18" s="11">
        <v>889125250792</v>
      </c>
      <c r="P18" s="7">
        <f t="shared" si="3"/>
        <v>-7.2649842404171244E-2</v>
      </c>
      <c r="Q18" s="7">
        <f t="shared" si="4"/>
        <v>-5.5894404458982375E-2</v>
      </c>
      <c r="R18" s="7">
        <f t="shared" si="5"/>
        <v>6.5739846192574156E-2</v>
      </c>
      <c r="S18" s="14">
        <f t="shared" si="6"/>
        <v>1.2644694122725153E-12</v>
      </c>
      <c r="T18" s="14">
        <f t="shared" si="7"/>
        <v>1.2922183192092845E-12</v>
      </c>
      <c r="U18" s="14">
        <f t="shared" si="8"/>
        <v>1.1247009339901626E-12</v>
      </c>
      <c r="V18" s="11">
        <v>333589336910</v>
      </c>
      <c r="W18" s="11">
        <v>377829518444</v>
      </c>
      <c r="X18" s="11">
        <v>407438570642</v>
      </c>
      <c r="Y18" s="11">
        <v>323916167231</v>
      </c>
      <c r="Z18" s="11">
        <v>333589336910</v>
      </c>
      <c r="AA18" s="11">
        <v>377829518444</v>
      </c>
      <c r="AB18" s="13">
        <f t="shared" si="9"/>
        <v>9673169679</v>
      </c>
      <c r="AC18" s="13">
        <f t="shared" si="10"/>
        <v>44240181534</v>
      </c>
      <c r="AD18" s="13">
        <f t="shared" si="11"/>
        <v>29609052198</v>
      </c>
      <c r="AE18" s="7">
        <f t="shared" si="12"/>
        <v>1.2231427178817447E-2</v>
      </c>
      <c r="AF18" s="7">
        <f t="shared" si="13"/>
        <v>5.7167973023379108E-2</v>
      </c>
      <c r="AG18" s="7">
        <f t="shared" si="14"/>
        <v>3.3301328661654077E-2</v>
      </c>
      <c r="AH18" s="11">
        <v>354930905744</v>
      </c>
      <c r="AI18" s="11">
        <v>413018253918</v>
      </c>
      <c r="AJ18" s="11">
        <v>438766634381</v>
      </c>
      <c r="AK18" s="7">
        <f t="shared" si="15"/>
        <v>0.44879927378346723</v>
      </c>
      <c r="AL18" s="7">
        <f t="shared" si="16"/>
        <v>0.53370975388067143</v>
      </c>
      <c r="AM18" s="7">
        <f t="shared" si="17"/>
        <v>0.49348124349203093</v>
      </c>
      <c r="AN18" s="12">
        <v>0.29899999999999999</v>
      </c>
      <c r="AO18" s="12">
        <v>7.2999999999999995E-2</v>
      </c>
      <c r="AP18" s="12">
        <v>-0.106</v>
      </c>
      <c r="AQ18" s="11">
        <v>157784379116</v>
      </c>
      <c r="AR18" s="11">
        <v>159737697572</v>
      </c>
      <c r="AS18" s="11">
        <v>179530242712</v>
      </c>
      <c r="AT18" s="11">
        <v>182138380540</v>
      </c>
      <c r="AU18" s="11">
        <v>157784379116</v>
      </c>
      <c r="AV18" s="11">
        <v>159737697572</v>
      </c>
      <c r="AW18" s="13">
        <f t="shared" si="18"/>
        <v>-24354001424</v>
      </c>
      <c r="AX18" s="13">
        <f t="shared" si="19"/>
        <v>1953318456</v>
      </c>
      <c r="AY18" s="13">
        <f t="shared" si="20"/>
        <v>19792545140</v>
      </c>
      <c r="AZ18" s="17">
        <f t="shared" si="21"/>
        <v>4.3026317045906731E-2</v>
      </c>
      <c r="BA18" s="17">
        <f t="shared" si="22"/>
        <v>5.4643859131286311E-2</v>
      </c>
      <c r="BB18" s="17">
        <f t="shared" si="23"/>
        <v>1.1040634656653624E-2</v>
      </c>
      <c r="BC18" s="19">
        <f t="shared" si="24"/>
        <v>3.7807635426948203E-13</v>
      </c>
      <c r="BD18" s="19">
        <f t="shared" si="25"/>
        <v>3.8637327744357607E-13</v>
      </c>
      <c r="BE18" s="19">
        <f t="shared" si="26"/>
        <v>3.362855792630586E-13</v>
      </c>
      <c r="BF18" s="16">
        <f t="shared" si="27"/>
        <v>3.1409211443511912E-3</v>
      </c>
      <c r="BG18" s="16">
        <f t="shared" si="28"/>
        <v>3.9890017165839006E-3</v>
      </c>
      <c r="BH18" s="16">
        <f t="shared" si="29"/>
        <v>8.0596632993571457E-4</v>
      </c>
      <c r="BI18" s="16">
        <f t="shared" si="30"/>
        <v>-4.7572723021047522E-2</v>
      </c>
      <c r="BJ18" s="16">
        <f t="shared" si="31"/>
        <v>-5.6573233911351169E-2</v>
      </c>
      <c r="BK18" s="16">
        <f t="shared" si="32"/>
        <v>-5.2309011810155279E-2</v>
      </c>
      <c r="BL18" s="18">
        <f t="shared" si="33"/>
        <v>-4.4431801876318254E-2</v>
      </c>
      <c r="BM18" s="18">
        <f t="shared" si="34"/>
        <v>-5.2584232194380895E-2</v>
      </c>
      <c r="BN18" s="18">
        <f t="shared" si="35"/>
        <v>-5.1503045479883276E-2</v>
      </c>
      <c r="BO18" s="15">
        <f t="shared" si="36"/>
        <v>-2.821804052785299E-2</v>
      </c>
      <c r="BP18" s="15">
        <f t="shared" si="37"/>
        <v>-3.3101722646014797E-3</v>
      </c>
      <c r="BQ18" s="15">
        <f t="shared" si="38"/>
        <v>0.11724289167245744</v>
      </c>
    </row>
    <row r="19" spans="1:69" ht="15.75" x14ac:dyDescent="0.25">
      <c r="A19" s="4">
        <v>17</v>
      </c>
      <c r="B19" s="4" t="s">
        <v>35</v>
      </c>
      <c r="C19" s="4" t="s">
        <v>36</v>
      </c>
      <c r="D19" s="11">
        <v>628628879549</v>
      </c>
      <c r="E19" s="11">
        <v>617573766863</v>
      </c>
      <c r="F19" s="11">
        <v>624524005786</v>
      </c>
      <c r="G19" s="11">
        <v>926245668352</v>
      </c>
      <c r="H19" s="11">
        <v>624353076652</v>
      </c>
      <c r="I19" s="11">
        <v>677186311780</v>
      </c>
      <c r="J19" s="13">
        <f t="shared" si="0"/>
        <v>-297616788803</v>
      </c>
      <c r="K19" s="13">
        <f t="shared" si="1"/>
        <v>-6779309789</v>
      </c>
      <c r="L19" s="13">
        <f t="shared" si="2"/>
        <v>-52662305994</v>
      </c>
      <c r="M19" s="11">
        <v>3448995059882</v>
      </c>
      <c r="N19" s="11">
        <v>3448995059882</v>
      </c>
      <c r="O19" s="11">
        <v>3919243683748</v>
      </c>
      <c r="P19" s="7">
        <f t="shared" si="3"/>
        <v>-8.629087129315352E-2</v>
      </c>
      <c r="Q19" s="7">
        <f t="shared" si="4"/>
        <v>-1.9655898809063355E-3</v>
      </c>
      <c r="R19" s="7">
        <f t="shared" si="5"/>
        <v>-1.3436854210514073E-2</v>
      </c>
      <c r="S19" s="14">
        <f t="shared" si="6"/>
        <v>2.899395280763936E-13</v>
      </c>
      <c r="T19" s="14">
        <f t="shared" si="7"/>
        <v>2.899395280763936E-13</v>
      </c>
      <c r="U19" s="14">
        <f t="shared" si="8"/>
        <v>2.5515126914580956E-13</v>
      </c>
      <c r="V19" s="11">
        <v>1070198878572</v>
      </c>
      <c r="W19" s="11">
        <v>1032326219010</v>
      </c>
      <c r="X19" s="11">
        <v>1029761512235</v>
      </c>
      <c r="Y19" s="11">
        <v>953032903298</v>
      </c>
      <c r="Z19" s="11">
        <v>1070198878572</v>
      </c>
      <c r="AA19" s="11">
        <v>1032326219010</v>
      </c>
      <c r="AB19" s="13">
        <f t="shared" si="9"/>
        <v>117165975274</v>
      </c>
      <c r="AC19" s="13">
        <f t="shared" si="10"/>
        <v>-37872659562</v>
      </c>
      <c r="AD19" s="13">
        <f t="shared" si="11"/>
        <v>-2564706775</v>
      </c>
      <c r="AE19" s="7">
        <f t="shared" si="12"/>
        <v>3.397104757755396E-2</v>
      </c>
      <c r="AF19" s="7">
        <f t="shared" si="13"/>
        <v>-1.0980781040404196E-2</v>
      </c>
      <c r="AG19" s="7">
        <f t="shared" si="14"/>
        <v>-6.5438818862810619E-4</v>
      </c>
      <c r="AH19" s="11">
        <v>1538988540784</v>
      </c>
      <c r="AI19" s="11">
        <v>1552703249576</v>
      </c>
      <c r="AJ19" s="11">
        <v>1585273559920</v>
      </c>
      <c r="AK19" s="7">
        <f t="shared" si="15"/>
        <v>0.44621361122989062</v>
      </c>
      <c r="AL19" s="7">
        <f t="shared" si="16"/>
        <v>0.45019004742474827</v>
      </c>
      <c r="AM19" s="7">
        <f t="shared" si="17"/>
        <v>0.40448456075688355</v>
      </c>
      <c r="AN19" s="12">
        <v>0.29899999999999999</v>
      </c>
      <c r="AO19" s="12">
        <v>7.2999999999999995E-2</v>
      </c>
      <c r="AP19" s="12">
        <v>-0.106</v>
      </c>
      <c r="AQ19" s="11">
        <v>447594075109</v>
      </c>
      <c r="AR19" s="11">
        <v>475980801836</v>
      </c>
      <c r="AS19" s="11">
        <v>482911781404</v>
      </c>
      <c r="AT19" s="11">
        <v>541811807501</v>
      </c>
      <c r="AU19" s="11">
        <v>447594075109</v>
      </c>
      <c r="AV19" s="11">
        <v>475980801836</v>
      </c>
      <c r="AW19" s="13">
        <f t="shared" si="18"/>
        <v>-94217732392</v>
      </c>
      <c r="AX19" s="13">
        <f t="shared" si="19"/>
        <v>28386726727</v>
      </c>
      <c r="AY19" s="13">
        <f t="shared" si="20"/>
        <v>6930979568</v>
      </c>
      <c r="AZ19" s="17">
        <f t="shared" si="21"/>
        <v>6.1288492443718388E-2</v>
      </c>
      <c r="BA19" s="17">
        <f t="shared" si="22"/>
        <v>-1.9211215191264126E-2</v>
      </c>
      <c r="BB19" s="17">
        <f t="shared" si="23"/>
        <v>-2.4228364218269807E-3</v>
      </c>
      <c r="BC19" s="19">
        <f t="shared" si="24"/>
        <v>8.6691918894841682E-14</v>
      </c>
      <c r="BD19" s="19">
        <f t="shared" si="25"/>
        <v>8.6691918894841682E-14</v>
      </c>
      <c r="BE19" s="19">
        <f t="shared" si="26"/>
        <v>7.6290229474597059E-14</v>
      </c>
      <c r="BF19" s="16">
        <f t="shared" si="27"/>
        <v>4.4740599483914425E-3</v>
      </c>
      <c r="BG19" s="16">
        <f t="shared" si="28"/>
        <v>-1.4024187089622811E-3</v>
      </c>
      <c r="BH19" s="16">
        <f t="shared" si="29"/>
        <v>-1.7686705879336957E-4</v>
      </c>
      <c r="BI19" s="16">
        <f t="shared" si="30"/>
        <v>-4.7298642790368405E-2</v>
      </c>
      <c r="BJ19" s="16">
        <f t="shared" si="31"/>
        <v>-4.7720145027023313E-2</v>
      </c>
      <c r="BK19" s="16">
        <f t="shared" si="32"/>
        <v>-4.2875363440229658E-2</v>
      </c>
      <c r="BL19" s="18">
        <f t="shared" si="33"/>
        <v>-4.2824582841890273E-2</v>
      </c>
      <c r="BM19" s="18">
        <f t="shared" si="34"/>
        <v>-4.9122563735898905E-2</v>
      </c>
      <c r="BN19" s="18">
        <f t="shared" si="35"/>
        <v>-4.3052230498946735E-2</v>
      </c>
      <c r="BO19" s="15">
        <f t="shared" si="36"/>
        <v>-4.3466288451263248E-2</v>
      </c>
      <c r="BP19" s="15">
        <f t="shared" si="37"/>
        <v>4.7156973854992568E-2</v>
      </c>
      <c r="BQ19" s="15">
        <f t="shared" si="38"/>
        <v>2.9615376288432662E-2</v>
      </c>
    </row>
    <row r="20" spans="1:69" ht="15.75" x14ac:dyDescent="0.25">
      <c r="A20" s="4">
        <v>18</v>
      </c>
      <c r="B20" s="4" t="s">
        <v>37</v>
      </c>
      <c r="C20" s="4" t="s">
        <v>38</v>
      </c>
      <c r="D20" s="11">
        <v>1109666000000</v>
      </c>
      <c r="E20" s="11">
        <v>1276793000000</v>
      </c>
      <c r="F20" s="11">
        <v>965486000000</v>
      </c>
      <c r="G20" s="11">
        <v>1217063000000</v>
      </c>
      <c r="H20" s="11">
        <v>1414447000000</v>
      </c>
      <c r="I20" s="11">
        <v>259846000000</v>
      </c>
      <c r="J20" s="13">
        <f t="shared" si="0"/>
        <v>-107397000000</v>
      </c>
      <c r="K20" s="13">
        <f t="shared" si="1"/>
        <v>-137654000000</v>
      </c>
      <c r="L20" s="13">
        <f t="shared" si="2"/>
        <v>705640000000</v>
      </c>
      <c r="M20" s="11">
        <v>6608422000000</v>
      </c>
      <c r="N20" s="11">
        <v>8754116000000</v>
      </c>
      <c r="O20" s="11">
        <v>7406856000000</v>
      </c>
      <c r="P20" s="7">
        <f t="shared" si="3"/>
        <v>-1.6251534783946909E-2</v>
      </c>
      <c r="Q20" s="7">
        <f t="shared" si="4"/>
        <v>-1.5724488914700241E-2</v>
      </c>
      <c r="R20" s="7">
        <f t="shared" si="5"/>
        <v>9.5268491786528589E-2</v>
      </c>
      <c r="S20" s="14">
        <f t="shared" si="6"/>
        <v>1.5132205540142564E-13</v>
      </c>
      <c r="T20" s="14">
        <f t="shared" si="7"/>
        <v>1.1423197956252807E-13</v>
      </c>
      <c r="U20" s="14">
        <f t="shared" si="8"/>
        <v>1.3501005014813303E-13</v>
      </c>
      <c r="V20" s="11">
        <v>2228527000000</v>
      </c>
      <c r="W20" s="11">
        <v>2374946000000</v>
      </c>
      <c r="X20" s="11">
        <v>2457088000000</v>
      </c>
      <c r="Y20" s="11">
        <v>2342006000000</v>
      </c>
      <c r="Z20" s="11">
        <v>2228527000000</v>
      </c>
      <c r="AA20" s="11">
        <v>2374946000000</v>
      </c>
      <c r="AB20" s="13">
        <f t="shared" si="9"/>
        <v>-113479000000</v>
      </c>
      <c r="AC20" s="13">
        <f t="shared" si="10"/>
        <v>146419000000</v>
      </c>
      <c r="AD20" s="13">
        <f t="shared" si="11"/>
        <v>82142000000</v>
      </c>
      <c r="AE20" s="7">
        <f t="shared" si="12"/>
        <v>-1.7171875524898381E-2</v>
      </c>
      <c r="AF20" s="7">
        <f t="shared" si="13"/>
        <v>1.6725732215565798E-2</v>
      </c>
      <c r="AG20" s="7">
        <f t="shared" si="14"/>
        <v>1.1089995539267943E-2</v>
      </c>
      <c r="AH20" s="11">
        <v>1715401000000</v>
      </c>
      <c r="AI20" s="11">
        <v>2165353000000</v>
      </c>
      <c r="AJ20" s="11">
        <v>2260183000000</v>
      </c>
      <c r="AK20" s="7">
        <f t="shared" si="15"/>
        <v>0.25957800515766094</v>
      </c>
      <c r="AL20" s="7">
        <f t="shared" si="16"/>
        <v>0.24735255964165884</v>
      </c>
      <c r="AM20" s="7">
        <f t="shared" si="17"/>
        <v>0.30514742017395774</v>
      </c>
      <c r="AN20" s="12">
        <v>0.29899999999999999</v>
      </c>
      <c r="AO20" s="12">
        <v>7.2999999999999995E-2</v>
      </c>
      <c r="AP20" s="12">
        <v>-0.106</v>
      </c>
      <c r="AQ20" s="11">
        <v>563444000000</v>
      </c>
      <c r="AR20" s="11">
        <v>626006000000</v>
      </c>
      <c r="AS20" s="11">
        <v>617192000000</v>
      </c>
      <c r="AT20" s="11">
        <v>613245000000</v>
      </c>
      <c r="AU20" s="11">
        <v>563444000000</v>
      </c>
      <c r="AV20" s="11">
        <v>626006000000</v>
      </c>
      <c r="AW20" s="13">
        <f t="shared" si="18"/>
        <v>-49801000000</v>
      </c>
      <c r="AX20" s="13">
        <f t="shared" si="19"/>
        <v>62562000000</v>
      </c>
      <c r="AY20" s="13">
        <f t="shared" si="20"/>
        <v>-8814000000</v>
      </c>
      <c r="AZ20" s="17">
        <f t="shared" si="21"/>
        <v>-9.6358858438519816E-3</v>
      </c>
      <c r="BA20" s="17">
        <f t="shared" si="22"/>
        <v>9.5791511101749171E-3</v>
      </c>
      <c r="BB20" s="17">
        <f t="shared" si="23"/>
        <v>1.2279974121273587E-2</v>
      </c>
      <c r="BC20" s="19">
        <f t="shared" si="24"/>
        <v>4.5245294565026266E-14</v>
      </c>
      <c r="BD20" s="19">
        <f t="shared" si="25"/>
        <v>3.4155361889195889E-14</v>
      </c>
      <c r="BE20" s="19">
        <f t="shared" si="26"/>
        <v>4.0368004994291773E-14</v>
      </c>
      <c r="BF20" s="16">
        <f t="shared" si="27"/>
        <v>-7.0341966660119465E-4</v>
      </c>
      <c r="BG20" s="16">
        <f t="shared" si="28"/>
        <v>6.9927803104276895E-4</v>
      </c>
      <c r="BH20" s="16">
        <f t="shared" si="29"/>
        <v>8.9643811085297182E-4</v>
      </c>
      <c r="BI20" s="16">
        <f t="shared" si="30"/>
        <v>-2.751526854671206E-2</v>
      </c>
      <c r="BJ20" s="16">
        <f t="shared" si="31"/>
        <v>-2.6219371322015836E-2</v>
      </c>
      <c r="BK20" s="16">
        <f t="shared" si="32"/>
        <v>-3.2345626538439518E-2</v>
      </c>
      <c r="BL20" s="18">
        <f t="shared" si="33"/>
        <v>-2.821868821326801E-2</v>
      </c>
      <c r="BM20" s="18">
        <f t="shared" si="34"/>
        <v>-2.5520093290938912E-2</v>
      </c>
      <c r="BN20" s="18">
        <f t="shared" si="35"/>
        <v>-3.1449188427546175E-2</v>
      </c>
      <c r="BO20" s="15">
        <f t="shared" si="36"/>
        <v>1.1967153429321101E-2</v>
      </c>
      <c r="BP20" s="15">
        <f t="shared" si="37"/>
        <v>9.7956043762386716E-3</v>
      </c>
      <c r="BQ20" s="15">
        <f t="shared" si="38"/>
        <v>0.12671768021407476</v>
      </c>
    </row>
  </sheetData>
  <mergeCells count="27">
    <mergeCell ref="BI1:BK1"/>
    <mergeCell ref="BL1:BN1"/>
    <mergeCell ref="BO1:BQ1"/>
    <mergeCell ref="AN1:AN2"/>
    <mergeCell ref="AO1:AO2"/>
    <mergeCell ref="AP1:AP2"/>
    <mergeCell ref="AQ1:AS1"/>
    <mergeCell ref="AT1:AV1"/>
    <mergeCell ref="AW1:AY1"/>
    <mergeCell ref="AZ1:BB1"/>
    <mergeCell ref="BC1:BE1"/>
    <mergeCell ref="BF1:BH1"/>
    <mergeCell ref="AE1:AG1"/>
    <mergeCell ref="AH1:AJ1"/>
    <mergeCell ref="AK1:AM1"/>
    <mergeCell ref="M1:O1"/>
    <mergeCell ref="P1:R1"/>
    <mergeCell ref="S1:U1"/>
    <mergeCell ref="V1:X1"/>
    <mergeCell ref="Y1:AA1"/>
    <mergeCell ref="AB1:AD1"/>
    <mergeCell ref="J1:L1"/>
    <mergeCell ref="A1:A2"/>
    <mergeCell ref="B1:B2"/>
    <mergeCell ref="C1:C2"/>
    <mergeCell ref="D1:F1"/>
    <mergeCell ref="G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Profitabilitas</vt:lpstr>
      <vt:lpstr>Leverage</vt:lpstr>
      <vt:lpstr>Likuiditas</vt:lpstr>
      <vt:lpstr>Financial Distress</vt:lpstr>
      <vt:lpstr>Kepemilikan Manajerial</vt:lpstr>
      <vt:lpstr>Earning Management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2024-03-19T02:18:56Z</dcterms:created>
  <dcterms:modified xsi:type="dcterms:W3CDTF">2024-05-06T00:13:33Z</dcterms:modified>
</cp:coreProperties>
</file>