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URNAL HALAL BU HANA\SKRIPSI\"/>
    </mc:Choice>
  </mc:AlternateContent>
  <xr:revisionPtr revIDLastSave="0" documentId="13_ncr:1_{0BAC0A9D-5F25-44D3-9B8B-AED933A6C464}" xr6:coauthVersionLast="47" xr6:coauthVersionMax="47" xr10:uidLastSave="{00000000-0000-0000-0000-000000000000}"/>
  <bookViews>
    <workbookView xWindow="-120" yWindow="-120" windowWidth="20730" windowHeight="11040" activeTab="2" xr2:uid="{E951EC45-5D00-4785-9D0E-B35872A81FA6}"/>
  </bookViews>
  <sheets>
    <sheet name="FMEA" sheetId="1" r:id="rId1"/>
    <sheet name="SWOT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3" l="1"/>
  <c r="K9" i="3"/>
  <c r="I31" i="3"/>
  <c r="I32" i="3" s="1"/>
  <c r="I30" i="3"/>
  <c r="G31" i="3"/>
  <c r="G30" i="3"/>
  <c r="H32" i="3"/>
  <c r="F32" i="3"/>
  <c r="I23" i="3"/>
  <c r="I24" i="3"/>
  <c r="I22" i="3"/>
  <c r="G23" i="3"/>
  <c r="G24" i="3"/>
  <c r="G22" i="3"/>
  <c r="G25" i="3" s="1"/>
  <c r="H25" i="3"/>
  <c r="I25" i="3"/>
  <c r="F25" i="3"/>
  <c r="I14" i="3"/>
  <c r="I15" i="3"/>
  <c r="I16" i="3"/>
  <c r="I13" i="3"/>
  <c r="I17" i="3" s="1"/>
  <c r="G14" i="3"/>
  <c r="G15" i="3"/>
  <c r="G16" i="3"/>
  <c r="G13" i="3"/>
  <c r="G17" i="3" s="1"/>
  <c r="H17" i="3"/>
  <c r="F17" i="3"/>
  <c r="H9" i="3"/>
  <c r="I9" i="3"/>
  <c r="I6" i="3"/>
  <c r="I7" i="3"/>
  <c r="I8" i="3"/>
  <c r="I5" i="3"/>
  <c r="J5" i="3"/>
  <c r="G9" i="3"/>
  <c r="G6" i="3"/>
  <c r="G7" i="3"/>
  <c r="G8" i="3"/>
  <c r="G5" i="3"/>
  <c r="K48" i="2"/>
  <c r="F47" i="2"/>
  <c r="Z39" i="2"/>
  <c r="Z38" i="2"/>
  <c r="Z32" i="2"/>
  <c r="Z33" i="2"/>
  <c r="Z31" i="2"/>
  <c r="Z24" i="2"/>
  <c r="Z25" i="2"/>
  <c r="Z26" i="2"/>
  <c r="Z23" i="2"/>
  <c r="Z16" i="2"/>
  <c r="Z17" i="2"/>
  <c r="Z18" i="2"/>
  <c r="Z15" i="2"/>
  <c r="W20" i="2"/>
  <c r="X20" i="2"/>
  <c r="V20" i="2"/>
  <c r="J30" i="2"/>
  <c r="J29" i="2"/>
  <c r="H36" i="2"/>
  <c r="H47" i="2"/>
  <c r="F49" i="2"/>
  <c r="G28" i="2"/>
  <c r="G32" i="3" l="1"/>
  <c r="P4" i="1"/>
  <c r="R17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Y32" i="2"/>
  <c r="Y33" i="2"/>
  <c r="Y31" i="2"/>
  <c r="G43" i="2" s="1"/>
  <c r="Y39" i="2"/>
  <c r="Y38" i="2"/>
  <c r="Y24" i="2"/>
  <c r="Y25" i="2"/>
  <c r="Y26" i="2"/>
  <c r="Y23" i="2"/>
  <c r="Y16" i="2"/>
  <c r="Y17" i="2"/>
  <c r="Y18" i="2"/>
  <c r="Y15" i="2"/>
  <c r="V41" i="2"/>
  <c r="V35" i="2"/>
  <c r="V28" i="2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6" i="2" l="1"/>
  <c r="G49" i="2"/>
  <c r="G29" i="2"/>
  <c r="G50" i="2"/>
  <c r="F48" i="2" s="1"/>
  <c r="H48" i="2" s="1"/>
  <c r="G44" i="2"/>
  <c r="F41" i="2" s="1"/>
  <c r="H41" i="2" s="1"/>
  <c r="S16" i="1"/>
  <c r="S15" i="1"/>
  <c r="S11" i="1"/>
  <c r="S7" i="1"/>
  <c r="G37" i="2"/>
  <c r="F34" i="2" s="1"/>
  <c r="H34" i="2" s="1"/>
  <c r="F25" i="2"/>
  <c r="H25" i="2" s="1"/>
  <c r="S12" i="1"/>
  <c r="S8" i="1"/>
  <c r="S4" i="1"/>
  <c r="S14" i="1"/>
  <c r="S10" i="1"/>
  <c r="S6" i="1"/>
  <c r="S17" i="1"/>
  <c r="S13" i="1"/>
  <c r="S9" i="1"/>
  <c r="S5" i="1"/>
  <c r="F50" i="2" l="1"/>
  <c r="F42" i="2"/>
  <c r="H42" i="2" s="1"/>
  <c r="F40" i="2"/>
  <c r="F44" i="2" s="1"/>
  <c r="F35" i="2"/>
  <c r="H35" i="2" s="1"/>
  <c r="T16" i="1"/>
  <c r="T7" i="1"/>
  <c r="T11" i="1"/>
  <c r="T4" i="1"/>
  <c r="F33" i="2"/>
  <c r="H33" i="2" s="1"/>
  <c r="F32" i="2"/>
  <c r="F36" i="2" s="1"/>
  <c r="F24" i="2"/>
  <c r="F26" i="2"/>
  <c r="H26" i="2" s="1"/>
  <c r="F27" i="2"/>
  <c r="H27" i="2" s="1"/>
  <c r="H49" i="2"/>
  <c r="T9" i="1"/>
  <c r="T14" i="1"/>
  <c r="T13" i="1"/>
  <c r="T6" i="1"/>
  <c r="T17" i="1"/>
  <c r="T15" i="1"/>
  <c r="T8" i="1"/>
  <c r="T5" i="1"/>
  <c r="T10" i="1"/>
  <c r="T12" i="1"/>
  <c r="H40" i="2" l="1"/>
  <c r="H43" i="2" s="1"/>
  <c r="F43" i="2"/>
  <c r="F28" i="2"/>
  <c r="F29" i="2"/>
  <c r="F37" i="2"/>
  <c r="H24" i="2"/>
  <c r="H28" i="2" s="1"/>
  <c r="H32" i="2"/>
  <c r="H50" i="2"/>
  <c r="J2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59" authorId="0" shapeId="0" xr:uid="{6972EC43-6489-48F1-A299-C5E68BF2406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kekuatan mengatasi kelemahan</t>
        </r>
      </text>
    </comment>
  </commentList>
</comments>
</file>

<file path=xl/sharedStrings.xml><?xml version="1.0" encoding="utf-8"?>
<sst xmlns="http://schemas.openxmlformats.org/spreadsheetml/2006/main" count="219" uniqueCount="92">
  <si>
    <t>Responden 1</t>
  </si>
  <si>
    <t>Responden 2</t>
  </si>
  <si>
    <t>S</t>
  </si>
  <si>
    <t>O</t>
  </si>
  <si>
    <t>D</t>
  </si>
  <si>
    <t>RPN</t>
  </si>
  <si>
    <t>Rank</t>
  </si>
  <si>
    <t>Strength</t>
  </si>
  <si>
    <t>Kekuatan</t>
  </si>
  <si>
    <t>Weakness</t>
  </si>
  <si>
    <t>Kelemahan</t>
  </si>
  <si>
    <t>Opportunity</t>
  </si>
  <si>
    <t>Peluang</t>
  </si>
  <si>
    <t>Threats</t>
  </si>
  <si>
    <t>Ancaman</t>
  </si>
  <si>
    <t>Internal</t>
  </si>
  <si>
    <t>Eksternal</t>
  </si>
  <si>
    <t>Bahan baku kencur yang belum mengetahui status kehalalanya</t>
  </si>
  <si>
    <t>Kebersihan tempat produksi</t>
  </si>
  <si>
    <t>Bahan baku beras sudah terjamin kehalalalannya</t>
  </si>
  <si>
    <r>
      <t xml:space="preserve">Kemasan botol yang belum memenuhi ketentuan </t>
    </r>
    <r>
      <rPr>
        <i/>
        <sz val="12"/>
        <color theme="1"/>
        <rFont val="Times New Roman"/>
        <family val="1"/>
      </rPr>
      <t>food grade</t>
    </r>
    <r>
      <rPr>
        <sz val="12"/>
        <color theme="1"/>
        <rFont val="Times New Roman"/>
        <family val="1"/>
      </rPr>
      <t xml:space="preserve"> </t>
    </r>
  </si>
  <si>
    <t>Proses pengiriman yang tidak tercampur dengan produk yang non halal</t>
  </si>
  <si>
    <t>Produk yang sudah jadi disimpan ke dalam gudang penyimpanan yang tidak tercampur dengan produk non halal</t>
  </si>
  <si>
    <t>Belum memiliki sertifikasi halal pada produk jamu</t>
  </si>
  <si>
    <t>Pemberian logo halal pada kemasan produk</t>
  </si>
  <si>
    <t>Kepercayaan konsumen menurun apabila tidak ada logo halal pada kemasan produk</t>
  </si>
  <si>
    <t>Mengurus sertifikasi halal</t>
  </si>
  <si>
    <t>Banyak pesaing usaha yang melakukan penjualan secara online</t>
  </si>
  <si>
    <t>Melakukan penjualan secara online karena selama ini masih melakukan penjualan secara langsung saja</t>
  </si>
  <si>
    <t>Bobot</t>
  </si>
  <si>
    <t>Rating</t>
  </si>
  <si>
    <t>Skor</t>
  </si>
  <si>
    <r>
      <t xml:space="preserve">Strength </t>
    </r>
    <r>
      <rPr>
        <b/>
        <sz val="12"/>
        <color theme="1"/>
        <rFont val="Times New Roman"/>
        <family val="1"/>
      </rPr>
      <t>(Kekuatan)</t>
    </r>
  </si>
  <si>
    <r>
      <t xml:space="preserve">Weakness </t>
    </r>
    <r>
      <rPr>
        <b/>
        <sz val="12"/>
        <color theme="1"/>
        <rFont val="Times New Roman"/>
        <family val="1"/>
      </rPr>
      <t>(Kelemahan)</t>
    </r>
  </si>
  <si>
    <r>
      <t xml:space="preserve">Opportunity </t>
    </r>
    <r>
      <rPr>
        <b/>
        <sz val="12"/>
        <color theme="1"/>
        <rFont val="Times New Roman"/>
        <family val="1"/>
      </rPr>
      <t>(Peluang)</t>
    </r>
  </si>
  <si>
    <r>
      <t xml:space="preserve">Threats </t>
    </r>
    <r>
      <rPr>
        <b/>
        <sz val="12"/>
        <color theme="1"/>
        <rFont val="Times New Roman"/>
        <family val="1"/>
      </rPr>
      <t>(Ancaman)</t>
    </r>
  </si>
  <si>
    <t>Total</t>
  </si>
  <si>
    <t>Strategi S-O</t>
  </si>
  <si>
    <t>Strategi S-T</t>
  </si>
  <si>
    <t>Strategi W-O</t>
  </si>
  <si>
    <t>Strategi W-T</t>
  </si>
  <si>
    <r>
      <t xml:space="preserve">Penambahan </t>
    </r>
    <r>
      <rPr>
        <i/>
        <sz val="12"/>
        <color theme="1"/>
        <rFont val="Times New Roman"/>
        <family val="1"/>
      </rPr>
      <t xml:space="preserve">supplier </t>
    </r>
    <r>
      <rPr>
        <sz val="12"/>
        <color theme="1"/>
        <rFont val="Times New Roman"/>
        <family val="1"/>
      </rPr>
      <t>bahan baku kencur dan kemasan botol yang terpercaya kehalalannya</t>
    </r>
  </si>
  <si>
    <t>FIX</t>
  </si>
  <si>
    <t>FIY</t>
  </si>
  <si>
    <t>FEY</t>
  </si>
  <si>
    <t>HASIL AKHIR</t>
  </si>
  <si>
    <t>Responden 3</t>
  </si>
  <si>
    <t>rata-rata</t>
  </si>
  <si>
    <t>melakukan pengurusa sertifikasi halal</t>
  </si>
  <si>
    <t>melakukan pengurusan sertifikasi halal</t>
  </si>
  <si>
    <t>Pemilihan kemasan botol</t>
  </si>
  <si>
    <t>Proses membersihkan bahan baku beras dan kencur</t>
  </si>
  <si>
    <t>Proses perendaman bahan baku beras</t>
  </si>
  <si>
    <t>Proses memasak air</t>
  </si>
  <si>
    <t>Pemberian kencur</t>
  </si>
  <si>
    <t>Pemberian gula</t>
  </si>
  <si>
    <t>Proses pengemasan</t>
  </si>
  <si>
    <t>Proses penyimpanan</t>
  </si>
  <si>
    <t>Proses pengiriman</t>
  </si>
  <si>
    <t>Aktivitas</t>
  </si>
  <si>
    <t>Identitas Risiko</t>
  </si>
  <si>
    <t>Supplier</t>
  </si>
  <si>
    <t>Produksi</t>
  </si>
  <si>
    <t>Distribusi</t>
  </si>
  <si>
    <t xml:space="preserve">Kinerja karyawan </t>
  </si>
  <si>
    <t>Menggunakan bahan baku gula dan beras yang sudah tersertifikasi halal</t>
  </si>
  <si>
    <t>Karyawan yang belum mengetahui cara proses produksi yang sesuai dengan standard halal</t>
  </si>
  <si>
    <r>
      <t xml:space="preserve">Pembuatan SOP untuk mengetahui kehalalan bahan baku kencur dan untuk mengetahui standarisasi kemasan produk yang </t>
    </r>
    <r>
      <rPr>
        <i/>
        <sz val="12"/>
        <color theme="1"/>
        <rFont val="Times New Roman"/>
        <family val="1"/>
      </rPr>
      <t>food grade</t>
    </r>
    <r>
      <rPr>
        <sz val="12"/>
        <color theme="1"/>
        <rFont val="Times New Roman"/>
        <family val="1"/>
      </rPr>
      <t xml:space="preserve">
Pengurusan sertifikat halal guna meningkatkan kepercayaan konsumen
Pengembangan SDM</t>
    </r>
  </si>
  <si>
    <t>Pengembangan usaha dengan mengurus sertifikat halal
pengembangan usaha dengan membuka penjualan secara online</t>
  </si>
  <si>
    <t>Pengurusan sertifikat halal untuk meningkatkan kepercayaan konsumen
Inovasi produk jamu seperti model bubuk</t>
  </si>
  <si>
    <t xml:space="preserve">Internal
Eksternal </t>
  </si>
  <si>
    <t>Y</t>
  </si>
  <si>
    <t>X</t>
  </si>
  <si>
    <t xml:space="preserve">Pemilihan bahan baku gula </t>
  </si>
  <si>
    <t xml:space="preserve">Pemilihan bahan baku beras </t>
  </si>
  <si>
    <t xml:space="preserve">Pemilihan bahan baku kencur </t>
  </si>
  <si>
    <r>
      <t xml:space="preserve">Strength </t>
    </r>
    <r>
      <rPr>
        <b/>
        <sz val="10"/>
        <color rgb="FF000000"/>
        <rFont val="Times New Roman"/>
        <family val="1"/>
      </rPr>
      <t>(Kekuatan)</t>
    </r>
  </si>
  <si>
    <t>Responden</t>
  </si>
  <si>
    <t xml:space="preserve">Total </t>
  </si>
  <si>
    <t>Bahan baku beras sudah terjamin kehalalannya</t>
  </si>
  <si>
    <r>
      <t xml:space="preserve">Produk yang sudah jadi disimpan ke dalam gudang penyimpanan yang tidak tercampur dengan produk </t>
    </r>
    <r>
      <rPr>
        <i/>
        <sz val="10"/>
        <color rgb="FF000000"/>
        <rFont val="Times New Roman"/>
        <family val="1"/>
      </rPr>
      <t>non</t>
    </r>
    <r>
      <rPr>
        <sz val="10"/>
        <color rgb="FF000000"/>
        <rFont val="Times New Roman"/>
        <family val="1"/>
      </rPr>
      <t xml:space="preserve"> halal</t>
    </r>
  </si>
  <si>
    <r>
      <t xml:space="preserve">Proses pengiriman yang tidak tercampur dengan produk yang </t>
    </r>
    <r>
      <rPr>
        <i/>
        <sz val="10"/>
        <color rgb="FF000000"/>
        <rFont val="Times New Roman"/>
        <family val="1"/>
      </rPr>
      <t>non</t>
    </r>
    <r>
      <rPr>
        <sz val="10"/>
        <color rgb="FF000000"/>
        <rFont val="Times New Roman"/>
        <family val="1"/>
      </rPr>
      <t xml:space="preserve"> halal</t>
    </r>
  </si>
  <si>
    <r>
      <t xml:space="preserve">Weakness </t>
    </r>
    <r>
      <rPr>
        <b/>
        <sz val="10"/>
        <color rgb="FF000000"/>
        <rFont val="Times New Roman"/>
        <family val="1"/>
      </rPr>
      <t>(Kelemahan)</t>
    </r>
  </si>
  <si>
    <t>Bahan baku kencur yang belum mengetahui status keamanan pangannya</t>
  </si>
  <si>
    <r>
      <t xml:space="preserve">Kemasan botol yang belum memenuhi ketentuan </t>
    </r>
    <r>
      <rPr>
        <i/>
        <sz val="10"/>
        <color rgb="FF000000"/>
        <rFont val="Times New Roman"/>
        <family val="1"/>
      </rPr>
      <t>food grade</t>
    </r>
  </si>
  <si>
    <t>Karyawan yang belum mengetahui cara proses produksi yang sesuai dengan standar halal</t>
  </si>
  <si>
    <r>
      <t xml:space="preserve">Opportunity </t>
    </r>
    <r>
      <rPr>
        <b/>
        <sz val="10"/>
        <color rgb="FF000000"/>
        <rFont val="Times New Roman"/>
        <family val="1"/>
      </rPr>
      <t>(Peluang)</t>
    </r>
  </si>
  <si>
    <t>Melakukan pengurusan sertifikasi halal</t>
  </si>
  <si>
    <t>Melakukan penjualan secara online karena selama ini masih melakukan penjualan di toko atau warung</t>
  </si>
  <si>
    <r>
      <t xml:space="preserve">Threats </t>
    </r>
    <r>
      <rPr>
        <b/>
        <sz val="10"/>
        <color rgb="FF000000"/>
        <rFont val="Times New Roman"/>
        <family val="1"/>
      </rPr>
      <t>(Ancaman)</t>
    </r>
  </si>
  <si>
    <t>IFAS</t>
  </si>
  <si>
    <t>EFAS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</si>
</sst>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 style="medium">
        <color rgb="FF7F7F7F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wrapText="1"/>
    </xf>
    <xf numFmtId="2" fontId="1" fillId="0" borderId="0" xfId="0" applyNumberFormat="1" applyFont="1"/>
    <xf numFmtId="1" fontId="1" fillId="0" borderId="1" xfId="0" applyNumberFormat="1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3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12" xfId="0" applyFont="1" applyBorder="1" applyAlignment="1">
      <alignment horizontal="justify" vertical="center" wrapText="1"/>
    </xf>
    <xf numFmtId="2" fontId="10" fillId="0" borderId="12" xfId="0" applyNumberFormat="1" applyFont="1" applyBorder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/>
              <a:t>SWOT</a:t>
            </a:r>
          </a:p>
        </c:rich>
      </c:tx>
      <c:layout>
        <c:manualLayout>
          <c:xMode val="edge"/>
          <c:yMode val="edge"/>
          <c:x val="0.4428888888888888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SWOT!$L$26:$L$30</c:f>
              <c:numCache>
                <c:formatCode>General</c:formatCode>
                <c:ptCount val="5"/>
                <c:pt idx="0">
                  <c:v>-1</c:v>
                </c:pt>
                <c:pt idx="1">
                  <c:v>0</c:v>
                </c:pt>
                <c:pt idx="2">
                  <c:v>0.05</c:v>
                </c:pt>
                <c:pt idx="3">
                  <c:v>1</c:v>
                </c:pt>
              </c:numCache>
            </c:numRef>
          </c:xVal>
          <c:yVal>
            <c:numRef>
              <c:f>SWOT!$M$26:$M$30</c:f>
              <c:numCache>
                <c:formatCode>General</c:formatCode>
                <c:ptCount val="5"/>
                <c:pt idx="0">
                  <c:v>-1</c:v>
                </c:pt>
                <c:pt idx="1">
                  <c:v>0</c:v>
                </c:pt>
                <c:pt idx="2">
                  <c:v>0.7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34-4F62-83ED-D4CD13985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641968"/>
        <c:axId val="1629160560"/>
      </c:scatterChart>
      <c:valAx>
        <c:axId val="158264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9160560"/>
        <c:crosses val="autoZero"/>
        <c:crossBetween val="midCat"/>
      </c:valAx>
      <c:valAx>
        <c:axId val="162916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2641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319087</xdr:colOff>
      <xdr:row>30</xdr:row>
      <xdr:rowOff>233362</xdr:rowOff>
    </xdr:from>
    <xdr:to>
      <xdr:col>16</xdr:col>
      <xdr:colOff>14287</xdr:colOff>
      <xdr:row>34</xdr:row>
      <xdr:rowOff>776287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4DD789-6EF3-F588-AD69-3BCAB460C7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05B3A-D64E-4E5D-9856-C41982127760}">
  <dimension ref="B2:T17"/>
  <sheetViews>
    <sheetView topLeftCell="A3" zoomScale="90" zoomScaleNormal="90" workbookViewId="0">
      <selection activeCell="C7" sqref="C7"/>
    </sheetView>
  </sheetViews>
  <sheetFormatPr defaultRowHeight="15.75" x14ac:dyDescent="0.25"/>
  <cols>
    <col min="1" max="1" width="9.140625" style="1"/>
    <col min="2" max="2" width="17.28515625" style="1" bestFit="1" customWidth="1"/>
    <col min="3" max="3" width="38.7109375" style="1" customWidth="1"/>
    <col min="4" max="16384" width="9.140625" style="1"/>
  </cols>
  <sheetData>
    <row r="2" spans="2:20" x14ac:dyDescent="0.25">
      <c r="B2" s="31" t="s">
        <v>60</v>
      </c>
      <c r="C2" s="27" t="s">
        <v>59</v>
      </c>
      <c r="D2" s="27" t="s">
        <v>0</v>
      </c>
      <c r="E2" s="27"/>
      <c r="F2" s="27"/>
      <c r="G2" s="28" t="s">
        <v>5</v>
      </c>
      <c r="H2" s="27" t="s">
        <v>1</v>
      </c>
      <c r="I2" s="27"/>
      <c r="J2" s="27"/>
      <c r="K2" s="28" t="s">
        <v>5</v>
      </c>
      <c r="L2" s="27" t="s">
        <v>46</v>
      </c>
      <c r="M2" s="27"/>
      <c r="N2" s="27"/>
      <c r="O2" s="28" t="s">
        <v>5</v>
      </c>
      <c r="P2" s="28" t="s">
        <v>2</v>
      </c>
      <c r="Q2" s="28" t="s">
        <v>3</v>
      </c>
      <c r="R2" s="28" t="s">
        <v>4</v>
      </c>
      <c r="S2" s="27" t="s">
        <v>5</v>
      </c>
      <c r="T2" s="27" t="s">
        <v>6</v>
      </c>
    </row>
    <row r="3" spans="2:20" x14ac:dyDescent="0.25">
      <c r="B3" s="31"/>
      <c r="C3" s="28"/>
      <c r="D3" s="2" t="s">
        <v>2</v>
      </c>
      <c r="E3" s="2" t="s">
        <v>3</v>
      </c>
      <c r="F3" s="2" t="s">
        <v>4</v>
      </c>
      <c r="G3" s="29"/>
      <c r="H3" s="2" t="s">
        <v>2</v>
      </c>
      <c r="I3" s="2" t="s">
        <v>3</v>
      </c>
      <c r="J3" s="2" t="s">
        <v>4</v>
      </c>
      <c r="K3" s="30"/>
      <c r="L3" s="2" t="s">
        <v>2</v>
      </c>
      <c r="M3" s="2" t="s">
        <v>3</v>
      </c>
      <c r="N3" s="2" t="s">
        <v>4</v>
      </c>
      <c r="O3" s="30"/>
      <c r="P3" s="30"/>
      <c r="Q3" s="30"/>
      <c r="R3" s="30"/>
      <c r="S3" s="27"/>
      <c r="T3" s="27"/>
    </row>
    <row r="4" spans="2:20" x14ac:dyDescent="0.25">
      <c r="B4" s="32" t="s">
        <v>61</v>
      </c>
      <c r="C4" s="21" t="s">
        <v>73</v>
      </c>
      <c r="D4" s="20">
        <v>7</v>
      </c>
      <c r="E4" s="9">
        <v>6</v>
      </c>
      <c r="F4" s="9">
        <v>3</v>
      </c>
      <c r="G4" s="9">
        <f t="shared" ref="G4:G17" si="0">F4*E4*D4</f>
        <v>126</v>
      </c>
      <c r="H4" s="9">
        <v>6</v>
      </c>
      <c r="I4" s="9">
        <v>5</v>
      </c>
      <c r="J4" s="9">
        <v>3</v>
      </c>
      <c r="K4" s="9">
        <f t="shared" ref="K4:K17" si="1">J4*I4*H4</f>
        <v>90</v>
      </c>
      <c r="L4" s="9">
        <v>7</v>
      </c>
      <c r="M4" s="9">
        <v>5</v>
      </c>
      <c r="N4" s="9">
        <v>3</v>
      </c>
      <c r="O4" s="9">
        <f t="shared" ref="O4:O17" si="2">N4*M4*L4</f>
        <v>105</v>
      </c>
      <c r="P4" s="22">
        <f>(D4+L4+H4)/3</f>
        <v>6.666666666666667</v>
      </c>
      <c r="Q4" s="22">
        <f t="shared" ref="Q4:Q17" si="3">(E4+M4+I4)/3</f>
        <v>5.333333333333333</v>
      </c>
      <c r="R4" s="22">
        <f t="shared" ref="R4:R16" si="4">(F4+N4+J4)/3</f>
        <v>3</v>
      </c>
      <c r="S4" s="22">
        <f t="shared" ref="S4:S17" si="5">P4*Q4*R4</f>
        <v>106.66666666666667</v>
      </c>
      <c r="T4" s="9">
        <f t="shared" ref="T4:T17" si="6">RANK(S4,$S$4:$S$17,0)</f>
        <v>13</v>
      </c>
    </row>
    <row r="5" spans="2:20" x14ac:dyDescent="0.25">
      <c r="B5" s="32"/>
      <c r="C5" s="21" t="s">
        <v>74</v>
      </c>
      <c r="D5" s="20">
        <v>7</v>
      </c>
      <c r="E5" s="9">
        <v>6</v>
      </c>
      <c r="F5" s="9">
        <v>3</v>
      </c>
      <c r="G5" s="9">
        <f t="shared" si="0"/>
        <v>126</v>
      </c>
      <c r="H5" s="9">
        <v>6</v>
      </c>
      <c r="I5" s="9">
        <v>5</v>
      </c>
      <c r="J5" s="9">
        <v>3</v>
      </c>
      <c r="K5" s="9">
        <f t="shared" si="1"/>
        <v>90</v>
      </c>
      <c r="L5" s="9">
        <v>7</v>
      </c>
      <c r="M5" s="9">
        <v>5</v>
      </c>
      <c r="N5" s="9">
        <v>3</v>
      </c>
      <c r="O5" s="9">
        <f t="shared" si="2"/>
        <v>105</v>
      </c>
      <c r="P5" s="22">
        <f t="shared" ref="P5:P17" si="7">(D5+L5+H5)/3</f>
        <v>6.666666666666667</v>
      </c>
      <c r="Q5" s="22">
        <f t="shared" si="3"/>
        <v>5.333333333333333</v>
      </c>
      <c r="R5" s="22">
        <f t="shared" si="4"/>
        <v>3</v>
      </c>
      <c r="S5" s="22">
        <f t="shared" si="5"/>
        <v>106.66666666666667</v>
      </c>
      <c r="T5" s="9">
        <f t="shared" si="6"/>
        <v>13</v>
      </c>
    </row>
    <row r="6" spans="2:20" x14ac:dyDescent="0.25">
      <c r="B6" s="32"/>
      <c r="C6" s="21" t="s">
        <v>75</v>
      </c>
      <c r="D6" s="20">
        <v>7</v>
      </c>
      <c r="E6" s="9">
        <v>6</v>
      </c>
      <c r="F6" s="9">
        <v>7</v>
      </c>
      <c r="G6" s="9">
        <f t="shared" si="0"/>
        <v>294</v>
      </c>
      <c r="H6" s="9">
        <v>7</v>
      </c>
      <c r="I6" s="9">
        <v>5</v>
      </c>
      <c r="J6" s="9">
        <v>7</v>
      </c>
      <c r="K6" s="9">
        <f t="shared" si="1"/>
        <v>245</v>
      </c>
      <c r="L6" s="9">
        <v>7</v>
      </c>
      <c r="M6" s="9">
        <v>5</v>
      </c>
      <c r="N6" s="9">
        <v>7</v>
      </c>
      <c r="O6" s="9">
        <f t="shared" si="2"/>
        <v>245</v>
      </c>
      <c r="P6" s="22">
        <f t="shared" si="7"/>
        <v>7</v>
      </c>
      <c r="Q6" s="22">
        <f t="shared" si="3"/>
        <v>5.333333333333333</v>
      </c>
      <c r="R6" s="22">
        <f t="shared" si="4"/>
        <v>7</v>
      </c>
      <c r="S6" s="22">
        <f t="shared" si="5"/>
        <v>261.33333333333331</v>
      </c>
      <c r="T6" s="9">
        <f t="shared" si="6"/>
        <v>1</v>
      </c>
    </row>
    <row r="7" spans="2:20" x14ac:dyDescent="0.25">
      <c r="B7" s="32"/>
      <c r="C7" s="21" t="s">
        <v>50</v>
      </c>
      <c r="D7" s="20">
        <v>7</v>
      </c>
      <c r="E7" s="9">
        <v>6</v>
      </c>
      <c r="F7" s="9">
        <v>7</v>
      </c>
      <c r="G7" s="9">
        <f t="shared" si="0"/>
        <v>294</v>
      </c>
      <c r="H7" s="9">
        <v>7</v>
      </c>
      <c r="I7" s="9">
        <v>6</v>
      </c>
      <c r="J7" s="9">
        <v>7</v>
      </c>
      <c r="K7" s="9">
        <f t="shared" si="1"/>
        <v>294</v>
      </c>
      <c r="L7" s="9">
        <v>6</v>
      </c>
      <c r="M7" s="9">
        <v>6</v>
      </c>
      <c r="N7" s="9">
        <v>5</v>
      </c>
      <c r="O7" s="9">
        <f t="shared" si="2"/>
        <v>180</v>
      </c>
      <c r="P7" s="22">
        <f t="shared" si="7"/>
        <v>6.666666666666667</v>
      </c>
      <c r="Q7" s="22">
        <f t="shared" si="3"/>
        <v>6</v>
      </c>
      <c r="R7" s="22">
        <f t="shared" si="4"/>
        <v>6.333333333333333</v>
      </c>
      <c r="S7" s="22">
        <f t="shared" si="5"/>
        <v>253.33333333333331</v>
      </c>
      <c r="T7" s="9">
        <f t="shared" si="6"/>
        <v>2</v>
      </c>
    </row>
    <row r="8" spans="2:20" ht="31.5" x14ac:dyDescent="0.25">
      <c r="B8" s="32"/>
      <c r="C8" s="21" t="s">
        <v>51</v>
      </c>
      <c r="D8" s="20">
        <v>6</v>
      </c>
      <c r="E8" s="9">
        <v>5</v>
      </c>
      <c r="F8" s="9">
        <v>7</v>
      </c>
      <c r="G8" s="9">
        <f t="shared" si="0"/>
        <v>210</v>
      </c>
      <c r="H8" s="9">
        <v>6</v>
      </c>
      <c r="I8" s="9">
        <v>6</v>
      </c>
      <c r="J8" s="9">
        <v>6</v>
      </c>
      <c r="K8" s="9">
        <f t="shared" si="1"/>
        <v>216</v>
      </c>
      <c r="L8" s="9">
        <v>6</v>
      </c>
      <c r="M8" s="9">
        <v>5</v>
      </c>
      <c r="N8" s="9">
        <v>7</v>
      </c>
      <c r="O8" s="9">
        <f t="shared" si="2"/>
        <v>210</v>
      </c>
      <c r="P8" s="22">
        <f t="shared" si="7"/>
        <v>6</v>
      </c>
      <c r="Q8" s="22">
        <f t="shared" si="3"/>
        <v>5.333333333333333</v>
      </c>
      <c r="R8" s="22">
        <f t="shared" si="4"/>
        <v>6.666666666666667</v>
      </c>
      <c r="S8" s="22">
        <f t="shared" si="5"/>
        <v>213.33333333333334</v>
      </c>
      <c r="T8" s="9">
        <f t="shared" si="6"/>
        <v>8</v>
      </c>
    </row>
    <row r="9" spans="2:20" x14ac:dyDescent="0.25">
      <c r="B9" s="33" t="s">
        <v>62</v>
      </c>
      <c r="C9" s="21" t="s">
        <v>52</v>
      </c>
      <c r="D9" s="20">
        <v>6</v>
      </c>
      <c r="E9" s="9">
        <v>5</v>
      </c>
      <c r="F9" s="9">
        <v>8</v>
      </c>
      <c r="G9" s="9">
        <f t="shared" si="0"/>
        <v>240</v>
      </c>
      <c r="H9" s="9">
        <v>5</v>
      </c>
      <c r="I9" s="9">
        <v>6</v>
      </c>
      <c r="J9" s="9">
        <v>6</v>
      </c>
      <c r="K9" s="9">
        <f t="shared" si="1"/>
        <v>180</v>
      </c>
      <c r="L9" s="9">
        <v>6</v>
      </c>
      <c r="M9" s="9">
        <v>5</v>
      </c>
      <c r="N9" s="9">
        <v>7</v>
      </c>
      <c r="O9" s="9">
        <f t="shared" si="2"/>
        <v>210</v>
      </c>
      <c r="P9" s="22">
        <f t="shared" si="7"/>
        <v>5.666666666666667</v>
      </c>
      <c r="Q9" s="22">
        <f t="shared" si="3"/>
        <v>5.333333333333333</v>
      </c>
      <c r="R9" s="22">
        <f t="shared" si="4"/>
        <v>7</v>
      </c>
      <c r="S9" s="22">
        <f t="shared" si="5"/>
        <v>211.55555555555554</v>
      </c>
      <c r="T9" s="9">
        <f t="shared" si="6"/>
        <v>9</v>
      </c>
    </row>
    <row r="10" spans="2:20" x14ac:dyDescent="0.25">
      <c r="B10" s="33"/>
      <c r="C10" s="21" t="s">
        <v>53</v>
      </c>
      <c r="D10" s="20">
        <v>5</v>
      </c>
      <c r="E10" s="9">
        <v>5</v>
      </c>
      <c r="F10" s="9">
        <v>8</v>
      </c>
      <c r="G10" s="9">
        <f t="shared" si="0"/>
        <v>200</v>
      </c>
      <c r="H10" s="9">
        <v>6</v>
      </c>
      <c r="I10" s="9">
        <v>6</v>
      </c>
      <c r="J10" s="9">
        <v>7</v>
      </c>
      <c r="K10" s="9">
        <f t="shared" si="1"/>
        <v>252</v>
      </c>
      <c r="L10" s="9">
        <v>5</v>
      </c>
      <c r="M10" s="9">
        <v>5</v>
      </c>
      <c r="N10" s="9">
        <v>8</v>
      </c>
      <c r="O10" s="9">
        <f t="shared" si="2"/>
        <v>200</v>
      </c>
      <c r="P10" s="22">
        <f t="shared" si="7"/>
        <v>5.333333333333333</v>
      </c>
      <c r="Q10" s="22">
        <f t="shared" si="3"/>
        <v>5.333333333333333</v>
      </c>
      <c r="R10" s="22">
        <f t="shared" si="4"/>
        <v>7.666666666666667</v>
      </c>
      <c r="S10" s="22">
        <f t="shared" si="5"/>
        <v>218.07407407407408</v>
      </c>
      <c r="T10" s="9">
        <f t="shared" si="6"/>
        <v>7</v>
      </c>
    </row>
    <row r="11" spans="2:20" x14ac:dyDescent="0.25">
      <c r="B11" s="33"/>
      <c r="C11" s="21" t="s">
        <v>54</v>
      </c>
      <c r="D11" s="20">
        <v>5</v>
      </c>
      <c r="E11" s="9">
        <v>5</v>
      </c>
      <c r="F11" s="9">
        <v>8</v>
      </c>
      <c r="G11" s="9">
        <f t="shared" si="0"/>
        <v>200</v>
      </c>
      <c r="H11" s="9">
        <v>5</v>
      </c>
      <c r="I11" s="9">
        <v>5</v>
      </c>
      <c r="J11" s="9">
        <v>7</v>
      </c>
      <c r="K11" s="9">
        <f t="shared" si="1"/>
        <v>175</v>
      </c>
      <c r="L11" s="9">
        <v>5</v>
      </c>
      <c r="M11" s="9">
        <v>6</v>
      </c>
      <c r="N11" s="9">
        <v>8</v>
      </c>
      <c r="O11" s="9">
        <f t="shared" si="2"/>
        <v>240</v>
      </c>
      <c r="P11" s="22">
        <f t="shared" si="7"/>
        <v>5</v>
      </c>
      <c r="Q11" s="22">
        <f t="shared" si="3"/>
        <v>5.333333333333333</v>
      </c>
      <c r="R11" s="22">
        <f t="shared" si="4"/>
        <v>7.666666666666667</v>
      </c>
      <c r="S11" s="22">
        <f t="shared" si="5"/>
        <v>204.44444444444443</v>
      </c>
      <c r="T11" s="9">
        <f t="shared" si="6"/>
        <v>10</v>
      </c>
    </row>
    <row r="12" spans="2:20" x14ac:dyDescent="0.25">
      <c r="B12" s="33"/>
      <c r="C12" s="21" t="s">
        <v>55</v>
      </c>
      <c r="D12" s="20">
        <v>5</v>
      </c>
      <c r="E12" s="9">
        <v>5</v>
      </c>
      <c r="F12" s="9">
        <v>8</v>
      </c>
      <c r="G12" s="9">
        <f t="shared" si="0"/>
        <v>200</v>
      </c>
      <c r="H12" s="9">
        <v>5</v>
      </c>
      <c r="I12" s="9">
        <v>5</v>
      </c>
      <c r="J12" s="9">
        <v>8</v>
      </c>
      <c r="K12" s="9">
        <f t="shared" si="1"/>
        <v>200</v>
      </c>
      <c r="L12" s="9">
        <v>5</v>
      </c>
      <c r="M12" s="9">
        <v>6</v>
      </c>
      <c r="N12" s="9">
        <v>9</v>
      </c>
      <c r="O12" s="9">
        <f t="shared" si="2"/>
        <v>270</v>
      </c>
      <c r="P12" s="22">
        <f t="shared" si="7"/>
        <v>5</v>
      </c>
      <c r="Q12" s="22">
        <f t="shared" si="3"/>
        <v>5.333333333333333</v>
      </c>
      <c r="R12" s="22">
        <f t="shared" si="4"/>
        <v>8.3333333333333339</v>
      </c>
      <c r="S12" s="22">
        <f t="shared" si="5"/>
        <v>222.22222222222223</v>
      </c>
      <c r="T12" s="9">
        <f t="shared" si="6"/>
        <v>5</v>
      </c>
    </row>
    <row r="13" spans="2:20" x14ac:dyDescent="0.25">
      <c r="B13" s="33"/>
      <c r="C13" s="21" t="s">
        <v>56</v>
      </c>
      <c r="D13" s="20">
        <v>6</v>
      </c>
      <c r="E13" s="9">
        <v>5</v>
      </c>
      <c r="F13" s="9">
        <v>8</v>
      </c>
      <c r="G13" s="9">
        <f t="shared" si="0"/>
        <v>240</v>
      </c>
      <c r="H13" s="9">
        <v>7</v>
      </c>
      <c r="I13" s="9">
        <v>5</v>
      </c>
      <c r="J13" s="9">
        <v>7</v>
      </c>
      <c r="K13" s="9">
        <f t="shared" si="1"/>
        <v>245</v>
      </c>
      <c r="L13" s="9">
        <v>6</v>
      </c>
      <c r="M13" s="9">
        <v>6</v>
      </c>
      <c r="N13" s="9">
        <v>7</v>
      </c>
      <c r="O13" s="9">
        <f t="shared" si="2"/>
        <v>252</v>
      </c>
      <c r="P13" s="22">
        <f t="shared" si="7"/>
        <v>6.333333333333333</v>
      </c>
      <c r="Q13" s="22">
        <f t="shared" si="3"/>
        <v>5.333333333333333</v>
      </c>
      <c r="R13" s="22">
        <f t="shared" si="4"/>
        <v>7.333333333333333</v>
      </c>
      <c r="S13" s="22">
        <f t="shared" si="5"/>
        <v>247.70370370370364</v>
      </c>
      <c r="T13" s="9">
        <f t="shared" si="6"/>
        <v>3</v>
      </c>
    </row>
    <row r="14" spans="2:20" x14ac:dyDescent="0.25">
      <c r="B14" s="33"/>
      <c r="C14" s="21" t="s">
        <v>57</v>
      </c>
      <c r="D14" s="20">
        <v>3</v>
      </c>
      <c r="E14" s="9">
        <v>5</v>
      </c>
      <c r="F14" s="9">
        <v>8</v>
      </c>
      <c r="G14" s="9">
        <f t="shared" si="0"/>
        <v>120</v>
      </c>
      <c r="H14" s="9">
        <v>4</v>
      </c>
      <c r="I14" s="9">
        <v>5</v>
      </c>
      <c r="J14" s="9">
        <v>8</v>
      </c>
      <c r="K14" s="9">
        <f t="shared" si="1"/>
        <v>160</v>
      </c>
      <c r="L14" s="9">
        <v>4</v>
      </c>
      <c r="M14" s="9">
        <v>6</v>
      </c>
      <c r="N14" s="9">
        <v>9</v>
      </c>
      <c r="O14" s="9">
        <f t="shared" si="2"/>
        <v>216</v>
      </c>
      <c r="P14" s="22">
        <f t="shared" si="7"/>
        <v>3.6666666666666665</v>
      </c>
      <c r="Q14" s="22">
        <f t="shared" si="3"/>
        <v>5.333333333333333</v>
      </c>
      <c r="R14" s="22">
        <f t="shared" si="4"/>
        <v>8.3333333333333339</v>
      </c>
      <c r="S14" s="22">
        <f t="shared" si="5"/>
        <v>162.96296296296296</v>
      </c>
      <c r="T14" s="9">
        <f t="shared" si="6"/>
        <v>12</v>
      </c>
    </row>
    <row r="15" spans="2:20" x14ac:dyDescent="0.25">
      <c r="B15" s="33"/>
      <c r="C15" s="21" t="s">
        <v>64</v>
      </c>
      <c r="D15" s="20">
        <v>7</v>
      </c>
      <c r="E15" s="9">
        <v>5</v>
      </c>
      <c r="F15" s="9">
        <v>8</v>
      </c>
      <c r="G15" s="9">
        <f t="shared" si="0"/>
        <v>280</v>
      </c>
      <c r="H15" s="9">
        <v>6</v>
      </c>
      <c r="I15" s="9">
        <v>5</v>
      </c>
      <c r="J15" s="9">
        <v>8</v>
      </c>
      <c r="K15" s="9">
        <f t="shared" si="1"/>
        <v>240</v>
      </c>
      <c r="L15" s="9">
        <v>3</v>
      </c>
      <c r="M15" s="9">
        <v>5</v>
      </c>
      <c r="N15" s="9">
        <v>9</v>
      </c>
      <c r="O15" s="9">
        <f t="shared" si="2"/>
        <v>135</v>
      </c>
      <c r="P15" s="22">
        <f t="shared" si="7"/>
        <v>5.333333333333333</v>
      </c>
      <c r="Q15" s="22">
        <f t="shared" si="3"/>
        <v>5</v>
      </c>
      <c r="R15" s="22">
        <f t="shared" si="4"/>
        <v>8.3333333333333339</v>
      </c>
      <c r="S15" s="22">
        <f t="shared" si="5"/>
        <v>222.22222222222223</v>
      </c>
      <c r="T15" s="9">
        <f t="shared" si="6"/>
        <v>5</v>
      </c>
    </row>
    <row r="16" spans="2:20" x14ac:dyDescent="0.25">
      <c r="B16" s="33"/>
      <c r="C16" s="21" t="s">
        <v>18</v>
      </c>
      <c r="D16" s="20">
        <v>5</v>
      </c>
      <c r="E16" s="9">
        <v>5</v>
      </c>
      <c r="F16" s="9">
        <v>8</v>
      </c>
      <c r="G16" s="9">
        <f t="shared" si="0"/>
        <v>200</v>
      </c>
      <c r="H16" s="9">
        <v>6</v>
      </c>
      <c r="I16" s="9">
        <v>5</v>
      </c>
      <c r="J16" s="9">
        <v>8</v>
      </c>
      <c r="K16" s="9">
        <f t="shared" si="1"/>
        <v>240</v>
      </c>
      <c r="L16" s="9">
        <v>6</v>
      </c>
      <c r="M16" s="9">
        <v>5</v>
      </c>
      <c r="N16" s="9">
        <v>9</v>
      </c>
      <c r="O16" s="9">
        <f t="shared" si="2"/>
        <v>270</v>
      </c>
      <c r="P16" s="22">
        <f t="shared" si="7"/>
        <v>5.666666666666667</v>
      </c>
      <c r="Q16" s="22">
        <f t="shared" si="3"/>
        <v>5</v>
      </c>
      <c r="R16" s="22">
        <f t="shared" si="4"/>
        <v>8.3333333333333339</v>
      </c>
      <c r="S16" s="22">
        <f t="shared" si="5"/>
        <v>236.11111111111114</v>
      </c>
      <c r="T16" s="9">
        <f t="shared" si="6"/>
        <v>4</v>
      </c>
    </row>
    <row r="17" spans="2:20" x14ac:dyDescent="0.25">
      <c r="B17" s="23" t="s">
        <v>63</v>
      </c>
      <c r="C17" s="21" t="s">
        <v>58</v>
      </c>
      <c r="D17" s="20">
        <v>6</v>
      </c>
      <c r="E17" s="9">
        <v>5</v>
      </c>
      <c r="F17" s="9">
        <v>5</v>
      </c>
      <c r="G17" s="9">
        <f t="shared" si="0"/>
        <v>150</v>
      </c>
      <c r="H17" s="9">
        <v>6</v>
      </c>
      <c r="I17" s="9">
        <v>5</v>
      </c>
      <c r="J17" s="9">
        <v>7</v>
      </c>
      <c r="K17" s="9">
        <f t="shared" si="1"/>
        <v>210</v>
      </c>
      <c r="L17" s="9">
        <v>6</v>
      </c>
      <c r="M17" s="9">
        <v>5</v>
      </c>
      <c r="N17" s="9">
        <v>7</v>
      </c>
      <c r="O17" s="9">
        <f t="shared" si="2"/>
        <v>210</v>
      </c>
      <c r="P17" s="22">
        <f t="shared" si="7"/>
        <v>6</v>
      </c>
      <c r="Q17" s="22">
        <f t="shared" si="3"/>
        <v>5</v>
      </c>
      <c r="R17" s="22">
        <f>(F17+N17+J17)/3</f>
        <v>6.333333333333333</v>
      </c>
      <c r="S17" s="22">
        <f t="shared" si="5"/>
        <v>190</v>
      </c>
      <c r="T17" s="9">
        <f t="shared" si="6"/>
        <v>11</v>
      </c>
    </row>
  </sheetData>
  <mergeCells count="15">
    <mergeCell ref="B2:B3"/>
    <mergeCell ref="B4:B8"/>
    <mergeCell ref="B9:B16"/>
    <mergeCell ref="C2:C3"/>
    <mergeCell ref="S2:S3"/>
    <mergeCell ref="T2:T3"/>
    <mergeCell ref="G2:G3"/>
    <mergeCell ref="O2:O3"/>
    <mergeCell ref="D2:F2"/>
    <mergeCell ref="L2:N2"/>
    <mergeCell ref="H2:J2"/>
    <mergeCell ref="K2:K3"/>
    <mergeCell ref="P2:P3"/>
    <mergeCell ref="Q2:Q3"/>
    <mergeCell ref="R2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0A467-0DB7-44F8-92C1-9201043F3882}">
  <dimension ref="D2:Z65"/>
  <sheetViews>
    <sheetView topLeftCell="F25" zoomScale="70" zoomScaleNormal="70" workbookViewId="0">
      <selection activeCell="K48" sqref="K48"/>
    </sheetView>
  </sheetViews>
  <sheetFormatPr defaultRowHeight="15.75" x14ac:dyDescent="0.25"/>
  <cols>
    <col min="1" max="3" width="9.140625" style="1"/>
    <col min="4" max="4" width="18.85546875" style="1" bestFit="1" customWidth="1"/>
    <col min="5" max="8" width="27.28515625" style="6" customWidth="1"/>
    <col min="9" max="16" width="9.140625" style="1"/>
    <col min="17" max="17" width="4.85546875" style="1" customWidth="1"/>
    <col min="18" max="18" width="9.140625" style="1" hidden="1" customWidth="1"/>
    <col min="19" max="19" width="3.85546875" style="1" hidden="1" customWidth="1"/>
    <col min="20" max="20" width="9.140625" style="1" hidden="1" customWidth="1"/>
    <col min="21" max="21" width="31" style="1" customWidth="1"/>
    <col min="22" max="24" width="12.42578125" style="1" bestFit="1" customWidth="1"/>
    <col min="25" max="16384" width="9.140625" style="1"/>
  </cols>
  <sheetData>
    <row r="2" spans="4:26" x14ac:dyDescent="0.25">
      <c r="E2" s="39" t="s">
        <v>15</v>
      </c>
      <c r="F2" s="39"/>
      <c r="G2" s="39" t="s">
        <v>16</v>
      </c>
      <c r="H2" s="39"/>
    </row>
    <row r="3" spans="4:26" x14ac:dyDescent="0.25">
      <c r="E3" s="8" t="s">
        <v>7</v>
      </c>
      <c r="F3" s="8" t="s">
        <v>9</v>
      </c>
      <c r="G3" s="8" t="s">
        <v>11</v>
      </c>
      <c r="H3" s="8" t="s">
        <v>13</v>
      </c>
    </row>
    <row r="4" spans="4:26" x14ac:dyDescent="0.25">
      <c r="E4" s="7" t="s">
        <v>8</v>
      </c>
      <c r="F4" s="7" t="s">
        <v>10</v>
      </c>
      <c r="G4" s="7" t="s">
        <v>12</v>
      </c>
      <c r="H4" s="7" t="s">
        <v>14</v>
      </c>
    </row>
    <row r="5" spans="4:26" ht="63" x14ac:dyDescent="0.25">
      <c r="E5" s="4" t="s">
        <v>65</v>
      </c>
      <c r="F5" s="4" t="s">
        <v>17</v>
      </c>
      <c r="G5" s="5" t="s">
        <v>26</v>
      </c>
      <c r="H5" s="5" t="s">
        <v>25</v>
      </c>
    </row>
    <row r="6" spans="4:26" ht="47.25" x14ac:dyDescent="0.25">
      <c r="E6" s="4" t="s">
        <v>19</v>
      </c>
      <c r="F6" s="4" t="s">
        <v>20</v>
      </c>
      <c r="G6" s="5" t="s">
        <v>24</v>
      </c>
      <c r="H6" s="5" t="s">
        <v>27</v>
      </c>
    </row>
    <row r="7" spans="4:26" ht="78.75" x14ac:dyDescent="0.25">
      <c r="D7" s="3"/>
      <c r="E7" s="4" t="s">
        <v>22</v>
      </c>
      <c r="F7" s="4" t="s">
        <v>23</v>
      </c>
      <c r="G7" s="5" t="s">
        <v>28</v>
      </c>
      <c r="H7" s="5"/>
    </row>
    <row r="8" spans="4:26" ht="63" x14ac:dyDescent="0.25">
      <c r="D8" s="3"/>
      <c r="E8" s="4" t="s">
        <v>21</v>
      </c>
      <c r="F8" s="5" t="s">
        <v>66</v>
      </c>
      <c r="G8" s="5"/>
      <c r="H8" s="5"/>
    </row>
    <row r="9" spans="4:26" x14ac:dyDescent="0.25">
      <c r="D9" s="3"/>
      <c r="F9" s="4"/>
      <c r="G9" s="5"/>
      <c r="H9" s="5"/>
    </row>
    <row r="10" spans="4:26" x14ac:dyDescent="0.25">
      <c r="D10" s="3"/>
      <c r="F10" s="4"/>
      <c r="G10" s="5"/>
      <c r="H10" s="5"/>
    </row>
    <row r="11" spans="4:26" x14ac:dyDescent="0.25">
      <c r="E11" s="4"/>
      <c r="F11" s="4"/>
      <c r="G11" s="5"/>
      <c r="H11" s="5"/>
    </row>
    <row r="12" spans="4:26" x14ac:dyDescent="0.25">
      <c r="E12" s="4"/>
      <c r="F12" s="4"/>
      <c r="G12" s="5"/>
      <c r="H12" s="5"/>
    </row>
    <row r="13" spans="4:26" x14ac:dyDescent="0.25">
      <c r="D13" s="3"/>
      <c r="E13" s="4"/>
      <c r="F13" s="4"/>
      <c r="G13" s="5"/>
      <c r="H13" s="5"/>
      <c r="V13" s="1" t="s">
        <v>0</v>
      </c>
      <c r="W13" s="1" t="s">
        <v>1</v>
      </c>
      <c r="X13" s="1" t="s">
        <v>46</v>
      </c>
    </row>
    <row r="14" spans="4:26" x14ac:dyDescent="0.25">
      <c r="D14" s="3"/>
      <c r="E14" s="4"/>
      <c r="F14" s="4"/>
      <c r="G14" s="5"/>
      <c r="H14" s="5"/>
      <c r="U14" s="8" t="s">
        <v>32</v>
      </c>
      <c r="V14" s="7" t="s">
        <v>30</v>
      </c>
      <c r="W14" s="7" t="s">
        <v>30</v>
      </c>
      <c r="X14" s="7" t="s">
        <v>30</v>
      </c>
      <c r="Y14" s="19" t="s">
        <v>47</v>
      </c>
    </row>
    <row r="15" spans="4:26" ht="47.25" x14ac:dyDescent="0.25">
      <c r="D15" s="3"/>
      <c r="E15" s="4"/>
      <c r="F15" s="4"/>
      <c r="G15" s="5"/>
      <c r="H15" s="5"/>
      <c r="U15" s="4" t="s">
        <v>65</v>
      </c>
      <c r="V15" s="5">
        <v>5</v>
      </c>
      <c r="W15" s="18">
        <v>4</v>
      </c>
      <c r="X15" s="41">
        <v>5</v>
      </c>
      <c r="Y15" s="18">
        <f>AVERAGE(V15:X15)</f>
        <v>4.666666666666667</v>
      </c>
      <c r="Z15" s="1">
        <f>SUM(V15:X15)</f>
        <v>14</v>
      </c>
    </row>
    <row r="16" spans="4:26" ht="31.5" x14ac:dyDescent="0.25">
      <c r="D16" s="3"/>
      <c r="E16" s="4"/>
      <c r="F16" s="4"/>
      <c r="G16" s="5"/>
      <c r="H16" s="5"/>
      <c r="U16" s="4" t="s">
        <v>19</v>
      </c>
      <c r="V16" s="5">
        <v>5</v>
      </c>
      <c r="W16" s="18">
        <v>5</v>
      </c>
      <c r="X16" s="18">
        <v>5</v>
      </c>
      <c r="Y16" s="18">
        <f t="shared" ref="Y16:Y18" si="0">AVERAGE(V16:X16)</f>
        <v>5</v>
      </c>
      <c r="Z16" s="1">
        <f t="shared" ref="Z16:Z18" si="1">SUM(V16:X16)</f>
        <v>15</v>
      </c>
    </row>
    <row r="17" spans="5:26" ht="63" x14ac:dyDescent="0.25">
      <c r="U17" s="4" t="s">
        <v>22</v>
      </c>
      <c r="V17" s="5">
        <v>5</v>
      </c>
      <c r="W17" s="18">
        <v>4</v>
      </c>
      <c r="X17" s="18">
        <v>5</v>
      </c>
      <c r="Y17" s="18">
        <f t="shared" si="0"/>
        <v>4.666666666666667</v>
      </c>
      <c r="Z17" s="1">
        <f t="shared" si="1"/>
        <v>14</v>
      </c>
    </row>
    <row r="18" spans="5:26" ht="47.25" x14ac:dyDescent="0.25">
      <c r="U18" s="4" t="s">
        <v>21</v>
      </c>
      <c r="V18" s="5">
        <v>5</v>
      </c>
      <c r="W18" s="18">
        <v>5</v>
      </c>
      <c r="X18" s="18">
        <v>5</v>
      </c>
      <c r="Y18" s="18">
        <f t="shared" si="0"/>
        <v>5</v>
      </c>
      <c r="Z18" s="1">
        <f t="shared" si="1"/>
        <v>15</v>
      </c>
    </row>
    <row r="19" spans="5:26" x14ac:dyDescent="0.25">
      <c r="U19" s="39" t="s">
        <v>36</v>
      </c>
      <c r="V19" s="39"/>
      <c r="W19" s="18"/>
      <c r="X19" s="18"/>
      <c r="Y19" s="18"/>
    </row>
    <row r="20" spans="5:26" x14ac:dyDescent="0.25">
      <c r="U20" s="10"/>
      <c r="V20" s="6">
        <f>SUM(V15:V18)</f>
        <v>20</v>
      </c>
      <c r="W20" s="6">
        <f t="shared" ref="W20:X20" si="2">SUM(W15:W18)</f>
        <v>18</v>
      </c>
      <c r="X20" s="6">
        <f t="shared" si="2"/>
        <v>20</v>
      </c>
    </row>
    <row r="21" spans="5:26" x14ac:dyDescent="0.25">
      <c r="U21" s="10"/>
      <c r="V21" s="1" t="s">
        <v>0</v>
      </c>
      <c r="W21" s="1" t="s">
        <v>1</v>
      </c>
      <c r="X21" s="1" t="s">
        <v>46</v>
      </c>
    </row>
    <row r="22" spans="5:26" x14ac:dyDescent="0.25">
      <c r="E22" s="40" t="s">
        <v>45</v>
      </c>
      <c r="F22" s="40"/>
      <c r="G22" s="40"/>
      <c r="H22" s="40"/>
      <c r="U22" s="8" t="s">
        <v>33</v>
      </c>
      <c r="V22" s="7" t="s">
        <v>30</v>
      </c>
      <c r="W22" s="7" t="s">
        <v>30</v>
      </c>
      <c r="X22" s="7" t="s">
        <v>30</v>
      </c>
      <c r="Y22" s="19" t="s">
        <v>47</v>
      </c>
    </row>
    <row r="23" spans="5:26" ht="31.5" x14ac:dyDescent="0.25">
      <c r="E23" s="11" t="s">
        <v>32</v>
      </c>
      <c r="F23" s="7" t="s">
        <v>29</v>
      </c>
      <c r="G23" s="7" t="s">
        <v>30</v>
      </c>
      <c r="H23" s="7" t="s">
        <v>31</v>
      </c>
      <c r="L23" s="1" t="s">
        <v>71</v>
      </c>
      <c r="M23" s="1" t="s">
        <v>72</v>
      </c>
      <c r="U23" s="4" t="s">
        <v>17</v>
      </c>
      <c r="V23" s="5">
        <v>3</v>
      </c>
      <c r="W23" s="18">
        <v>4</v>
      </c>
      <c r="X23" s="18">
        <v>4</v>
      </c>
      <c r="Y23" s="18">
        <f>AVERAGE(V23:X23)</f>
        <v>3.6666666666666665</v>
      </c>
      <c r="Z23" s="1">
        <f>SUM(V23:X23)</f>
        <v>11</v>
      </c>
    </row>
    <row r="24" spans="5:26" ht="47.25" x14ac:dyDescent="0.25">
      <c r="E24" s="4" t="s">
        <v>65</v>
      </c>
      <c r="F24" s="15">
        <f>G24/$G$29</f>
        <v>0.25</v>
      </c>
      <c r="G24" s="17">
        <v>5</v>
      </c>
      <c r="H24" s="15">
        <f>G24*F24</f>
        <v>1.25</v>
      </c>
      <c r="U24" s="4" t="s">
        <v>20</v>
      </c>
      <c r="V24" s="5">
        <v>4</v>
      </c>
      <c r="W24" s="18">
        <v>3</v>
      </c>
      <c r="X24" s="18">
        <v>4</v>
      </c>
      <c r="Y24" s="18">
        <f t="shared" ref="Y24:Y26" si="3">AVERAGE(V24:X24)</f>
        <v>3.6666666666666665</v>
      </c>
      <c r="Z24" s="1">
        <f t="shared" ref="Z24:Z26" si="4">SUM(V24:X24)</f>
        <v>11</v>
      </c>
    </row>
    <row r="25" spans="5:26" ht="31.5" x14ac:dyDescent="0.25">
      <c r="E25" s="4" t="s">
        <v>19</v>
      </c>
      <c r="F25" s="15">
        <f>G25/$G$29</f>
        <v>0.25</v>
      </c>
      <c r="G25" s="17">
        <v>5</v>
      </c>
      <c r="H25" s="15">
        <f t="shared" ref="H25:H27" si="5">G25*F25</f>
        <v>1.25</v>
      </c>
      <c r="U25" s="4" t="s">
        <v>23</v>
      </c>
      <c r="V25" s="5">
        <v>3</v>
      </c>
      <c r="W25" s="18">
        <v>3</v>
      </c>
      <c r="X25" s="18">
        <v>4</v>
      </c>
      <c r="Y25" s="18">
        <f t="shared" si="3"/>
        <v>3.3333333333333335</v>
      </c>
      <c r="Z25" s="1">
        <f t="shared" si="4"/>
        <v>10</v>
      </c>
    </row>
    <row r="26" spans="5:26" ht="78.75" x14ac:dyDescent="0.25">
      <c r="E26" s="4" t="s">
        <v>22</v>
      </c>
      <c r="F26" s="15">
        <f>G26/$G$29</f>
        <v>0.25</v>
      </c>
      <c r="G26" s="17">
        <v>5</v>
      </c>
      <c r="H26" s="15">
        <f t="shared" si="5"/>
        <v>1.25</v>
      </c>
      <c r="L26" s="1">
        <v>-1</v>
      </c>
      <c r="M26" s="1">
        <v>-1</v>
      </c>
      <c r="U26" s="5" t="s">
        <v>66</v>
      </c>
      <c r="V26" s="5">
        <v>3</v>
      </c>
      <c r="W26" s="18">
        <v>3</v>
      </c>
      <c r="X26" s="18">
        <v>3</v>
      </c>
      <c r="Y26" s="18">
        <f t="shared" si="3"/>
        <v>3</v>
      </c>
      <c r="Z26" s="1">
        <f t="shared" si="4"/>
        <v>9</v>
      </c>
    </row>
    <row r="27" spans="5:26" ht="47.25" x14ac:dyDescent="0.25">
      <c r="E27" s="4" t="s">
        <v>21</v>
      </c>
      <c r="F27" s="15">
        <f>G27/$G$29</f>
        <v>0.25</v>
      </c>
      <c r="G27" s="17">
        <v>5</v>
      </c>
      <c r="H27" s="15">
        <f t="shared" si="5"/>
        <v>1.25</v>
      </c>
      <c r="I27" s="1" t="s">
        <v>43</v>
      </c>
      <c r="J27" s="1">
        <f>(H43-H49)/2</f>
        <v>7.9365079365079527E-2</v>
      </c>
      <c r="L27" s="1">
        <v>0</v>
      </c>
      <c r="M27" s="1">
        <v>0</v>
      </c>
      <c r="U27" s="39" t="s">
        <v>36</v>
      </c>
      <c r="V27" s="39"/>
      <c r="W27" s="18"/>
      <c r="X27" s="18"/>
      <c r="Y27" s="18"/>
    </row>
    <row r="28" spans="5:26" x14ac:dyDescent="0.25">
      <c r="E28" s="25" t="s">
        <v>36</v>
      </c>
      <c r="F28" s="17">
        <f t="shared" ref="F28" si="6">SUM(F24:F27)</f>
        <v>1</v>
      </c>
      <c r="G28" s="17">
        <f>SUM(G24:G27)</f>
        <v>20</v>
      </c>
      <c r="H28" s="15">
        <f>SUM(H24:H27)</f>
        <v>5</v>
      </c>
      <c r="J28" s="1">
        <v>0</v>
      </c>
      <c r="L28" s="1">
        <v>0.05</v>
      </c>
      <c r="M28" s="1">
        <v>0.7</v>
      </c>
      <c r="V28" s="1">
        <f>SUM(V23:V26)</f>
        <v>13</v>
      </c>
    </row>
    <row r="29" spans="5:26" x14ac:dyDescent="0.25">
      <c r="E29" s="10"/>
      <c r="F29" s="24">
        <f>SUM(F24:F27)</f>
        <v>1</v>
      </c>
      <c r="G29" s="24">
        <f>SUM(G24:G27)</f>
        <v>20</v>
      </c>
      <c r="I29" s="1" t="s">
        <v>42</v>
      </c>
      <c r="J29" s="16">
        <f>(H28-H36)/2</f>
        <v>0.71428571428571441</v>
      </c>
      <c r="L29" s="1">
        <v>1</v>
      </c>
      <c r="M29" s="1">
        <v>1</v>
      </c>
      <c r="V29" s="1" t="s">
        <v>0</v>
      </c>
      <c r="W29" s="1" t="s">
        <v>1</v>
      </c>
      <c r="X29" s="1" t="s">
        <v>46</v>
      </c>
    </row>
    <row r="30" spans="5:26" x14ac:dyDescent="0.25">
      <c r="E30" s="10"/>
      <c r="I30" s="1" t="s">
        <v>44</v>
      </c>
      <c r="J30" s="16">
        <f>(H43-H49)/2</f>
        <v>7.9365079365079527E-2</v>
      </c>
      <c r="U30" s="8" t="s">
        <v>34</v>
      </c>
      <c r="V30" s="7" t="s">
        <v>30</v>
      </c>
      <c r="W30" s="7" t="s">
        <v>30</v>
      </c>
      <c r="X30" s="7" t="s">
        <v>30</v>
      </c>
      <c r="Y30" s="19" t="s">
        <v>47</v>
      </c>
    </row>
    <row r="31" spans="5:26" ht="31.5" x14ac:dyDescent="0.25">
      <c r="E31" s="8" t="s">
        <v>33</v>
      </c>
      <c r="F31" s="7" t="s">
        <v>29</v>
      </c>
      <c r="G31" s="7" t="s">
        <v>30</v>
      </c>
      <c r="H31" s="7" t="s">
        <v>31</v>
      </c>
      <c r="U31" s="5" t="s">
        <v>48</v>
      </c>
      <c r="V31" s="5">
        <v>5</v>
      </c>
      <c r="W31" s="18">
        <v>5</v>
      </c>
      <c r="X31" s="18">
        <v>5</v>
      </c>
      <c r="Y31" s="18">
        <f>AVERAGE(V31:X31)</f>
        <v>5</v>
      </c>
      <c r="Z31" s="1">
        <f>SUM(V31:X31)</f>
        <v>15</v>
      </c>
    </row>
    <row r="32" spans="5:26" ht="47.25" x14ac:dyDescent="0.25">
      <c r="E32" s="4" t="s">
        <v>17</v>
      </c>
      <c r="F32" s="15">
        <f>G32/$G$37</f>
        <v>0.2857142857142857</v>
      </c>
      <c r="G32" s="17">
        <v>4</v>
      </c>
      <c r="H32" s="15">
        <f>G32*F32</f>
        <v>1.1428571428571428</v>
      </c>
      <c r="U32" s="5" t="s">
        <v>24</v>
      </c>
      <c r="V32" s="5">
        <v>5</v>
      </c>
      <c r="W32" s="18">
        <v>5</v>
      </c>
      <c r="X32" s="18">
        <v>5</v>
      </c>
      <c r="Y32" s="18">
        <f t="shared" ref="Y32:Y33" si="7">AVERAGE(V32:X32)</f>
        <v>5</v>
      </c>
      <c r="Z32" s="1">
        <f t="shared" ref="Z32:Z33" si="8">SUM(V32:X32)</f>
        <v>15</v>
      </c>
    </row>
    <row r="33" spans="5:26" ht="63" x14ac:dyDescent="0.25">
      <c r="E33" s="4" t="s">
        <v>20</v>
      </c>
      <c r="F33" s="15">
        <f>G33/$G$37</f>
        <v>0.2857142857142857</v>
      </c>
      <c r="G33" s="17">
        <v>4</v>
      </c>
      <c r="H33" s="15">
        <f t="shared" ref="H33:H35" si="9">G33*F33</f>
        <v>1.1428571428571428</v>
      </c>
      <c r="U33" s="5" t="s">
        <v>28</v>
      </c>
      <c r="V33" s="5">
        <v>5</v>
      </c>
      <c r="W33" s="18">
        <v>4</v>
      </c>
      <c r="X33" s="18">
        <v>4</v>
      </c>
      <c r="Y33" s="18">
        <f t="shared" si="7"/>
        <v>4.333333333333333</v>
      </c>
      <c r="Z33" s="1">
        <f t="shared" si="8"/>
        <v>13</v>
      </c>
    </row>
    <row r="34" spans="5:26" ht="31.5" x14ac:dyDescent="0.25">
      <c r="E34" s="4" t="s">
        <v>23</v>
      </c>
      <c r="F34" s="15">
        <f>G34/$G$37</f>
        <v>0.21428571428571427</v>
      </c>
      <c r="G34" s="17">
        <v>3</v>
      </c>
      <c r="H34" s="15">
        <f t="shared" si="9"/>
        <v>0.64285714285714279</v>
      </c>
      <c r="U34" s="39" t="s">
        <v>36</v>
      </c>
      <c r="V34" s="39"/>
      <c r="W34" s="18"/>
      <c r="X34" s="18"/>
      <c r="Y34" s="18"/>
    </row>
    <row r="35" spans="5:26" ht="63" x14ac:dyDescent="0.25">
      <c r="E35" s="5" t="s">
        <v>66</v>
      </c>
      <c r="F35" s="15">
        <f>G35/$G$37</f>
        <v>0.21428571428571427</v>
      </c>
      <c r="G35" s="17">
        <v>3</v>
      </c>
      <c r="H35" s="15">
        <f t="shared" si="9"/>
        <v>0.64285714285714279</v>
      </c>
      <c r="V35" s="1">
        <f>SUM(V31:V33)</f>
        <v>15</v>
      </c>
    </row>
    <row r="36" spans="5:26" x14ac:dyDescent="0.25">
      <c r="E36" s="26" t="s">
        <v>36</v>
      </c>
      <c r="F36" s="17">
        <f t="shared" ref="F36:G36" si="10">SUM(F32:F35)</f>
        <v>1</v>
      </c>
      <c r="G36" s="17">
        <f t="shared" si="10"/>
        <v>14</v>
      </c>
      <c r="H36" s="15">
        <f>SUM(H32:H35)</f>
        <v>3.5714285714285712</v>
      </c>
      <c r="V36" s="1" t="s">
        <v>0</v>
      </c>
      <c r="W36" s="1" t="s">
        <v>1</v>
      </c>
      <c r="X36" s="1" t="s">
        <v>46</v>
      </c>
    </row>
    <row r="37" spans="5:26" x14ac:dyDescent="0.25">
      <c r="E37" s="1"/>
      <c r="F37" s="1">
        <f>SUM(F32:F35)</f>
        <v>1</v>
      </c>
      <c r="G37" s="1">
        <f>SUM(G32:G35)</f>
        <v>14</v>
      </c>
      <c r="H37" s="1"/>
      <c r="U37" s="8" t="s">
        <v>35</v>
      </c>
      <c r="V37" s="7" t="s">
        <v>30</v>
      </c>
      <c r="W37" s="7" t="s">
        <v>30</v>
      </c>
      <c r="X37" s="7" t="s">
        <v>30</v>
      </c>
      <c r="Y37" s="19" t="s">
        <v>47</v>
      </c>
    </row>
    <row r="38" spans="5:26" ht="47.25" x14ac:dyDescent="0.25">
      <c r="E38" s="1"/>
      <c r="F38" s="1"/>
      <c r="G38" s="1"/>
      <c r="H38" s="1"/>
      <c r="U38" s="5" t="s">
        <v>25</v>
      </c>
      <c r="V38" s="5">
        <v>4</v>
      </c>
      <c r="W38" s="18">
        <v>4</v>
      </c>
      <c r="X38" s="18">
        <v>5</v>
      </c>
      <c r="Y38" s="18">
        <f>AVERAGE(V38:X38)</f>
        <v>4.333333333333333</v>
      </c>
      <c r="Z38" s="1">
        <f>SUM(V38:X38)</f>
        <v>13</v>
      </c>
    </row>
    <row r="39" spans="5:26" ht="47.25" x14ac:dyDescent="0.25">
      <c r="E39" s="11" t="s">
        <v>34</v>
      </c>
      <c r="F39" s="7" t="s">
        <v>29</v>
      </c>
      <c r="G39" s="7" t="s">
        <v>30</v>
      </c>
      <c r="H39" s="7" t="s">
        <v>31</v>
      </c>
      <c r="U39" s="5" t="s">
        <v>27</v>
      </c>
      <c r="V39" s="5">
        <v>5</v>
      </c>
      <c r="W39" s="18">
        <v>5</v>
      </c>
      <c r="X39" s="18">
        <v>5</v>
      </c>
      <c r="Y39" s="18">
        <f>AVERAGE(V39:X39)</f>
        <v>5</v>
      </c>
      <c r="Z39" s="1">
        <f>SUM(V39:X39)</f>
        <v>15</v>
      </c>
    </row>
    <row r="40" spans="5:26" ht="31.5" x14ac:dyDescent="0.25">
      <c r="E40" s="5" t="s">
        <v>49</v>
      </c>
      <c r="F40" s="15">
        <f>G40/$G$44</f>
        <v>0.35714285714285715</v>
      </c>
      <c r="G40" s="5">
        <v>5</v>
      </c>
      <c r="H40" s="15">
        <f>G40*F40</f>
        <v>1.7857142857142858</v>
      </c>
      <c r="U40" s="39" t="s">
        <v>36</v>
      </c>
      <c r="V40" s="39"/>
      <c r="W40" s="18"/>
      <c r="X40" s="18"/>
      <c r="Y40" s="18"/>
    </row>
    <row r="41" spans="5:26" ht="31.5" x14ac:dyDescent="0.25">
      <c r="E41" s="5" t="s">
        <v>24</v>
      </c>
      <c r="F41" s="15">
        <f>G41/$G$44</f>
        <v>0.35714285714285715</v>
      </c>
      <c r="G41" s="5">
        <v>5</v>
      </c>
      <c r="H41" s="15">
        <f t="shared" ref="H41:H42" si="11">G41*F41</f>
        <v>1.7857142857142858</v>
      </c>
      <c r="U41" s="6"/>
      <c r="V41" s="6">
        <f>SUM(V38:V39)</f>
        <v>9</v>
      </c>
    </row>
    <row r="42" spans="5:26" ht="63" x14ac:dyDescent="0.25">
      <c r="E42" s="5" t="s">
        <v>28</v>
      </c>
      <c r="F42" s="15">
        <f t="shared" ref="F42" si="12">G42/$G$44</f>
        <v>0.2857142857142857</v>
      </c>
      <c r="G42" s="17">
        <v>4</v>
      </c>
      <c r="H42" s="15">
        <f t="shared" si="11"/>
        <v>1.1428571428571428</v>
      </c>
    </row>
    <row r="43" spans="5:26" x14ac:dyDescent="0.25">
      <c r="E43" s="26" t="s">
        <v>36</v>
      </c>
      <c r="F43" s="17">
        <f t="shared" ref="F43:G43" si="13">SUM(F40:F42)</f>
        <v>1</v>
      </c>
      <c r="G43" s="17">
        <f t="shared" si="13"/>
        <v>14</v>
      </c>
      <c r="H43" s="15">
        <f>SUM(H40:H42)</f>
        <v>4.7142857142857144</v>
      </c>
    </row>
    <row r="44" spans="5:26" x14ac:dyDescent="0.25">
      <c r="E44" s="1"/>
      <c r="F44" s="1">
        <f>SUM(F40:F42)</f>
        <v>1</v>
      </c>
      <c r="G44" s="1">
        <f>SUM(G40:G42)</f>
        <v>14</v>
      </c>
      <c r="H44" s="1"/>
    </row>
    <row r="45" spans="5:26" x14ac:dyDescent="0.25">
      <c r="E45" s="1"/>
      <c r="F45" s="1"/>
      <c r="G45" s="1"/>
      <c r="H45" s="1"/>
    </row>
    <row r="46" spans="5:26" x14ac:dyDescent="0.25">
      <c r="E46" s="11" t="s">
        <v>35</v>
      </c>
      <c r="F46" s="7" t="s">
        <v>29</v>
      </c>
      <c r="G46" s="7" t="s">
        <v>30</v>
      </c>
      <c r="H46" s="7" t="s">
        <v>31</v>
      </c>
    </row>
    <row r="47" spans="5:26" ht="63" x14ac:dyDescent="0.25">
      <c r="E47" s="5" t="s">
        <v>25</v>
      </c>
      <c r="F47" s="15">
        <f>G47/$G$50</f>
        <v>0.44444444444444442</v>
      </c>
      <c r="G47" s="17">
        <v>4</v>
      </c>
      <c r="H47" s="15">
        <f>G47*F47</f>
        <v>1.7777777777777777</v>
      </c>
    </row>
    <row r="48" spans="5:26" ht="47.25" x14ac:dyDescent="0.25">
      <c r="E48" s="5" t="s">
        <v>27</v>
      </c>
      <c r="F48" s="15">
        <f>G48/$G$50</f>
        <v>0.55555555555555558</v>
      </c>
      <c r="G48" s="17">
        <v>5</v>
      </c>
      <c r="H48" s="15">
        <f>G48*F48</f>
        <v>2.7777777777777777</v>
      </c>
      <c r="K48" s="16">
        <f>13*100%/(28)</f>
        <v>0.4642857142857143</v>
      </c>
    </row>
    <row r="49" spans="5:8" x14ac:dyDescent="0.25">
      <c r="E49" s="26" t="s">
        <v>36</v>
      </c>
      <c r="F49" s="17">
        <f>SUM(F47:F48)</f>
        <v>1</v>
      </c>
      <c r="G49" s="17">
        <f t="shared" ref="G49" si="14">SUM(G47:G48)</f>
        <v>9</v>
      </c>
      <c r="H49" s="15">
        <f>SUM(H47:H48)</f>
        <v>4.5555555555555554</v>
      </c>
    </row>
    <row r="50" spans="5:8" x14ac:dyDescent="0.25">
      <c r="F50" s="6">
        <f>SUM(F47:F48)</f>
        <v>1</v>
      </c>
      <c r="G50" s="6">
        <f>SUM(G47:G48)</f>
        <v>9</v>
      </c>
      <c r="H50" s="6">
        <f>SUM(H47:H48)</f>
        <v>4.5555555555555554</v>
      </c>
    </row>
    <row r="54" spans="5:8" x14ac:dyDescent="0.25">
      <c r="E54" s="37" t="s">
        <v>70</v>
      </c>
      <c r="F54" s="12" t="s">
        <v>32</v>
      </c>
      <c r="G54" s="12" t="s">
        <v>33</v>
      </c>
    </row>
    <row r="55" spans="5:8" ht="47.25" x14ac:dyDescent="0.25">
      <c r="E55" s="38"/>
      <c r="F55" s="4" t="s">
        <v>65</v>
      </c>
      <c r="G55" s="4" t="s">
        <v>17</v>
      </c>
    </row>
    <row r="56" spans="5:8" ht="47.25" x14ac:dyDescent="0.25">
      <c r="E56" s="38"/>
      <c r="F56" s="4" t="s">
        <v>19</v>
      </c>
      <c r="G56" s="4" t="s">
        <v>20</v>
      </c>
    </row>
    <row r="57" spans="5:8" ht="78.75" x14ac:dyDescent="0.25">
      <c r="E57" s="38"/>
      <c r="F57" s="4" t="s">
        <v>22</v>
      </c>
      <c r="G57" s="4" t="s">
        <v>23</v>
      </c>
    </row>
    <row r="58" spans="5:8" ht="63" x14ac:dyDescent="0.25">
      <c r="E58" s="38"/>
      <c r="F58" s="4" t="s">
        <v>21</v>
      </c>
      <c r="G58" s="5" t="s">
        <v>66</v>
      </c>
    </row>
    <row r="59" spans="5:8" x14ac:dyDescent="0.25">
      <c r="E59" s="12" t="s">
        <v>34</v>
      </c>
      <c r="F59" s="14" t="s">
        <v>37</v>
      </c>
      <c r="G59" s="14" t="s">
        <v>39</v>
      </c>
    </row>
    <row r="60" spans="5:8" ht="94.5" customHeight="1" x14ac:dyDescent="0.25">
      <c r="E60" s="13" t="s">
        <v>26</v>
      </c>
      <c r="F60" s="34" t="s">
        <v>68</v>
      </c>
      <c r="G60" s="34" t="s">
        <v>67</v>
      </c>
    </row>
    <row r="61" spans="5:8" ht="47.25" customHeight="1" x14ac:dyDescent="0.25">
      <c r="E61" s="13" t="s">
        <v>24</v>
      </c>
      <c r="F61" s="35"/>
      <c r="G61" s="35"/>
    </row>
    <row r="62" spans="5:8" ht="63" x14ac:dyDescent="0.25">
      <c r="E62" s="13" t="s">
        <v>28</v>
      </c>
      <c r="F62" s="36"/>
      <c r="G62" s="36"/>
    </row>
    <row r="63" spans="5:8" x14ac:dyDescent="0.25">
      <c r="E63" s="12" t="s">
        <v>35</v>
      </c>
      <c r="F63" s="14" t="s">
        <v>38</v>
      </c>
      <c r="G63" s="14" t="s">
        <v>40</v>
      </c>
    </row>
    <row r="64" spans="5:8" ht="78.75" customHeight="1" x14ac:dyDescent="0.25">
      <c r="E64" s="13" t="s">
        <v>25</v>
      </c>
      <c r="F64" s="34" t="s">
        <v>69</v>
      </c>
      <c r="G64" s="34" t="s">
        <v>41</v>
      </c>
    </row>
    <row r="65" spans="5:7" ht="47.25" x14ac:dyDescent="0.25">
      <c r="E65" s="13" t="s">
        <v>27</v>
      </c>
      <c r="F65" s="36"/>
      <c r="G65" s="36"/>
    </row>
  </sheetData>
  <mergeCells count="12">
    <mergeCell ref="U19:V19"/>
    <mergeCell ref="U27:V27"/>
    <mergeCell ref="U34:V34"/>
    <mergeCell ref="U40:V40"/>
    <mergeCell ref="E2:F2"/>
    <mergeCell ref="G2:H2"/>
    <mergeCell ref="E22:H22"/>
    <mergeCell ref="F60:F62"/>
    <mergeCell ref="G60:G62"/>
    <mergeCell ref="F64:F65"/>
    <mergeCell ref="G64:G65"/>
    <mergeCell ref="E54:E58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5AE1B-7622-4EDA-BE07-6482F0AED49D}">
  <dimension ref="B2:K32"/>
  <sheetViews>
    <sheetView tabSelected="1" topLeftCell="A5" zoomScale="90" zoomScaleNormal="90" workbookViewId="0">
      <selection activeCell="J11" sqref="J11"/>
    </sheetView>
  </sheetViews>
  <sheetFormatPr defaultRowHeight="15" x14ac:dyDescent="0.25"/>
  <cols>
    <col min="2" max="2" width="30.85546875" customWidth="1"/>
    <col min="7" max="7" width="11.140625" bestFit="1" customWidth="1"/>
    <col min="9" max="9" width="11.140625" bestFit="1" customWidth="1"/>
  </cols>
  <sheetData>
    <row r="2" spans="2:11" ht="15.75" thickBot="1" x14ac:dyDescent="0.3"/>
    <row r="3" spans="2:11" ht="15.75" thickBot="1" x14ac:dyDescent="0.3">
      <c r="B3" s="50" t="s">
        <v>76</v>
      </c>
      <c r="C3" s="52" t="s">
        <v>77</v>
      </c>
      <c r="D3" s="52"/>
      <c r="E3" s="52"/>
      <c r="F3" s="53" t="s">
        <v>78</v>
      </c>
      <c r="G3" s="53" t="s">
        <v>29</v>
      </c>
      <c r="H3" s="50" t="s">
        <v>30</v>
      </c>
      <c r="I3" s="53" t="s">
        <v>31</v>
      </c>
    </row>
    <row r="4" spans="2:11" ht="15.75" thickBot="1" x14ac:dyDescent="0.3">
      <c r="B4" s="51"/>
      <c r="C4" s="42">
        <v>1</v>
      </c>
      <c r="D4" s="42">
        <v>2</v>
      </c>
      <c r="E4" s="42">
        <v>3</v>
      </c>
      <c r="F4" s="54"/>
      <c r="G4" s="54"/>
      <c r="H4" s="51"/>
      <c r="I4" s="54"/>
    </row>
    <row r="5" spans="2:11" ht="26.25" thickBot="1" x14ac:dyDescent="0.3">
      <c r="B5" s="43" t="s">
        <v>65</v>
      </c>
      <c r="C5" s="44">
        <v>5</v>
      </c>
      <c r="D5" s="44">
        <v>4</v>
      </c>
      <c r="E5" s="44">
        <v>5</v>
      </c>
      <c r="F5" s="44">
        <v>14</v>
      </c>
      <c r="G5" s="55">
        <f>F5*100%/($F$9)</f>
        <v>0.2413793103448276</v>
      </c>
      <c r="H5" s="44">
        <v>5</v>
      </c>
      <c r="I5" s="55">
        <f>G5*H5</f>
        <v>1.2068965517241379</v>
      </c>
      <c r="J5">
        <f>H5/H9</f>
        <v>0.25</v>
      </c>
    </row>
    <row r="6" spans="2:11" ht="26.25" thickBot="1" x14ac:dyDescent="0.3">
      <c r="B6" s="45" t="s">
        <v>79</v>
      </c>
      <c r="C6" s="46">
        <v>5</v>
      </c>
      <c r="D6" s="46">
        <v>5</v>
      </c>
      <c r="E6" s="46">
        <v>5</v>
      </c>
      <c r="F6" s="46">
        <v>15</v>
      </c>
      <c r="G6" s="55">
        <f t="shared" ref="G6:G8" si="0">F6*100%/($F$9)</f>
        <v>0.25862068965517243</v>
      </c>
      <c r="H6" s="46">
        <v>5</v>
      </c>
      <c r="I6" s="55">
        <f t="shared" ref="I6:I8" si="1">G6*H6</f>
        <v>1.2931034482758621</v>
      </c>
    </row>
    <row r="7" spans="2:11" ht="51.75" thickBot="1" x14ac:dyDescent="0.3">
      <c r="B7" s="43" t="s">
        <v>80</v>
      </c>
      <c r="C7" s="44">
        <v>5</v>
      </c>
      <c r="D7" s="44">
        <v>4</v>
      </c>
      <c r="E7" s="44">
        <v>5</v>
      </c>
      <c r="F7" s="44">
        <v>14</v>
      </c>
      <c r="G7" s="55">
        <f t="shared" si="0"/>
        <v>0.2413793103448276</v>
      </c>
      <c r="H7" s="44">
        <v>5</v>
      </c>
      <c r="I7" s="55">
        <f t="shared" si="1"/>
        <v>1.2068965517241379</v>
      </c>
    </row>
    <row r="8" spans="2:11" ht="39" thickBot="1" x14ac:dyDescent="0.3">
      <c r="B8" s="47" t="s">
        <v>81</v>
      </c>
      <c r="C8" s="48">
        <v>5</v>
      </c>
      <c r="D8" s="48">
        <v>5</v>
      </c>
      <c r="E8" s="48">
        <v>5</v>
      </c>
      <c r="F8" s="48">
        <v>15</v>
      </c>
      <c r="G8" s="55">
        <f t="shared" si="0"/>
        <v>0.25862068965517243</v>
      </c>
      <c r="H8" s="48">
        <v>5</v>
      </c>
      <c r="I8" s="55">
        <f t="shared" si="1"/>
        <v>1.2931034482758621</v>
      </c>
    </row>
    <row r="9" spans="2:11" ht="15.75" thickBot="1" x14ac:dyDescent="0.3">
      <c r="B9" s="42" t="s">
        <v>36</v>
      </c>
      <c r="C9" s="49"/>
      <c r="D9" s="49"/>
      <c r="E9" s="49"/>
      <c r="F9" s="49">
        <v>58</v>
      </c>
      <c r="G9" s="49">
        <f>SUM(G5:G8)</f>
        <v>1</v>
      </c>
      <c r="H9" s="49">
        <f t="shared" ref="H9:I9" si="2">SUM(H5:H8)</f>
        <v>20</v>
      </c>
      <c r="I9" s="49">
        <f t="shared" si="2"/>
        <v>5</v>
      </c>
      <c r="J9" t="s">
        <v>90</v>
      </c>
      <c r="K9" s="58">
        <f>(I9-I17)/(2)</f>
        <v>0.73170731707317072</v>
      </c>
    </row>
    <row r="10" spans="2:11" ht="15.75" thickBot="1" x14ac:dyDescent="0.3">
      <c r="J10" t="s">
        <v>91</v>
      </c>
      <c r="K10" s="58">
        <f>(I25-I32)/2</f>
        <v>8.0980066445182519E-2</v>
      </c>
    </row>
    <row r="11" spans="2:11" ht="15.75" thickBot="1" x14ac:dyDescent="0.3">
      <c r="B11" s="50" t="s">
        <v>82</v>
      </c>
      <c r="C11" s="52" t="s">
        <v>77</v>
      </c>
      <c r="D11" s="52"/>
      <c r="E11" s="52"/>
      <c r="F11" s="53" t="s">
        <v>36</v>
      </c>
      <c r="G11" s="53" t="s">
        <v>29</v>
      </c>
      <c r="H11" s="50" t="s">
        <v>30</v>
      </c>
      <c r="I11" s="53" t="s">
        <v>31</v>
      </c>
    </row>
    <row r="12" spans="2:11" ht="15.75" thickBot="1" x14ac:dyDescent="0.3">
      <c r="B12" s="51"/>
      <c r="C12" s="42">
        <v>1</v>
      </c>
      <c r="D12" s="42">
        <v>2</v>
      </c>
      <c r="E12" s="42">
        <v>3</v>
      </c>
      <c r="F12" s="54"/>
      <c r="G12" s="54"/>
      <c r="H12" s="51"/>
      <c r="I12" s="54"/>
    </row>
    <row r="13" spans="2:11" ht="38.25" x14ac:dyDescent="0.25">
      <c r="B13" s="43" t="s">
        <v>83</v>
      </c>
      <c r="C13" s="44">
        <v>3</v>
      </c>
      <c r="D13" s="44">
        <v>4</v>
      </c>
      <c r="E13" s="44">
        <v>4</v>
      </c>
      <c r="F13" s="44">
        <v>11</v>
      </c>
      <c r="G13" s="55">
        <f>F13*100%/($F$17)</f>
        <v>0.26829268292682928</v>
      </c>
      <c r="H13" s="44">
        <v>4</v>
      </c>
      <c r="I13" s="55">
        <f>G13*H13</f>
        <v>1.0731707317073171</v>
      </c>
    </row>
    <row r="14" spans="2:11" ht="25.5" x14ac:dyDescent="0.25">
      <c r="B14" s="43" t="s">
        <v>84</v>
      </c>
      <c r="C14" s="44">
        <v>4</v>
      </c>
      <c r="D14" s="44">
        <v>3</v>
      </c>
      <c r="E14" s="44">
        <v>4</v>
      </c>
      <c r="F14" s="44">
        <v>11</v>
      </c>
      <c r="G14" s="55">
        <f t="shared" ref="G14:G16" si="3">F14*100%/($F$17)</f>
        <v>0.26829268292682928</v>
      </c>
      <c r="H14" s="44">
        <v>4</v>
      </c>
      <c r="I14" s="55">
        <f t="shared" ref="I14:I16" si="4">G14*H14</f>
        <v>1.0731707317073171</v>
      </c>
    </row>
    <row r="15" spans="2:11" ht="25.5" x14ac:dyDescent="0.25">
      <c r="B15" s="43" t="s">
        <v>23</v>
      </c>
      <c r="C15" s="44">
        <v>3</v>
      </c>
      <c r="D15" s="44">
        <v>3</v>
      </c>
      <c r="E15" s="44">
        <v>4</v>
      </c>
      <c r="F15" s="44">
        <v>10</v>
      </c>
      <c r="G15" s="55">
        <f t="shared" si="3"/>
        <v>0.24390243902439024</v>
      </c>
      <c r="H15" s="44">
        <v>3</v>
      </c>
      <c r="I15" s="55">
        <f t="shared" si="4"/>
        <v>0.73170731707317072</v>
      </c>
    </row>
    <row r="16" spans="2:11" ht="39" thickBot="1" x14ac:dyDescent="0.3">
      <c r="B16" s="56" t="s">
        <v>85</v>
      </c>
      <c r="C16" s="49">
        <v>3</v>
      </c>
      <c r="D16" s="49">
        <v>3</v>
      </c>
      <c r="E16" s="49">
        <v>3</v>
      </c>
      <c r="F16" s="49">
        <v>9</v>
      </c>
      <c r="G16" s="55">
        <f t="shared" si="3"/>
        <v>0.21951219512195122</v>
      </c>
      <c r="H16" s="49">
        <v>3</v>
      </c>
      <c r="I16" s="55">
        <f t="shared" si="4"/>
        <v>0.65853658536585369</v>
      </c>
    </row>
    <row r="17" spans="2:9" ht="15.75" thickBot="1" x14ac:dyDescent="0.3">
      <c r="B17" s="42" t="s">
        <v>36</v>
      </c>
      <c r="C17" s="49"/>
      <c r="D17" s="49"/>
      <c r="E17" s="49"/>
      <c r="F17" s="49">
        <f>SUM(F13:F16)</f>
        <v>41</v>
      </c>
      <c r="G17" s="49">
        <f t="shared" ref="G17:I17" si="5">SUM(G13:G16)</f>
        <v>1</v>
      </c>
      <c r="H17" s="49">
        <f t="shared" si="5"/>
        <v>14</v>
      </c>
      <c r="I17" s="57">
        <f t="shared" si="5"/>
        <v>3.5365853658536586</v>
      </c>
    </row>
    <row r="19" spans="2:9" ht="15.75" thickBot="1" x14ac:dyDescent="0.3"/>
    <row r="20" spans="2:9" ht="15.75" thickBot="1" x14ac:dyDescent="0.3">
      <c r="B20" s="50" t="s">
        <v>86</v>
      </c>
      <c r="C20" s="52" t="s">
        <v>77</v>
      </c>
      <c r="D20" s="52"/>
      <c r="E20" s="52"/>
      <c r="F20" s="53" t="s">
        <v>78</v>
      </c>
      <c r="G20" s="53" t="s">
        <v>29</v>
      </c>
      <c r="H20" s="50" t="s">
        <v>30</v>
      </c>
      <c r="I20" s="53" t="s">
        <v>31</v>
      </c>
    </row>
    <row r="21" spans="2:9" ht="15.75" thickBot="1" x14ac:dyDescent="0.3">
      <c r="B21" s="51"/>
      <c r="C21" s="42">
        <v>1</v>
      </c>
      <c r="D21" s="42">
        <v>2</v>
      </c>
      <c r="E21" s="42">
        <v>3</v>
      </c>
      <c r="F21" s="54"/>
      <c r="G21" s="54"/>
      <c r="H21" s="51"/>
      <c r="I21" s="54"/>
    </row>
    <row r="22" spans="2:9" ht="25.5" x14ac:dyDescent="0.25">
      <c r="B22" s="43" t="s">
        <v>87</v>
      </c>
      <c r="C22" s="44">
        <v>5</v>
      </c>
      <c r="D22" s="44">
        <v>5</v>
      </c>
      <c r="E22" s="44">
        <v>5</v>
      </c>
      <c r="F22" s="44">
        <v>15</v>
      </c>
      <c r="G22" s="55">
        <f>(F22*100%)/($F$25)</f>
        <v>0.34883720930232559</v>
      </c>
      <c r="H22" s="44">
        <v>5</v>
      </c>
      <c r="I22" s="55">
        <f>G22*H22</f>
        <v>1.7441860465116279</v>
      </c>
    </row>
    <row r="23" spans="2:9" ht="25.5" x14ac:dyDescent="0.25">
      <c r="B23" s="43" t="s">
        <v>24</v>
      </c>
      <c r="C23" s="44">
        <v>5</v>
      </c>
      <c r="D23" s="44">
        <v>5</v>
      </c>
      <c r="E23" s="44">
        <v>5</v>
      </c>
      <c r="F23" s="44">
        <v>15</v>
      </c>
      <c r="G23" s="55">
        <f t="shared" ref="G23:G24" si="6">(F23*100%)/($F$25)</f>
        <v>0.34883720930232559</v>
      </c>
      <c r="H23" s="44">
        <v>5</v>
      </c>
      <c r="I23" s="55">
        <f t="shared" ref="I23:I24" si="7">G23*H23</f>
        <v>1.7441860465116279</v>
      </c>
    </row>
    <row r="24" spans="2:9" ht="39" thickBot="1" x14ac:dyDescent="0.3">
      <c r="B24" s="56" t="s">
        <v>88</v>
      </c>
      <c r="C24" s="49">
        <v>5</v>
      </c>
      <c r="D24" s="49">
        <v>4</v>
      </c>
      <c r="E24" s="49">
        <v>4</v>
      </c>
      <c r="F24" s="49">
        <v>13</v>
      </c>
      <c r="G24" s="55">
        <f t="shared" si="6"/>
        <v>0.30232558139534882</v>
      </c>
      <c r="H24" s="49">
        <v>4</v>
      </c>
      <c r="I24" s="55">
        <f t="shared" si="7"/>
        <v>1.2093023255813953</v>
      </c>
    </row>
    <row r="25" spans="2:9" ht="15.75" thickBot="1" x14ac:dyDescent="0.3">
      <c r="B25" s="42" t="s">
        <v>36</v>
      </c>
      <c r="C25" s="49"/>
      <c r="D25" s="49"/>
      <c r="E25" s="49"/>
      <c r="F25" s="49">
        <f>SUM(F22:F24)</f>
        <v>43</v>
      </c>
      <c r="G25" s="49">
        <f t="shared" ref="G25:I25" si="8">SUM(G22:G24)</f>
        <v>1</v>
      </c>
      <c r="H25" s="49">
        <f t="shared" si="8"/>
        <v>14</v>
      </c>
      <c r="I25" s="57">
        <f t="shared" si="8"/>
        <v>4.6976744186046506</v>
      </c>
    </row>
    <row r="27" spans="2:9" ht="15.75" thickBot="1" x14ac:dyDescent="0.3"/>
    <row r="28" spans="2:9" ht="15.75" thickBot="1" x14ac:dyDescent="0.3">
      <c r="B28" s="50" t="s">
        <v>89</v>
      </c>
      <c r="C28" s="52" t="s">
        <v>77</v>
      </c>
      <c r="D28" s="52"/>
      <c r="E28" s="52"/>
      <c r="F28" s="53" t="s">
        <v>78</v>
      </c>
      <c r="G28" s="53" t="s">
        <v>29</v>
      </c>
      <c r="H28" s="50" t="s">
        <v>30</v>
      </c>
      <c r="I28" s="53" t="s">
        <v>31</v>
      </c>
    </row>
    <row r="29" spans="2:9" ht="15.75" thickBot="1" x14ac:dyDescent="0.3">
      <c r="B29" s="51"/>
      <c r="C29" s="42">
        <v>1</v>
      </c>
      <c r="D29" s="42">
        <v>2</v>
      </c>
      <c r="E29" s="42">
        <v>3</v>
      </c>
      <c r="F29" s="54"/>
      <c r="G29" s="54"/>
      <c r="H29" s="51"/>
      <c r="I29" s="54"/>
    </row>
    <row r="30" spans="2:9" ht="38.25" x14ac:dyDescent="0.25">
      <c r="B30" s="43" t="s">
        <v>25</v>
      </c>
      <c r="C30" s="44">
        <v>4</v>
      </c>
      <c r="D30" s="44">
        <v>4</v>
      </c>
      <c r="E30" s="44">
        <v>5</v>
      </c>
      <c r="F30" s="44">
        <v>13</v>
      </c>
      <c r="G30" s="55">
        <f>F30*100%/($F$32)</f>
        <v>0.4642857142857143</v>
      </c>
      <c r="H30" s="44">
        <v>4</v>
      </c>
      <c r="I30" s="55">
        <f>G30*H30</f>
        <v>1.8571428571428572</v>
      </c>
    </row>
    <row r="31" spans="2:9" ht="26.25" thickBot="1" x14ac:dyDescent="0.3">
      <c r="B31" s="56" t="s">
        <v>27</v>
      </c>
      <c r="C31" s="49">
        <v>5</v>
      </c>
      <c r="D31" s="49">
        <v>5</v>
      </c>
      <c r="E31" s="49">
        <v>5</v>
      </c>
      <c r="F31" s="49">
        <v>15</v>
      </c>
      <c r="G31" s="55">
        <f>F31*100%/($F$32)</f>
        <v>0.5357142857142857</v>
      </c>
      <c r="H31" s="49">
        <v>5</v>
      </c>
      <c r="I31" s="55">
        <f>G31*H31</f>
        <v>2.6785714285714284</v>
      </c>
    </row>
    <row r="32" spans="2:9" ht="15.75" thickBot="1" x14ac:dyDescent="0.3">
      <c r="B32" s="42" t="s">
        <v>36</v>
      </c>
      <c r="C32" s="49"/>
      <c r="D32" s="49"/>
      <c r="E32" s="49"/>
      <c r="F32" s="49">
        <f>SUM(F30:F31)</f>
        <v>28</v>
      </c>
      <c r="G32" s="49">
        <f t="shared" ref="G32:I32" si="9">SUM(G30:G31)</f>
        <v>1</v>
      </c>
      <c r="H32" s="49">
        <f t="shared" si="9"/>
        <v>9</v>
      </c>
      <c r="I32" s="57">
        <f t="shared" si="9"/>
        <v>4.5357142857142856</v>
      </c>
    </row>
  </sheetData>
  <mergeCells count="24">
    <mergeCell ref="B28:B29"/>
    <mergeCell ref="C28:E28"/>
    <mergeCell ref="F28:F29"/>
    <mergeCell ref="G28:G29"/>
    <mergeCell ref="H28:H29"/>
    <mergeCell ref="I28:I29"/>
    <mergeCell ref="B20:B21"/>
    <mergeCell ref="C20:E20"/>
    <mergeCell ref="F20:F21"/>
    <mergeCell ref="G20:G21"/>
    <mergeCell ref="H20:H21"/>
    <mergeCell ref="I20:I21"/>
    <mergeCell ref="B11:B12"/>
    <mergeCell ref="C11:E11"/>
    <mergeCell ref="F11:F12"/>
    <mergeCell ref="G11:G12"/>
    <mergeCell ref="H11:H12"/>
    <mergeCell ref="I11:I12"/>
    <mergeCell ref="B3:B4"/>
    <mergeCell ref="C3:E3"/>
    <mergeCell ref="F3:F4"/>
    <mergeCell ref="G3:G4"/>
    <mergeCell ref="H3:H4"/>
    <mergeCell ref="I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FMEA</vt:lpstr>
      <vt:lpstr>SWOT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Nauval Abil Ihsan</dc:creator>
  <cp:lastModifiedBy>M Nauval Abil Ihsan</cp:lastModifiedBy>
  <dcterms:created xsi:type="dcterms:W3CDTF">2023-10-21T14:24:19Z</dcterms:created>
  <dcterms:modified xsi:type="dcterms:W3CDTF">2024-02-26T07:58:06Z</dcterms:modified>
</cp:coreProperties>
</file>