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1. Levya\"/>
    </mc:Choice>
  </mc:AlternateContent>
  <xr:revisionPtr revIDLastSave="0" documentId="13_ncr:1_{0F340C93-1FF4-4806-9D7C-6EF299574CC8}" xr6:coauthVersionLast="47" xr6:coauthVersionMax="47" xr10:uidLastSave="{00000000-0000-0000-0000-000000000000}"/>
  <bookViews>
    <workbookView xWindow="10245" yWindow="0" windowWidth="10245" windowHeight="10920" activeTab="1" xr2:uid="{7B3D562B-0BDF-42AE-874B-48DE15F1D0EF}"/>
  </bookViews>
  <sheets>
    <sheet name="Hasil Tabulasi" sheetId="2" r:id="rId1"/>
    <sheet name="(Y) Manajemen laba " sheetId="1" r:id="rId2"/>
    <sheet name="(X1) Asimetri Informasi" sheetId="4" r:id="rId3"/>
    <sheet name="(X2) Konservatisme" sheetId="3" r:id="rId4"/>
    <sheet name="(X3) Profitabilitas" sheetId="5" r:id="rId5"/>
    <sheet name="(Z) Kepemilikan Manajerial" sheetId="6" r:id="rId6"/>
    <sheet name="hasil Kriteria Sampel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W4" i="1"/>
  <c r="Y106" i="1"/>
  <c r="AA119" i="1"/>
  <c r="X96" i="1"/>
  <c r="Z96" i="1" s="1"/>
  <c r="X108" i="1"/>
  <c r="Z108" i="1" s="1"/>
  <c r="K136" i="1"/>
  <c r="Y136" i="1" s="1"/>
  <c r="K108" i="1"/>
  <c r="Y108" i="1" s="1"/>
  <c r="K88" i="1"/>
  <c r="Y88" i="1" s="1"/>
  <c r="Q72" i="1"/>
  <c r="AA72" i="1" s="1"/>
  <c r="Q73" i="1"/>
  <c r="AA73" i="1" s="1"/>
  <c r="Q74" i="1"/>
  <c r="AA74" i="1" s="1"/>
  <c r="Q75" i="1"/>
  <c r="AA75" i="1" s="1"/>
  <c r="K72" i="1"/>
  <c r="Y72" i="1" s="1"/>
  <c r="K68" i="1"/>
  <c r="Y68" i="1" s="1"/>
  <c r="K64" i="1"/>
  <c r="Y64" i="1" s="1"/>
  <c r="W5" i="1"/>
  <c r="W6" i="1"/>
  <c r="W7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Q136" i="1"/>
  <c r="AA136" i="1" s="1"/>
  <c r="Q137" i="1"/>
  <c r="AA137" i="1" s="1"/>
  <c r="Q138" i="1"/>
  <c r="AA138" i="1" s="1"/>
  <c r="Q139" i="1"/>
  <c r="AA139" i="1" s="1"/>
  <c r="N136" i="1"/>
  <c r="X136" i="1" s="1"/>
  <c r="Z136" i="1" s="1"/>
  <c r="N137" i="1"/>
  <c r="N138" i="1"/>
  <c r="X138" i="1" s="1"/>
  <c r="Z138" i="1" s="1"/>
  <c r="N139" i="1"/>
  <c r="K134" i="1"/>
  <c r="Y134" i="1" s="1"/>
  <c r="K135" i="1"/>
  <c r="Y135" i="1" s="1"/>
  <c r="K137" i="1"/>
  <c r="Y137" i="1" s="1"/>
  <c r="K138" i="1"/>
  <c r="Y138" i="1" s="1"/>
  <c r="K139" i="1"/>
  <c r="Y139" i="1" s="1"/>
  <c r="J138" i="1"/>
  <c r="H135" i="1"/>
  <c r="J135" i="1" s="1"/>
  <c r="H136" i="1"/>
  <c r="J136" i="1" s="1"/>
  <c r="H137" i="1"/>
  <c r="J137" i="1" s="1"/>
  <c r="H138" i="1"/>
  <c r="H139" i="1"/>
  <c r="J139" i="1" s="1"/>
  <c r="Q132" i="1"/>
  <c r="AA132" i="1" s="1"/>
  <c r="Q133" i="1"/>
  <c r="AA133" i="1" s="1"/>
  <c r="Q134" i="1"/>
  <c r="AA134" i="1" s="1"/>
  <c r="Q135" i="1"/>
  <c r="AA135" i="1" s="1"/>
  <c r="N132" i="1"/>
  <c r="O132" i="1" s="1"/>
  <c r="N133" i="1"/>
  <c r="X133" i="1" s="1"/>
  <c r="Z133" i="1" s="1"/>
  <c r="N134" i="1"/>
  <c r="O134" i="1" s="1"/>
  <c r="N135" i="1"/>
  <c r="O135" i="1" s="1"/>
  <c r="K131" i="1"/>
  <c r="Y131" i="1" s="1"/>
  <c r="K132" i="1"/>
  <c r="Y132" i="1" s="1"/>
  <c r="K133" i="1"/>
  <c r="Y133" i="1" s="1"/>
  <c r="H132" i="1"/>
  <c r="J132" i="1" s="1"/>
  <c r="H133" i="1"/>
  <c r="J133" i="1" s="1"/>
  <c r="H134" i="1"/>
  <c r="J134" i="1" s="1"/>
  <c r="Q127" i="1"/>
  <c r="AA127" i="1" s="1"/>
  <c r="Q128" i="1"/>
  <c r="AA128" i="1" s="1"/>
  <c r="Q129" i="1"/>
  <c r="AA129" i="1" s="1"/>
  <c r="Q130" i="1"/>
  <c r="AA130" i="1" s="1"/>
  <c r="Q131" i="1"/>
  <c r="AA131" i="1" s="1"/>
  <c r="N128" i="1"/>
  <c r="O128" i="1" s="1"/>
  <c r="N129" i="1"/>
  <c r="N130" i="1"/>
  <c r="O130" i="1" s="1"/>
  <c r="N131" i="1"/>
  <c r="O131" i="1" s="1"/>
  <c r="K128" i="1"/>
  <c r="Y128" i="1" s="1"/>
  <c r="K129" i="1"/>
  <c r="Y129" i="1" s="1"/>
  <c r="K130" i="1"/>
  <c r="Y130" i="1" s="1"/>
  <c r="H128" i="1"/>
  <c r="J128" i="1" s="1"/>
  <c r="H129" i="1"/>
  <c r="J129" i="1" s="1"/>
  <c r="H130" i="1"/>
  <c r="J130" i="1" s="1"/>
  <c r="H131" i="1"/>
  <c r="J131" i="1" s="1"/>
  <c r="Q124" i="1"/>
  <c r="AA124" i="1" s="1"/>
  <c r="Q125" i="1"/>
  <c r="AA125" i="1" s="1"/>
  <c r="Q126" i="1"/>
  <c r="AA126" i="1" s="1"/>
  <c r="O126" i="1"/>
  <c r="N125" i="1"/>
  <c r="N126" i="1"/>
  <c r="X126" i="1" s="1"/>
  <c r="Z126" i="1" s="1"/>
  <c r="N127" i="1"/>
  <c r="O127" i="1" s="1"/>
  <c r="N124" i="1"/>
  <c r="O124" i="1" s="1"/>
  <c r="K124" i="1"/>
  <c r="Y124" i="1" s="1"/>
  <c r="K125" i="1"/>
  <c r="Y125" i="1" s="1"/>
  <c r="K126" i="1"/>
  <c r="Y126" i="1" s="1"/>
  <c r="K127" i="1"/>
  <c r="Y127" i="1" s="1"/>
  <c r="H124" i="1"/>
  <c r="J124" i="1" s="1"/>
  <c r="H125" i="1"/>
  <c r="J125" i="1" s="1"/>
  <c r="H126" i="1"/>
  <c r="J126" i="1" s="1"/>
  <c r="H127" i="1"/>
  <c r="J127" i="1" s="1"/>
  <c r="Q119" i="1"/>
  <c r="Q120" i="1"/>
  <c r="AA120" i="1" s="1"/>
  <c r="Q121" i="1"/>
  <c r="AA121" i="1" s="1"/>
  <c r="Q122" i="1"/>
  <c r="AA122" i="1" s="1"/>
  <c r="Q123" i="1"/>
  <c r="AA123" i="1" s="1"/>
  <c r="N120" i="1"/>
  <c r="O120" i="1" s="1"/>
  <c r="N121" i="1"/>
  <c r="N122" i="1"/>
  <c r="O122" i="1" s="1"/>
  <c r="N123" i="1"/>
  <c r="O123" i="1" s="1"/>
  <c r="K123" i="1"/>
  <c r="Y123" i="1" s="1"/>
  <c r="K119" i="1"/>
  <c r="Y119" i="1" s="1"/>
  <c r="K120" i="1"/>
  <c r="Y120" i="1" s="1"/>
  <c r="K121" i="1"/>
  <c r="Y121" i="1" s="1"/>
  <c r="K122" i="1"/>
  <c r="Y122" i="1" s="1"/>
  <c r="J120" i="1"/>
  <c r="H119" i="1"/>
  <c r="J119" i="1" s="1"/>
  <c r="H120" i="1"/>
  <c r="H121" i="1"/>
  <c r="J121" i="1" s="1"/>
  <c r="H122" i="1"/>
  <c r="J122" i="1" s="1"/>
  <c r="H123" i="1"/>
  <c r="J123" i="1" s="1"/>
  <c r="Q116" i="1"/>
  <c r="AA116" i="1" s="1"/>
  <c r="Q117" i="1"/>
  <c r="AA117" i="1" s="1"/>
  <c r="Q118" i="1"/>
  <c r="AA118" i="1" s="1"/>
  <c r="O115" i="1"/>
  <c r="N116" i="1"/>
  <c r="O116" i="1" s="1"/>
  <c r="N117" i="1"/>
  <c r="X117" i="1" s="1"/>
  <c r="Z117" i="1" s="1"/>
  <c r="N118" i="1"/>
  <c r="X118" i="1" s="1"/>
  <c r="Z118" i="1" s="1"/>
  <c r="N119" i="1"/>
  <c r="O119" i="1" s="1"/>
  <c r="K116" i="1"/>
  <c r="Y116" i="1" s="1"/>
  <c r="K117" i="1"/>
  <c r="Y117" i="1" s="1"/>
  <c r="AB117" i="1" s="1"/>
  <c r="K118" i="1"/>
  <c r="Y118" i="1" s="1"/>
  <c r="AB118" i="1" s="1"/>
  <c r="J118" i="1"/>
  <c r="H116" i="1"/>
  <c r="J116" i="1" s="1"/>
  <c r="H117" i="1"/>
  <c r="J117" i="1" s="1"/>
  <c r="AC117" i="1" s="1"/>
  <c r="H118" i="1"/>
  <c r="Q112" i="1"/>
  <c r="AA112" i="1" s="1"/>
  <c r="Q113" i="1"/>
  <c r="AA113" i="1" s="1"/>
  <c r="Q114" i="1"/>
  <c r="AA114" i="1" s="1"/>
  <c r="Q115" i="1"/>
  <c r="AA115" i="1" s="1"/>
  <c r="N113" i="1"/>
  <c r="N114" i="1"/>
  <c r="X114" i="1" s="1"/>
  <c r="Z114" i="1" s="1"/>
  <c r="N115" i="1"/>
  <c r="N112" i="1"/>
  <c r="O112" i="1" s="1"/>
  <c r="K112" i="1"/>
  <c r="Y112" i="1" s="1"/>
  <c r="K113" i="1"/>
  <c r="Y113" i="1" s="1"/>
  <c r="K114" i="1"/>
  <c r="Y114" i="1" s="1"/>
  <c r="K115" i="1"/>
  <c r="Y115" i="1" s="1"/>
  <c r="H112" i="1"/>
  <c r="J112" i="1" s="1"/>
  <c r="H113" i="1"/>
  <c r="J113" i="1" s="1"/>
  <c r="H114" i="1"/>
  <c r="J114" i="1" s="1"/>
  <c r="H115" i="1"/>
  <c r="J115" i="1" s="1"/>
  <c r="Q108" i="1"/>
  <c r="AA108" i="1" s="1"/>
  <c r="Q109" i="1"/>
  <c r="AA109" i="1" s="1"/>
  <c r="Q110" i="1"/>
  <c r="AA110" i="1" s="1"/>
  <c r="Q111" i="1"/>
  <c r="AA111" i="1" s="1"/>
  <c r="N108" i="1"/>
  <c r="O108" i="1" s="1"/>
  <c r="N109" i="1"/>
  <c r="X109" i="1" s="1"/>
  <c r="Z109" i="1" s="1"/>
  <c r="N110" i="1"/>
  <c r="X110" i="1" s="1"/>
  <c r="Z110" i="1" s="1"/>
  <c r="N111" i="1"/>
  <c r="O111" i="1" s="1"/>
  <c r="K109" i="1"/>
  <c r="Y109" i="1" s="1"/>
  <c r="K110" i="1"/>
  <c r="Y110" i="1" s="1"/>
  <c r="K111" i="1"/>
  <c r="Y111" i="1" s="1"/>
  <c r="H108" i="1"/>
  <c r="J108" i="1" s="1"/>
  <c r="H109" i="1"/>
  <c r="J109" i="1" s="1"/>
  <c r="H110" i="1"/>
  <c r="J110" i="1" s="1"/>
  <c r="H111" i="1"/>
  <c r="J111" i="1" s="1"/>
  <c r="Q104" i="1"/>
  <c r="AA104" i="1" s="1"/>
  <c r="Q105" i="1"/>
  <c r="AA105" i="1" s="1"/>
  <c r="Q106" i="1"/>
  <c r="AA106" i="1" s="1"/>
  <c r="Q107" i="1"/>
  <c r="AA107" i="1" s="1"/>
  <c r="N104" i="1"/>
  <c r="X104" i="1" s="1"/>
  <c r="Z104" i="1" s="1"/>
  <c r="N105" i="1"/>
  <c r="N106" i="1"/>
  <c r="X106" i="1" s="1"/>
  <c r="Z106" i="1" s="1"/>
  <c r="N107" i="1"/>
  <c r="K103" i="1"/>
  <c r="Y103" i="1" s="1"/>
  <c r="K104" i="1"/>
  <c r="Y104" i="1" s="1"/>
  <c r="K105" i="1"/>
  <c r="Y105" i="1" s="1"/>
  <c r="K106" i="1"/>
  <c r="K107" i="1"/>
  <c r="Y107" i="1" s="1"/>
  <c r="H104" i="1"/>
  <c r="J104" i="1" s="1"/>
  <c r="H105" i="1"/>
  <c r="J105" i="1" s="1"/>
  <c r="H106" i="1"/>
  <c r="J106" i="1" s="1"/>
  <c r="H107" i="1"/>
  <c r="J107" i="1" s="1"/>
  <c r="Q100" i="1"/>
  <c r="AA100" i="1" s="1"/>
  <c r="Q101" i="1"/>
  <c r="AA101" i="1" s="1"/>
  <c r="Q102" i="1"/>
  <c r="AA102" i="1" s="1"/>
  <c r="Q103" i="1"/>
  <c r="AA103" i="1" s="1"/>
  <c r="O102" i="1"/>
  <c r="N99" i="1"/>
  <c r="X99" i="1" s="1"/>
  <c r="Z99" i="1" s="1"/>
  <c r="N100" i="1"/>
  <c r="O100" i="1" s="1"/>
  <c r="N101" i="1"/>
  <c r="X101" i="1" s="1"/>
  <c r="Z101" i="1" s="1"/>
  <c r="N102" i="1"/>
  <c r="X102" i="1" s="1"/>
  <c r="Z102" i="1" s="1"/>
  <c r="N103" i="1"/>
  <c r="X103" i="1" s="1"/>
  <c r="Z103" i="1" s="1"/>
  <c r="K100" i="1"/>
  <c r="Y100" i="1" s="1"/>
  <c r="K101" i="1"/>
  <c r="Y101" i="1" s="1"/>
  <c r="K102" i="1"/>
  <c r="Y102" i="1" s="1"/>
  <c r="AB102" i="1" s="1"/>
  <c r="H100" i="1"/>
  <c r="J100" i="1" s="1"/>
  <c r="H101" i="1"/>
  <c r="J101" i="1" s="1"/>
  <c r="H102" i="1"/>
  <c r="J102" i="1" s="1"/>
  <c r="AC102" i="1" s="1"/>
  <c r="H103" i="1"/>
  <c r="J103" i="1" s="1"/>
  <c r="Q95" i="1"/>
  <c r="AA95" i="1" s="1"/>
  <c r="Q96" i="1"/>
  <c r="AA96" i="1" s="1"/>
  <c r="Q97" i="1"/>
  <c r="AA97" i="1" s="1"/>
  <c r="Q98" i="1"/>
  <c r="AA98" i="1" s="1"/>
  <c r="Q99" i="1"/>
  <c r="AA99" i="1" s="1"/>
  <c r="O97" i="1"/>
  <c r="N96" i="1"/>
  <c r="O96" i="1" s="1"/>
  <c r="N97" i="1"/>
  <c r="X97" i="1" s="1"/>
  <c r="Z97" i="1" s="1"/>
  <c r="N98" i="1"/>
  <c r="O98" i="1" s="1"/>
  <c r="K96" i="1"/>
  <c r="Y96" i="1" s="1"/>
  <c r="K97" i="1"/>
  <c r="Y97" i="1" s="1"/>
  <c r="K98" i="1"/>
  <c r="Y98" i="1" s="1"/>
  <c r="K99" i="1"/>
  <c r="Y99" i="1" s="1"/>
  <c r="H97" i="1"/>
  <c r="J97" i="1" s="1"/>
  <c r="H98" i="1"/>
  <c r="J98" i="1" s="1"/>
  <c r="H99" i="1"/>
  <c r="J99" i="1" s="1"/>
  <c r="H96" i="1"/>
  <c r="J96" i="1" s="1"/>
  <c r="Q92" i="1"/>
  <c r="AA92" i="1" s="1"/>
  <c r="Q93" i="1"/>
  <c r="AA93" i="1" s="1"/>
  <c r="Q94" i="1"/>
  <c r="AA94" i="1" s="1"/>
  <c r="N92" i="1"/>
  <c r="X92" i="1" s="1"/>
  <c r="Z92" i="1" s="1"/>
  <c r="N93" i="1"/>
  <c r="X93" i="1" s="1"/>
  <c r="Z93" i="1" s="1"/>
  <c r="N94" i="1"/>
  <c r="X94" i="1" s="1"/>
  <c r="Z94" i="1" s="1"/>
  <c r="N95" i="1"/>
  <c r="X95" i="1" s="1"/>
  <c r="Z95" i="1" s="1"/>
  <c r="K92" i="1"/>
  <c r="Y92" i="1" s="1"/>
  <c r="K93" i="1"/>
  <c r="Y93" i="1" s="1"/>
  <c r="AB93" i="1" s="1"/>
  <c r="K94" i="1"/>
  <c r="Y94" i="1" s="1"/>
  <c r="K95" i="1"/>
  <c r="Y95" i="1" s="1"/>
  <c r="H92" i="1"/>
  <c r="J92" i="1" s="1"/>
  <c r="H93" i="1"/>
  <c r="J93" i="1" s="1"/>
  <c r="AC93" i="1" s="1"/>
  <c r="H94" i="1"/>
  <c r="J94" i="1" s="1"/>
  <c r="H95" i="1"/>
  <c r="J95" i="1" s="1"/>
  <c r="Q88" i="1"/>
  <c r="AA88" i="1" s="1"/>
  <c r="Q89" i="1"/>
  <c r="AA89" i="1" s="1"/>
  <c r="Q90" i="1"/>
  <c r="AA90" i="1" s="1"/>
  <c r="Q91" i="1"/>
  <c r="AA91" i="1" s="1"/>
  <c r="N88" i="1"/>
  <c r="O88" i="1" s="1"/>
  <c r="N89" i="1"/>
  <c r="X89" i="1" s="1"/>
  <c r="Z89" i="1" s="1"/>
  <c r="N90" i="1"/>
  <c r="X90" i="1" s="1"/>
  <c r="Z90" i="1" s="1"/>
  <c r="N91" i="1"/>
  <c r="X91" i="1" s="1"/>
  <c r="Z91" i="1" s="1"/>
  <c r="K89" i="1"/>
  <c r="Y89" i="1" s="1"/>
  <c r="K90" i="1"/>
  <c r="Y90" i="1" s="1"/>
  <c r="K91" i="1"/>
  <c r="Y91" i="1" s="1"/>
  <c r="H88" i="1"/>
  <c r="J88" i="1" s="1"/>
  <c r="H89" i="1"/>
  <c r="J89" i="1" s="1"/>
  <c r="H90" i="1"/>
  <c r="J90" i="1" s="1"/>
  <c r="H91" i="1"/>
  <c r="J91" i="1" s="1"/>
  <c r="Q84" i="1"/>
  <c r="AA84" i="1" s="1"/>
  <c r="Q85" i="1"/>
  <c r="AA85" i="1" s="1"/>
  <c r="Q86" i="1"/>
  <c r="AA86" i="1" s="1"/>
  <c r="Q87" i="1"/>
  <c r="AA87" i="1" s="1"/>
  <c r="N84" i="1"/>
  <c r="O84" i="1" s="1"/>
  <c r="N85" i="1"/>
  <c r="N86" i="1"/>
  <c r="O86" i="1" s="1"/>
  <c r="N87" i="1"/>
  <c r="O87" i="1" s="1"/>
  <c r="K84" i="1"/>
  <c r="Y84" i="1" s="1"/>
  <c r="K85" i="1"/>
  <c r="Y85" i="1" s="1"/>
  <c r="K86" i="1"/>
  <c r="Y86" i="1" s="1"/>
  <c r="K87" i="1"/>
  <c r="Y87" i="1" s="1"/>
  <c r="H84" i="1"/>
  <c r="J84" i="1" s="1"/>
  <c r="H85" i="1"/>
  <c r="J85" i="1" s="1"/>
  <c r="H86" i="1"/>
  <c r="J86" i="1" s="1"/>
  <c r="H87" i="1"/>
  <c r="J87" i="1" s="1"/>
  <c r="O114" i="1" l="1"/>
  <c r="X128" i="1"/>
  <c r="Z128" i="1" s="1"/>
  <c r="AB94" i="1"/>
  <c r="AC94" i="1" s="1"/>
  <c r="O103" i="1"/>
  <c r="X107" i="1"/>
  <c r="Z107" i="1" s="1"/>
  <c r="X115" i="1"/>
  <c r="Z115" i="1" s="1"/>
  <c r="X125" i="1"/>
  <c r="Z125" i="1" s="1"/>
  <c r="X129" i="1"/>
  <c r="Z129" i="1" s="1"/>
  <c r="AB129" i="1" s="1"/>
  <c r="AC129" i="1" s="1"/>
  <c r="X139" i="1"/>
  <c r="Z139" i="1" s="1"/>
  <c r="AB139" i="1" s="1"/>
  <c r="AC139" i="1" s="1"/>
  <c r="X124" i="1"/>
  <c r="Z124" i="1" s="1"/>
  <c r="X100" i="1"/>
  <c r="Z100" i="1" s="1"/>
  <c r="AB128" i="1"/>
  <c r="AC128" i="1" s="1"/>
  <c r="X120" i="1"/>
  <c r="Z120" i="1" s="1"/>
  <c r="X85" i="1"/>
  <c r="Z85" i="1" s="1"/>
  <c r="O99" i="1"/>
  <c r="X105" i="1"/>
  <c r="Z105" i="1" s="1"/>
  <c r="AB105" i="1" s="1"/>
  <c r="AC105" i="1" s="1"/>
  <c r="AB109" i="1"/>
  <c r="AC109" i="1" s="1"/>
  <c r="X113" i="1"/>
  <c r="Z113" i="1" s="1"/>
  <c r="X121" i="1"/>
  <c r="Z121" i="1" s="1"/>
  <c r="AB121" i="1" s="1"/>
  <c r="AC121" i="1" s="1"/>
  <c r="O125" i="1"/>
  <c r="X137" i="1"/>
  <c r="Z137" i="1" s="1"/>
  <c r="X132" i="1"/>
  <c r="Z132" i="1" s="1"/>
  <c r="X116" i="1"/>
  <c r="Z116" i="1" s="1"/>
  <c r="AB116" i="1" s="1"/>
  <c r="AC116" i="1" s="1"/>
  <c r="X84" i="1"/>
  <c r="Z84" i="1" s="1"/>
  <c r="AB114" i="1"/>
  <c r="AC114" i="1" s="1"/>
  <c r="AC124" i="1"/>
  <c r="AB124" i="1"/>
  <c r="AB133" i="1"/>
  <c r="AB138" i="1"/>
  <c r="AB113" i="1"/>
  <c r="AC113" i="1" s="1"/>
  <c r="AB120" i="1"/>
  <c r="AB132" i="1"/>
  <c r="AC132" i="1" s="1"/>
  <c r="AB137" i="1"/>
  <c r="AC137" i="1" s="1"/>
  <c r="AB136" i="1"/>
  <c r="AC101" i="1"/>
  <c r="AB126" i="1"/>
  <c r="AC126" i="1" s="1"/>
  <c r="AC136" i="1"/>
  <c r="AB125" i="1"/>
  <c r="AC125" i="1" s="1"/>
  <c r="AB89" i="1"/>
  <c r="AC89" i="1" s="1"/>
  <c r="AB99" i="1"/>
  <c r="AC99" i="1" s="1"/>
  <c r="AB103" i="1"/>
  <c r="AC103" i="1" s="1"/>
  <c r="O118" i="1"/>
  <c r="O121" i="1"/>
  <c r="O136" i="1"/>
  <c r="X88" i="1"/>
  <c r="Z88" i="1" s="1"/>
  <c r="AB88" i="1" s="1"/>
  <c r="AC88" i="1" s="1"/>
  <c r="AB90" i="1"/>
  <c r="AC90" i="1" s="1"/>
  <c r="O91" i="1"/>
  <c r="AB95" i="1"/>
  <c r="AC95" i="1" s="1"/>
  <c r="O95" i="1"/>
  <c r="AB100" i="1"/>
  <c r="AC100" i="1" s="1"/>
  <c r="O101" i="1"/>
  <c r="O107" i="1"/>
  <c r="O110" i="1"/>
  <c r="O113" i="1"/>
  <c r="AC118" i="1"/>
  <c r="O117" i="1"/>
  <c r="AB123" i="1"/>
  <c r="AC123" i="1" s="1"/>
  <c r="O129" i="1"/>
  <c r="O139" i="1"/>
  <c r="X135" i="1"/>
  <c r="Z135" i="1" s="1"/>
  <c r="X131" i="1"/>
  <c r="Z131" i="1" s="1"/>
  <c r="AB131" i="1" s="1"/>
  <c r="AC131" i="1" s="1"/>
  <c r="X127" i="1"/>
  <c r="Z127" i="1" s="1"/>
  <c r="AB127" i="1" s="1"/>
  <c r="AC127" i="1" s="1"/>
  <c r="X123" i="1"/>
  <c r="Z123" i="1" s="1"/>
  <c r="X119" i="1"/>
  <c r="Z119" i="1" s="1"/>
  <c r="AB119" i="1" s="1"/>
  <c r="AC119" i="1" s="1"/>
  <c r="X111" i="1"/>
  <c r="Z111" i="1" s="1"/>
  <c r="AB111" i="1" s="1"/>
  <c r="AC111" i="1" s="1"/>
  <c r="X87" i="1"/>
  <c r="Z87" i="1" s="1"/>
  <c r="AB87" i="1" s="1"/>
  <c r="AC87" i="1" s="1"/>
  <c r="O85" i="1"/>
  <c r="AB107" i="1"/>
  <c r="AC107" i="1" s="1"/>
  <c r="O104" i="1"/>
  <c r="AB115" i="1"/>
  <c r="AC115" i="1" s="1"/>
  <c r="X112" i="1"/>
  <c r="Z112" i="1" s="1"/>
  <c r="AB112" i="1" s="1"/>
  <c r="AC112" i="1" s="1"/>
  <c r="AB106" i="1"/>
  <c r="AC106" i="1" s="1"/>
  <c r="AB84" i="1"/>
  <c r="AC84" i="1" s="1"/>
  <c r="AB91" i="1"/>
  <c r="AC91" i="1" s="1"/>
  <c r="O90" i="1"/>
  <c r="O94" i="1"/>
  <c r="AB97" i="1"/>
  <c r="AC97" i="1" s="1"/>
  <c r="O106" i="1"/>
  <c r="O109" i="1"/>
  <c r="O138" i="1"/>
  <c r="AB108" i="1"/>
  <c r="AC108" i="1" s="1"/>
  <c r="X134" i="1"/>
  <c r="Z134" i="1" s="1"/>
  <c r="AB134" i="1" s="1"/>
  <c r="AC134" i="1" s="1"/>
  <c r="X130" i="1"/>
  <c r="Z130" i="1" s="1"/>
  <c r="AB130" i="1" s="1"/>
  <c r="AC130" i="1" s="1"/>
  <c r="X122" i="1"/>
  <c r="Z122" i="1" s="1"/>
  <c r="AB122" i="1" s="1"/>
  <c r="AC122" i="1" s="1"/>
  <c r="X98" i="1"/>
  <c r="Z98" i="1" s="1"/>
  <c r="AB98" i="1" s="1"/>
  <c r="AC98" i="1" s="1"/>
  <c r="X86" i="1"/>
  <c r="Z86" i="1" s="1"/>
  <c r="AB86" i="1" s="1"/>
  <c r="AC86" i="1" s="1"/>
  <c r="AB85" i="1"/>
  <c r="AC85" i="1" s="1"/>
  <c r="AB92" i="1"/>
  <c r="AC92" i="1" s="1"/>
  <c r="O92" i="1"/>
  <c r="AB101" i="1"/>
  <c r="AC133" i="1"/>
  <c r="O133" i="1"/>
  <c r="AC138" i="1"/>
  <c r="AB110" i="1"/>
  <c r="AC110" i="1" s="1"/>
  <c r="O89" i="1"/>
  <c r="O93" i="1"/>
  <c r="AB96" i="1"/>
  <c r="AC96" i="1" s="1"/>
  <c r="AB104" i="1"/>
  <c r="AC104" i="1" s="1"/>
  <c r="O105" i="1"/>
  <c r="AC120" i="1"/>
  <c r="AB135" i="1"/>
  <c r="AC135" i="1" s="1"/>
  <c r="O137" i="1"/>
  <c r="Q80" i="1"/>
  <c r="AA80" i="1" s="1"/>
  <c r="Q81" i="1"/>
  <c r="AA81" i="1" s="1"/>
  <c r="Q82" i="1"/>
  <c r="AA82" i="1" s="1"/>
  <c r="Q83" i="1"/>
  <c r="AA83" i="1" s="1"/>
  <c r="N80" i="1"/>
  <c r="X80" i="1" s="1"/>
  <c r="Z80" i="1" s="1"/>
  <c r="N81" i="1"/>
  <c r="X81" i="1" s="1"/>
  <c r="Z81" i="1" s="1"/>
  <c r="N82" i="1"/>
  <c r="X82" i="1" s="1"/>
  <c r="Z82" i="1" s="1"/>
  <c r="N83" i="1"/>
  <c r="X83" i="1" s="1"/>
  <c r="Z83" i="1" s="1"/>
  <c r="K80" i="1"/>
  <c r="Y80" i="1" s="1"/>
  <c r="AB80" i="1" s="1"/>
  <c r="K81" i="1"/>
  <c r="Y81" i="1" s="1"/>
  <c r="AB81" i="1" s="1"/>
  <c r="K82" i="1"/>
  <c r="Y82" i="1" s="1"/>
  <c r="AB82" i="1" s="1"/>
  <c r="K83" i="1"/>
  <c r="Y83" i="1" s="1"/>
  <c r="AB83" i="1" s="1"/>
  <c r="H80" i="1"/>
  <c r="J80" i="1" s="1"/>
  <c r="AC80" i="1" s="1"/>
  <c r="H81" i="1"/>
  <c r="J81" i="1" s="1"/>
  <c r="AC81" i="1" s="1"/>
  <c r="H82" i="1"/>
  <c r="J82" i="1" s="1"/>
  <c r="AC82" i="1" s="1"/>
  <c r="H83" i="1"/>
  <c r="J83" i="1" s="1"/>
  <c r="AC83" i="1" s="1"/>
  <c r="Q76" i="1"/>
  <c r="AA76" i="1" s="1"/>
  <c r="Q77" i="1"/>
  <c r="AA77" i="1" s="1"/>
  <c r="Q78" i="1"/>
  <c r="AA78" i="1" s="1"/>
  <c r="Q79" i="1"/>
  <c r="AA79" i="1" s="1"/>
  <c r="N76" i="1"/>
  <c r="X76" i="1" s="1"/>
  <c r="Z76" i="1" s="1"/>
  <c r="N77" i="1"/>
  <c r="X77" i="1" s="1"/>
  <c r="Z77" i="1" s="1"/>
  <c r="N78" i="1"/>
  <c r="X78" i="1" s="1"/>
  <c r="Z78" i="1" s="1"/>
  <c r="N79" i="1"/>
  <c r="X79" i="1" s="1"/>
  <c r="Z79" i="1" s="1"/>
  <c r="K76" i="1"/>
  <c r="Y76" i="1" s="1"/>
  <c r="AB76" i="1" s="1"/>
  <c r="K77" i="1"/>
  <c r="Y77" i="1" s="1"/>
  <c r="AB77" i="1" s="1"/>
  <c r="K78" i="1"/>
  <c r="Y78" i="1" s="1"/>
  <c r="AB78" i="1" s="1"/>
  <c r="K79" i="1"/>
  <c r="Y79" i="1" s="1"/>
  <c r="AB79" i="1" s="1"/>
  <c r="H76" i="1"/>
  <c r="J76" i="1" s="1"/>
  <c r="AC76" i="1" s="1"/>
  <c r="H77" i="1"/>
  <c r="J77" i="1" s="1"/>
  <c r="AC77" i="1" s="1"/>
  <c r="H78" i="1"/>
  <c r="J78" i="1" s="1"/>
  <c r="AC78" i="1" s="1"/>
  <c r="H79" i="1"/>
  <c r="J79" i="1" s="1"/>
  <c r="AC79" i="1" s="1"/>
  <c r="N72" i="1"/>
  <c r="X72" i="1" s="1"/>
  <c r="Z72" i="1" s="1"/>
  <c r="AB72" i="1" s="1"/>
  <c r="N73" i="1"/>
  <c r="X73" i="1" s="1"/>
  <c r="Z73" i="1" s="1"/>
  <c r="N74" i="1"/>
  <c r="X74" i="1" s="1"/>
  <c r="Z74" i="1" s="1"/>
  <c r="N75" i="1"/>
  <c r="X75" i="1" s="1"/>
  <c r="Z75" i="1" s="1"/>
  <c r="K73" i="1"/>
  <c r="Y73" i="1" s="1"/>
  <c r="K74" i="1"/>
  <c r="Y74" i="1" s="1"/>
  <c r="K75" i="1"/>
  <c r="Y75" i="1" s="1"/>
  <c r="H72" i="1"/>
  <c r="J72" i="1" s="1"/>
  <c r="AC72" i="1" s="1"/>
  <c r="H73" i="1"/>
  <c r="J73" i="1" s="1"/>
  <c r="H74" i="1"/>
  <c r="J74" i="1" s="1"/>
  <c r="H75" i="1"/>
  <c r="J75" i="1" s="1"/>
  <c r="Q68" i="1"/>
  <c r="AA68" i="1" s="1"/>
  <c r="Q69" i="1"/>
  <c r="AA69" i="1" s="1"/>
  <c r="Q70" i="1"/>
  <c r="AA70" i="1" s="1"/>
  <c r="Q71" i="1"/>
  <c r="AA71" i="1" s="1"/>
  <c r="N68" i="1"/>
  <c r="N69" i="1"/>
  <c r="X69" i="1" s="1"/>
  <c r="Z69" i="1" s="1"/>
  <c r="N70" i="1"/>
  <c r="X70" i="1" s="1"/>
  <c r="Z70" i="1" s="1"/>
  <c r="N71" i="1"/>
  <c r="X71" i="1" s="1"/>
  <c r="Z71" i="1" s="1"/>
  <c r="K69" i="1"/>
  <c r="Y69" i="1" s="1"/>
  <c r="K70" i="1"/>
  <c r="Y70" i="1" s="1"/>
  <c r="K71" i="1"/>
  <c r="Y71" i="1" s="1"/>
  <c r="H68" i="1"/>
  <c r="J68" i="1" s="1"/>
  <c r="H69" i="1"/>
  <c r="J69" i="1" s="1"/>
  <c r="H70" i="1"/>
  <c r="J70" i="1" s="1"/>
  <c r="H71" i="1"/>
  <c r="J71" i="1" s="1"/>
  <c r="Q64" i="1"/>
  <c r="AA64" i="1" s="1"/>
  <c r="Q65" i="1"/>
  <c r="AA65" i="1" s="1"/>
  <c r="Q66" i="1"/>
  <c r="AA66" i="1" s="1"/>
  <c r="Q67" i="1"/>
  <c r="AA67" i="1" s="1"/>
  <c r="N64" i="1"/>
  <c r="X64" i="1" s="1"/>
  <c r="Z64" i="1" s="1"/>
  <c r="AB64" i="1" s="1"/>
  <c r="N65" i="1"/>
  <c r="X65" i="1" s="1"/>
  <c r="Z65" i="1" s="1"/>
  <c r="N66" i="1"/>
  <c r="X66" i="1" s="1"/>
  <c r="Z66" i="1" s="1"/>
  <c r="N67" i="1"/>
  <c r="X67" i="1" s="1"/>
  <c r="Z67" i="1" s="1"/>
  <c r="K65" i="1"/>
  <c r="Y65" i="1" s="1"/>
  <c r="K66" i="1"/>
  <c r="Y66" i="1" s="1"/>
  <c r="K67" i="1"/>
  <c r="Y67" i="1" s="1"/>
  <c r="AB67" i="1" s="1"/>
  <c r="H64" i="1"/>
  <c r="J64" i="1" s="1"/>
  <c r="H65" i="1"/>
  <c r="J65" i="1" s="1"/>
  <c r="H66" i="1"/>
  <c r="J66" i="1" s="1"/>
  <c r="H67" i="1"/>
  <c r="J67" i="1" s="1"/>
  <c r="AC67" i="1" s="1"/>
  <c r="Q60" i="1"/>
  <c r="AA60" i="1" s="1"/>
  <c r="Q61" i="1"/>
  <c r="AA61" i="1" s="1"/>
  <c r="Q62" i="1"/>
  <c r="AA62" i="1" s="1"/>
  <c r="Q63" i="1"/>
  <c r="AA63" i="1" s="1"/>
  <c r="N60" i="1"/>
  <c r="N61" i="1"/>
  <c r="N62" i="1"/>
  <c r="N63" i="1"/>
  <c r="K60" i="1"/>
  <c r="Y60" i="1" s="1"/>
  <c r="K61" i="1"/>
  <c r="Y61" i="1" s="1"/>
  <c r="K62" i="1"/>
  <c r="Y62" i="1" s="1"/>
  <c r="K63" i="1"/>
  <c r="Y63" i="1" s="1"/>
  <c r="H60" i="1"/>
  <c r="J60" i="1" s="1"/>
  <c r="H61" i="1"/>
  <c r="J61" i="1" s="1"/>
  <c r="H62" i="1"/>
  <c r="J62" i="1" s="1"/>
  <c r="H63" i="1"/>
  <c r="J63" i="1" s="1"/>
  <c r="Q56" i="1"/>
  <c r="AA56" i="1" s="1"/>
  <c r="Q57" i="1"/>
  <c r="AA57" i="1" s="1"/>
  <c r="Q58" i="1"/>
  <c r="AA58" i="1" s="1"/>
  <c r="Q59" i="1"/>
  <c r="AA59" i="1" s="1"/>
  <c r="N56" i="1"/>
  <c r="N57" i="1"/>
  <c r="N58" i="1"/>
  <c r="N59" i="1"/>
  <c r="K56" i="1"/>
  <c r="Y56" i="1" s="1"/>
  <c r="K57" i="1"/>
  <c r="Y57" i="1" s="1"/>
  <c r="K58" i="1"/>
  <c r="Y58" i="1" s="1"/>
  <c r="K59" i="1"/>
  <c r="Y59" i="1" s="1"/>
  <c r="H56" i="1"/>
  <c r="J56" i="1" s="1"/>
  <c r="H57" i="1"/>
  <c r="J57" i="1" s="1"/>
  <c r="H58" i="1"/>
  <c r="J58" i="1" s="1"/>
  <c r="H59" i="1"/>
  <c r="J59" i="1" s="1"/>
  <c r="Q55" i="1"/>
  <c r="AA55" i="1" s="1"/>
  <c r="Q52" i="1"/>
  <c r="AA52" i="1" s="1"/>
  <c r="Q53" i="1"/>
  <c r="AA53" i="1" s="1"/>
  <c r="Q54" i="1"/>
  <c r="AA54" i="1" s="1"/>
  <c r="N52" i="1"/>
  <c r="N53" i="1"/>
  <c r="N54" i="1"/>
  <c r="N55" i="1"/>
  <c r="K52" i="1"/>
  <c r="Y52" i="1" s="1"/>
  <c r="K53" i="1"/>
  <c r="Y53" i="1" s="1"/>
  <c r="K54" i="1"/>
  <c r="Y54" i="1" s="1"/>
  <c r="K55" i="1"/>
  <c r="Y55" i="1" s="1"/>
  <c r="H52" i="1"/>
  <c r="J52" i="1" s="1"/>
  <c r="H53" i="1"/>
  <c r="J53" i="1" s="1"/>
  <c r="H54" i="1"/>
  <c r="J54" i="1" s="1"/>
  <c r="H55" i="1"/>
  <c r="J55" i="1" s="1"/>
  <c r="Q47" i="1"/>
  <c r="AA47" i="1" s="1"/>
  <c r="Q48" i="1"/>
  <c r="AA48" i="1" s="1"/>
  <c r="Q49" i="1"/>
  <c r="AA49" i="1" s="1"/>
  <c r="Q50" i="1"/>
  <c r="AA50" i="1" s="1"/>
  <c r="Q51" i="1"/>
  <c r="AA51" i="1" s="1"/>
  <c r="N48" i="1"/>
  <c r="N49" i="1"/>
  <c r="N50" i="1"/>
  <c r="N51" i="1"/>
  <c r="K48" i="1"/>
  <c r="Y48" i="1" s="1"/>
  <c r="K49" i="1"/>
  <c r="Y49" i="1" s="1"/>
  <c r="K50" i="1"/>
  <c r="Y50" i="1" s="1"/>
  <c r="K51" i="1"/>
  <c r="Y51" i="1" s="1"/>
  <c r="H48" i="1"/>
  <c r="J48" i="1" s="1"/>
  <c r="H49" i="1"/>
  <c r="J49" i="1" s="1"/>
  <c r="H50" i="1"/>
  <c r="J50" i="1" s="1"/>
  <c r="H51" i="1"/>
  <c r="J51" i="1" s="1"/>
  <c r="Q44" i="1"/>
  <c r="AA44" i="1" s="1"/>
  <c r="Q45" i="1"/>
  <c r="AA45" i="1" s="1"/>
  <c r="Q46" i="1"/>
  <c r="AA46" i="1" s="1"/>
  <c r="N44" i="1"/>
  <c r="N45" i="1"/>
  <c r="N46" i="1"/>
  <c r="N47" i="1"/>
  <c r="K44" i="1"/>
  <c r="Y44" i="1" s="1"/>
  <c r="K45" i="1"/>
  <c r="Y45" i="1" s="1"/>
  <c r="K46" i="1"/>
  <c r="Y46" i="1" s="1"/>
  <c r="K47" i="1"/>
  <c r="Y47" i="1" s="1"/>
  <c r="H44" i="1"/>
  <c r="J44" i="1" s="1"/>
  <c r="H45" i="1"/>
  <c r="J45" i="1" s="1"/>
  <c r="H46" i="1"/>
  <c r="J46" i="1" s="1"/>
  <c r="H47" i="1"/>
  <c r="J47" i="1" s="1"/>
  <c r="Q40" i="1"/>
  <c r="AA40" i="1" s="1"/>
  <c r="Q41" i="1"/>
  <c r="AA41" i="1" s="1"/>
  <c r="Q42" i="1"/>
  <c r="AA42" i="1" s="1"/>
  <c r="Q43" i="1"/>
  <c r="AA43" i="1" s="1"/>
  <c r="N40" i="1"/>
  <c r="N41" i="1"/>
  <c r="N42" i="1"/>
  <c r="N43" i="1"/>
  <c r="K40" i="1"/>
  <c r="Y40" i="1" s="1"/>
  <c r="K41" i="1"/>
  <c r="Y41" i="1" s="1"/>
  <c r="K42" i="1"/>
  <c r="Y42" i="1" s="1"/>
  <c r="K43" i="1"/>
  <c r="Y43" i="1" s="1"/>
  <c r="H40" i="1"/>
  <c r="J40" i="1" s="1"/>
  <c r="H41" i="1"/>
  <c r="J41" i="1" s="1"/>
  <c r="H42" i="1"/>
  <c r="J42" i="1" s="1"/>
  <c r="H43" i="1"/>
  <c r="J43" i="1" s="1"/>
  <c r="Q36" i="1"/>
  <c r="AA36" i="1" s="1"/>
  <c r="Q37" i="1"/>
  <c r="AA37" i="1" s="1"/>
  <c r="Q38" i="1"/>
  <c r="AA38" i="1" s="1"/>
  <c r="Q39" i="1"/>
  <c r="AA39" i="1" s="1"/>
  <c r="N36" i="1"/>
  <c r="N37" i="1"/>
  <c r="N38" i="1"/>
  <c r="N39" i="1"/>
  <c r="K36" i="1"/>
  <c r="Y36" i="1" s="1"/>
  <c r="K37" i="1"/>
  <c r="Y37" i="1" s="1"/>
  <c r="K38" i="1"/>
  <c r="Y38" i="1" s="1"/>
  <c r="K39" i="1"/>
  <c r="Y39" i="1" s="1"/>
  <c r="H36" i="1"/>
  <c r="J36" i="1" s="1"/>
  <c r="H37" i="1"/>
  <c r="J37" i="1" s="1"/>
  <c r="H38" i="1"/>
  <c r="J38" i="1" s="1"/>
  <c r="H39" i="1"/>
  <c r="J39" i="1" s="1"/>
  <c r="Q33" i="1"/>
  <c r="AA33" i="1" s="1"/>
  <c r="Q34" i="1"/>
  <c r="AA34" i="1" s="1"/>
  <c r="Q35" i="1"/>
  <c r="AA35" i="1" s="1"/>
  <c r="Q32" i="1"/>
  <c r="AA32" i="1" s="1"/>
  <c r="N33" i="1"/>
  <c r="N34" i="1"/>
  <c r="X34" i="1" s="1"/>
  <c r="Z34" i="1" s="1"/>
  <c r="N35" i="1"/>
  <c r="N32" i="1"/>
  <c r="X32" i="1" s="1"/>
  <c r="Z32" i="1" s="1"/>
  <c r="O32" i="1"/>
  <c r="K32" i="1"/>
  <c r="Y32" i="1" s="1"/>
  <c r="K33" i="1"/>
  <c r="Y33" i="1" s="1"/>
  <c r="K34" i="1"/>
  <c r="Y34" i="1" s="1"/>
  <c r="K35" i="1"/>
  <c r="Y35" i="1" s="1"/>
  <c r="H35" i="1"/>
  <c r="J35" i="1" s="1"/>
  <c r="H34" i="1"/>
  <c r="J34" i="1" s="1"/>
  <c r="H33" i="1"/>
  <c r="J33" i="1" s="1"/>
  <c r="H32" i="1"/>
  <c r="J32" i="1" s="1"/>
  <c r="Q28" i="1"/>
  <c r="AA28" i="1" s="1"/>
  <c r="Q29" i="1"/>
  <c r="AA29" i="1" s="1"/>
  <c r="Q30" i="1"/>
  <c r="AA30" i="1" s="1"/>
  <c r="Q31" i="1"/>
  <c r="AA31" i="1" s="1"/>
  <c r="N28" i="1"/>
  <c r="N29" i="1"/>
  <c r="N30" i="1"/>
  <c r="N31" i="1"/>
  <c r="K28" i="1"/>
  <c r="Y28" i="1" s="1"/>
  <c r="K29" i="1"/>
  <c r="Y29" i="1" s="1"/>
  <c r="K30" i="1"/>
  <c r="Y30" i="1" s="1"/>
  <c r="K31" i="1"/>
  <c r="Y31" i="1" s="1"/>
  <c r="H28" i="1"/>
  <c r="J28" i="1" s="1"/>
  <c r="H29" i="1"/>
  <c r="J29" i="1" s="1"/>
  <c r="H30" i="1"/>
  <c r="J30" i="1" s="1"/>
  <c r="H31" i="1"/>
  <c r="J31" i="1" s="1"/>
  <c r="Q24" i="1"/>
  <c r="AA24" i="1" s="1"/>
  <c r="Q25" i="1"/>
  <c r="AA25" i="1" s="1"/>
  <c r="Q26" i="1"/>
  <c r="AA26" i="1" s="1"/>
  <c r="Q27" i="1"/>
  <c r="AA27" i="1" s="1"/>
  <c r="N24" i="1"/>
  <c r="N25" i="1"/>
  <c r="N26" i="1"/>
  <c r="N27" i="1"/>
  <c r="K24" i="1"/>
  <c r="Y24" i="1" s="1"/>
  <c r="K25" i="1"/>
  <c r="Y25" i="1" s="1"/>
  <c r="K26" i="1"/>
  <c r="Y26" i="1" s="1"/>
  <c r="K27" i="1"/>
  <c r="Y27" i="1" s="1"/>
  <c r="H24" i="1"/>
  <c r="J24" i="1" s="1"/>
  <c r="H25" i="1"/>
  <c r="J25" i="1" s="1"/>
  <c r="H26" i="1"/>
  <c r="J26" i="1" s="1"/>
  <c r="H27" i="1"/>
  <c r="J27" i="1" s="1"/>
  <c r="Q20" i="1"/>
  <c r="AA20" i="1" s="1"/>
  <c r="Q21" i="1"/>
  <c r="AA21" i="1" s="1"/>
  <c r="Q22" i="1"/>
  <c r="AA22" i="1" s="1"/>
  <c r="Q23" i="1"/>
  <c r="AA23" i="1" s="1"/>
  <c r="N20" i="1"/>
  <c r="N21" i="1"/>
  <c r="N22" i="1"/>
  <c r="N23" i="1"/>
  <c r="K20" i="1"/>
  <c r="Y20" i="1" s="1"/>
  <c r="K21" i="1"/>
  <c r="Y21" i="1" s="1"/>
  <c r="K22" i="1"/>
  <c r="Y22" i="1" s="1"/>
  <c r="K23" i="1"/>
  <c r="Y23" i="1" s="1"/>
  <c r="H20" i="1"/>
  <c r="J20" i="1" s="1"/>
  <c r="H21" i="1"/>
  <c r="J21" i="1" s="1"/>
  <c r="H22" i="1"/>
  <c r="J22" i="1" s="1"/>
  <c r="H23" i="1"/>
  <c r="J23" i="1" s="1"/>
  <c r="Q16" i="1"/>
  <c r="AA16" i="1" s="1"/>
  <c r="Q17" i="1"/>
  <c r="AA17" i="1" s="1"/>
  <c r="Q18" i="1"/>
  <c r="AA18" i="1" s="1"/>
  <c r="Q19" i="1"/>
  <c r="AA19" i="1" s="1"/>
  <c r="N16" i="1"/>
  <c r="N17" i="1"/>
  <c r="N18" i="1"/>
  <c r="N19" i="1"/>
  <c r="K16" i="1"/>
  <c r="Y16" i="1" s="1"/>
  <c r="K17" i="1"/>
  <c r="Y17" i="1" s="1"/>
  <c r="K18" i="1"/>
  <c r="Y18" i="1" s="1"/>
  <c r="K19" i="1"/>
  <c r="Y19" i="1" s="1"/>
  <c r="H15" i="1"/>
  <c r="J15" i="1" s="1"/>
  <c r="H16" i="1"/>
  <c r="J16" i="1" s="1"/>
  <c r="H17" i="1"/>
  <c r="J17" i="1" s="1"/>
  <c r="H18" i="1"/>
  <c r="J18" i="1" s="1"/>
  <c r="H19" i="1"/>
  <c r="J19" i="1" s="1"/>
  <c r="Q15" i="1"/>
  <c r="AA15" i="1" s="1"/>
  <c r="Q14" i="1"/>
  <c r="AA14" i="1" s="1"/>
  <c r="Q13" i="1"/>
  <c r="AA13" i="1" s="1"/>
  <c r="Q12" i="1"/>
  <c r="AA12" i="1" s="1"/>
  <c r="N12" i="1"/>
  <c r="N13" i="1"/>
  <c r="N14" i="1"/>
  <c r="N15" i="1"/>
  <c r="K12" i="1"/>
  <c r="Y12" i="1" s="1"/>
  <c r="K13" i="1"/>
  <c r="Y13" i="1" s="1"/>
  <c r="K14" i="1"/>
  <c r="Y14" i="1" s="1"/>
  <c r="K15" i="1"/>
  <c r="Y15" i="1" s="1"/>
  <c r="H13" i="1"/>
  <c r="J13" i="1" s="1"/>
  <c r="H14" i="1"/>
  <c r="J14" i="1" s="1"/>
  <c r="H12" i="1"/>
  <c r="J12" i="1" s="1"/>
  <c r="Q11" i="1"/>
  <c r="AA11" i="1" s="1"/>
  <c r="Q10" i="1"/>
  <c r="AA10" i="1" s="1"/>
  <c r="Q9" i="1"/>
  <c r="AA9" i="1" s="1"/>
  <c r="Q8" i="1"/>
  <c r="AA8" i="1" s="1"/>
  <c r="N9" i="1"/>
  <c r="N10" i="1"/>
  <c r="X10" i="1" s="1"/>
  <c r="Z10" i="1" s="1"/>
  <c r="N11" i="1"/>
  <c r="N8" i="1"/>
  <c r="X8" i="1" s="1"/>
  <c r="Z8" i="1" s="1"/>
  <c r="K8" i="1"/>
  <c r="Y8" i="1" s="1"/>
  <c r="K9" i="1"/>
  <c r="Y9" i="1" s="1"/>
  <c r="K10" i="1"/>
  <c r="Y10" i="1" s="1"/>
  <c r="K11" i="1"/>
  <c r="Y11" i="1" s="1"/>
  <c r="H9" i="1"/>
  <c r="J9" i="1" s="1"/>
  <c r="H10" i="1"/>
  <c r="J10" i="1" s="1"/>
  <c r="H11" i="1"/>
  <c r="J11" i="1" s="1"/>
  <c r="H8" i="1"/>
  <c r="J8" i="1" s="1"/>
  <c r="Q5" i="1"/>
  <c r="AA5" i="1" s="1"/>
  <c r="Q6" i="1"/>
  <c r="AA6" i="1" s="1"/>
  <c r="Q7" i="1"/>
  <c r="AA7" i="1" s="1"/>
  <c r="Q4" i="1"/>
  <c r="AA4" i="1" s="1"/>
  <c r="N6" i="1"/>
  <c r="N7" i="1"/>
  <c r="X7" i="1" s="1"/>
  <c r="Z7" i="1" s="1"/>
  <c r="N5" i="1"/>
  <c r="X5" i="1" s="1"/>
  <c r="Z5" i="1" s="1"/>
  <c r="N4" i="1"/>
  <c r="K5" i="1"/>
  <c r="Y5" i="1" s="1"/>
  <c r="K6" i="1"/>
  <c r="Y6" i="1" s="1"/>
  <c r="K7" i="1"/>
  <c r="Y7" i="1" s="1"/>
  <c r="K4" i="1"/>
  <c r="Y4" i="1" s="1"/>
  <c r="H5" i="1"/>
  <c r="J5" i="1" s="1"/>
  <c r="H6" i="1"/>
  <c r="J6" i="1" s="1"/>
  <c r="H7" i="1"/>
  <c r="J7" i="1" s="1"/>
  <c r="H4" i="1"/>
  <c r="J4" i="1" s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4" i="4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4" i="3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4" i="6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4" i="5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4" i="3"/>
  <c r="AB8" i="1" l="1"/>
  <c r="AB65" i="1"/>
  <c r="AC65" i="1" s="1"/>
  <c r="O10" i="1"/>
  <c r="O34" i="1"/>
  <c r="AC64" i="1"/>
  <c r="AB74" i="1"/>
  <c r="AC74" i="1" s="1"/>
  <c r="AB7" i="1"/>
  <c r="AC7" i="1" s="1"/>
  <c r="AB10" i="1"/>
  <c r="O8" i="1"/>
  <c r="O26" i="1"/>
  <c r="X26" i="1"/>
  <c r="Z26" i="1" s="1"/>
  <c r="AB26" i="1" s="1"/>
  <c r="AC26" i="1" s="1"/>
  <c r="O30" i="1"/>
  <c r="X30" i="1"/>
  <c r="Z30" i="1" s="1"/>
  <c r="AB30" i="1" s="1"/>
  <c r="AC30" i="1" s="1"/>
  <c r="O37" i="1"/>
  <c r="X37" i="1"/>
  <c r="Z37" i="1" s="1"/>
  <c r="AB37" i="1" s="1"/>
  <c r="AC37" i="1" s="1"/>
  <c r="O41" i="1"/>
  <c r="X41" i="1"/>
  <c r="Z41" i="1" s="1"/>
  <c r="AB41" i="1" s="1"/>
  <c r="AC41" i="1" s="1"/>
  <c r="O45" i="1"/>
  <c r="X45" i="1"/>
  <c r="Z45" i="1" s="1"/>
  <c r="AB45" i="1" s="1"/>
  <c r="AC45" i="1" s="1"/>
  <c r="AB48" i="1"/>
  <c r="O48" i="1"/>
  <c r="X48" i="1"/>
  <c r="Z48" i="1" s="1"/>
  <c r="O53" i="1"/>
  <c r="X53" i="1"/>
  <c r="Z53" i="1" s="1"/>
  <c r="AB53" i="1" s="1"/>
  <c r="AC53" i="1" s="1"/>
  <c r="O57" i="1"/>
  <c r="X57" i="1"/>
  <c r="Z57" i="1" s="1"/>
  <c r="AB57" i="1" s="1"/>
  <c r="AC57" i="1" s="1"/>
  <c r="O61" i="1"/>
  <c r="X61" i="1"/>
  <c r="Z61" i="1" s="1"/>
  <c r="AB61" i="1" s="1"/>
  <c r="AC61" i="1" s="1"/>
  <c r="O64" i="1"/>
  <c r="O71" i="1"/>
  <c r="O73" i="1"/>
  <c r="O77" i="1"/>
  <c r="O81" i="1"/>
  <c r="O5" i="1"/>
  <c r="O18" i="1"/>
  <c r="X18" i="1"/>
  <c r="Z18" i="1" s="1"/>
  <c r="AB18" i="1" s="1"/>
  <c r="AC18" i="1" s="1"/>
  <c r="O33" i="1"/>
  <c r="X33" i="1"/>
  <c r="Z33" i="1" s="1"/>
  <c r="AC48" i="1"/>
  <c r="AC8" i="1"/>
  <c r="O14" i="1"/>
  <c r="X14" i="1"/>
  <c r="Z14" i="1" s="1"/>
  <c r="AB14" i="1" s="1"/>
  <c r="AC14" i="1" s="1"/>
  <c r="O17" i="1"/>
  <c r="X17" i="1"/>
  <c r="Z17" i="1" s="1"/>
  <c r="AB17" i="1" s="1"/>
  <c r="AC17" i="1" s="1"/>
  <c r="O21" i="1"/>
  <c r="X21" i="1"/>
  <c r="Z21" i="1" s="1"/>
  <c r="AB21" i="1" s="1"/>
  <c r="AC21" i="1" s="1"/>
  <c r="O25" i="1"/>
  <c r="X25" i="1"/>
  <c r="Z25" i="1" s="1"/>
  <c r="AB25" i="1" s="1"/>
  <c r="AC25" i="1" s="1"/>
  <c r="O29" i="1"/>
  <c r="X29" i="1"/>
  <c r="Z29" i="1" s="1"/>
  <c r="AB29" i="1" s="1"/>
  <c r="AC29" i="1" s="1"/>
  <c r="AC34" i="1"/>
  <c r="AB34" i="1"/>
  <c r="O36" i="1"/>
  <c r="X36" i="1"/>
  <c r="Z36" i="1" s="1"/>
  <c r="AB36" i="1" s="1"/>
  <c r="AC36" i="1" s="1"/>
  <c r="O40" i="1"/>
  <c r="X40" i="1"/>
  <c r="Z40" i="1" s="1"/>
  <c r="AB40" i="1" s="1"/>
  <c r="AC40" i="1" s="1"/>
  <c r="O44" i="1"/>
  <c r="X44" i="1"/>
  <c r="Z44" i="1" s="1"/>
  <c r="AB44" i="1" s="1"/>
  <c r="AC44" i="1" s="1"/>
  <c r="O51" i="1"/>
  <c r="X51" i="1"/>
  <c r="Z51" i="1" s="1"/>
  <c r="AB51" i="1" s="1"/>
  <c r="AC51" i="1" s="1"/>
  <c r="O52" i="1"/>
  <c r="X52" i="1"/>
  <c r="Z52" i="1" s="1"/>
  <c r="AB52" i="1" s="1"/>
  <c r="AC52" i="1" s="1"/>
  <c r="O56" i="1"/>
  <c r="X56" i="1"/>
  <c r="Z56" i="1" s="1"/>
  <c r="AB56" i="1" s="1"/>
  <c r="AC56" i="1" s="1"/>
  <c r="O60" i="1"/>
  <c r="X60" i="1"/>
  <c r="Z60" i="1" s="1"/>
  <c r="AB60" i="1" s="1"/>
  <c r="AC60" i="1" s="1"/>
  <c r="O67" i="1"/>
  <c r="AB71" i="1"/>
  <c r="AC71" i="1" s="1"/>
  <c r="O70" i="1"/>
  <c r="AB73" i="1"/>
  <c r="AC73" i="1" s="1"/>
  <c r="O72" i="1"/>
  <c r="O76" i="1"/>
  <c r="O80" i="1"/>
  <c r="O9" i="1"/>
  <c r="X9" i="1"/>
  <c r="Z9" i="1" s="1"/>
  <c r="AB5" i="1"/>
  <c r="O16" i="1"/>
  <c r="X16" i="1"/>
  <c r="Z16" i="1" s="1"/>
  <c r="AB20" i="1"/>
  <c r="AC20" i="1" s="1"/>
  <c r="O20" i="1"/>
  <c r="X20" i="1"/>
  <c r="Z20" i="1" s="1"/>
  <c r="O24" i="1"/>
  <c r="X24" i="1"/>
  <c r="Z24" i="1" s="1"/>
  <c r="AB24" i="1" s="1"/>
  <c r="AC24" i="1" s="1"/>
  <c r="O28" i="1"/>
  <c r="X28" i="1"/>
  <c r="Z28" i="1" s="1"/>
  <c r="AB28" i="1" s="1"/>
  <c r="AC28" i="1" s="1"/>
  <c r="AB33" i="1"/>
  <c r="AC33" i="1" s="1"/>
  <c r="O35" i="1"/>
  <c r="X35" i="1"/>
  <c r="Z35" i="1" s="1"/>
  <c r="AB35" i="1" s="1"/>
  <c r="AC35" i="1" s="1"/>
  <c r="O39" i="1"/>
  <c r="X39" i="1"/>
  <c r="Z39" i="1" s="1"/>
  <c r="AB39" i="1" s="1"/>
  <c r="AC39" i="1" s="1"/>
  <c r="O43" i="1"/>
  <c r="X43" i="1"/>
  <c r="Z43" i="1" s="1"/>
  <c r="AB43" i="1" s="1"/>
  <c r="AC43" i="1" s="1"/>
  <c r="O47" i="1"/>
  <c r="X47" i="1"/>
  <c r="Z47" i="1" s="1"/>
  <c r="AB47" i="1" s="1"/>
  <c r="AC47" i="1" s="1"/>
  <c r="O50" i="1"/>
  <c r="X50" i="1"/>
  <c r="Z50" i="1" s="1"/>
  <c r="AB50" i="1" s="1"/>
  <c r="AC50" i="1" s="1"/>
  <c r="O55" i="1"/>
  <c r="X55" i="1"/>
  <c r="Z55" i="1" s="1"/>
  <c r="AB55" i="1" s="1"/>
  <c r="AC55" i="1" s="1"/>
  <c r="O59" i="1"/>
  <c r="X59" i="1"/>
  <c r="Z59" i="1" s="1"/>
  <c r="AB59" i="1" s="1"/>
  <c r="AC59" i="1" s="1"/>
  <c r="O63" i="1"/>
  <c r="X63" i="1"/>
  <c r="Z63" i="1" s="1"/>
  <c r="AB63" i="1" s="1"/>
  <c r="AC63" i="1" s="1"/>
  <c r="O66" i="1"/>
  <c r="AB70" i="1"/>
  <c r="AC70" i="1" s="1"/>
  <c r="O69" i="1"/>
  <c r="O75" i="1"/>
  <c r="O79" i="1"/>
  <c r="O83" i="1"/>
  <c r="O15" i="1"/>
  <c r="X15" i="1"/>
  <c r="Z15" i="1" s="1"/>
  <c r="AB15" i="1" s="1"/>
  <c r="AC15" i="1" s="1"/>
  <c r="O22" i="1"/>
  <c r="X22" i="1"/>
  <c r="Z22" i="1" s="1"/>
  <c r="AB22" i="1" s="1"/>
  <c r="AC22" i="1" s="1"/>
  <c r="AC5" i="1"/>
  <c r="O6" i="1"/>
  <c r="X6" i="1"/>
  <c r="Z6" i="1" s="1"/>
  <c r="AB6" i="1" s="1"/>
  <c r="AC6" i="1" s="1"/>
  <c r="O11" i="1"/>
  <c r="X11" i="1"/>
  <c r="Z11" i="1" s="1"/>
  <c r="AB11" i="1" s="1"/>
  <c r="AC11" i="1" s="1"/>
  <c r="O13" i="1"/>
  <c r="X13" i="1"/>
  <c r="Z13" i="1" s="1"/>
  <c r="AB13" i="1" s="1"/>
  <c r="AC13" i="1" s="1"/>
  <c r="AB16" i="1"/>
  <c r="AB4" i="1"/>
  <c r="AC4" i="1" s="1"/>
  <c r="O4" i="1"/>
  <c r="X4" i="1"/>
  <c r="Z4" i="1" s="1"/>
  <c r="O7" i="1"/>
  <c r="AC10" i="1"/>
  <c r="AB9" i="1"/>
  <c r="AC9" i="1" s="1"/>
  <c r="O12" i="1"/>
  <c r="X12" i="1"/>
  <c r="Z12" i="1" s="1"/>
  <c r="AB12" i="1" s="1"/>
  <c r="AC12" i="1" s="1"/>
  <c r="AC16" i="1"/>
  <c r="O19" i="1"/>
  <c r="X19" i="1"/>
  <c r="Z19" i="1" s="1"/>
  <c r="AB19" i="1" s="1"/>
  <c r="AC19" i="1" s="1"/>
  <c r="O23" i="1"/>
  <c r="X23" i="1"/>
  <c r="Z23" i="1" s="1"/>
  <c r="AB23" i="1" s="1"/>
  <c r="AC23" i="1" s="1"/>
  <c r="O27" i="1"/>
  <c r="X27" i="1"/>
  <c r="Z27" i="1" s="1"/>
  <c r="AB27" i="1" s="1"/>
  <c r="AC27" i="1" s="1"/>
  <c r="O31" i="1"/>
  <c r="X31" i="1"/>
  <c r="Z31" i="1" s="1"/>
  <c r="AB31" i="1" s="1"/>
  <c r="AC31" i="1" s="1"/>
  <c r="AC32" i="1"/>
  <c r="AB32" i="1"/>
  <c r="O38" i="1"/>
  <c r="X38" i="1"/>
  <c r="Z38" i="1" s="1"/>
  <c r="AB38" i="1" s="1"/>
  <c r="AC38" i="1" s="1"/>
  <c r="O42" i="1"/>
  <c r="X42" i="1"/>
  <c r="Z42" i="1" s="1"/>
  <c r="AB42" i="1" s="1"/>
  <c r="AC42" i="1" s="1"/>
  <c r="AB46" i="1"/>
  <c r="AC46" i="1" s="1"/>
  <c r="O46" i="1"/>
  <c r="X46" i="1"/>
  <c r="Z46" i="1" s="1"/>
  <c r="O49" i="1"/>
  <c r="X49" i="1"/>
  <c r="Z49" i="1" s="1"/>
  <c r="AB49" i="1" s="1"/>
  <c r="AC49" i="1" s="1"/>
  <c r="O54" i="1"/>
  <c r="X54" i="1"/>
  <c r="Z54" i="1" s="1"/>
  <c r="AB54" i="1" s="1"/>
  <c r="AC54" i="1" s="1"/>
  <c r="O58" i="1"/>
  <c r="X58" i="1"/>
  <c r="Z58" i="1" s="1"/>
  <c r="AB58" i="1" s="1"/>
  <c r="AC58" i="1" s="1"/>
  <c r="AB62" i="1"/>
  <c r="AC62" i="1" s="1"/>
  <c r="O62" i="1"/>
  <c r="X62" i="1"/>
  <c r="Z62" i="1" s="1"/>
  <c r="AB66" i="1"/>
  <c r="AC66" i="1" s="1"/>
  <c r="O65" i="1"/>
  <c r="AB69" i="1"/>
  <c r="AC69" i="1" s="1"/>
  <c r="O68" i="1"/>
  <c r="X68" i="1"/>
  <c r="Z68" i="1" s="1"/>
  <c r="AB68" i="1" s="1"/>
  <c r="AC68" i="1" s="1"/>
  <c r="AB75" i="1"/>
  <c r="AC75" i="1" s="1"/>
  <c r="O74" i="1"/>
  <c r="O78" i="1"/>
  <c r="O82" i="1"/>
</calcChain>
</file>

<file path=xl/sharedStrings.xml><?xml version="1.0" encoding="utf-8"?>
<sst xmlns="http://schemas.openxmlformats.org/spreadsheetml/2006/main" count="1433" uniqueCount="212">
  <si>
    <t>No</t>
  </si>
  <si>
    <t>Perusahaan</t>
  </si>
  <si>
    <t>Tahun</t>
  </si>
  <si>
    <t>Manufaktur Sektor Industri Barang Konsumsi Tahun 2018-2021</t>
  </si>
  <si>
    <t xml:space="preserve">Manufaktur Sektor Industri Barang Konsumsi Tahun 2018-2021 </t>
  </si>
  <si>
    <t>Market to Book</t>
  </si>
  <si>
    <t>Nilai Buku Per saham</t>
  </si>
  <si>
    <t>Total Equitas</t>
  </si>
  <si>
    <t>Outstanding share</t>
  </si>
  <si>
    <t>closing Price</t>
  </si>
  <si>
    <t>Book to Market Ratio</t>
  </si>
  <si>
    <t>ROA</t>
  </si>
  <si>
    <t>Laba bersih setelah pajak</t>
  </si>
  <si>
    <t>Total Asset</t>
  </si>
  <si>
    <t>Kepemilikan Manajerial</t>
  </si>
  <si>
    <t>Jumlah Saham yang Dimiliki Manajer</t>
  </si>
  <si>
    <t>Jumlah saham yang beredar</t>
  </si>
  <si>
    <t>Nomor</t>
  </si>
  <si>
    <t>ADES</t>
  </si>
  <si>
    <t>AISA</t>
  </si>
  <si>
    <t>ALTO</t>
  </si>
  <si>
    <t>AMMS</t>
  </si>
  <si>
    <t>BIKE</t>
  </si>
  <si>
    <t>BOBA</t>
  </si>
  <si>
    <t>BTEK</t>
  </si>
  <si>
    <t>BUDI</t>
  </si>
  <si>
    <t>CAMP</t>
  </si>
  <si>
    <t>CBMF</t>
  </si>
  <si>
    <t>CEKA</t>
  </si>
  <si>
    <t>CINT</t>
  </si>
  <si>
    <t>CLEO</t>
  </si>
  <si>
    <t>CMRY</t>
  </si>
  <si>
    <t>COCO</t>
  </si>
  <si>
    <t>CRAB</t>
  </si>
  <si>
    <t>DLTA</t>
  </si>
  <si>
    <t>DMND</t>
  </si>
  <si>
    <t>DVLA</t>
  </si>
  <si>
    <t>ENZO</t>
  </si>
  <si>
    <t>EURO</t>
  </si>
  <si>
    <t>FLMC</t>
  </si>
  <si>
    <t>FOOD</t>
  </si>
  <si>
    <t>GGRM</t>
  </si>
  <si>
    <t>GOOD</t>
  </si>
  <si>
    <t>GULA</t>
  </si>
  <si>
    <t>HMSP</t>
  </si>
  <si>
    <t>HOKI</t>
  </si>
  <si>
    <t>HRTA</t>
  </si>
  <si>
    <t>IBOS</t>
  </si>
  <si>
    <t>ICBP</t>
  </si>
  <si>
    <t>IIKP</t>
  </si>
  <si>
    <t>IKAN</t>
  </si>
  <si>
    <t>INAF</t>
  </si>
  <si>
    <t>INDF</t>
  </si>
  <si>
    <t>ITIC</t>
  </si>
  <si>
    <t>KAEF</t>
  </si>
  <si>
    <t>KEJU</t>
  </si>
  <si>
    <t>KICI</t>
  </si>
  <si>
    <t>KINO</t>
  </si>
  <si>
    <t>KLBF</t>
  </si>
  <si>
    <t>KPAS</t>
  </si>
  <si>
    <t>LMPI</t>
  </si>
  <si>
    <t>MBTO</t>
  </si>
  <si>
    <t>MERK</t>
  </si>
  <si>
    <t>MGLV</t>
  </si>
  <si>
    <t>MGNA</t>
  </si>
  <si>
    <t>MLBI</t>
  </si>
  <si>
    <t>MRAT</t>
  </si>
  <si>
    <t>MYOR</t>
  </si>
  <si>
    <t>NANO</t>
  </si>
  <si>
    <t>NASI</t>
  </si>
  <si>
    <t>OLIV</t>
  </si>
  <si>
    <t>PANI</t>
  </si>
  <si>
    <t>PCAR</t>
  </si>
  <si>
    <t>PEHA</t>
  </si>
  <si>
    <t>PMMP</t>
  </si>
  <si>
    <t>PSDN</t>
  </si>
  <si>
    <t>PSGO</t>
  </si>
  <si>
    <t>PYFA</t>
  </si>
  <si>
    <t>RMBA</t>
  </si>
  <si>
    <t>ROTI</t>
  </si>
  <si>
    <t>SCPI</t>
  </si>
  <si>
    <t>SIDO</t>
  </si>
  <si>
    <t>SKBM</t>
  </si>
  <si>
    <t>SKLT</t>
  </si>
  <si>
    <t>SOFA</t>
  </si>
  <si>
    <t>SOHO</t>
  </si>
  <si>
    <t>STTP</t>
  </si>
  <si>
    <t>TAYS</t>
  </si>
  <si>
    <t>TCID</t>
  </si>
  <si>
    <t>TOYS</t>
  </si>
  <si>
    <t>TRGU</t>
  </si>
  <si>
    <t>TSPC</t>
  </si>
  <si>
    <t>ULTJ</t>
  </si>
  <si>
    <t>UNVR</t>
  </si>
  <si>
    <t>VICI</t>
  </si>
  <si>
    <t>WIIM</t>
  </si>
  <si>
    <t>WMUU</t>
  </si>
  <si>
    <t>WOOD</t>
  </si>
  <si>
    <t>Perusahaan manufakur sector industri barang konsumsi yang tidak mengeluarkan laporan keuangan secara bertuntun di BEI 2018 – 2021</t>
  </si>
  <si>
    <t>Perusahaan yang mempunyai penyajian Laporan keuangan berbentuk selain rupiah</t>
  </si>
  <si>
    <t>Perusahaan yang rugi pada tahun 2018 – 2021</t>
  </si>
  <si>
    <t>Y</t>
  </si>
  <si>
    <t>X</t>
  </si>
  <si>
    <t>Sektor Barang dan Konsumsi Tahun 2018 - 2021</t>
  </si>
  <si>
    <t>Niit</t>
  </si>
  <si>
    <t>CFOit</t>
  </si>
  <si>
    <t>TACit</t>
  </si>
  <si>
    <t>Ait-1</t>
  </si>
  <si>
    <t>TACit/Ait-1</t>
  </si>
  <si>
    <t>1/Ait-1</t>
  </si>
  <si>
    <t>REV</t>
  </si>
  <si>
    <t>REV t-1</t>
  </si>
  <si>
    <t>∆REVit</t>
  </si>
  <si>
    <t>∆REVit/ Ait-1</t>
  </si>
  <si>
    <t>PPEit</t>
  </si>
  <si>
    <t xml:space="preserve">PPEit/ Ait-1 </t>
  </si>
  <si>
    <t>a1</t>
  </si>
  <si>
    <t>a2</t>
  </si>
  <si>
    <t>a3</t>
  </si>
  <si>
    <t>REC</t>
  </si>
  <si>
    <t>REC t-1</t>
  </si>
  <si>
    <t>∆RECit</t>
  </si>
  <si>
    <t>((∆REVit-∆RECit)/Ait-1))</t>
  </si>
  <si>
    <t>a1(1/Ait-1)</t>
  </si>
  <si>
    <t>a2((∆REVit-∆RECit)/Ait-1))</t>
  </si>
  <si>
    <t>a3(PPEit/ Ait-1)</t>
  </si>
  <si>
    <t>NDA</t>
  </si>
  <si>
    <t>DAC(Y)</t>
  </si>
  <si>
    <t>TOTAL = 34 SAMPEL</t>
  </si>
  <si>
    <t>Harga pasar per lembar saham ( close Price)</t>
  </si>
  <si>
    <t>SPREAD</t>
  </si>
  <si>
    <t xml:space="preserve">Askit </t>
  </si>
  <si>
    <t>Bidit</t>
  </si>
  <si>
    <t>15 MARET 2019</t>
  </si>
  <si>
    <t xml:space="preserve">TGL TERBIT </t>
  </si>
  <si>
    <t>27 MARET 2020</t>
  </si>
  <si>
    <t>30 MARET 2022</t>
  </si>
  <si>
    <t>29 MARET 2019</t>
  </si>
  <si>
    <t>26 MARET 2021</t>
  </si>
  <si>
    <t>25 MARET 2022</t>
  </si>
  <si>
    <t>27 MEI 2020</t>
  </si>
  <si>
    <t>31 MATER 2021</t>
  </si>
  <si>
    <t>15 MATER 2022</t>
  </si>
  <si>
    <t>19 MARET 2020</t>
  </si>
  <si>
    <t>29 MATER 2021</t>
  </si>
  <si>
    <t>29 MARET 2022</t>
  </si>
  <si>
    <t>8 MARET 2019</t>
  </si>
  <si>
    <t>9 MARET 2020</t>
  </si>
  <si>
    <t>16 MARET 2021</t>
  </si>
  <si>
    <t>11 MARET 2022</t>
  </si>
  <si>
    <t>18 MARET 2022</t>
  </si>
  <si>
    <t>18 MEI 2021</t>
  </si>
  <si>
    <t>25 MARET 2019</t>
  </si>
  <si>
    <t>25 MARET 2020</t>
  </si>
  <si>
    <t>28 MARET 2019</t>
  </si>
  <si>
    <t>20 MARET 2020</t>
  </si>
  <si>
    <t>30 MARET 2021</t>
  </si>
  <si>
    <t>27 JUNI 2019</t>
  </si>
  <si>
    <t>31 MARET 2020</t>
  </si>
  <si>
    <t>30 MARET 2020</t>
  </si>
  <si>
    <t>31 MEI 2022</t>
  </si>
  <si>
    <t>31 MARET 2021</t>
  </si>
  <si>
    <t>31 MARET 2022</t>
  </si>
  <si>
    <t>26 MARET 2019</t>
  </si>
  <si>
    <t>8 MEI 2020</t>
  </si>
  <si>
    <t>10 MEI 2021</t>
  </si>
  <si>
    <t>4 MARET 2022</t>
  </si>
  <si>
    <t>21 MARET 2019</t>
  </si>
  <si>
    <t>22 MARET 2021</t>
  </si>
  <si>
    <t>23 MARET 2022</t>
  </si>
  <si>
    <t>27 MARET 2019</t>
  </si>
  <si>
    <t>18 MEI 2020</t>
  </si>
  <si>
    <t>28 MEI 2021</t>
  </si>
  <si>
    <t>19 MARET 2019</t>
  </si>
  <si>
    <t>19 MARET 2021</t>
  </si>
  <si>
    <t>22 FEBRUARI 2019</t>
  </si>
  <si>
    <t>13 MARET 2020</t>
  </si>
  <si>
    <t>21 MARET 2022</t>
  </si>
  <si>
    <t>19 MEI 2021</t>
  </si>
  <si>
    <t>1 MARET 2022</t>
  </si>
  <si>
    <t>26 MEI 2020</t>
  </si>
  <si>
    <t>29 MARET 2021</t>
  </si>
  <si>
    <t>20 MEI 2022</t>
  </si>
  <si>
    <t>15 FEBRUARI 2019</t>
  </si>
  <si>
    <t>21 FEBRUARI 2020</t>
  </si>
  <si>
    <t>5 MARET 2021</t>
  </si>
  <si>
    <t>4 OKTOBER 2022</t>
  </si>
  <si>
    <t>11 FEBRUARI 2019</t>
  </si>
  <si>
    <t xml:space="preserve">18 MARET 2022 </t>
  </si>
  <si>
    <t>12 MARET 2020</t>
  </si>
  <si>
    <t>18 MARET 2019</t>
  </si>
  <si>
    <t>10 FEBRUARI 2020</t>
  </si>
  <si>
    <t>22 MARET 2019</t>
  </si>
  <si>
    <t>21 MEI 2021</t>
  </si>
  <si>
    <t>5 JUNI 2020</t>
  </si>
  <si>
    <t>25 MEI 2021</t>
  </si>
  <si>
    <t>30 MEI 2022</t>
  </si>
  <si>
    <t>14 MARET 2022</t>
  </si>
  <si>
    <t>21 JANUARI 2019</t>
  </si>
  <si>
    <t>29 JANUARI 2020</t>
  </si>
  <si>
    <t>3 FEBRUARI 2021</t>
  </si>
  <si>
    <t>9 FEBRUARI 2022</t>
  </si>
  <si>
    <t>27 MEI 2022</t>
  </si>
  <si>
    <t>9 MEI 2022</t>
  </si>
  <si>
    <t>8 FEBRUARI 2021</t>
  </si>
  <si>
    <t>7 FEBRUARI 2022</t>
  </si>
  <si>
    <t>17 MARET 2020</t>
  </si>
  <si>
    <t xml:space="preserve">Y </t>
  </si>
  <si>
    <t>X1</t>
  </si>
  <si>
    <t>X2</t>
  </si>
  <si>
    <t>X3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</si>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</sst>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Rp&quot;* #,##0_-;\-&quot;Rp&quot;* #,##0_-;_-&quot;Rp&quot;* &quot;-&quot;_-;_-@_-"/>
    <numFmt numFmtId="164" formatCode="_-[$Rp-3809]* #,##0.00_-;\-[$Rp-3809]* #,##0.00_-;_-[$Rp-3809]* &quot;-&quot;??_-;_-@_-"/>
    <numFmt numFmtId="165" formatCode="0.00000"/>
    <numFmt numFmtId="166" formatCode="0.00000000"/>
    <numFmt numFmtId="167" formatCode="0.00000000000"/>
    <numFmt numFmtId="168" formatCode="[$-F800]dddd\,\ mmmm\ dd\,\ yyyy"/>
    <numFmt numFmtId="169" formatCode="0.000000000000000"/>
    <numFmt numFmtId="170" formatCode="0.000000000000000000000"/>
    <numFmt numFmtId="171" formatCode="0.0000000"/>
    <numFmt numFmtId="172" formatCode="0.000"/>
    <numFmt numFmtId="173" formatCode="0.0000000000000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20"/>
      <color theme="1"/>
      <name val="Times New Roman"/>
      <family val="1"/>
    </font>
    <font>
      <sz val="11"/>
      <name val="Calibri"/>
      <family val="2"/>
      <scheme val="minor"/>
    </font>
    <font>
      <sz val="11"/>
      <color rgb="FF232A3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42" fontId="0" fillId="0" borderId="12" xfId="0" applyNumberFormat="1" applyBorder="1"/>
    <xf numFmtId="42" fontId="0" fillId="0" borderId="13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42" fontId="0" fillId="0" borderId="17" xfId="0" applyNumberFormat="1" applyBorder="1"/>
    <xf numFmtId="42" fontId="0" fillId="0" borderId="18" xfId="0" applyNumberFormat="1" applyBorder="1"/>
    <xf numFmtId="42" fontId="0" fillId="0" borderId="19" xfId="0" applyNumberFormat="1" applyBorder="1"/>
    <xf numFmtId="0" fontId="0" fillId="0" borderId="18" xfId="0" applyBorder="1"/>
    <xf numFmtId="0" fontId="0" fillId="0" borderId="13" xfId="0" applyBorder="1"/>
    <xf numFmtId="42" fontId="0" fillId="0" borderId="14" xfId="0" applyNumberFormat="1" applyBorder="1"/>
    <xf numFmtId="42" fontId="0" fillId="0" borderId="20" xfId="0" applyNumberFormat="1" applyBorder="1"/>
    <xf numFmtId="42" fontId="0" fillId="0" borderId="21" xfId="0" applyNumberFormat="1" applyBorder="1"/>
    <xf numFmtId="42" fontId="0" fillId="0" borderId="23" xfId="0" applyNumberFormat="1" applyBorder="1"/>
    <xf numFmtId="0" fontId="0" fillId="0" borderId="24" xfId="0" applyBorder="1"/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42" fontId="0" fillId="0" borderId="26" xfId="0" applyNumberFormat="1" applyBorder="1"/>
    <xf numFmtId="42" fontId="0" fillId="0" borderId="27" xfId="0" applyNumberFormat="1" applyBorder="1"/>
    <xf numFmtId="42" fontId="0" fillId="0" borderId="28" xfId="0" applyNumberFormat="1" applyBorder="1"/>
    <xf numFmtId="0" fontId="1" fillId="0" borderId="9" xfId="0" applyFont="1" applyBorder="1" applyAlignment="1">
      <alignment horizontal="center"/>
    </xf>
    <xf numFmtId="42" fontId="0" fillId="0" borderId="30" xfId="0" applyNumberFormat="1" applyBorder="1"/>
    <xf numFmtId="42" fontId="0" fillId="0" borderId="29" xfId="0" applyNumberFormat="1" applyBorder="1"/>
    <xf numFmtId="42" fontId="0" fillId="0" borderId="31" xfId="0" applyNumberFormat="1" applyBorder="1"/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6" fillId="4" borderId="0" xfId="0" applyNumberFormat="1" applyFont="1" applyFill="1" applyAlignment="1">
      <alignment vertical="center"/>
    </xf>
    <xf numFmtId="164" fontId="0" fillId="4" borderId="0" xfId="0" applyNumberFormat="1" applyFill="1" applyAlignment="1">
      <alignment vertical="center"/>
    </xf>
    <xf numFmtId="0" fontId="7" fillId="0" borderId="0" xfId="0" applyFont="1"/>
    <xf numFmtId="0" fontId="7" fillId="2" borderId="33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3" borderId="37" xfId="0" applyFont="1" applyFill="1" applyBorder="1"/>
    <xf numFmtId="0" fontId="10" fillId="3" borderId="0" xfId="0" applyFont="1" applyFill="1" applyAlignment="1">
      <alignment horizontal="center" vertical="center"/>
    </xf>
    <xf numFmtId="0" fontId="10" fillId="0" borderId="0" xfId="0" applyFont="1"/>
    <xf numFmtId="0" fontId="8" fillId="0" borderId="11" xfId="0" applyFont="1" applyBorder="1" applyAlignment="1">
      <alignment horizontal="center"/>
    </xf>
    <xf numFmtId="0" fontId="0" fillId="0" borderId="27" xfId="0" applyBorder="1"/>
    <xf numFmtId="0" fontId="0" fillId="0" borderId="13" xfId="0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8" xfId="0" applyBorder="1" applyAlignment="1">
      <alignment horizontal="center"/>
    </xf>
    <xf numFmtId="1" fontId="1" fillId="0" borderId="42" xfId="0" applyNumberFormat="1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167" fontId="1" fillId="0" borderId="42" xfId="0" applyNumberFormat="1" applyFont="1" applyBorder="1" applyAlignment="1">
      <alignment horizontal="center"/>
    </xf>
    <xf numFmtId="1" fontId="1" fillId="3" borderId="42" xfId="0" applyNumberFormat="1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2" xfId="0" applyBorder="1" applyAlignment="1">
      <alignment horizontal="center"/>
    </xf>
    <xf numFmtId="42" fontId="0" fillId="0" borderId="1" xfId="0" applyNumberFormat="1" applyBorder="1"/>
    <xf numFmtId="42" fontId="0" fillId="0" borderId="44" xfId="0" applyNumberFormat="1" applyBorder="1"/>
    <xf numFmtId="42" fontId="1" fillId="0" borderId="3" xfId="0" applyNumberFormat="1" applyFont="1" applyBorder="1" applyAlignment="1">
      <alignment horizontal="center"/>
    </xf>
    <xf numFmtId="42" fontId="0" fillId="0" borderId="32" xfId="0" applyNumberFormat="1" applyBorder="1"/>
    <xf numFmtId="42" fontId="0" fillId="0" borderId="0" xfId="0" applyNumberFormat="1"/>
    <xf numFmtId="42" fontId="1" fillId="0" borderId="9" xfId="0" applyNumberFormat="1" applyFont="1" applyBorder="1" applyAlignment="1">
      <alignment horizontal="center"/>
    </xf>
    <xf numFmtId="42" fontId="1" fillId="0" borderId="0" xfId="0" applyNumberFormat="1" applyFont="1" applyAlignment="1">
      <alignment horizontal="center" vertical="center"/>
    </xf>
    <xf numFmtId="42" fontId="12" fillId="0" borderId="28" xfId="0" applyNumberFormat="1" applyFont="1" applyBorder="1"/>
    <xf numFmtId="42" fontId="0" fillId="0" borderId="43" xfId="0" applyNumberFormat="1" applyBorder="1"/>
    <xf numFmtId="3" fontId="12" fillId="0" borderId="14" xfId="0" applyNumberFormat="1" applyFont="1" applyBorder="1"/>
    <xf numFmtId="3" fontId="12" fillId="0" borderId="21" xfId="0" applyNumberFormat="1" applyFont="1" applyBorder="1"/>
    <xf numFmtId="3" fontId="12" fillId="0" borderId="28" xfId="0" applyNumberFormat="1" applyFont="1" applyBorder="1"/>
    <xf numFmtId="42" fontId="12" fillId="0" borderId="9" xfId="0" applyNumberFormat="1" applyFont="1" applyBorder="1"/>
    <xf numFmtId="42" fontId="12" fillId="0" borderId="14" xfId="0" applyNumberFormat="1" applyFont="1" applyBorder="1"/>
    <xf numFmtId="42" fontId="12" fillId="0" borderId="21" xfId="0" applyNumberFormat="1" applyFont="1" applyBorder="1"/>
    <xf numFmtId="42" fontId="0" fillId="0" borderId="45" xfId="0" applyNumberFormat="1" applyBorder="1"/>
    <xf numFmtId="42" fontId="0" fillId="0" borderId="46" xfId="0" applyNumberFormat="1" applyBorder="1"/>
    <xf numFmtId="42" fontId="0" fillId="0" borderId="9" xfId="0" applyNumberFormat="1" applyBorder="1"/>
    <xf numFmtId="42" fontId="12" fillId="0" borderId="27" xfId="0" applyNumberFormat="1" applyFont="1" applyBorder="1"/>
    <xf numFmtId="3" fontId="12" fillId="0" borderId="13" xfId="0" applyNumberFormat="1" applyFont="1" applyBorder="1"/>
    <xf numFmtId="3" fontId="12" fillId="0" borderId="18" xfId="0" applyNumberFormat="1" applyFont="1" applyBorder="1"/>
    <xf numFmtId="42" fontId="12" fillId="0" borderId="34" xfId="0" applyNumberFormat="1" applyFont="1" applyBorder="1"/>
    <xf numFmtId="42" fontId="12" fillId="0" borderId="13" xfId="0" applyNumberFormat="1" applyFont="1" applyBorder="1"/>
    <xf numFmtId="42" fontId="12" fillId="0" borderId="18" xfId="0" applyNumberFormat="1" applyFont="1" applyBorder="1"/>
    <xf numFmtId="42" fontId="0" fillId="0" borderId="34" xfId="0" applyNumberFormat="1" applyBorder="1"/>
    <xf numFmtId="0" fontId="0" fillId="5" borderId="14" xfId="0" applyFill="1" applyBorder="1"/>
    <xf numFmtId="0" fontId="0" fillId="5" borderId="9" xfId="0" applyFill="1" applyBorder="1"/>
    <xf numFmtId="0" fontId="0" fillId="2" borderId="14" xfId="0" applyFill="1" applyBorder="1"/>
    <xf numFmtId="42" fontId="1" fillId="0" borderId="1" xfId="0" applyNumberFormat="1" applyFont="1" applyBorder="1" applyAlignment="1">
      <alignment horizontal="center" vertical="center"/>
    </xf>
    <xf numFmtId="3" fontId="12" fillId="0" borderId="19" xfId="0" applyNumberFormat="1" applyFont="1" applyBorder="1"/>
    <xf numFmtId="0" fontId="1" fillId="0" borderId="44" xfId="0" applyFont="1" applyBorder="1" applyAlignment="1">
      <alignment horizontal="center"/>
    </xf>
    <xf numFmtId="0" fontId="0" fillId="6" borderId="14" xfId="0" applyFill="1" applyBorder="1"/>
    <xf numFmtId="0" fontId="0" fillId="6" borderId="9" xfId="0" applyFill="1" applyBorder="1"/>
    <xf numFmtId="0" fontId="0" fillId="0" borderId="21" xfId="0" applyBorder="1"/>
    <xf numFmtId="0" fontId="0" fillId="0" borderId="23" xfId="0" applyBorder="1"/>
    <xf numFmtId="0" fontId="5" fillId="0" borderId="0" xfId="0" applyFont="1" applyAlignment="1">
      <alignment horizontal="center" vertical="center"/>
    </xf>
    <xf numFmtId="0" fontId="0" fillId="0" borderId="30" xfId="0" applyBorder="1"/>
    <xf numFmtId="0" fontId="0" fillId="0" borderId="31" xfId="0" applyBorder="1"/>
    <xf numFmtId="0" fontId="0" fillId="0" borderId="46" xfId="0" applyBorder="1"/>
    <xf numFmtId="0" fontId="0" fillId="0" borderId="32" xfId="0" applyBorder="1"/>
    <xf numFmtId="0" fontId="0" fillId="0" borderId="20" xfId="0" applyBorder="1"/>
    <xf numFmtId="0" fontId="0" fillId="0" borderId="29" xfId="0" applyBorder="1"/>
    <xf numFmtId="0" fontId="0" fillId="7" borderId="14" xfId="0" applyFill="1" applyBorder="1"/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47" xfId="0" applyBorder="1" applyAlignment="1">
      <alignment horizontal="center"/>
    </xf>
    <xf numFmtId="0" fontId="1" fillId="0" borderId="48" xfId="0" applyFont="1" applyBorder="1" applyAlignment="1">
      <alignment horizontal="center"/>
    </xf>
    <xf numFmtId="42" fontId="7" fillId="0" borderId="39" xfId="0" applyNumberFormat="1" applyFont="1" applyBorder="1"/>
    <xf numFmtId="42" fontId="7" fillId="0" borderId="40" xfId="0" applyNumberFormat="1" applyFont="1" applyBorder="1"/>
    <xf numFmtId="42" fontId="7" fillId="0" borderId="41" xfId="0" applyNumberFormat="1" applyFont="1" applyBorder="1"/>
    <xf numFmtId="42" fontId="3" fillId="0" borderId="0" xfId="0" applyNumberFormat="1" applyFont="1" applyAlignment="1">
      <alignment horizontal="center" vertical="center"/>
    </xf>
    <xf numFmtId="42" fontId="7" fillId="0" borderId="0" xfId="0" applyNumberFormat="1" applyFont="1"/>
    <xf numFmtId="42" fontId="13" fillId="0" borderId="49" xfId="0" applyNumberFormat="1" applyFont="1" applyBorder="1"/>
    <xf numFmtId="0" fontId="0" fillId="0" borderId="52" xfId="0" applyBorder="1"/>
    <xf numFmtId="42" fontId="7" fillId="0" borderId="36" xfId="0" applyNumberFormat="1" applyFont="1" applyBorder="1" applyAlignment="1">
      <alignment horizontal="center" vertical="center"/>
    </xf>
    <xf numFmtId="42" fontId="7" fillId="0" borderId="50" xfId="0" applyNumberFormat="1" applyFont="1" applyBorder="1" applyAlignment="1">
      <alignment horizontal="center" vertical="center"/>
    </xf>
    <xf numFmtId="42" fontId="8" fillId="0" borderId="0" xfId="0" applyNumberFormat="1" applyFont="1" applyAlignment="1">
      <alignment horizontal="center" vertical="center"/>
    </xf>
    <xf numFmtId="42" fontId="7" fillId="0" borderId="51" xfId="0" applyNumberFormat="1" applyFont="1" applyBorder="1" applyAlignment="1">
      <alignment horizontal="center" vertical="center"/>
    </xf>
    <xf numFmtId="42" fontId="7" fillId="0" borderId="49" xfId="0" applyNumberFormat="1" applyFont="1" applyBorder="1" applyAlignment="1">
      <alignment horizontal="center" vertical="center"/>
    </xf>
    <xf numFmtId="168" fontId="0" fillId="0" borderId="14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8" fontId="0" fillId="0" borderId="45" xfId="0" applyNumberFormat="1" applyBorder="1" applyAlignment="1">
      <alignment horizontal="center"/>
    </xf>
    <xf numFmtId="168" fontId="0" fillId="0" borderId="28" xfId="0" applyNumberFormat="1" applyBorder="1" applyAlignment="1">
      <alignment horizontal="center"/>
    </xf>
    <xf numFmtId="168" fontId="0" fillId="0" borderId="29" xfId="0" applyNumberFormat="1" applyBorder="1" applyAlignment="1">
      <alignment horizontal="center"/>
    </xf>
    <xf numFmtId="42" fontId="13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1" fontId="0" fillId="0" borderId="0" xfId="0" applyNumberFormat="1"/>
    <xf numFmtId="1" fontId="0" fillId="0" borderId="16" xfId="0" applyNumberFormat="1" applyBorder="1"/>
    <xf numFmtId="1" fontId="1" fillId="0" borderId="53" xfId="0" applyNumberFormat="1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1" fontId="1" fillId="0" borderId="44" xfId="0" applyNumberFormat="1" applyFont="1" applyBorder="1" applyAlignment="1">
      <alignment horizontal="center"/>
    </xf>
    <xf numFmtId="1" fontId="0" fillId="0" borderId="11" xfId="0" applyNumberFormat="1" applyBorder="1"/>
    <xf numFmtId="0" fontId="0" fillId="0" borderId="11" xfId="0" applyBorder="1"/>
    <xf numFmtId="1" fontId="0" fillId="0" borderId="25" xfId="0" applyNumberFormat="1" applyBorder="1"/>
    <xf numFmtId="0" fontId="1" fillId="0" borderId="42" xfId="0" applyFon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71" fontId="0" fillId="0" borderId="11" xfId="0" applyNumberFormat="1" applyBorder="1" applyAlignment="1">
      <alignment horizontal="center" vertical="center"/>
    </xf>
    <xf numFmtId="0" fontId="0" fillId="3" borderId="0" xfId="0" applyFill="1"/>
    <xf numFmtId="166" fontId="1" fillId="3" borderId="42" xfId="0" applyNumberFormat="1" applyFont="1" applyFill="1" applyBorder="1" applyAlignment="1">
      <alignment horizontal="center"/>
    </xf>
    <xf numFmtId="0" fontId="0" fillId="3" borderId="11" xfId="0" applyFill="1" applyBorder="1"/>
    <xf numFmtId="0" fontId="0" fillId="3" borderId="16" xfId="0" applyFill="1" applyBorder="1"/>
    <xf numFmtId="0" fontId="0" fillId="3" borderId="25" xfId="0" applyFill="1" applyBorder="1"/>
    <xf numFmtId="165" fontId="1" fillId="3" borderId="42" xfId="0" applyNumberFormat="1" applyFont="1" applyFill="1" applyBorder="1" applyAlignment="1">
      <alignment horizontal="center"/>
    </xf>
    <xf numFmtId="169" fontId="0" fillId="3" borderId="0" xfId="0" applyNumberFormat="1" applyFill="1"/>
    <xf numFmtId="169" fontId="1" fillId="3" borderId="42" xfId="0" applyNumberFormat="1" applyFont="1" applyFill="1" applyBorder="1" applyAlignment="1">
      <alignment horizontal="center"/>
    </xf>
    <xf numFmtId="170" fontId="0" fillId="3" borderId="11" xfId="0" applyNumberFormat="1" applyFill="1" applyBorder="1"/>
    <xf numFmtId="170" fontId="0" fillId="3" borderId="16" xfId="0" applyNumberFormat="1" applyFill="1" applyBorder="1"/>
    <xf numFmtId="170" fontId="0" fillId="3" borderId="25" xfId="0" applyNumberFormat="1" applyFill="1" applyBorder="1"/>
    <xf numFmtId="0" fontId="0" fillId="3" borderId="0" xfId="0" applyFill="1" applyAlignment="1">
      <alignment horizontal="center"/>
    </xf>
    <xf numFmtId="0" fontId="1" fillId="3" borderId="42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173" fontId="0" fillId="0" borderId="11" xfId="0" applyNumberFormat="1" applyBorder="1" applyAlignment="1">
      <alignment horizontal="center"/>
    </xf>
    <xf numFmtId="172" fontId="0" fillId="0" borderId="11" xfId="0" applyNumberFormat="1" applyBorder="1" applyAlignment="1">
      <alignment horizontal="center"/>
    </xf>
    <xf numFmtId="172" fontId="0" fillId="8" borderId="39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 wrapText="1"/>
    </xf>
    <xf numFmtId="164" fontId="7" fillId="2" borderId="35" xfId="0" applyNumberFormat="1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BE0FA-7329-49EE-81E0-039A5045D43D}">
  <dimension ref="A1:E137"/>
  <sheetViews>
    <sheetView topLeftCell="A131" workbookViewId="0">
      <selection activeCell="G6" sqref="G6"/>
    </sheetView>
  </sheetViews>
  <sheetFormatPr defaultRowHeight="15" x14ac:dyDescent="0.25"/>
  <cols>
    <col min="1" max="1" width="16" customWidth="1"/>
    <col min="2" max="2" width="17.28515625" customWidth="1"/>
    <col min="3" max="3" width="17.7109375" customWidth="1"/>
    <col min="4" max="4" width="18.85546875" customWidth="1"/>
    <col min="5" max="5" width="19.7109375" customWidth="1"/>
  </cols>
  <sheetData>
    <row r="1" spans="1:5" x14ac:dyDescent="0.25">
      <c r="A1" t="s">
        <v>207</v>
      </c>
      <c r="B1" t="s">
        <v>208</v>
      </c>
      <c r="C1" t="s">
        <v>209</v>
      </c>
      <c r="D1" t="s">
        <v>210</v>
      </c>
      <c r="E1" t="s">
        <v>211</v>
      </c>
    </row>
    <row r="2" spans="1:5" x14ac:dyDescent="0.25">
      <c r="A2">
        <v>-0.11930980581743462</v>
      </c>
      <c r="B2">
        <v>3.9024390243902438</v>
      </c>
      <c r="C2">
        <v>0.75159058330202844</v>
      </c>
      <c r="D2">
        <v>6.0092479645967492E-2</v>
      </c>
      <c r="E2">
        <v>0</v>
      </c>
    </row>
    <row r="3" spans="1:5" x14ac:dyDescent="0.25">
      <c r="A3">
        <v>-0.24070018552757994</v>
      </c>
      <c r="B3">
        <v>5.9620596205962055</v>
      </c>
      <c r="C3">
        <v>1.006098295498467</v>
      </c>
      <c r="D3">
        <v>0.10200334397324821</v>
      </c>
      <c r="E3">
        <v>0</v>
      </c>
    </row>
    <row r="4" spans="1:5" x14ac:dyDescent="0.25">
      <c r="A4">
        <v>-0.20846946466127741</v>
      </c>
      <c r="B4">
        <v>1.1904761904761905</v>
      </c>
      <c r="C4">
        <v>1.7337637363009935</v>
      </c>
      <c r="D4">
        <v>0.14162523427942064</v>
      </c>
      <c r="E4">
        <v>0</v>
      </c>
    </row>
    <row r="5" spans="1:5" x14ac:dyDescent="0.25">
      <c r="A5">
        <v>-0.33386206587339473</v>
      </c>
      <c r="B5">
        <v>0.54200542005420049</v>
      </c>
      <c r="C5">
        <v>5.4089086938596722</v>
      </c>
      <c r="D5">
        <v>0.2037852693181853</v>
      </c>
      <c r="E5">
        <v>0</v>
      </c>
    </row>
    <row r="6" spans="1:5" x14ac:dyDescent="0.25">
      <c r="A6">
        <v>-0.15245425879766208</v>
      </c>
      <c r="B6">
        <v>3.9840637450199203</v>
      </c>
      <c r="C6">
        <v>52057.131543692434</v>
      </c>
      <c r="D6">
        <v>6.168354832289661E-2</v>
      </c>
      <c r="E6">
        <v>0.84961767204757854</v>
      </c>
    </row>
    <row r="7" spans="1:5" x14ac:dyDescent="0.25">
      <c r="A7">
        <v>-0.2646358926940961</v>
      </c>
      <c r="B7">
        <v>4.7244094488188972</v>
      </c>
      <c r="C7">
        <v>59445.503646542064</v>
      </c>
      <c r="D7">
        <v>7.2583174861833091E-2</v>
      </c>
      <c r="E7">
        <v>0.84961767204757854</v>
      </c>
    </row>
    <row r="8" spans="1:5" x14ac:dyDescent="0.25">
      <c r="A8">
        <v>-0.27088265455147603</v>
      </c>
      <c r="B8">
        <v>0.82304526748971196</v>
      </c>
      <c r="C8">
        <v>49352.082033934072</v>
      </c>
      <c r="D8">
        <v>4.0525251152808146E-2</v>
      </c>
      <c r="E8">
        <v>0.84961767204757854</v>
      </c>
    </row>
    <row r="9" spans="1:5" x14ac:dyDescent="0.25">
      <c r="A9">
        <v>-0.27715485328421396</v>
      </c>
      <c r="B9">
        <v>2.2813688212927756</v>
      </c>
      <c r="C9">
        <v>50402.097133097704</v>
      </c>
      <c r="D9">
        <v>8.7222217924289525E-2</v>
      </c>
      <c r="E9">
        <v>0.84961767204757854</v>
      </c>
    </row>
    <row r="10" spans="1:5" x14ac:dyDescent="0.25">
      <c r="A10">
        <v>1.006776182760746</v>
      </c>
      <c r="B10">
        <v>16.919739696312362</v>
      </c>
      <c r="C10">
        <v>17828.586321844265</v>
      </c>
      <c r="D10">
        <v>3.9021235389963091E-2</v>
      </c>
      <c r="E10">
        <v>0</v>
      </c>
    </row>
    <row r="11" spans="1:5" x14ac:dyDescent="0.25">
      <c r="A11">
        <v>1.1583631451038126</v>
      </c>
      <c r="B11">
        <v>6.9565217391304346</v>
      </c>
      <c r="C11">
        <v>20732.977319517868</v>
      </c>
      <c r="D11">
        <v>9.6191045763393157E-2</v>
      </c>
      <c r="E11">
        <v>0</v>
      </c>
    </row>
    <row r="12" spans="1:5" x14ac:dyDescent="0.25">
      <c r="A12">
        <v>0.76965296573424857</v>
      </c>
      <c r="B12">
        <v>85.714285714285708</v>
      </c>
      <c r="C12">
        <v>75772.917242176001</v>
      </c>
      <c r="D12">
        <v>1.5356503268912292E-2</v>
      </c>
      <c r="E12">
        <v>0</v>
      </c>
    </row>
    <row r="13" spans="1:5" x14ac:dyDescent="0.25">
      <c r="A13">
        <v>0.51961258148769485</v>
      </c>
      <c r="B13">
        <v>13.574660633484163</v>
      </c>
      <c r="C13">
        <v>13108.9300296416</v>
      </c>
      <c r="D13">
        <v>4.1437570433657117E-3</v>
      </c>
      <c r="E13">
        <v>0</v>
      </c>
    </row>
    <row r="14" spans="1:5" x14ac:dyDescent="0.25">
      <c r="A14">
        <v>-0.44334890051201487</v>
      </c>
      <c r="B14">
        <v>0.49382716049382713</v>
      </c>
      <c r="C14">
        <v>2256958.6836684872</v>
      </c>
      <c r="D14">
        <v>7.9258460874650688E-2</v>
      </c>
      <c r="E14">
        <v>7.5630252100840336E-3</v>
      </c>
    </row>
    <row r="15" spans="1:5" x14ac:dyDescent="0.25">
      <c r="A15">
        <v>-0.49029096862572402</v>
      </c>
      <c r="B15">
        <v>7.0000000000000009</v>
      </c>
      <c r="C15">
        <v>3175230.4936349243</v>
      </c>
      <c r="D15">
        <v>0.15466396119867423</v>
      </c>
      <c r="E15">
        <v>0</v>
      </c>
    </row>
    <row r="16" spans="1:5" x14ac:dyDescent="0.25">
      <c r="A16">
        <v>-0.40304646902161206</v>
      </c>
      <c r="B16">
        <v>2.1505376344086025</v>
      </c>
      <c r="C16">
        <v>3782144.984592</v>
      </c>
      <c r="D16">
        <v>0.11605006143251191</v>
      </c>
      <c r="E16">
        <v>0</v>
      </c>
    </row>
    <row r="17" spans="1:5" x14ac:dyDescent="0.25">
      <c r="A17">
        <v>-0.27123876031117922</v>
      </c>
      <c r="B17">
        <v>1.6129032258064515</v>
      </c>
      <c r="C17">
        <v>4383613.2607223531</v>
      </c>
      <c r="D17">
        <v>0.11020879060641056</v>
      </c>
      <c r="E17">
        <v>0</v>
      </c>
    </row>
    <row r="18" spans="1:5" x14ac:dyDescent="0.25">
      <c r="A18">
        <v>2.7762487043680371</v>
      </c>
      <c r="B18">
        <v>2.1505376344086025</v>
      </c>
      <c r="C18">
        <v>26372.356500518003</v>
      </c>
      <c r="D18">
        <v>7.5859436086550144E-2</v>
      </c>
      <c r="E18">
        <v>0</v>
      </c>
    </row>
    <row r="19" spans="1:5" x14ac:dyDescent="0.25">
      <c r="A19">
        <v>3.4997264098915215</v>
      </c>
      <c r="B19">
        <v>4.6082949308755765</v>
      </c>
      <c r="C19">
        <v>32248.434599427499</v>
      </c>
      <c r="D19">
        <v>0.10501309873679403</v>
      </c>
      <c r="E19">
        <v>0</v>
      </c>
    </row>
    <row r="20" spans="1:5" x14ac:dyDescent="0.25">
      <c r="A20">
        <v>2.8215695757068673</v>
      </c>
      <c r="B20">
        <v>1.263157894736842</v>
      </c>
      <c r="C20">
        <v>37281.087945000007</v>
      </c>
      <c r="D20">
        <v>0.10128016703823479</v>
      </c>
      <c r="E20">
        <v>0</v>
      </c>
    </row>
    <row r="21" spans="1:5" x14ac:dyDescent="0.25">
      <c r="A21">
        <v>2.6639382336232704</v>
      </c>
      <c r="B21">
        <v>1.4184397163120568</v>
      </c>
      <c r="C21">
        <v>39228.545821190834</v>
      </c>
      <c r="D21">
        <v>0.13404104470392239</v>
      </c>
      <c r="E21">
        <v>0</v>
      </c>
    </row>
    <row r="22" spans="1:5" x14ac:dyDescent="0.25">
      <c r="A22">
        <v>-0.68558425156900826</v>
      </c>
      <c r="B22">
        <v>10.441767068273093</v>
      </c>
      <c r="C22">
        <v>356832.29552611761</v>
      </c>
      <c r="D22">
        <v>1.8992081217718462E-2</v>
      </c>
      <c r="E22">
        <v>0</v>
      </c>
    </row>
    <row r="23" spans="1:5" x14ac:dyDescent="0.25">
      <c r="A23">
        <v>-0.15217624871425595</v>
      </c>
      <c r="B23">
        <v>1.1976047904191618</v>
      </c>
      <c r="C23">
        <v>480749.34835096175</v>
      </c>
      <c r="D23">
        <v>3.1772584258701747E-2</v>
      </c>
      <c r="E23">
        <v>0</v>
      </c>
    </row>
    <row r="24" spans="1:5" x14ac:dyDescent="0.25">
      <c r="A24">
        <v>-0.20549117386655785</v>
      </c>
      <c r="B24">
        <v>3.225806451612903</v>
      </c>
      <c r="C24">
        <v>492653.16922427708</v>
      </c>
      <c r="D24">
        <v>1.0381356663858747E-2</v>
      </c>
      <c r="E24">
        <v>0</v>
      </c>
    </row>
    <row r="25" spans="1:5" x14ac:dyDescent="0.25">
      <c r="A25">
        <v>-0.17291712950304108</v>
      </c>
      <c r="B25">
        <v>2.3346303501945527</v>
      </c>
      <c r="C25">
        <v>605692.06617983675</v>
      </c>
      <c r="D25">
        <v>2.3018594110793218E-2</v>
      </c>
      <c r="E25">
        <v>0</v>
      </c>
    </row>
    <row r="26" spans="1:5" x14ac:dyDescent="0.25">
      <c r="A26">
        <v>241.96108988745522</v>
      </c>
      <c r="B26">
        <v>3.1523642732049035</v>
      </c>
      <c r="C26">
        <v>962.33008095018727</v>
      </c>
      <c r="D26">
        <v>0.22194038351402368</v>
      </c>
      <c r="E26">
        <v>0.58334586988056902</v>
      </c>
    </row>
    <row r="27" spans="1:5" x14ac:dyDescent="0.25">
      <c r="A27">
        <v>175.61862336100222</v>
      </c>
      <c r="B27">
        <v>2.2624434389140271</v>
      </c>
      <c r="C27">
        <v>3334.5521172838799</v>
      </c>
      <c r="D27">
        <v>0.2228743372710113</v>
      </c>
      <c r="E27">
        <v>0.58334586988056902</v>
      </c>
    </row>
    <row r="28" spans="1:5" x14ac:dyDescent="0.25">
      <c r="A28">
        <v>169.14037213895278</v>
      </c>
      <c r="B28">
        <v>1.2903225806451613</v>
      </c>
      <c r="C28">
        <v>4684.5771198114853</v>
      </c>
      <c r="D28">
        <v>0.10074060446794833</v>
      </c>
      <c r="E28">
        <v>0.58334586988056902</v>
      </c>
    </row>
    <row r="29" spans="1:5" x14ac:dyDescent="0.25">
      <c r="A29">
        <v>166.38034268437568</v>
      </c>
      <c r="B29">
        <v>1.5748031496062991</v>
      </c>
      <c r="C29">
        <v>4415.8734726098455</v>
      </c>
      <c r="D29">
        <v>0.14364623553588515</v>
      </c>
      <c r="E29">
        <v>0.58334586988056902</v>
      </c>
    </row>
    <row r="30" spans="1:5" x14ac:dyDescent="0.25">
      <c r="A30">
        <v>-9.8808557282042686E-3</v>
      </c>
      <c r="B30">
        <v>3.278688524590164</v>
      </c>
      <c r="C30">
        <v>1361748.0697050937</v>
      </c>
      <c r="D30">
        <v>7.5501849612917532E-2</v>
      </c>
      <c r="E30">
        <v>1.0004874482086279</v>
      </c>
    </row>
    <row r="31" spans="1:5" x14ac:dyDescent="0.25">
      <c r="A31">
        <v>-4.6372943483629275E-2</v>
      </c>
      <c r="B31">
        <v>3.7333333333333338</v>
      </c>
      <c r="C31">
        <v>381952.4244823386</v>
      </c>
      <c r="D31">
        <v>6.5856396317055227E-2</v>
      </c>
      <c r="E31">
        <v>0.25</v>
      </c>
    </row>
    <row r="32" spans="1:5" x14ac:dyDescent="0.25">
      <c r="A32">
        <v>-8.6441114153585269E-2</v>
      </c>
      <c r="B32">
        <v>1.1049723756906076</v>
      </c>
      <c r="C32">
        <v>452364.3769738769</v>
      </c>
      <c r="D32">
        <v>3.619118134265905E-2</v>
      </c>
      <c r="E32">
        <v>0.7895385077815491</v>
      </c>
    </row>
    <row r="33" spans="1:5" x14ac:dyDescent="0.25">
      <c r="A33">
        <v>-7.2921222405086195E-2</v>
      </c>
      <c r="B33">
        <v>1.2422360248447204</v>
      </c>
      <c r="C33">
        <v>463856.34247708606</v>
      </c>
      <c r="D33">
        <v>5.5812923882935621E-2</v>
      </c>
      <c r="E33">
        <v>0.7895385077815491</v>
      </c>
    </row>
    <row r="34" spans="1:5" x14ac:dyDescent="0.25">
      <c r="A34">
        <v>-0.60256693034841247</v>
      </c>
      <c r="B34">
        <v>7.2727272727272725</v>
      </c>
      <c r="C34">
        <v>2079.0250126964283</v>
      </c>
      <c r="D34">
        <v>0.11923542663481126</v>
      </c>
      <c r="E34">
        <v>0</v>
      </c>
    </row>
    <row r="35" spans="1:5" x14ac:dyDescent="0.25">
      <c r="A35">
        <v>-0.69227266025948575</v>
      </c>
      <c r="B35">
        <v>0.48661800486618007</v>
      </c>
      <c r="C35">
        <v>2623.8193955357142</v>
      </c>
      <c r="D35">
        <v>0.12119563403916878</v>
      </c>
      <c r="E35">
        <v>0</v>
      </c>
    </row>
    <row r="36" spans="1:5" x14ac:dyDescent="0.25">
      <c r="A36">
        <v>-0.5244003797908986</v>
      </c>
      <c r="B36">
        <v>2.1052631578947367</v>
      </c>
      <c r="C36">
        <v>2853.885727348214</v>
      </c>
      <c r="D36">
        <v>8.1578504806961757E-2</v>
      </c>
      <c r="E36">
        <v>0</v>
      </c>
    </row>
    <row r="37" spans="1:5" x14ac:dyDescent="0.25">
      <c r="A37">
        <v>-0.82042646947902464</v>
      </c>
      <c r="B37">
        <v>5.2631578947368416</v>
      </c>
      <c r="C37">
        <v>3390.3528729910713</v>
      </c>
      <c r="D37">
        <v>7.0341472601498853E-2</v>
      </c>
      <c r="E37">
        <v>0</v>
      </c>
    </row>
    <row r="38" spans="1:5" x14ac:dyDescent="0.25">
      <c r="A38">
        <v>-0.2935609929190115</v>
      </c>
      <c r="B38">
        <v>4.5523520485584212</v>
      </c>
      <c r="C38">
        <v>1961.5895728911569</v>
      </c>
      <c r="D38">
        <v>0.11278410495797234</v>
      </c>
      <c r="E38">
        <v>6.7288658315004307E-3</v>
      </c>
    </row>
    <row r="39" spans="1:5" x14ac:dyDescent="0.25">
      <c r="A39">
        <v>-0.25287189632051177</v>
      </c>
      <c r="B39">
        <v>4.16038589086524</v>
      </c>
      <c r="C39">
        <v>1402.9140943657465</v>
      </c>
      <c r="D39">
        <v>0.13834813905946697</v>
      </c>
      <c r="E39">
        <v>6.7288658315004307E-3</v>
      </c>
    </row>
    <row r="40" spans="1:5" x14ac:dyDescent="0.25">
      <c r="A40">
        <v>-0.85252587447600137</v>
      </c>
      <c r="B40">
        <v>1.7176228100309172</v>
      </c>
      <c r="C40">
        <v>1247.0433722366129</v>
      </c>
      <c r="D40">
        <v>9.7807791134701255E-2</v>
      </c>
      <c r="E40">
        <v>6.7288658315004307E-3</v>
      </c>
    </row>
    <row r="41" spans="1:5" x14ac:dyDescent="0.25">
      <c r="A41">
        <v>-0.5272855637631968</v>
      </c>
      <c r="B41">
        <v>1.89873417721519</v>
      </c>
      <c r="C41">
        <v>942.89927716403827</v>
      </c>
      <c r="D41">
        <v>6.2306011394355466E-2</v>
      </c>
      <c r="E41">
        <v>6.7288658315004307E-3</v>
      </c>
    </row>
    <row r="42" spans="1:5" x14ac:dyDescent="0.25">
      <c r="A42">
        <v>2.1274769447272046</v>
      </c>
      <c r="B42">
        <v>0.55555555555555558</v>
      </c>
      <c r="C42">
        <v>632507.63725242857</v>
      </c>
      <c r="D42">
        <v>0.10100673207200231</v>
      </c>
      <c r="E42">
        <v>0.5602071985099023</v>
      </c>
    </row>
    <row r="43" spans="1:5" x14ac:dyDescent="0.25">
      <c r="A43">
        <v>2.0810836043864387</v>
      </c>
      <c r="B43">
        <v>3.2128514056224895</v>
      </c>
      <c r="C43">
        <v>702662.10675146175</v>
      </c>
      <c r="D43">
        <v>8.606765456726212E-2</v>
      </c>
      <c r="E43">
        <v>0.5602071985099023</v>
      </c>
    </row>
    <row r="44" spans="1:5" x14ac:dyDescent="0.25">
      <c r="A44">
        <v>1.9275881507354724</v>
      </c>
      <c r="B44">
        <v>2.1308980213089801</v>
      </c>
      <c r="C44">
        <v>498122.46459428215</v>
      </c>
      <c r="D44">
        <v>3.7301003549982628E-2</v>
      </c>
      <c r="E44">
        <v>0.5602071985099023</v>
      </c>
    </row>
    <row r="45" spans="1:5" x14ac:dyDescent="0.25">
      <c r="A45">
        <v>1.6058928179603666</v>
      </c>
      <c r="B45">
        <v>6.3348416289592757</v>
      </c>
      <c r="C45">
        <v>43121.570691676614</v>
      </c>
      <c r="D45">
        <v>7.2804289625780838E-2</v>
      </c>
      <c r="E45">
        <v>0.46425826210988236</v>
      </c>
    </row>
    <row r="46" spans="1:5" x14ac:dyDescent="0.25">
      <c r="A46">
        <v>-0.30168316603598233</v>
      </c>
      <c r="B46">
        <v>0.79681274900398402</v>
      </c>
      <c r="C46">
        <v>1127762.099632856</v>
      </c>
      <c r="D46">
        <v>0.29050890490236342</v>
      </c>
      <c r="E46">
        <v>0</v>
      </c>
    </row>
    <row r="47" spans="1:5" x14ac:dyDescent="0.25">
      <c r="A47">
        <v>-0.20387710698280853</v>
      </c>
      <c r="B47">
        <v>4.3636363636363642</v>
      </c>
      <c r="C47">
        <v>644159.83307922108</v>
      </c>
      <c r="D47">
        <v>0.26956299815770468</v>
      </c>
      <c r="E47">
        <v>0</v>
      </c>
    </row>
    <row r="48" spans="1:5" x14ac:dyDescent="0.25">
      <c r="A48">
        <v>-5.1136888995820293E-2</v>
      </c>
      <c r="B48">
        <v>4</v>
      </c>
      <c r="C48">
        <v>391283.51622532716</v>
      </c>
      <c r="D48">
        <v>0.17275381119671587</v>
      </c>
      <c r="E48">
        <v>0</v>
      </c>
    </row>
    <row r="49" spans="1:5" x14ac:dyDescent="0.25">
      <c r="A49">
        <v>-0.1465122117935222</v>
      </c>
      <c r="B49">
        <v>1.0869565217391304</v>
      </c>
      <c r="C49">
        <v>242178.23695811117</v>
      </c>
      <c r="D49">
        <v>0.13443283975785617</v>
      </c>
      <c r="E49">
        <v>0</v>
      </c>
    </row>
    <row r="50" spans="1:5" x14ac:dyDescent="0.25">
      <c r="A50">
        <v>-0.12657835547167054</v>
      </c>
      <c r="B50">
        <v>2.5316455696202533</v>
      </c>
      <c r="C50">
        <v>169920.57793089625</v>
      </c>
      <c r="D50">
        <v>0.1188582007102308</v>
      </c>
      <c r="E50">
        <v>3.4247756783964439E-2</v>
      </c>
    </row>
    <row r="51" spans="1:5" x14ac:dyDescent="0.25">
      <c r="A51">
        <v>-0.25910618087438714</v>
      </c>
      <c r="B51">
        <v>6.8965517241379306</v>
      </c>
      <c r="C51">
        <v>249261.75242157976</v>
      </c>
      <c r="D51">
        <v>0.12221758322106353</v>
      </c>
      <c r="E51">
        <v>3.4247756783964439E-2</v>
      </c>
    </row>
    <row r="52" spans="1:5" x14ac:dyDescent="0.25">
      <c r="A52">
        <v>-0.42145022928106707</v>
      </c>
      <c r="B52">
        <v>1.680672268907563</v>
      </c>
      <c r="C52">
        <v>68736.119042405204</v>
      </c>
      <c r="D52">
        <v>4.1942224952037269E-2</v>
      </c>
      <c r="E52">
        <v>3.4289088693678006E-2</v>
      </c>
    </row>
    <row r="53" spans="1:5" x14ac:dyDescent="0.25">
      <c r="A53">
        <v>-0.3527373352065431</v>
      </c>
      <c r="B53">
        <v>3.9735099337748347</v>
      </c>
      <c r="C53">
        <v>12505.751335208332</v>
      </c>
      <c r="D53">
        <v>1.2670956384840084E-2</v>
      </c>
      <c r="E53">
        <v>3.4495748242245841E-2</v>
      </c>
    </row>
    <row r="54" spans="1:5" x14ac:dyDescent="0.25">
      <c r="A54">
        <v>5.779569871289339E-2</v>
      </c>
      <c r="B54">
        <v>3.1007751937984498</v>
      </c>
      <c r="C54">
        <v>72606.786753637309</v>
      </c>
      <c r="D54">
        <v>8.028063135007496E-2</v>
      </c>
      <c r="E54">
        <v>2.9850633483989968E-2</v>
      </c>
    </row>
    <row r="55" spans="1:5" x14ac:dyDescent="0.25">
      <c r="A55">
        <v>4.7598614443827791E-2</v>
      </c>
      <c r="B55">
        <v>9.6916299559471373</v>
      </c>
      <c r="C55">
        <v>52602.731101532889</v>
      </c>
      <c r="D55">
        <v>6.4897577899037676E-2</v>
      </c>
      <c r="E55">
        <v>4.1952658332780344E-3</v>
      </c>
    </row>
    <row r="56" spans="1:5" x14ac:dyDescent="0.25">
      <c r="A56">
        <v>0.22641126577397302</v>
      </c>
      <c r="B56">
        <v>2.9268292682926833</v>
      </c>
      <c r="C56">
        <v>71894.952262199877</v>
      </c>
      <c r="D56">
        <v>6.0296045751013161E-2</v>
      </c>
      <c r="E56">
        <v>4.1952658332780344E-3</v>
      </c>
    </row>
    <row r="57" spans="1:5" x14ac:dyDescent="0.25">
      <c r="A57">
        <v>5.4718593035545965E-2</v>
      </c>
      <c r="B57">
        <v>0.94786729857819907</v>
      </c>
      <c r="C57">
        <v>69767.384526517315</v>
      </c>
      <c r="D57">
        <v>5.5902314007669866E-2</v>
      </c>
      <c r="E57">
        <v>4.4627641630149021E-3</v>
      </c>
    </row>
    <row r="58" spans="1:5" x14ac:dyDescent="0.25">
      <c r="A58">
        <v>-2.675779434908276</v>
      </c>
      <c r="B58">
        <v>1.4457831325301205</v>
      </c>
      <c r="C58">
        <v>20347418.06400805</v>
      </c>
      <c r="D58">
        <v>0.13555911948830909</v>
      </c>
      <c r="E58">
        <v>0</v>
      </c>
    </row>
    <row r="59" spans="1:5" x14ac:dyDescent="0.25">
      <c r="A59">
        <v>-2.5634160565466195</v>
      </c>
      <c r="B59">
        <v>15.555555555555555</v>
      </c>
      <c r="C59">
        <v>25500356.339631557</v>
      </c>
      <c r="D59">
        <v>0.13846871582379372</v>
      </c>
      <c r="E59">
        <v>0</v>
      </c>
    </row>
    <row r="60" spans="1:5" x14ac:dyDescent="0.25">
      <c r="A60">
        <v>-2.7635205185758225</v>
      </c>
      <c r="B60">
        <v>2.8571428571428572</v>
      </c>
      <c r="C60">
        <v>41313596.152104788</v>
      </c>
      <c r="D60">
        <v>7.1615927760198844E-2</v>
      </c>
      <c r="E60">
        <v>0</v>
      </c>
    </row>
    <row r="61" spans="1:5" x14ac:dyDescent="0.25">
      <c r="A61">
        <v>-1.0517012407237429</v>
      </c>
      <c r="B61">
        <v>2.4518388791593697</v>
      </c>
      <c r="C61">
        <v>44930982.839600518</v>
      </c>
      <c r="D61">
        <v>6.6913759915291221E-2</v>
      </c>
      <c r="E61">
        <v>0</v>
      </c>
    </row>
    <row r="62" spans="1:5" x14ac:dyDescent="0.25">
      <c r="A62">
        <v>-0.47353291777861772</v>
      </c>
      <c r="B62">
        <v>1.3793103448275863</v>
      </c>
      <c r="C62">
        <v>42353313.930707127</v>
      </c>
      <c r="D62">
        <v>5.1398014100094022E-2</v>
      </c>
      <c r="E62">
        <v>166.39510620583181</v>
      </c>
    </row>
    <row r="63" spans="1:5" x14ac:dyDescent="0.25">
      <c r="A63">
        <v>-0.48604848190234939</v>
      </c>
      <c r="B63">
        <v>13.274336283185843</v>
      </c>
      <c r="C63">
        <v>48921851.051312827</v>
      </c>
      <c r="D63">
        <v>6.1359848435983327E-2</v>
      </c>
      <c r="E63">
        <v>157.17004179694459</v>
      </c>
    </row>
    <row r="64" spans="1:5" x14ac:dyDescent="0.25">
      <c r="A64">
        <v>-0.48967229333444273</v>
      </c>
      <c r="B64">
        <v>3.5225048923679059</v>
      </c>
      <c r="C64">
        <v>61739096.77394373</v>
      </c>
      <c r="D64">
        <v>5.3648724482996804E-2</v>
      </c>
      <c r="E64">
        <v>157.17004179694459</v>
      </c>
    </row>
    <row r="65" spans="1:5" x14ac:dyDescent="0.25">
      <c r="A65">
        <v>-0.27427872628467004</v>
      </c>
      <c r="B65">
        <v>1.7094017094017095</v>
      </c>
      <c r="C65">
        <v>62405636.226782382</v>
      </c>
      <c r="D65">
        <v>6.2465559803669558E-2</v>
      </c>
      <c r="E65">
        <v>157.17004179694459</v>
      </c>
    </row>
    <row r="66" spans="1:5" x14ac:dyDescent="0.25">
      <c r="A66">
        <v>0.53198387618887522</v>
      </c>
      <c r="B66">
        <v>3.6363636363636362</v>
      </c>
      <c r="C66">
        <v>1571263.1072402953</v>
      </c>
      <c r="D66">
        <v>4.2470894332338679E-2</v>
      </c>
      <c r="E66">
        <v>1.3017644940583363E-5</v>
      </c>
    </row>
    <row r="67" spans="1:5" x14ac:dyDescent="0.25">
      <c r="A67">
        <v>1.4389369971780246</v>
      </c>
      <c r="B67">
        <v>14.285714285714285</v>
      </c>
      <c r="C67">
        <v>1668375.6814908173</v>
      </c>
      <c r="D67">
        <v>8.6582822331946504E-4</v>
      </c>
      <c r="E67">
        <v>0</v>
      </c>
    </row>
    <row r="68" spans="1:5" x14ac:dyDescent="0.25">
      <c r="A68">
        <v>0.68472337376497805</v>
      </c>
      <c r="B68">
        <v>2.9363784665579118</v>
      </c>
      <c r="C68">
        <v>5437361.5764314011</v>
      </c>
      <c r="D68">
        <v>1.1630113995460818E-3</v>
      </c>
      <c r="E68">
        <v>0</v>
      </c>
    </row>
    <row r="69" spans="1:5" x14ac:dyDescent="0.25">
      <c r="A69">
        <v>0.77896864314881442</v>
      </c>
      <c r="B69">
        <v>0.57636887608069165</v>
      </c>
      <c r="C69">
        <v>3164107.0405203458</v>
      </c>
      <c r="D69">
        <v>1.6322387696030616E-2</v>
      </c>
      <c r="E69">
        <v>0</v>
      </c>
    </row>
    <row r="70" spans="1:5" x14ac:dyDescent="0.25">
      <c r="A70">
        <v>-0.36839491147957182</v>
      </c>
      <c r="B70">
        <v>16.988416988416986</v>
      </c>
      <c r="C70">
        <v>234855.81413028811</v>
      </c>
      <c r="D70">
        <v>0.12578267445275945</v>
      </c>
      <c r="E70">
        <v>0.93329600149327363</v>
      </c>
    </row>
    <row r="71" spans="1:5" x14ac:dyDescent="0.25">
      <c r="A71">
        <v>-0.52643453653011663</v>
      </c>
      <c r="B71">
        <v>2.6490066225165565</v>
      </c>
      <c r="C71">
        <v>273023.97122367105</v>
      </c>
      <c r="D71">
        <v>0.14714947666377576</v>
      </c>
      <c r="E71">
        <v>0.93329600149327363</v>
      </c>
    </row>
    <row r="72" spans="1:5" x14ac:dyDescent="0.25">
      <c r="A72">
        <v>-0.30942403542342556</v>
      </c>
      <c r="B72">
        <v>4.6332046332046328</v>
      </c>
      <c r="C72">
        <v>398280.5375865933</v>
      </c>
      <c r="D72">
        <v>0.17931057703953493</v>
      </c>
      <c r="E72">
        <v>0.96073640000000005</v>
      </c>
    </row>
    <row r="73" spans="1:5" x14ac:dyDescent="0.25">
      <c r="A73">
        <v>-0.18557059918491481</v>
      </c>
      <c r="B73">
        <v>1.3129102844638949</v>
      </c>
      <c r="C73">
        <v>462802.16789973003</v>
      </c>
      <c r="D73">
        <v>0.18847898263009305</v>
      </c>
      <c r="E73">
        <v>0.84198640000000002</v>
      </c>
    </row>
    <row r="74" spans="1:5" x14ac:dyDescent="0.25">
      <c r="A74">
        <v>-0.74506920510865227</v>
      </c>
      <c r="B74">
        <v>4.7722342733188716</v>
      </c>
      <c r="C74">
        <v>4286324.0334199583</v>
      </c>
      <c r="D74">
        <v>4.1789861614900684E-2</v>
      </c>
      <c r="E74">
        <v>0.10753609462319527</v>
      </c>
    </row>
    <row r="75" spans="1:5" x14ac:dyDescent="0.25">
      <c r="A75">
        <v>-0.94642162478583081</v>
      </c>
      <c r="B75">
        <v>7.0921985815602842</v>
      </c>
      <c r="C75">
        <v>6489571.7686257632</v>
      </c>
      <c r="D75">
        <v>0.10980177759400644</v>
      </c>
      <c r="E75">
        <v>9.9778695011065247E-2</v>
      </c>
    </row>
    <row r="76" spans="1:5" x14ac:dyDescent="0.25">
      <c r="A76">
        <v>-1.0202178478633237</v>
      </c>
      <c r="B76">
        <v>4.4609665427509295</v>
      </c>
      <c r="C76">
        <v>4907056.2346519725</v>
      </c>
      <c r="D76">
        <v>2.1628439900094616E-2</v>
      </c>
      <c r="E76">
        <v>0.23824925808753711</v>
      </c>
    </row>
    <row r="77" spans="1:5" x14ac:dyDescent="0.25">
      <c r="A77">
        <v>-1.0751061710242704</v>
      </c>
      <c r="B77">
        <v>6.1855670103092786</v>
      </c>
      <c r="C77">
        <v>3785020.176649828</v>
      </c>
      <c r="D77">
        <v>1.8824256608806079E-2</v>
      </c>
      <c r="E77">
        <v>0.23824925808753711</v>
      </c>
    </row>
    <row r="78" spans="1:5" x14ac:dyDescent="0.25">
      <c r="A78">
        <v>4.0304815154274073E-2</v>
      </c>
      <c r="B78">
        <v>0.66006600660066006</v>
      </c>
      <c r="C78">
        <v>495951.43530300399</v>
      </c>
      <c r="D78">
        <v>0.13761895708400257</v>
      </c>
      <c r="E78">
        <v>0</v>
      </c>
    </row>
    <row r="79" spans="1:5" x14ac:dyDescent="0.25">
      <c r="A79">
        <v>2.9454361972550892E-2</v>
      </c>
      <c r="B79">
        <v>18.867924528301888</v>
      </c>
      <c r="C79">
        <v>577343.42638430779</v>
      </c>
      <c r="D79">
        <v>0.12522260185654557</v>
      </c>
      <c r="E79">
        <v>0</v>
      </c>
    </row>
    <row r="80" spans="1:5" x14ac:dyDescent="0.25">
      <c r="A80">
        <v>-4.3836281440975955E-2</v>
      </c>
      <c r="B80">
        <v>3.5313001605136436</v>
      </c>
      <c r="C80">
        <v>577035.3303776898</v>
      </c>
      <c r="D80">
        <v>0.12407309229342042</v>
      </c>
      <c r="E80">
        <v>0</v>
      </c>
    </row>
    <row r="81" spans="1:5" x14ac:dyDescent="0.25">
      <c r="A81">
        <v>-1.39027946714326E-2</v>
      </c>
      <c r="B81">
        <v>2.1308980213089801</v>
      </c>
      <c r="C81">
        <v>732678.46759522066</v>
      </c>
      <c r="D81">
        <v>0.1259225318629793</v>
      </c>
      <c r="E81">
        <v>0</v>
      </c>
    </row>
    <row r="82" spans="1:5" x14ac:dyDescent="0.25">
      <c r="A82">
        <v>-0.13238537226953351</v>
      </c>
      <c r="B82">
        <v>2.2249690976514214</v>
      </c>
      <c r="C82">
        <v>4974.5663488839282</v>
      </c>
      <c r="D82">
        <v>0.9209971953680568</v>
      </c>
      <c r="E82">
        <v>0</v>
      </c>
    </row>
    <row r="83" spans="1:5" x14ac:dyDescent="0.25">
      <c r="A83">
        <v>0.20823868815804514</v>
      </c>
      <c r="B83">
        <v>7.0707070707070701</v>
      </c>
      <c r="C83">
        <v>3778.8688064732146</v>
      </c>
      <c r="D83">
        <v>8.684961197509887E-2</v>
      </c>
      <c r="E83">
        <v>0</v>
      </c>
    </row>
    <row r="84" spans="1:5" x14ac:dyDescent="0.25">
      <c r="A84">
        <v>-2.9861781624369428E-2</v>
      </c>
      <c r="B84">
        <v>1.5649452269170578</v>
      </c>
      <c r="C84">
        <v>4485.7150044642858</v>
      </c>
      <c r="D84">
        <v>7.7322488569391279E-2</v>
      </c>
      <c r="E84">
        <v>0</v>
      </c>
    </row>
    <row r="85" spans="1:5" x14ac:dyDescent="0.25">
      <c r="A85">
        <v>-5.7393581903951302E-2</v>
      </c>
      <c r="B85">
        <v>1.8592297476759629</v>
      </c>
      <c r="C85">
        <v>5634.1999502678573</v>
      </c>
      <c r="D85">
        <v>0.12829103068791856</v>
      </c>
      <c r="E85">
        <v>0</v>
      </c>
    </row>
    <row r="86" spans="1:5" x14ac:dyDescent="0.25">
      <c r="A86">
        <v>-1.0359869282943224</v>
      </c>
      <c r="B86">
        <v>2.6931254429482636</v>
      </c>
      <c r="C86">
        <v>8865959.1836734693</v>
      </c>
      <c r="D86">
        <v>0.4238818398055581</v>
      </c>
      <c r="E86">
        <v>0</v>
      </c>
    </row>
    <row r="87" spans="1:5" x14ac:dyDescent="0.25">
      <c r="A87">
        <v>-0.84426077478400463</v>
      </c>
      <c r="B87">
        <v>0.32948929159802309</v>
      </c>
      <c r="C87">
        <v>8774812.9715234935</v>
      </c>
      <c r="D87">
        <v>0.41632026786793008</v>
      </c>
      <c r="E87">
        <v>0</v>
      </c>
    </row>
    <row r="88" spans="1:5" x14ac:dyDescent="0.25">
      <c r="A88">
        <v>-0.85127852361937761</v>
      </c>
      <c r="B88">
        <v>1.3793103448275863</v>
      </c>
      <c r="C88">
        <v>6598973.9914570488</v>
      </c>
      <c r="D88">
        <v>9.8237099839204797E-2</v>
      </c>
      <c r="E88">
        <v>0</v>
      </c>
    </row>
    <row r="89" spans="1:5" x14ac:dyDescent="0.25">
      <c r="A89">
        <v>-0.98722253196528054</v>
      </c>
      <c r="B89">
        <v>1.7441860465116279</v>
      </c>
      <c r="C89">
        <v>4268819.0465116277</v>
      </c>
      <c r="D89">
        <v>0.22787341757423041</v>
      </c>
      <c r="E89">
        <v>0</v>
      </c>
    </row>
    <row r="90" spans="1:5" x14ac:dyDescent="0.25">
      <c r="A90">
        <v>-2.4380981752727764</v>
      </c>
      <c r="B90">
        <v>1.520912547528517</v>
      </c>
      <c r="C90">
        <v>1001018.2531774343</v>
      </c>
      <c r="D90">
        <v>0.10007183144204174</v>
      </c>
      <c r="E90">
        <v>0.25219867297090776</v>
      </c>
    </row>
    <row r="91" spans="1:5" x14ac:dyDescent="0.25">
      <c r="A91">
        <v>-2.3317151361826109</v>
      </c>
      <c r="B91">
        <v>4.048582995951417</v>
      </c>
      <c r="C91">
        <v>907694.88610777876</v>
      </c>
      <c r="D91">
        <v>0.10712327473896942</v>
      </c>
      <c r="E91">
        <v>0.25219867297090776</v>
      </c>
    </row>
    <row r="92" spans="1:5" x14ac:dyDescent="0.25">
      <c r="A92">
        <v>-2.4262534979939301</v>
      </c>
      <c r="B92">
        <v>4.4943820224719104</v>
      </c>
      <c r="C92">
        <v>1366165.2417663648</v>
      </c>
      <c r="D92">
        <v>0.10608865933798915</v>
      </c>
      <c r="E92">
        <v>0.25219867297090776</v>
      </c>
    </row>
    <row r="93" spans="1:5" x14ac:dyDescent="0.25">
      <c r="A93">
        <v>-2.0897211799951281</v>
      </c>
      <c r="B93">
        <v>4.71976401179941</v>
      </c>
      <c r="C93">
        <v>1036485.3203964839</v>
      </c>
      <c r="D93">
        <v>6.0802978734899468E-2</v>
      </c>
      <c r="E93">
        <v>0.25241976364526719</v>
      </c>
    </row>
    <row r="94" spans="1:5" x14ac:dyDescent="0.25">
      <c r="A94">
        <v>-2.7078803522568498</v>
      </c>
      <c r="B94">
        <v>18.181818181818183</v>
      </c>
      <c r="C94">
        <v>6318029.2431666665</v>
      </c>
      <c r="D94">
        <v>7.0574297257101223E-2</v>
      </c>
      <c r="E94">
        <v>9.2229523809523803E-2</v>
      </c>
    </row>
    <row r="95" spans="1:5" x14ac:dyDescent="0.25">
      <c r="A95">
        <v>-1.819442051117192</v>
      </c>
      <c r="B95">
        <v>8.5889570552147241</v>
      </c>
      <c r="C95">
        <v>1051464.3454464285</v>
      </c>
      <c r="D95">
        <v>4.8795339393041655E-2</v>
      </c>
      <c r="E95">
        <v>9.2397380952380953E-2</v>
      </c>
    </row>
    <row r="96" spans="1:5" x14ac:dyDescent="0.25">
      <c r="A96">
        <v>-1.7671856039759053</v>
      </c>
      <c r="B96">
        <v>1.9417475728155338</v>
      </c>
      <c r="C96">
        <v>1495048.6268214285</v>
      </c>
      <c r="D96">
        <v>2.5399487927744904E-2</v>
      </c>
      <c r="E96">
        <v>9.230208333333334E-2</v>
      </c>
    </row>
    <row r="97" spans="1:5" x14ac:dyDescent="0.25">
      <c r="A97">
        <v>-1.8346057177630042</v>
      </c>
      <c r="B97">
        <v>0.92592592592592582</v>
      </c>
      <c r="C97">
        <v>974737.94716071431</v>
      </c>
      <c r="D97">
        <v>6.144525170685514E-3</v>
      </c>
      <c r="E97">
        <v>9.1063749999999999E-2</v>
      </c>
    </row>
    <row r="98" spans="1:5" x14ac:dyDescent="0.25">
      <c r="A98">
        <v>0.93998806709138083</v>
      </c>
      <c r="B98">
        <v>0</v>
      </c>
      <c r="C98">
        <v>42007.380188383046</v>
      </c>
      <c r="D98">
        <v>4.515971382199143E-2</v>
      </c>
      <c r="E98">
        <v>0.2995613945578231</v>
      </c>
    </row>
    <row r="99" spans="1:5" x14ac:dyDescent="0.25">
      <c r="A99">
        <v>0.86721694140810701</v>
      </c>
      <c r="B99">
        <v>0.58997050147492625</v>
      </c>
      <c r="C99">
        <v>46153.372814296927</v>
      </c>
      <c r="D99">
        <v>4.896956716471669E-2</v>
      </c>
      <c r="E99">
        <v>0.2995613945578231</v>
      </c>
    </row>
    <row r="100" spans="1:5" x14ac:dyDescent="0.25">
      <c r="A100">
        <v>0.85690912715808953</v>
      </c>
      <c r="B100">
        <v>7.518796992481203</v>
      </c>
      <c r="C100">
        <v>287229.86544278427</v>
      </c>
      <c r="D100">
        <v>9.6704921515403525E-2</v>
      </c>
      <c r="E100">
        <v>0</v>
      </c>
    </row>
    <row r="101" spans="1:5" x14ac:dyDescent="0.25">
      <c r="A101">
        <v>2.4653255603716158</v>
      </c>
      <c r="B101">
        <v>0.49382716049382713</v>
      </c>
      <c r="C101">
        <v>316975.17374568287</v>
      </c>
      <c r="D101">
        <v>6.7958395161423603E-3</v>
      </c>
      <c r="E101">
        <v>0</v>
      </c>
    </row>
    <row r="102" spans="1:5" x14ac:dyDescent="0.25">
      <c r="A102">
        <v>-1.8410689431111256</v>
      </c>
      <c r="B102">
        <v>1.856797025131647</v>
      </c>
      <c r="C102">
        <v>90948.572</v>
      </c>
      <c r="D102">
        <v>0.19889843925086917</v>
      </c>
      <c r="E102">
        <v>0</v>
      </c>
    </row>
    <row r="103" spans="1:5" x14ac:dyDescent="0.25">
      <c r="A103">
        <v>-1.7381596529019028</v>
      </c>
      <c r="B103">
        <v>2.4697501223264395</v>
      </c>
      <c r="C103">
        <v>130250.04749999999</v>
      </c>
      <c r="D103">
        <v>0.22836084048790778</v>
      </c>
      <c r="E103">
        <v>0</v>
      </c>
    </row>
    <row r="104" spans="1:5" x14ac:dyDescent="0.25">
      <c r="A104">
        <v>-1.6343825193914336</v>
      </c>
      <c r="B104">
        <v>3.1745219343983386</v>
      </c>
      <c r="C104">
        <v>86450.023333333331</v>
      </c>
      <c r="D104">
        <v>0.242632060757768</v>
      </c>
      <c r="E104">
        <v>0</v>
      </c>
    </row>
    <row r="105" spans="1:5" x14ac:dyDescent="0.25">
      <c r="A105">
        <v>-1.48627538007263</v>
      </c>
      <c r="B105">
        <v>2.1505376344086025</v>
      </c>
      <c r="C105">
        <v>100085.83416666667</v>
      </c>
      <c r="D105">
        <v>0.30988137046967662</v>
      </c>
      <c r="E105">
        <v>0.21146828233333334</v>
      </c>
    </row>
    <row r="106" spans="1:5" x14ac:dyDescent="0.25">
      <c r="A106">
        <v>-0.47650514334788024</v>
      </c>
      <c r="B106">
        <v>10.109890109890109</v>
      </c>
      <c r="C106">
        <v>419003.10318879603</v>
      </c>
      <c r="D106">
        <v>9.0069656548189218E-3</v>
      </c>
      <c r="E106">
        <v>2.2192885055323741E-2</v>
      </c>
    </row>
    <row r="107" spans="1:5" x14ac:dyDescent="0.25">
      <c r="A107">
        <v>-0.45135945964384405</v>
      </c>
      <c r="B107">
        <v>0</v>
      </c>
      <c r="C107">
        <v>246051.89146064033</v>
      </c>
      <c r="D107">
        <v>5.2580631245718575E-4</v>
      </c>
      <c r="E107">
        <v>2.2192885055323741E-2</v>
      </c>
    </row>
    <row r="108" spans="1:5" x14ac:dyDescent="0.25">
      <c r="A108">
        <v>-0.35398792360523235</v>
      </c>
      <c r="B108">
        <v>0.54794520547945202</v>
      </c>
      <c r="C108">
        <v>180580.22983658203</v>
      </c>
      <c r="D108">
        <v>3.0620583570654309E-3</v>
      </c>
      <c r="E108">
        <v>4.1244733091363645E-2</v>
      </c>
    </row>
    <row r="109" spans="1:5" x14ac:dyDescent="0.25">
      <c r="A109">
        <v>-0.34987958260264251</v>
      </c>
      <c r="B109">
        <v>3.5623409669211195</v>
      </c>
      <c r="C109">
        <v>186306.3154043009</v>
      </c>
      <c r="D109">
        <v>1.5076632992913088E-2</v>
      </c>
      <c r="E109">
        <v>4.1244733091363645E-2</v>
      </c>
    </row>
    <row r="110" spans="1:5" x14ac:dyDescent="0.25">
      <c r="A110">
        <v>-9.4954786446635256E-3</v>
      </c>
      <c r="B110">
        <v>0</v>
      </c>
      <c r="C110">
        <v>13461.746309523809</v>
      </c>
      <c r="D110">
        <v>4.2759801353075041E-2</v>
      </c>
      <c r="E110">
        <v>0</v>
      </c>
    </row>
    <row r="111" spans="1:5" x14ac:dyDescent="0.25">
      <c r="A111">
        <v>-8.524452259657557E-2</v>
      </c>
      <c r="B111">
        <v>0</v>
      </c>
      <c r="C111">
        <v>16201.453339292593</v>
      </c>
      <c r="D111">
        <v>5.6829842756107626E-2</v>
      </c>
      <c r="E111">
        <v>0</v>
      </c>
    </row>
    <row r="112" spans="1:5" x14ac:dyDescent="0.25">
      <c r="A112">
        <v>-2.1012709367480759E-2</v>
      </c>
      <c r="B112">
        <v>8.3720930232558146</v>
      </c>
      <c r="C112">
        <v>16848.780507612566</v>
      </c>
      <c r="D112">
        <v>5.4945441751466928E-2</v>
      </c>
      <c r="E112">
        <v>0</v>
      </c>
    </row>
    <row r="113" spans="1:5" x14ac:dyDescent="0.25">
      <c r="A113">
        <v>-5.132654435414339E-2</v>
      </c>
      <c r="B113">
        <v>3.8277511961722488</v>
      </c>
      <c r="C113">
        <v>34689.050125178837</v>
      </c>
      <c r="D113">
        <v>9.5064401953165761E-2</v>
      </c>
      <c r="E113">
        <v>0</v>
      </c>
    </row>
    <row r="114" spans="1:5" x14ac:dyDescent="0.25">
      <c r="A114">
        <v>3.4158640456380058</v>
      </c>
      <c r="B114">
        <v>0</v>
      </c>
      <c r="C114">
        <v>4712942.5962366406</v>
      </c>
      <c r="D114">
        <v>9.6948112616813284E-2</v>
      </c>
      <c r="E114">
        <v>3.2629312977099235E-2</v>
      </c>
    </row>
    <row r="115" spans="1:5" x14ac:dyDescent="0.25">
      <c r="A115">
        <v>7.4386410562151974</v>
      </c>
      <c r="B115">
        <v>6.094182825484765</v>
      </c>
      <c r="C115">
        <v>7378650.0274122134</v>
      </c>
      <c r="D115">
        <v>0.16747525866336505</v>
      </c>
      <c r="E115">
        <v>3.2629312977099235E-2</v>
      </c>
    </row>
    <row r="116" spans="1:5" x14ac:dyDescent="0.25">
      <c r="A116">
        <v>4.0208776926862662</v>
      </c>
      <c r="B116">
        <v>4.5112781954887211</v>
      </c>
      <c r="C116">
        <v>19386513.657914504</v>
      </c>
      <c r="D116">
        <v>0.18226436067162916</v>
      </c>
      <c r="E116">
        <v>3.2629312977099235E-2</v>
      </c>
    </row>
    <row r="117" spans="1:5" x14ac:dyDescent="0.25">
      <c r="A117">
        <v>3.6627034867303077</v>
      </c>
      <c r="B117">
        <v>4.4444444444444446</v>
      </c>
      <c r="C117">
        <v>29480861.74319794</v>
      </c>
      <c r="D117">
        <v>0.15757473040625275</v>
      </c>
      <c r="E117">
        <v>3.2629312977099235E-2</v>
      </c>
    </row>
    <row r="118" spans="1:5" x14ac:dyDescent="0.25">
      <c r="A118">
        <v>1.3303768846971133</v>
      </c>
      <c r="B118">
        <v>3.7410071942446042</v>
      </c>
      <c r="C118">
        <v>1678146.4039970357</v>
      </c>
      <c r="D118">
        <v>6.8663260270181312E-2</v>
      </c>
      <c r="E118">
        <v>0</v>
      </c>
    </row>
    <row r="119" spans="1:5" x14ac:dyDescent="0.25">
      <c r="A119">
        <v>1.2648866217860528</v>
      </c>
      <c r="B119">
        <v>0</v>
      </c>
      <c r="C119">
        <v>1795221.1506668301</v>
      </c>
      <c r="D119">
        <v>7.1082203700294111E-2</v>
      </c>
      <c r="E119">
        <v>0</v>
      </c>
    </row>
    <row r="120" spans="1:5" x14ac:dyDescent="0.25">
      <c r="A120">
        <v>1.2029041517283785</v>
      </c>
      <c r="B120">
        <v>3.3557046979865772</v>
      </c>
      <c r="C120">
        <v>1984028.886857111</v>
      </c>
      <c r="D120">
        <v>9.1642079740426305E-2</v>
      </c>
      <c r="E120">
        <v>0</v>
      </c>
    </row>
    <row r="121" spans="1:5" x14ac:dyDescent="0.25">
      <c r="A121">
        <v>1.169080083744739</v>
      </c>
      <c r="B121">
        <v>1.0256410256410255</v>
      </c>
      <c r="C121">
        <v>2286755.279033008</v>
      </c>
      <c r="D121">
        <v>9.1019069379966747E-2</v>
      </c>
      <c r="E121">
        <v>0</v>
      </c>
    </row>
    <row r="122" spans="1:5" x14ac:dyDescent="0.25">
      <c r="A122">
        <v>-2.9966754355161025</v>
      </c>
      <c r="B122">
        <v>2.0202020202020203</v>
      </c>
      <c r="C122">
        <v>557941.31454911432</v>
      </c>
      <c r="D122">
        <v>0.12628208970294666</v>
      </c>
      <c r="E122">
        <v>4.1965377155791718E-2</v>
      </c>
    </row>
    <row r="123" spans="1:5" x14ac:dyDescent="0.25">
      <c r="A123">
        <v>-2.9291018272357392</v>
      </c>
      <c r="B123">
        <v>6.8686868686868685</v>
      </c>
      <c r="C123">
        <v>822314.49302758428</v>
      </c>
      <c r="D123">
        <v>0.15674922091839777</v>
      </c>
      <c r="E123">
        <v>4.1965377155791718E-2</v>
      </c>
    </row>
    <row r="124" spans="1:5" x14ac:dyDescent="0.25">
      <c r="A124">
        <v>-19.94890456242905</v>
      </c>
      <c r="B124">
        <v>1.6528925619834711</v>
      </c>
      <c r="C124">
        <v>662202.85266976466</v>
      </c>
      <c r="D124">
        <v>0.12675934383323229</v>
      </c>
      <c r="E124">
        <v>4.1965377155791718E-2</v>
      </c>
    </row>
    <row r="125" spans="1:5" x14ac:dyDescent="0.25">
      <c r="A125">
        <v>-5.6119434535289949</v>
      </c>
      <c r="B125">
        <v>1.6920473773265652</v>
      </c>
      <c r="C125">
        <v>807173.2452632651</v>
      </c>
      <c r="D125">
        <v>0.1723798869587852</v>
      </c>
      <c r="E125">
        <v>4.1965377155791718E-2</v>
      </c>
    </row>
    <row r="126" spans="1:5" x14ac:dyDescent="0.25">
      <c r="A126">
        <v>0.88121509151407296</v>
      </c>
      <c r="B126">
        <v>0.97211563059606043</v>
      </c>
      <c r="C126">
        <v>55520004.547837481</v>
      </c>
      <c r="D126">
        <v>0.46660139312819721</v>
      </c>
      <c r="E126">
        <v>0</v>
      </c>
    </row>
    <row r="127" spans="1:5" x14ac:dyDescent="0.25">
      <c r="A127">
        <v>0.67479054673879468</v>
      </c>
      <c r="B127">
        <v>0.90771558245083206</v>
      </c>
      <c r="C127">
        <v>31428117.27391874</v>
      </c>
      <c r="D127">
        <v>0.35801753961416066</v>
      </c>
      <c r="E127">
        <v>0</v>
      </c>
    </row>
    <row r="128" spans="1:5" x14ac:dyDescent="0.25">
      <c r="A128">
        <v>0.65355244970889714</v>
      </c>
      <c r="B128">
        <v>4.5375218150087253</v>
      </c>
      <c r="C128">
        <v>4756180.1834862391</v>
      </c>
      <c r="D128">
        <v>0.34885144277238567</v>
      </c>
      <c r="E128">
        <v>0</v>
      </c>
    </row>
    <row r="129" spans="1:5" x14ac:dyDescent="0.25">
      <c r="A129">
        <v>0.69897221172494639</v>
      </c>
      <c r="B129">
        <v>1.5037593984962405</v>
      </c>
      <c r="C129">
        <v>3964466.972477064</v>
      </c>
      <c r="D129">
        <v>0.30197122673103521</v>
      </c>
      <c r="E129">
        <v>0</v>
      </c>
    </row>
    <row r="130" spans="1:5" x14ac:dyDescent="0.25">
      <c r="A130">
        <v>0.9602057249199567</v>
      </c>
      <c r="B130">
        <v>4.4728434504792327</v>
      </c>
      <c r="C130">
        <v>67498.528661915843</v>
      </c>
      <c r="D130">
        <v>4.0732648493262011E-2</v>
      </c>
      <c r="E130">
        <v>0.62734014877160993</v>
      </c>
    </row>
    <row r="131" spans="1:5" x14ac:dyDescent="0.25">
      <c r="A131">
        <v>0.91807841670232426</v>
      </c>
      <c r="B131">
        <v>2.7397260273972601</v>
      </c>
      <c r="C131">
        <v>82658.615161768583</v>
      </c>
      <c r="D131">
        <v>2.1029347493010431E-2</v>
      </c>
      <c r="E131">
        <v>0.62734014877160993</v>
      </c>
    </row>
    <row r="132" spans="1:5" x14ac:dyDescent="0.25">
      <c r="A132">
        <v>0.74285328273832807</v>
      </c>
      <c r="B132">
        <v>3.296703296703297</v>
      </c>
      <c r="C132">
        <v>304951.66262511892</v>
      </c>
      <c r="D132">
        <v>0.10685212734902659</v>
      </c>
      <c r="E132">
        <v>0.62734014877160993</v>
      </c>
    </row>
    <row r="133" spans="1:5" x14ac:dyDescent="0.25">
      <c r="A133">
        <v>0.16603610580454436</v>
      </c>
      <c r="B133">
        <v>3.9215686274509802</v>
      </c>
      <c r="C133">
        <v>452044.94302000327</v>
      </c>
      <c r="D133">
        <v>9.3527834817121111E-2</v>
      </c>
      <c r="E133">
        <v>0.62734014877160993</v>
      </c>
    </row>
    <row r="134" spans="1:5" x14ac:dyDescent="0.25">
      <c r="A134">
        <v>0.23273284772409208</v>
      </c>
      <c r="B134">
        <v>2.6954177897574128</v>
      </c>
      <c r="C134">
        <v>238933.48686976888</v>
      </c>
      <c r="D134">
        <v>5.2742779337343858E-2</v>
      </c>
      <c r="E134">
        <v>0</v>
      </c>
    </row>
    <row r="135" spans="1:5" x14ac:dyDescent="0.25">
      <c r="A135">
        <v>0.18535231456259568</v>
      </c>
      <c r="B135">
        <v>6.8965517241379306</v>
      </c>
      <c r="C135">
        <v>293672.42748640949</v>
      </c>
      <c r="D135">
        <v>3.9537461568336561E-2</v>
      </c>
      <c r="E135">
        <v>0</v>
      </c>
    </row>
    <row r="136" spans="1:5" x14ac:dyDescent="0.25">
      <c r="A136">
        <v>0.10112109922422544</v>
      </c>
      <c r="B136">
        <v>4.8192771084337354</v>
      </c>
      <c r="C136">
        <v>269051.96174364164</v>
      </c>
      <c r="D136">
        <v>5.2844687106741048E-2</v>
      </c>
      <c r="E136">
        <v>0</v>
      </c>
    </row>
    <row r="137" spans="1:5" x14ac:dyDescent="0.25">
      <c r="A137">
        <v>0.23533479792131048</v>
      </c>
      <c r="B137">
        <v>2.1660649819494582</v>
      </c>
      <c r="C137">
        <v>288803.78624126862</v>
      </c>
      <c r="D137">
        <v>7.8707965781470379E-2</v>
      </c>
      <c r="E13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178D0-7A0C-45D1-A41E-926938824354}">
  <dimension ref="B1:AI141"/>
  <sheetViews>
    <sheetView tabSelected="1" topLeftCell="M1" zoomScale="85" zoomScaleNormal="85" workbookViewId="0">
      <selection activeCell="N4" sqref="N4"/>
    </sheetView>
  </sheetViews>
  <sheetFormatPr defaultRowHeight="15" x14ac:dyDescent="0.25"/>
  <cols>
    <col min="1" max="1" width="9.28515625" customWidth="1"/>
    <col min="2" max="2" width="13.140625" customWidth="1"/>
    <col min="4" max="4" width="22.85546875" customWidth="1"/>
    <col min="5" max="5" width="23.7109375" customWidth="1"/>
    <col min="6" max="6" width="35.5703125" customWidth="1"/>
    <col min="7" max="7" width="18" customWidth="1"/>
    <col min="8" max="8" width="24.7109375" customWidth="1"/>
    <col min="9" max="9" width="21.42578125" customWidth="1"/>
    <col min="10" max="10" width="18.85546875" customWidth="1"/>
    <col min="11" max="11" width="28.7109375" customWidth="1"/>
    <col min="12" max="12" width="22.85546875" style="136" customWidth="1"/>
    <col min="13" max="13" width="23.42578125" style="136" customWidth="1"/>
    <col min="14" max="14" width="21.7109375" style="136" customWidth="1"/>
    <col min="15" max="15" width="17.140625" style="136" customWidth="1"/>
    <col min="16" max="16" width="17.5703125" style="160" customWidth="1"/>
    <col min="17" max="17" width="24.5703125" style="155" customWidth="1"/>
    <col min="18" max="18" width="18.42578125" style="136" customWidth="1"/>
    <col min="19" max="19" width="17.85546875" style="136" customWidth="1"/>
    <col min="20" max="20" width="20" style="136" customWidth="1"/>
    <col min="21" max="21" width="17.7109375" style="149" customWidth="1"/>
    <col min="22" max="22" width="18.28515625" style="136" customWidth="1"/>
    <col min="23" max="23" width="18.7109375" style="149" customWidth="1"/>
    <col min="24" max="24" width="23.7109375" style="35" customWidth="1"/>
    <col min="25" max="25" width="25.28515625" style="35" customWidth="1"/>
    <col min="26" max="26" width="28.28515625" style="35" customWidth="1"/>
    <col min="27" max="28" width="23.28515625" style="136" customWidth="1"/>
    <col min="29" max="29" width="20.42578125" customWidth="1"/>
    <col min="30" max="30" width="25.7109375" style="34" customWidth="1"/>
    <col min="31" max="31" width="26" style="165" customWidth="1"/>
    <col min="32" max="32" width="27.7109375" style="34" customWidth="1"/>
    <col min="33" max="33" width="19.28515625" customWidth="1"/>
    <col min="34" max="34" width="27.140625" style="34" customWidth="1"/>
    <col min="35" max="35" width="20.42578125" style="34" customWidth="1"/>
  </cols>
  <sheetData>
    <row r="1" spans="2:35" x14ac:dyDescent="0.25">
      <c r="C1" s="130" t="s">
        <v>3</v>
      </c>
      <c r="D1" s="131"/>
      <c r="E1" s="134"/>
      <c r="F1" s="135"/>
      <c r="G1" s="135"/>
      <c r="H1" s="135"/>
      <c r="I1" s="135"/>
      <c r="J1" s="160"/>
      <c r="K1" s="155"/>
      <c r="O1" s="149"/>
      <c r="P1" s="136"/>
      <c r="Q1" s="149"/>
      <c r="R1" s="35"/>
      <c r="S1" s="35"/>
      <c r="T1" s="35"/>
      <c r="U1" s="136"/>
      <c r="W1"/>
      <c r="X1" s="34"/>
      <c r="Y1" s="165"/>
      <c r="Z1" s="34"/>
      <c r="AA1"/>
      <c r="AB1" s="34"/>
      <c r="AC1" s="34"/>
      <c r="AD1"/>
      <c r="AE1"/>
      <c r="AF1"/>
      <c r="AH1"/>
      <c r="AI1"/>
    </row>
    <row r="2" spans="2:35" ht="15.75" thickBot="1" x14ac:dyDescent="0.3">
      <c r="C2" s="132"/>
      <c r="D2" s="133"/>
      <c r="E2" s="133"/>
      <c r="F2" s="136"/>
      <c r="G2" s="136"/>
      <c r="H2" s="136"/>
      <c r="I2" s="136"/>
      <c r="J2" s="160"/>
      <c r="K2" s="155"/>
      <c r="O2" s="149"/>
      <c r="P2" s="136"/>
      <c r="Q2" s="149"/>
      <c r="R2" s="35"/>
      <c r="S2" s="35"/>
      <c r="T2" s="35"/>
      <c r="U2" s="136"/>
      <c r="W2"/>
      <c r="X2" s="34"/>
      <c r="Y2" s="165"/>
      <c r="Z2" s="34"/>
      <c r="AA2"/>
      <c r="AB2" s="34"/>
      <c r="AC2" s="34"/>
      <c r="AD2"/>
      <c r="AE2"/>
      <c r="AF2"/>
      <c r="AH2"/>
      <c r="AI2"/>
    </row>
    <row r="3" spans="2:35" ht="15.75" thickBot="1" x14ac:dyDescent="0.3">
      <c r="C3" s="139" t="s">
        <v>0</v>
      </c>
      <c r="D3" s="140" t="s">
        <v>1</v>
      </c>
      <c r="E3" s="141" t="s">
        <v>2</v>
      </c>
      <c r="F3" s="142" t="s">
        <v>104</v>
      </c>
      <c r="G3" s="142" t="s">
        <v>105</v>
      </c>
      <c r="H3" s="138" t="s">
        <v>106</v>
      </c>
      <c r="I3" s="58" t="s">
        <v>107</v>
      </c>
      <c r="J3" s="161" t="s">
        <v>108</v>
      </c>
      <c r="K3" s="156" t="s">
        <v>109</v>
      </c>
      <c r="L3" s="58" t="s">
        <v>110</v>
      </c>
      <c r="M3" s="58" t="s">
        <v>111</v>
      </c>
      <c r="N3" s="58" t="s">
        <v>112</v>
      </c>
      <c r="O3" s="154" t="s">
        <v>113</v>
      </c>
      <c r="P3" s="58" t="s">
        <v>114</v>
      </c>
      <c r="Q3" s="150" t="s">
        <v>115</v>
      </c>
      <c r="R3" s="146" t="s">
        <v>116</v>
      </c>
      <c r="S3" s="146" t="s">
        <v>117</v>
      </c>
      <c r="T3" s="146" t="s">
        <v>118</v>
      </c>
      <c r="U3" s="58" t="s">
        <v>119</v>
      </c>
      <c r="V3" s="58" t="s">
        <v>120</v>
      </c>
      <c r="W3" s="59" t="s">
        <v>121</v>
      </c>
      <c r="X3" s="60" t="s">
        <v>122</v>
      </c>
      <c r="Y3" s="58" t="s">
        <v>123</v>
      </c>
      <c r="Z3" s="58" t="s">
        <v>124</v>
      </c>
      <c r="AA3" s="58" t="s">
        <v>125</v>
      </c>
      <c r="AB3" s="58" t="s">
        <v>126</v>
      </c>
      <c r="AC3" s="61" t="s">
        <v>127</v>
      </c>
      <c r="AD3"/>
      <c r="AE3"/>
      <c r="AF3"/>
      <c r="AH3"/>
      <c r="AI3"/>
    </row>
    <row r="4" spans="2:35" ht="15.75" thickBot="1" x14ac:dyDescent="0.3">
      <c r="C4" s="6">
        <v>1</v>
      </c>
      <c r="D4" s="50" t="s">
        <v>18</v>
      </c>
      <c r="E4" s="7">
        <v>2018</v>
      </c>
      <c r="F4" s="143">
        <v>52958000000</v>
      </c>
      <c r="G4" s="143">
        <v>146588000000</v>
      </c>
      <c r="H4" s="143">
        <f>(F4-G4)</f>
        <v>-93630000000</v>
      </c>
      <c r="I4" s="143">
        <v>840236000000</v>
      </c>
      <c r="J4" s="162">
        <f>(H4/I4)</f>
        <v>-0.11143297835370063</v>
      </c>
      <c r="K4" s="157">
        <f>1/I4</f>
        <v>1.1901418172989494E-12</v>
      </c>
      <c r="L4" s="143">
        <v>389090000000</v>
      </c>
      <c r="M4" s="143">
        <v>438944000000</v>
      </c>
      <c r="N4" s="143">
        <f>(L4-M4)</f>
        <v>-49854000000</v>
      </c>
      <c r="O4" s="151">
        <f>(N4/I4)</f>
        <v>-5.9333330159621819E-2</v>
      </c>
      <c r="P4" s="143">
        <v>447249000000</v>
      </c>
      <c r="Q4" s="151">
        <f>(P4/I4)</f>
        <v>0.53228973764513776</v>
      </c>
      <c r="R4" s="147">
        <v>0.81799999999999995</v>
      </c>
      <c r="S4" s="147">
        <v>1.6879999999999999</v>
      </c>
      <c r="T4" s="147">
        <v>0.17</v>
      </c>
      <c r="U4" s="143">
        <v>131862000000</v>
      </c>
      <c r="V4" s="143">
        <v>140594000000</v>
      </c>
      <c r="W4" s="143">
        <f>U4-V4</f>
        <v>-8732000000</v>
      </c>
      <c r="X4" s="7">
        <f>(N4-W4)/I4</f>
        <v>-4.8941011810967397E-2</v>
      </c>
      <c r="Y4" s="166">
        <f>R4*K4</f>
        <v>9.7353600655054043E-13</v>
      </c>
      <c r="Z4" s="7">
        <f>S4*X4</f>
        <v>-8.2612427936912966E-2</v>
      </c>
      <c r="AA4" s="144">
        <f>T4*Q4</f>
        <v>9.0489255399673424E-2</v>
      </c>
      <c r="AB4" s="167">
        <f>Y4+Z4+AA4</f>
        <v>7.8768274637339986E-3</v>
      </c>
      <c r="AC4" s="168">
        <f>J4-AB4</f>
        <v>-0.11930980581743462</v>
      </c>
      <c r="AD4"/>
      <c r="AE4"/>
      <c r="AF4"/>
      <c r="AH4"/>
      <c r="AI4"/>
    </row>
    <row r="5" spans="2:35" ht="15.75" thickBot="1" x14ac:dyDescent="0.3">
      <c r="B5" s="35"/>
      <c r="C5" s="11"/>
      <c r="D5" s="12"/>
      <c r="E5" s="13">
        <v>2019</v>
      </c>
      <c r="F5" s="137">
        <v>83885000000</v>
      </c>
      <c r="G5" s="137">
        <v>184178000000</v>
      </c>
      <c r="H5" s="137">
        <f t="shared" ref="H5:H62" si="0">(F5-G5)</f>
        <v>-100293000000</v>
      </c>
      <c r="I5" s="137">
        <v>881275000000</v>
      </c>
      <c r="J5" s="163">
        <f t="shared" ref="J5:J62" si="1">(H5/I5)</f>
        <v>-0.11380443107996936</v>
      </c>
      <c r="K5" s="158">
        <f t="shared" ref="K5:K67" si="2">1/I5</f>
        <v>1.1347195824231937E-12</v>
      </c>
      <c r="L5" s="137">
        <v>417049000000</v>
      </c>
      <c r="M5" s="137">
        <v>389090000000</v>
      </c>
      <c r="N5" s="137">
        <f>(L5-M5)</f>
        <v>27959000000</v>
      </c>
      <c r="O5" s="152">
        <f t="shared" ref="O5:O67" si="3">(N5/I5)</f>
        <v>3.1725624804970071E-2</v>
      </c>
      <c r="P5" s="137">
        <v>405448000000</v>
      </c>
      <c r="Q5" s="152">
        <f t="shared" ref="Q5:Q68" si="4">(P5/I5)</f>
        <v>0.46006978525431902</v>
      </c>
      <c r="R5" s="147">
        <v>0.81799999999999995</v>
      </c>
      <c r="S5" s="147">
        <v>1.6879999999999999</v>
      </c>
      <c r="T5" s="147">
        <v>0.17</v>
      </c>
      <c r="U5" s="137">
        <v>134404000000</v>
      </c>
      <c r="V5" s="137">
        <v>131862000000</v>
      </c>
      <c r="W5" s="137">
        <f t="shared" ref="W5:W68" si="5">U5-V5</f>
        <v>2542000000</v>
      </c>
      <c r="X5" s="7">
        <f t="shared" ref="X5:X68" si="6">(N5-W5)/I5</f>
        <v>2.8841167626450313E-2</v>
      </c>
      <c r="Y5" s="166">
        <f t="shared" ref="Y5:Y68" si="7">R5*K5</f>
        <v>9.2820061842217251E-13</v>
      </c>
      <c r="Z5" s="7">
        <f t="shared" ref="Z5:Z68" si="8">S5*X5</f>
        <v>4.8683890953448127E-2</v>
      </c>
      <c r="AA5" s="144">
        <f t="shared" ref="AA5:AA68" si="9">T5*Q5</f>
        <v>7.8211863493234238E-2</v>
      </c>
      <c r="AB5" s="167">
        <f t="shared" ref="AB5:AB68" si="10">Y5+Z5+AA5</f>
        <v>0.12689575444761056</v>
      </c>
      <c r="AC5" s="168">
        <f t="shared" ref="AC5:AC68" si="11">J5-AB5</f>
        <v>-0.24070018552757994</v>
      </c>
      <c r="AD5"/>
      <c r="AE5"/>
      <c r="AF5"/>
      <c r="AH5"/>
      <c r="AI5"/>
    </row>
    <row r="6" spans="2:35" ht="15.75" thickBot="1" x14ac:dyDescent="0.3">
      <c r="C6" s="11"/>
      <c r="D6" s="12"/>
      <c r="E6" s="13">
        <v>2020</v>
      </c>
      <c r="F6" s="137">
        <v>135789000000</v>
      </c>
      <c r="G6" s="137">
        <v>230679000000</v>
      </c>
      <c r="H6" s="137">
        <f t="shared" si="0"/>
        <v>-94890000000</v>
      </c>
      <c r="I6" s="137">
        <v>822375000000</v>
      </c>
      <c r="J6" s="163">
        <f t="shared" si="1"/>
        <v>-0.11538531691746466</v>
      </c>
      <c r="K6" s="158">
        <f t="shared" si="2"/>
        <v>1.2159902720778234E-12</v>
      </c>
      <c r="L6" s="137">
        <v>342565000000</v>
      </c>
      <c r="M6" s="137">
        <v>347422000000</v>
      </c>
      <c r="N6" s="137">
        <f t="shared" ref="N6:N69" si="12">(L6-M6)</f>
        <v>-4857000000</v>
      </c>
      <c r="O6" s="152">
        <f t="shared" si="3"/>
        <v>-5.9060647514819885E-3</v>
      </c>
      <c r="P6" s="137">
        <v>351626000000</v>
      </c>
      <c r="Q6" s="152">
        <f t="shared" si="4"/>
        <v>0.42757379540963675</v>
      </c>
      <c r="R6" s="147">
        <v>0.81799999999999995</v>
      </c>
      <c r="S6" s="147">
        <v>1.6879999999999999</v>
      </c>
      <c r="T6" s="147">
        <v>0.17</v>
      </c>
      <c r="U6" s="137">
        <v>119610000000</v>
      </c>
      <c r="V6" s="137">
        <v>134404000000</v>
      </c>
      <c r="W6" s="137">
        <f t="shared" si="5"/>
        <v>-14794000000</v>
      </c>
      <c r="X6" s="7">
        <f t="shared" si="6"/>
        <v>1.208329533363733E-2</v>
      </c>
      <c r="Y6" s="166">
        <f t="shared" si="7"/>
        <v>9.9468004255965941E-13</v>
      </c>
      <c r="Z6" s="7">
        <f t="shared" si="8"/>
        <v>2.0396602523179812E-2</v>
      </c>
      <c r="AA6" s="144">
        <f t="shared" si="9"/>
        <v>7.2687545219638258E-2</v>
      </c>
      <c r="AB6" s="167">
        <f t="shared" si="10"/>
        <v>9.3084147743812753E-2</v>
      </c>
      <c r="AC6" s="168">
        <f t="shared" si="11"/>
        <v>-0.20846946466127741</v>
      </c>
      <c r="AD6"/>
      <c r="AE6"/>
      <c r="AF6"/>
      <c r="AH6"/>
      <c r="AI6"/>
    </row>
    <row r="7" spans="2:35" ht="15.75" thickBot="1" x14ac:dyDescent="0.3">
      <c r="C7" s="23"/>
      <c r="D7" s="24"/>
      <c r="E7" s="25">
        <v>2021</v>
      </c>
      <c r="F7" s="145">
        <v>265758000000</v>
      </c>
      <c r="G7" s="145">
        <v>308296000000</v>
      </c>
      <c r="H7" s="145">
        <f t="shared" si="0"/>
        <v>-42538000000</v>
      </c>
      <c r="I7" s="145">
        <v>958791000000</v>
      </c>
      <c r="J7" s="164">
        <f t="shared" si="1"/>
        <v>-4.4366290463719413E-2</v>
      </c>
      <c r="K7" s="159">
        <f t="shared" si="2"/>
        <v>1.0429801698180313E-12</v>
      </c>
      <c r="L7" s="145">
        <v>499568000000</v>
      </c>
      <c r="M7" s="145">
        <v>342565000000</v>
      </c>
      <c r="N7" s="145">
        <f t="shared" si="12"/>
        <v>157003000000</v>
      </c>
      <c r="O7" s="153">
        <f t="shared" si="3"/>
        <v>0.16375101560194036</v>
      </c>
      <c r="P7" s="145">
        <v>503588000000</v>
      </c>
      <c r="Q7" s="153">
        <f t="shared" si="4"/>
        <v>0.5252322977583227</v>
      </c>
      <c r="R7" s="147">
        <v>0.81799999999999995</v>
      </c>
      <c r="S7" s="147">
        <v>1.6879999999999999</v>
      </c>
      <c r="T7" s="147">
        <v>0.17</v>
      </c>
      <c r="U7" s="145">
        <v>162895000000</v>
      </c>
      <c r="V7" s="145">
        <v>119610000000</v>
      </c>
      <c r="W7" s="145">
        <f t="shared" si="5"/>
        <v>43285000000</v>
      </c>
      <c r="X7" s="7">
        <f t="shared" si="6"/>
        <v>0.11860561895136688</v>
      </c>
      <c r="Y7" s="166">
        <f t="shared" si="7"/>
        <v>8.5315777891114955E-13</v>
      </c>
      <c r="Z7" s="7">
        <f t="shared" si="8"/>
        <v>0.20020628478990729</v>
      </c>
      <c r="AA7" s="144">
        <f t="shared" si="9"/>
        <v>8.9289490618914863E-2</v>
      </c>
      <c r="AB7" s="167">
        <f t="shared" si="10"/>
        <v>0.2894957754096753</v>
      </c>
      <c r="AC7" s="168">
        <f t="shared" si="11"/>
        <v>-0.33386206587339473</v>
      </c>
      <c r="AD7"/>
      <c r="AE7"/>
      <c r="AF7"/>
      <c r="AH7"/>
      <c r="AI7"/>
    </row>
    <row r="8" spans="2:35" ht="15.75" thickBot="1" x14ac:dyDescent="0.3">
      <c r="C8" s="6">
        <v>2</v>
      </c>
      <c r="D8" s="50" t="s">
        <v>26</v>
      </c>
      <c r="E8" s="7">
        <v>2018</v>
      </c>
      <c r="F8" s="143">
        <v>61947295689</v>
      </c>
      <c r="G8" s="143">
        <v>127435612402</v>
      </c>
      <c r="H8" s="143">
        <f t="shared" si="0"/>
        <v>-65488316713</v>
      </c>
      <c r="I8" s="143">
        <v>1211184522659</v>
      </c>
      <c r="J8" s="162">
        <f t="shared" si="1"/>
        <v>-5.4069644622958699E-2</v>
      </c>
      <c r="K8" s="157">
        <f t="shared" si="2"/>
        <v>8.2563802731282302E-13</v>
      </c>
      <c r="L8" s="143">
        <v>580639860535</v>
      </c>
      <c r="M8" s="143">
        <v>581669746812</v>
      </c>
      <c r="N8" s="143">
        <f t="shared" si="12"/>
        <v>-1029886277</v>
      </c>
      <c r="O8" s="151">
        <f t="shared" si="3"/>
        <v>-8.5031327409882762E-4</v>
      </c>
      <c r="P8" s="143">
        <v>214497825924</v>
      </c>
      <c r="Q8" s="151">
        <f t="shared" si="4"/>
        <v>0.17709756185878067</v>
      </c>
      <c r="R8" s="147">
        <v>-0.68600000000000005</v>
      </c>
      <c r="S8" s="147">
        <v>1.044</v>
      </c>
      <c r="T8" s="147">
        <v>0.67400000000000004</v>
      </c>
      <c r="U8" s="143">
        <v>193458573978</v>
      </c>
      <c r="V8" s="143">
        <v>170149750757</v>
      </c>
      <c r="W8" s="143">
        <f>U8-V8</f>
        <v>23308823221</v>
      </c>
      <c r="X8" s="7">
        <f t="shared" si="6"/>
        <v>-2.0094964097268589E-2</v>
      </c>
      <c r="Y8" s="166">
        <f t="shared" si="7"/>
        <v>-5.6638768673659666E-13</v>
      </c>
      <c r="Z8" s="7">
        <f t="shared" si="8"/>
        <v>-2.0979142517548406E-2</v>
      </c>
      <c r="AA8" s="144">
        <f t="shared" si="9"/>
        <v>0.11936375669281818</v>
      </c>
      <c r="AB8" s="167">
        <f t="shared" si="10"/>
        <v>9.8384614174703386E-2</v>
      </c>
      <c r="AC8" s="168">
        <f t="shared" si="11"/>
        <v>-0.15245425879766208</v>
      </c>
      <c r="AD8"/>
      <c r="AE8"/>
      <c r="AF8"/>
      <c r="AH8"/>
      <c r="AI8"/>
    </row>
    <row r="9" spans="2:35" ht="15.75" thickBot="1" x14ac:dyDescent="0.3">
      <c r="C9" s="11"/>
      <c r="D9" s="12"/>
      <c r="E9" s="13">
        <v>2019</v>
      </c>
      <c r="F9" s="137">
        <v>76758829457</v>
      </c>
      <c r="G9" s="137">
        <v>167996407942</v>
      </c>
      <c r="H9" s="137">
        <f t="shared" si="0"/>
        <v>-91237578485</v>
      </c>
      <c r="I9" s="137">
        <v>1004275813783</v>
      </c>
      <c r="J9" s="163">
        <f>(H9/I9)</f>
        <v>-9.0849124546092341E-2</v>
      </c>
      <c r="K9" s="158">
        <f t="shared" si="2"/>
        <v>9.9574239096041409E-13</v>
      </c>
      <c r="L9" s="137">
        <v>602535066815</v>
      </c>
      <c r="M9" s="137">
        <v>580639860535</v>
      </c>
      <c r="N9" s="137">
        <f t="shared" si="12"/>
        <v>21895206280</v>
      </c>
      <c r="O9" s="152">
        <f t="shared" si="3"/>
        <v>2.1801985051818674E-2</v>
      </c>
      <c r="P9" s="137">
        <v>208167764816</v>
      </c>
      <c r="Q9" s="152">
        <f t="shared" si="4"/>
        <v>0.207281467858769</v>
      </c>
      <c r="R9" s="147">
        <v>-0.68600000000000005</v>
      </c>
      <c r="S9" s="147">
        <v>1.044</v>
      </c>
      <c r="T9" s="147">
        <v>0.67400000000000004</v>
      </c>
      <c r="U9" s="137">
        <v>182571429184</v>
      </c>
      <c r="V9" s="137">
        <v>193458573978</v>
      </c>
      <c r="W9" s="137">
        <f t="shared" si="5"/>
        <v>-10887144794</v>
      </c>
      <c r="X9" s="7">
        <f t="shared" si="6"/>
        <v>3.2642776639728456E-2</v>
      </c>
      <c r="Y9" s="166">
        <f t="shared" si="7"/>
        <v>-6.8307928019884412E-13</v>
      </c>
      <c r="Z9" s="7">
        <f t="shared" si="8"/>
        <v>3.4079058811876513E-2</v>
      </c>
      <c r="AA9" s="144">
        <f t="shared" si="9"/>
        <v>0.13970770933681032</v>
      </c>
      <c r="AB9" s="167">
        <f t="shared" si="10"/>
        <v>0.17378676814800376</v>
      </c>
      <c r="AC9" s="168">
        <f t="shared" si="11"/>
        <v>-0.2646358926940961</v>
      </c>
      <c r="AD9"/>
      <c r="AE9"/>
      <c r="AF9"/>
      <c r="AH9"/>
      <c r="AI9"/>
    </row>
    <row r="10" spans="2:35" ht="15.75" thickBot="1" x14ac:dyDescent="0.3">
      <c r="C10" s="11"/>
      <c r="D10" s="12"/>
      <c r="E10" s="13">
        <v>2020</v>
      </c>
      <c r="F10" s="137">
        <v>44045828312</v>
      </c>
      <c r="G10" s="137">
        <v>198880212796</v>
      </c>
      <c r="H10" s="137">
        <f t="shared" si="0"/>
        <v>-154834384484</v>
      </c>
      <c r="I10" s="137">
        <v>1057529235986</v>
      </c>
      <c r="J10" s="163">
        <f t="shared" si="1"/>
        <v>-0.14641144586384727</v>
      </c>
      <c r="K10" s="158">
        <f t="shared" si="2"/>
        <v>9.4560033516958798E-13</v>
      </c>
      <c r="L10" s="137">
        <v>516978759283</v>
      </c>
      <c r="M10" s="137">
        <v>602535066815</v>
      </c>
      <c r="N10" s="137">
        <f t="shared" si="12"/>
        <v>-85556307532</v>
      </c>
      <c r="O10" s="152">
        <f t="shared" si="3"/>
        <v>-8.0902073078131548E-2</v>
      </c>
      <c r="P10" s="137">
        <v>237711417828</v>
      </c>
      <c r="Q10" s="152">
        <f t="shared" si="4"/>
        <v>0.2247799963717948</v>
      </c>
      <c r="R10" s="147">
        <v>-0.68600000000000005</v>
      </c>
      <c r="S10" s="147">
        <v>1.044</v>
      </c>
      <c r="T10" s="147">
        <v>0.67400000000000004</v>
      </c>
      <c r="U10" s="137">
        <v>124395919918</v>
      </c>
      <c r="V10" s="137">
        <v>182571429184</v>
      </c>
      <c r="W10" s="137">
        <f t="shared" si="5"/>
        <v>-58175509266</v>
      </c>
      <c r="X10" s="7">
        <f t="shared" si="6"/>
        <v>-2.5891292017540476E-2</v>
      </c>
      <c r="Y10" s="166">
        <f t="shared" si="7"/>
        <v>-6.4868182992633741E-13</v>
      </c>
      <c r="Z10" s="7">
        <f t="shared" si="8"/>
        <v>-2.7030508866312256E-2</v>
      </c>
      <c r="AA10" s="144">
        <f t="shared" si="9"/>
        <v>0.15150171755458972</v>
      </c>
      <c r="AB10" s="167">
        <f t="shared" si="10"/>
        <v>0.12447120868762877</v>
      </c>
      <c r="AC10" s="168">
        <f t="shared" si="11"/>
        <v>-0.27088265455147603</v>
      </c>
      <c r="AD10"/>
      <c r="AE10"/>
      <c r="AF10"/>
      <c r="AH10"/>
      <c r="AI10"/>
    </row>
    <row r="11" spans="2:35" ht="15.75" thickBot="1" x14ac:dyDescent="0.3">
      <c r="C11" s="23"/>
      <c r="D11" s="24"/>
      <c r="E11" s="25">
        <v>2021</v>
      </c>
      <c r="F11" s="145">
        <v>100066615090</v>
      </c>
      <c r="G11" s="145">
        <v>213482549779</v>
      </c>
      <c r="H11" s="145">
        <f t="shared" si="0"/>
        <v>-113415934689</v>
      </c>
      <c r="I11" s="145">
        <v>1086873666641</v>
      </c>
      <c r="J11" s="164">
        <f t="shared" si="1"/>
        <v>-0.10435061421583036</v>
      </c>
      <c r="K11" s="159">
        <f t="shared" si="2"/>
        <v>9.2007013390113286E-13</v>
      </c>
      <c r="L11" s="145">
        <v>555095162776</v>
      </c>
      <c r="M11" s="145">
        <v>516978759283</v>
      </c>
      <c r="N11" s="145">
        <f t="shared" si="12"/>
        <v>38116403493</v>
      </c>
      <c r="O11" s="153">
        <f t="shared" si="3"/>
        <v>3.5069764465634118E-2</v>
      </c>
      <c r="P11" s="145">
        <v>198170686974</v>
      </c>
      <c r="Q11" s="153">
        <f t="shared" si="4"/>
        <v>0.18233093049944765</v>
      </c>
      <c r="R11" s="147">
        <v>-0.68600000000000005</v>
      </c>
      <c r="S11" s="147">
        <v>1.044</v>
      </c>
      <c r="T11" s="147">
        <v>0.67400000000000004</v>
      </c>
      <c r="U11" s="145">
        <v>110549359898</v>
      </c>
      <c r="V11" s="145">
        <v>124395919918</v>
      </c>
      <c r="W11" s="145">
        <f t="shared" si="5"/>
        <v>-13846560020</v>
      </c>
      <c r="X11" s="7">
        <f t="shared" si="6"/>
        <v>4.7809570797305585E-2</v>
      </c>
      <c r="Y11" s="166">
        <f t="shared" si="7"/>
        <v>-6.3116811185617716E-13</v>
      </c>
      <c r="Z11" s="7">
        <f t="shared" si="8"/>
        <v>4.991319191238703E-2</v>
      </c>
      <c r="AA11" s="144">
        <f t="shared" si="9"/>
        <v>0.12289104715662773</v>
      </c>
      <c r="AB11" s="167">
        <f t="shared" si="10"/>
        <v>0.1728042390683836</v>
      </c>
      <c r="AC11" s="168">
        <f t="shared" si="11"/>
        <v>-0.27715485328421396</v>
      </c>
      <c r="AD11"/>
      <c r="AE11"/>
      <c r="AF11"/>
      <c r="AH11"/>
      <c r="AI11"/>
    </row>
    <row r="12" spans="2:35" ht="15.75" thickBot="1" x14ac:dyDescent="0.3">
      <c r="C12" s="6">
        <v>3</v>
      </c>
      <c r="D12" s="50" t="s">
        <v>27</v>
      </c>
      <c r="E12" s="7">
        <v>2018</v>
      </c>
      <c r="F12" s="143">
        <v>9222630047</v>
      </c>
      <c r="G12" s="143">
        <v>-7279591895</v>
      </c>
      <c r="H12" s="143">
        <f t="shared" si="0"/>
        <v>16502221942</v>
      </c>
      <c r="I12" s="143">
        <v>226349892148</v>
      </c>
      <c r="J12" s="162">
        <f t="shared" si="1"/>
        <v>7.2905808725589938E-2</v>
      </c>
      <c r="K12" s="157">
        <f t="shared" si="2"/>
        <v>4.417938928577642E-12</v>
      </c>
      <c r="L12" s="143">
        <v>23220354931</v>
      </c>
      <c r="M12" s="143">
        <v>22240354931</v>
      </c>
      <c r="N12" s="143">
        <f t="shared" si="12"/>
        <v>980000000</v>
      </c>
      <c r="O12" s="151">
        <f t="shared" si="3"/>
        <v>4.3295801500060896E-3</v>
      </c>
      <c r="P12" s="143">
        <v>163264585228</v>
      </c>
      <c r="Q12" s="151">
        <f t="shared" si="4"/>
        <v>0.72129296673686349</v>
      </c>
      <c r="R12" s="147">
        <v>1.05</v>
      </c>
      <c r="S12" s="147">
        <v>-0.80500000000000005</v>
      </c>
      <c r="T12" s="147">
        <v>-1.29</v>
      </c>
      <c r="U12" s="143">
        <v>6238558796</v>
      </c>
      <c r="V12" s="143">
        <v>6215258796</v>
      </c>
      <c r="W12" s="143">
        <f t="shared" si="5"/>
        <v>23300000</v>
      </c>
      <c r="X12" s="7">
        <f t="shared" si="6"/>
        <v>4.2266421729702302E-3</v>
      </c>
      <c r="Y12" s="166">
        <f t="shared" si="7"/>
        <v>4.6388358750065242E-12</v>
      </c>
      <c r="Z12" s="7">
        <f t="shared" si="8"/>
        <v>-3.4024469492410355E-3</v>
      </c>
      <c r="AA12" s="144">
        <f t="shared" si="9"/>
        <v>-0.93046792709055393</v>
      </c>
      <c r="AB12" s="167">
        <f t="shared" si="10"/>
        <v>-0.93387037403515616</v>
      </c>
      <c r="AC12" s="168">
        <f t="shared" si="11"/>
        <v>1.006776182760746</v>
      </c>
      <c r="AD12"/>
      <c r="AE12"/>
      <c r="AF12"/>
      <c r="AH12"/>
      <c r="AI12"/>
    </row>
    <row r="13" spans="2:35" ht="15.75" thickBot="1" x14ac:dyDescent="0.3">
      <c r="C13" s="11"/>
      <c r="D13" s="12"/>
      <c r="E13" s="13">
        <v>2019</v>
      </c>
      <c r="F13" s="137">
        <v>26331445466</v>
      </c>
      <c r="G13" s="137">
        <v>-31644548593</v>
      </c>
      <c r="H13" s="137">
        <f t="shared" si="0"/>
        <v>57975994059</v>
      </c>
      <c r="I13" s="137">
        <v>236349002148</v>
      </c>
      <c r="J13" s="163">
        <f t="shared" si="1"/>
        <v>0.24529823918061588</v>
      </c>
      <c r="K13" s="158">
        <f t="shared" si="2"/>
        <v>4.2310311907888126E-12</v>
      </c>
      <c r="L13" s="137">
        <v>56173880834</v>
      </c>
      <c r="M13" s="137">
        <v>23220354931</v>
      </c>
      <c r="N13" s="137">
        <f t="shared" si="12"/>
        <v>32953525903</v>
      </c>
      <c r="O13" s="152">
        <f t="shared" si="3"/>
        <v>0.13942739594206005</v>
      </c>
      <c r="P13" s="137">
        <v>156187591112</v>
      </c>
      <c r="Q13" s="152">
        <f t="shared" si="4"/>
        <v>0.66083456960904152</v>
      </c>
      <c r="R13" s="147">
        <v>1.05</v>
      </c>
      <c r="S13" s="147">
        <v>-0.80500000000000005</v>
      </c>
      <c r="T13" s="147">
        <v>-1.29</v>
      </c>
      <c r="U13" s="137">
        <v>21403281124</v>
      </c>
      <c r="V13" s="137">
        <v>6238558796</v>
      </c>
      <c r="W13" s="137">
        <f t="shared" si="5"/>
        <v>15164722328</v>
      </c>
      <c r="X13" s="7">
        <f t="shared" si="6"/>
        <v>7.5264982772640529E-2</v>
      </c>
      <c r="Y13" s="166">
        <f t="shared" si="7"/>
        <v>4.4425827503282536E-12</v>
      </c>
      <c r="Z13" s="7">
        <f t="shared" si="8"/>
        <v>-6.0588311131975631E-2</v>
      </c>
      <c r="AA13" s="144">
        <f t="shared" si="9"/>
        <v>-0.85247659479566362</v>
      </c>
      <c r="AB13" s="167">
        <f t="shared" si="10"/>
        <v>-0.91306490592319667</v>
      </c>
      <c r="AC13" s="168">
        <f t="shared" si="11"/>
        <v>1.1583631451038126</v>
      </c>
      <c r="AD13"/>
      <c r="AE13"/>
      <c r="AF13"/>
      <c r="AH13"/>
      <c r="AI13"/>
    </row>
    <row r="14" spans="2:35" ht="15.75" thickBot="1" x14ac:dyDescent="0.3">
      <c r="C14" s="11"/>
      <c r="D14" s="12"/>
      <c r="E14" s="13">
        <v>2020</v>
      </c>
      <c r="F14" s="137">
        <v>5286152369</v>
      </c>
      <c r="G14" s="137">
        <v>-29101956240</v>
      </c>
      <c r="H14" s="137">
        <f t="shared" si="0"/>
        <v>34388108609</v>
      </c>
      <c r="I14" s="137">
        <v>273741128990</v>
      </c>
      <c r="J14" s="163">
        <f t="shared" si="1"/>
        <v>0.12562273245485236</v>
      </c>
      <c r="K14" s="158">
        <f t="shared" si="2"/>
        <v>3.6530864166799384E-12</v>
      </c>
      <c r="L14" s="137">
        <v>25139319608</v>
      </c>
      <c r="M14" s="137">
        <v>56173880834</v>
      </c>
      <c r="N14" s="137">
        <f t="shared" si="12"/>
        <v>-31034561226</v>
      </c>
      <c r="O14" s="152">
        <f t="shared" si="3"/>
        <v>-0.1133719340623225</v>
      </c>
      <c r="P14" s="137">
        <v>148833132263</v>
      </c>
      <c r="Q14" s="152">
        <f t="shared" si="4"/>
        <v>0.543700293821894</v>
      </c>
      <c r="R14" s="147">
        <v>1.05</v>
      </c>
      <c r="S14" s="147">
        <v>-0.80500000000000005</v>
      </c>
      <c r="T14" s="147">
        <v>-1.29</v>
      </c>
      <c r="U14" s="137">
        <v>9868319223</v>
      </c>
      <c r="V14" s="137">
        <v>21403281124</v>
      </c>
      <c r="W14" s="137">
        <f t="shared" si="5"/>
        <v>-11534961901</v>
      </c>
      <c r="X14" s="7">
        <f t="shared" si="6"/>
        <v>-7.1233721424858801E-2</v>
      </c>
      <c r="Y14" s="166">
        <f t="shared" si="7"/>
        <v>3.8357407375139356E-12</v>
      </c>
      <c r="Z14" s="7">
        <f t="shared" si="8"/>
        <v>5.734314574701134E-2</v>
      </c>
      <c r="AA14" s="144">
        <f t="shared" si="9"/>
        <v>-0.70137337903024333</v>
      </c>
      <c r="AB14" s="167">
        <f t="shared" si="10"/>
        <v>-0.64403023327939624</v>
      </c>
      <c r="AC14" s="168">
        <f t="shared" si="11"/>
        <v>0.76965296573424857</v>
      </c>
      <c r="AD14"/>
      <c r="AE14"/>
      <c r="AF14"/>
      <c r="AH14"/>
      <c r="AI14"/>
    </row>
    <row r="15" spans="2:35" ht="15.75" thickBot="1" x14ac:dyDescent="0.3">
      <c r="C15" s="23"/>
      <c r="D15" s="24"/>
      <c r="E15" s="25">
        <v>2021</v>
      </c>
      <c r="F15" s="145">
        <v>1470491082</v>
      </c>
      <c r="G15" s="145">
        <v>-197572879</v>
      </c>
      <c r="H15" s="145">
        <f t="shared" si="0"/>
        <v>1668063961</v>
      </c>
      <c r="I15" s="145">
        <v>344228909175</v>
      </c>
      <c r="J15" s="164">
        <f t="shared" si="1"/>
        <v>4.845798585010724E-3</v>
      </c>
      <c r="K15" s="159">
        <f t="shared" si="2"/>
        <v>2.9050436304047238E-12</v>
      </c>
      <c r="L15" s="145">
        <v>15245068686</v>
      </c>
      <c r="M15" s="145">
        <v>25139319608</v>
      </c>
      <c r="N15" s="145">
        <f t="shared" si="12"/>
        <v>-9894250922</v>
      </c>
      <c r="O15" s="153">
        <f t="shared" si="3"/>
        <v>-2.8743230618582166E-2</v>
      </c>
      <c r="P15" s="145">
        <v>141750483318</v>
      </c>
      <c r="Q15" s="153">
        <f t="shared" si="4"/>
        <v>0.41179133866974699</v>
      </c>
      <c r="R15" s="147">
        <v>1.05</v>
      </c>
      <c r="S15" s="147">
        <v>-0.80500000000000005</v>
      </c>
      <c r="T15" s="147">
        <v>-1.29</v>
      </c>
      <c r="U15" s="145">
        <v>7005764352</v>
      </c>
      <c r="V15" s="145">
        <v>9868319223</v>
      </c>
      <c r="W15" s="145">
        <f t="shared" si="5"/>
        <v>-2862554871</v>
      </c>
      <c r="X15" s="7">
        <f t="shared" si="6"/>
        <v>-2.0427383823899602E-2</v>
      </c>
      <c r="Y15" s="166">
        <f t="shared" si="7"/>
        <v>3.0502958119249601E-12</v>
      </c>
      <c r="Z15" s="7">
        <f t="shared" si="8"/>
        <v>1.6444043978239179E-2</v>
      </c>
      <c r="AA15" s="144">
        <f t="shared" si="9"/>
        <v>-0.53121082688397359</v>
      </c>
      <c r="AB15" s="167">
        <f t="shared" si="10"/>
        <v>-0.51476678290268407</v>
      </c>
      <c r="AC15" s="168">
        <f t="shared" si="11"/>
        <v>0.51961258148769485</v>
      </c>
      <c r="AD15"/>
      <c r="AE15"/>
      <c r="AF15"/>
      <c r="AH15"/>
      <c r="AI15"/>
    </row>
    <row r="16" spans="2:35" ht="15.75" thickBot="1" x14ac:dyDescent="0.3">
      <c r="C16" s="6">
        <v>4</v>
      </c>
      <c r="D16" s="50" t="s">
        <v>28</v>
      </c>
      <c r="E16" s="7">
        <v>2018</v>
      </c>
      <c r="F16" s="143">
        <v>92649656775</v>
      </c>
      <c r="G16" s="143">
        <v>287259686428</v>
      </c>
      <c r="H16" s="143">
        <f t="shared" si="0"/>
        <v>-194610029653</v>
      </c>
      <c r="I16" s="143">
        <v>1392636444501</v>
      </c>
      <c r="J16" s="162">
        <f t="shared" si="1"/>
        <v>-0.13974216344936408</v>
      </c>
      <c r="K16" s="157">
        <f t="shared" si="2"/>
        <v>7.1806249502418641E-13</v>
      </c>
      <c r="L16" s="143">
        <v>274351033019</v>
      </c>
      <c r="M16" s="143">
        <v>284279618715</v>
      </c>
      <c r="N16" s="143">
        <f t="shared" si="12"/>
        <v>-9928585696</v>
      </c>
      <c r="O16" s="151">
        <f t="shared" si="3"/>
        <v>-7.1293450169312086E-3</v>
      </c>
      <c r="P16" s="143">
        <v>200024117988</v>
      </c>
      <c r="Q16" s="151">
        <f t="shared" si="4"/>
        <v>0.14362981722747553</v>
      </c>
      <c r="R16" s="147">
        <v>-1.5760000000000001</v>
      </c>
      <c r="S16" s="147">
        <v>-1.226</v>
      </c>
      <c r="T16" s="147">
        <v>2.5379999999999998</v>
      </c>
      <c r="U16" s="143">
        <v>145708854828</v>
      </c>
      <c r="V16" s="143">
        <v>224844132712</v>
      </c>
      <c r="W16" s="143">
        <f t="shared" si="5"/>
        <v>-79135277884</v>
      </c>
      <c r="X16" s="7">
        <f t="shared" si="6"/>
        <v>4.9694730064886151E-2</v>
      </c>
      <c r="Y16" s="166">
        <f t="shared" si="7"/>
        <v>-1.1316664921581177E-12</v>
      </c>
      <c r="Z16" s="7">
        <f t="shared" si="8"/>
        <v>-6.092573905955042E-2</v>
      </c>
      <c r="AA16" s="144">
        <f t="shared" si="9"/>
        <v>0.36453247612333289</v>
      </c>
      <c r="AB16" s="167">
        <f t="shared" si="10"/>
        <v>0.30360673706265079</v>
      </c>
      <c r="AC16" s="168">
        <f t="shared" si="11"/>
        <v>-0.44334890051201487</v>
      </c>
      <c r="AD16"/>
      <c r="AE16"/>
      <c r="AF16"/>
      <c r="AH16"/>
      <c r="AI16"/>
    </row>
    <row r="17" spans="3:35" ht="15.75" thickBot="1" x14ac:dyDescent="0.3">
      <c r="C17" s="11"/>
      <c r="D17" s="12"/>
      <c r="E17" s="13">
        <v>2019</v>
      </c>
      <c r="F17" s="137">
        <v>215459200242</v>
      </c>
      <c r="G17" s="137">
        <v>453147999966</v>
      </c>
      <c r="H17" s="137">
        <f t="shared" si="0"/>
        <v>-237688799724</v>
      </c>
      <c r="I17" s="137">
        <v>1168956042706</v>
      </c>
      <c r="J17" s="163">
        <f t="shared" si="1"/>
        <v>-0.20333424957005014</v>
      </c>
      <c r="K17" s="158">
        <f t="shared" si="2"/>
        <v>8.5546416072679169E-13</v>
      </c>
      <c r="L17" s="137">
        <v>365362259989</v>
      </c>
      <c r="M17" s="137">
        <v>274351033019</v>
      </c>
      <c r="N17" s="137">
        <f t="shared" si="12"/>
        <v>91011226970</v>
      </c>
      <c r="O17" s="152">
        <f t="shared" si="3"/>
        <v>7.7856842896606604E-2</v>
      </c>
      <c r="P17" s="137">
        <v>195283411192</v>
      </c>
      <c r="Q17" s="152">
        <f t="shared" si="4"/>
        <v>0.16705795945922924</v>
      </c>
      <c r="R17" s="147">
        <v>-1.5760000000000001</v>
      </c>
      <c r="S17" s="147">
        <v>-1.226</v>
      </c>
      <c r="T17" s="147">
        <v>2.5379999999999998</v>
      </c>
      <c r="U17" s="137">
        <v>106059798871</v>
      </c>
      <c r="V17" s="137">
        <v>145708854828</v>
      </c>
      <c r="W17" s="137">
        <f t="shared" si="5"/>
        <v>-39649055957</v>
      </c>
      <c r="X17" s="7">
        <f t="shared" si="6"/>
        <v>0.11177518927447121</v>
      </c>
      <c r="Y17" s="166">
        <f t="shared" si="7"/>
        <v>-1.3482115173054238E-12</v>
      </c>
      <c r="Z17" s="7">
        <f t="shared" si="8"/>
        <v>-0.1370363820505017</v>
      </c>
      <c r="AA17" s="144">
        <f t="shared" si="9"/>
        <v>0.42399310110752381</v>
      </c>
      <c r="AB17" s="167">
        <f t="shared" si="10"/>
        <v>0.28695671905567388</v>
      </c>
      <c r="AC17" s="168">
        <f t="shared" si="11"/>
        <v>-0.49029096862572402</v>
      </c>
      <c r="AD17"/>
      <c r="AE17"/>
      <c r="AF17"/>
      <c r="AH17"/>
      <c r="AI17"/>
    </row>
    <row r="18" spans="3:35" ht="15.75" thickBot="1" x14ac:dyDescent="0.3">
      <c r="C18" s="11"/>
      <c r="D18" s="12"/>
      <c r="E18" s="13">
        <v>2020</v>
      </c>
      <c r="F18" s="137">
        <v>181812593992</v>
      </c>
      <c r="G18" s="137">
        <v>171295450196</v>
      </c>
      <c r="H18" s="137">
        <f t="shared" si="0"/>
        <v>10517143796</v>
      </c>
      <c r="I18" s="137">
        <v>1393079542074</v>
      </c>
      <c r="J18" s="163">
        <f t="shared" si="1"/>
        <v>7.5495644565580248E-3</v>
      </c>
      <c r="K18" s="158">
        <f t="shared" si="2"/>
        <v>7.1783410049307883E-13</v>
      </c>
      <c r="L18" s="137">
        <v>335139934770</v>
      </c>
      <c r="M18" s="137">
        <v>365362259989</v>
      </c>
      <c r="N18" s="137">
        <f t="shared" si="12"/>
        <v>-30222325219</v>
      </c>
      <c r="O18" s="152">
        <f t="shared" si="3"/>
        <v>-2.1694615638390157E-2</v>
      </c>
      <c r="P18" s="137">
        <v>204186009945</v>
      </c>
      <c r="Q18" s="152">
        <f t="shared" si="4"/>
        <v>0.14657168078213992</v>
      </c>
      <c r="R18" s="147">
        <v>-1.5760000000000001</v>
      </c>
      <c r="S18" s="147">
        <v>-1.226</v>
      </c>
      <c r="T18" s="147">
        <v>2.5379999999999998</v>
      </c>
      <c r="U18" s="137">
        <v>119694603388</v>
      </c>
      <c r="V18" s="137">
        <v>106059798871</v>
      </c>
      <c r="W18" s="137">
        <f t="shared" si="5"/>
        <v>13634804517</v>
      </c>
      <c r="X18" s="7">
        <f t="shared" si="6"/>
        <v>-3.1482143274249821E-2</v>
      </c>
      <c r="Y18" s="166">
        <f t="shared" si="7"/>
        <v>-1.1313065423770922E-12</v>
      </c>
      <c r="Z18" s="7">
        <f t="shared" si="8"/>
        <v>3.859710765423028E-2</v>
      </c>
      <c r="AA18" s="144">
        <f t="shared" si="9"/>
        <v>0.3719989258250711</v>
      </c>
      <c r="AB18" s="167">
        <f t="shared" si="10"/>
        <v>0.41059603347817009</v>
      </c>
      <c r="AC18" s="168">
        <f t="shared" si="11"/>
        <v>-0.40304646902161206</v>
      </c>
      <c r="AD18"/>
      <c r="AE18"/>
      <c r="AF18"/>
      <c r="AH18"/>
      <c r="AI18"/>
    </row>
    <row r="19" spans="3:35" ht="15.75" thickBot="1" x14ac:dyDescent="0.3">
      <c r="C19" s="23"/>
      <c r="D19" s="24"/>
      <c r="E19" s="25">
        <v>2021</v>
      </c>
      <c r="F19" s="145">
        <v>187066990085</v>
      </c>
      <c r="G19" s="145">
        <v>-91481686113</v>
      </c>
      <c r="H19" s="145">
        <f t="shared" si="0"/>
        <v>278548676198</v>
      </c>
      <c r="I19" s="145">
        <v>1566673828068</v>
      </c>
      <c r="J19" s="164">
        <f t="shared" si="1"/>
        <v>0.17779621463486264</v>
      </c>
      <c r="K19" s="159">
        <f t="shared" si="2"/>
        <v>6.3829495462574103E-13</v>
      </c>
      <c r="L19" s="145">
        <v>362067820346</v>
      </c>
      <c r="M19" s="145">
        <v>335139934770</v>
      </c>
      <c r="N19" s="145">
        <f t="shared" si="12"/>
        <v>26927885576</v>
      </c>
      <c r="O19" s="153">
        <f t="shared" si="3"/>
        <v>1.7187933501900066E-2</v>
      </c>
      <c r="P19" s="145">
        <v>236062886495</v>
      </c>
      <c r="Q19" s="153">
        <f t="shared" si="4"/>
        <v>0.15067774942414747</v>
      </c>
      <c r="R19" s="147">
        <v>-1.5760000000000001</v>
      </c>
      <c r="S19" s="147">
        <v>-1.226</v>
      </c>
      <c r="T19" s="147">
        <v>2.5379999999999998</v>
      </c>
      <c r="U19" s="145">
        <v>231747886364</v>
      </c>
      <c r="V19" s="145">
        <v>119694603388</v>
      </c>
      <c r="W19" s="145">
        <f t="shared" si="5"/>
        <v>112053282976</v>
      </c>
      <c r="X19" s="7">
        <f t="shared" si="6"/>
        <v>-5.433511167093117E-2</v>
      </c>
      <c r="Y19" s="166">
        <f t="shared" si="7"/>
        <v>-1.005952848490168E-12</v>
      </c>
      <c r="Z19" s="7">
        <f t="shared" si="8"/>
        <v>6.661484690856162E-2</v>
      </c>
      <c r="AA19" s="144">
        <f t="shared" si="9"/>
        <v>0.38242012803848624</v>
      </c>
      <c r="AB19" s="167">
        <f t="shared" si="10"/>
        <v>0.44903497494604189</v>
      </c>
      <c r="AC19" s="168">
        <f t="shared" si="11"/>
        <v>-0.27123876031117922</v>
      </c>
      <c r="AD19"/>
      <c r="AE19"/>
      <c r="AF19"/>
      <c r="AH19"/>
      <c r="AI19"/>
    </row>
    <row r="20" spans="3:35" ht="15.75" thickBot="1" x14ac:dyDescent="0.3">
      <c r="C20" s="6">
        <v>5</v>
      </c>
      <c r="D20" s="50" t="s">
        <v>30</v>
      </c>
      <c r="E20" s="7">
        <v>2018</v>
      </c>
      <c r="F20" s="143">
        <v>63261752474</v>
      </c>
      <c r="G20" s="143">
        <v>131839301387</v>
      </c>
      <c r="H20" s="143">
        <f t="shared" si="0"/>
        <v>-68577548913</v>
      </c>
      <c r="I20" s="143">
        <v>660917775322</v>
      </c>
      <c r="J20" s="162">
        <f t="shared" si="1"/>
        <v>-0.10376109021971595</v>
      </c>
      <c r="K20" s="157">
        <f t="shared" si="2"/>
        <v>1.5130475186762812E-12</v>
      </c>
      <c r="L20" s="143">
        <v>268643747079</v>
      </c>
      <c r="M20" s="143">
        <v>225800168007</v>
      </c>
      <c r="N20" s="143">
        <f t="shared" si="12"/>
        <v>42843579072</v>
      </c>
      <c r="O20" s="151">
        <f t="shared" si="3"/>
        <v>6.4824371006100653E-2</v>
      </c>
      <c r="P20" s="143">
        <v>550478901276</v>
      </c>
      <c r="Q20" s="151">
        <f t="shared" si="4"/>
        <v>0.83290073565929734</v>
      </c>
      <c r="R20" s="147">
        <v>-0.11700000000000001</v>
      </c>
      <c r="S20" s="147">
        <v>3.2669999999999999</v>
      </c>
      <c r="T20" s="147">
        <v>-3.6960000000000002</v>
      </c>
      <c r="U20" s="143">
        <v>16177543745</v>
      </c>
      <c r="V20" s="143">
        <v>13468752788</v>
      </c>
      <c r="W20" s="143">
        <f t="shared" si="5"/>
        <v>2708790957</v>
      </c>
      <c r="X20" s="7">
        <f t="shared" si="6"/>
        <v>6.0725841569999051E-2</v>
      </c>
      <c r="Y20" s="166">
        <f t="shared" si="7"/>
        <v>-1.7702655968512491E-13</v>
      </c>
      <c r="Z20" s="7">
        <f t="shared" si="8"/>
        <v>0.19839132440918689</v>
      </c>
      <c r="AA20" s="144">
        <f t="shared" si="9"/>
        <v>-3.0784011189967631</v>
      </c>
      <c r="AB20" s="167">
        <f t="shared" si="10"/>
        <v>-2.8800097945877532</v>
      </c>
      <c r="AC20" s="168">
        <f t="shared" si="11"/>
        <v>2.7762487043680371</v>
      </c>
      <c r="AD20"/>
      <c r="AE20"/>
      <c r="AF20"/>
      <c r="AH20"/>
      <c r="AI20"/>
    </row>
    <row r="21" spans="3:35" ht="15.75" thickBot="1" x14ac:dyDescent="0.3">
      <c r="C21" s="11"/>
      <c r="D21" s="12"/>
      <c r="E21" s="13">
        <v>2019</v>
      </c>
      <c r="F21" s="137">
        <v>130756461708</v>
      </c>
      <c r="G21" s="137">
        <v>198145077505</v>
      </c>
      <c r="H21" s="137">
        <f t="shared" si="0"/>
        <v>-67388615797</v>
      </c>
      <c r="I21" s="137">
        <v>833933861594</v>
      </c>
      <c r="J21" s="163">
        <f t="shared" si="1"/>
        <v>-8.0808105894863022E-2</v>
      </c>
      <c r="K21" s="158">
        <f t="shared" si="2"/>
        <v>1.1991358620317652E-12</v>
      </c>
      <c r="L21" s="137">
        <v>396462186766</v>
      </c>
      <c r="M21" s="137">
        <v>268643747079</v>
      </c>
      <c r="N21" s="137">
        <f t="shared" si="12"/>
        <v>127818439687</v>
      </c>
      <c r="O21" s="152">
        <f t="shared" si="3"/>
        <v>0.15327167485762594</v>
      </c>
      <c r="P21" s="137">
        <v>926961764182</v>
      </c>
      <c r="Q21" s="152">
        <f t="shared" si="4"/>
        <v>1.1115530941628684</v>
      </c>
      <c r="R21" s="147">
        <v>-0.11700000000000001</v>
      </c>
      <c r="S21" s="147">
        <v>3.2669999999999999</v>
      </c>
      <c r="T21" s="147">
        <v>-3.6960000000000002</v>
      </c>
      <c r="U21" s="137">
        <v>9278595891</v>
      </c>
      <c r="V21" s="137">
        <v>16177543745</v>
      </c>
      <c r="W21" s="137">
        <f t="shared" si="5"/>
        <v>-6898947854</v>
      </c>
      <c r="X21" s="7">
        <f t="shared" si="6"/>
        <v>0.16154445063964443</v>
      </c>
      <c r="Y21" s="166">
        <f t="shared" si="7"/>
        <v>-1.4029889585771654E-13</v>
      </c>
      <c r="Z21" s="7">
        <f t="shared" si="8"/>
        <v>0.52776572023971835</v>
      </c>
      <c r="AA21" s="144">
        <f t="shared" si="9"/>
        <v>-4.1083002360259622</v>
      </c>
      <c r="AB21" s="167">
        <f t="shared" si="10"/>
        <v>-3.5805345157863844</v>
      </c>
      <c r="AC21" s="168">
        <f t="shared" si="11"/>
        <v>3.4997264098915215</v>
      </c>
      <c r="AD21"/>
      <c r="AE21"/>
      <c r="AF21"/>
      <c r="AH21"/>
      <c r="AI21"/>
    </row>
    <row r="22" spans="3:35" ht="15.75" thickBot="1" x14ac:dyDescent="0.3">
      <c r="C22" s="11"/>
      <c r="D22" s="12"/>
      <c r="E22" s="13">
        <v>2020</v>
      </c>
      <c r="F22" s="137">
        <v>132772234495</v>
      </c>
      <c r="G22" s="137">
        <v>226926314731</v>
      </c>
      <c r="H22" s="137">
        <f t="shared" si="0"/>
        <v>-94154080236</v>
      </c>
      <c r="I22" s="137">
        <v>1245144303719</v>
      </c>
      <c r="J22" s="163">
        <f t="shared" si="1"/>
        <v>-7.5617002748019135E-2</v>
      </c>
      <c r="K22" s="158">
        <f t="shared" si="2"/>
        <v>8.0311976452303364E-13</v>
      </c>
      <c r="L22" s="137">
        <v>410399276187</v>
      </c>
      <c r="M22" s="137">
        <v>392695347149</v>
      </c>
      <c r="N22" s="137">
        <f t="shared" si="12"/>
        <v>17703929038</v>
      </c>
      <c r="O22" s="152">
        <f t="shared" si="3"/>
        <v>1.4218375320131057E-2</v>
      </c>
      <c r="P22" s="137">
        <v>993154588208</v>
      </c>
      <c r="Q22" s="152">
        <f t="shared" si="4"/>
        <v>0.79762207901657944</v>
      </c>
      <c r="R22" s="147">
        <v>-0.11700000000000001</v>
      </c>
      <c r="S22" s="147">
        <v>3.2669999999999999</v>
      </c>
      <c r="T22" s="147">
        <v>-3.6960000000000002</v>
      </c>
      <c r="U22" s="137">
        <v>7611850597</v>
      </c>
      <c r="V22" s="137">
        <v>9278595891</v>
      </c>
      <c r="W22" s="137">
        <f t="shared" si="5"/>
        <v>-1666745294</v>
      </c>
      <c r="X22" s="7">
        <f t="shared" si="6"/>
        <v>1.5556971408168212E-2</v>
      </c>
      <c r="Y22" s="166">
        <f t="shared" si="7"/>
        <v>-9.3965012449194948E-14</v>
      </c>
      <c r="Z22" s="7">
        <f t="shared" si="8"/>
        <v>5.0824625590485548E-2</v>
      </c>
      <c r="AA22" s="144">
        <f t="shared" si="9"/>
        <v>-2.9480112040452777</v>
      </c>
      <c r="AB22" s="167">
        <f t="shared" si="10"/>
        <v>-2.8971865784548863</v>
      </c>
      <c r="AC22" s="168">
        <f t="shared" si="11"/>
        <v>2.8215695757068673</v>
      </c>
      <c r="AD22"/>
      <c r="AE22"/>
      <c r="AF22"/>
      <c r="AH22"/>
      <c r="AI22"/>
    </row>
    <row r="23" spans="3:35" ht="15.75" thickBot="1" x14ac:dyDescent="0.3">
      <c r="C23" s="23"/>
      <c r="D23" s="24"/>
      <c r="E23" s="25">
        <v>2021</v>
      </c>
      <c r="F23" s="145">
        <v>180711667020</v>
      </c>
      <c r="G23" s="145">
        <v>304980204013</v>
      </c>
      <c r="H23" s="145">
        <f t="shared" si="0"/>
        <v>-124268536993</v>
      </c>
      <c r="I23" s="145">
        <v>1310940121622</v>
      </c>
      <c r="J23" s="164">
        <f t="shared" si="1"/>
        <v>-9.4793450092323844E-2</v>
      </c>
      <c r="K23" s="159">
        <f t="shared" si="2"/>
        <v>7.6281134699174508E-13</v>
      </c>
      <c r="L23" s="145">
        <v>461481591073</v>
      </c>
      <c r="M23" s="145">
        <v>410399276187</v>
      </c>
      <c r="N23" s="145">
        <f t="shared" si="12"/>
        <v>51082314886</v>
      </c>
      <c r="O23" s="153">
        <f t="shared" si="3"/>
        <v>3.8966169425646131E-2</v>
      </c>
      <c r="P23" s="145">
        <v>1027647313598</v>
      </c>
      <c r="Q23" s="153">
        <f t="shared" si="4"/>
        <v>0.78390103151813872</v>
      </c>
      <c r="R23" s="147">
        <v>-0.11700000000000001</v>
      </c>
      <c r="S23" s="147">
        <v>3.2669999999999999</v>
      </c>
      <c r="T23" s="147">
        <v>-3.6960000000000002</v>
      </c>
      <c r="U23" s="145">
        <v>3091954866</v>
      </c>
      <c r="V23" s="145">
        <v>7611850597</v>
      </c>
      <c r="W23" s="145">
        <f t="shared" si="5"/>
        <v>-4519895731</v>
      </c>
      <c r="X23" s="7">
        <f t="shared" si="6"/>
        <v>4.2413997176472484E-2</v>
      </c>
      <c r="Y23" s="166">
        <f t="shared" si="7"/>
        <v>-8.9248927598034173E-14</v>
      </c>
      <c r="Z23" s="7">
        <f t="shared" si="8"/>
        <v>0.1385665287755356</v>
      </c>
      <c r="AA23" s="144">
        <f t="shared" si="9"/>
        <v>-2.8972982124910409</v>
      </c>
      <c r="AB23" s="167">
        <f t="shared" si="10"/>
        <v>-2.7587316837155944</v>
      </c>
      <c r="AC23" s="168">
        <f t="shared" si="11"/>
        <v>2.6639382336232704</v>
      </c>
      <c r="AD23"/>
      <c r="AE23"/>
      <c r="AF23"/>
      <c r="AH23"/>
      <c r="AI23"/>
    </row>
    <row r="24" spans="3:35" ht="15.75" thickBot="1" x14ac:dyDescent="0.3">
      <c r="C24" s="6">
        <v>6</v>
      </c>
      <c r="D24" s="50" t="s">
        <v>32</v>
      </c>
      <c r="E24" s="7">
        <v>2018</v>
      </c>
      <c r="F24" s="143">
        <v>3090956272</v>
      </c>
      <c r="G24" s="143">
        <v>-19108589342</v>
      </c>
      <c r="H24" s="143">
        <f t="shared" si="0"/>
        <v>22199545614</v>
      </c>
      <c r="I24" s="143">
        <v>99799403803</v>
      </c>
      <c r="J24" s="162">
        <f t="shared" si="1"/>
        <v>0.22244166566186116</v>
      </c>
      <c r="K24" s="157">
        <f t="shared" si="2"/>
        <v>1.0020099939414063E-11</v>
      </c>
      <c r="L24" s="143">
        <v>23823869798</v>
      </c>
      <c r="M24" s="143">
        <v>22418565197</v>
      </c>
      <c r="N24" s="143">
        <f t="shared" si="12"/>
        <v>1405304601</v>
      </c>
      <c r="O24" s="151">
        <f t="shared" si="3"/>
        <v>1.4081292547338406E-2</v>
      </c>
      <c r="P24" s="143">
        <v>70980880027</v>
      </c>
      <c r="Q24" s="151">
        <f t="shared" si="4"/>
        <v>0.71123551165809962</v>
      </c>
      <c r="R24" s="147">
        <v>-0.32700000000000001</v>
      </c>
      <c r="S24" s="147">
        <v>-3.3000000000000002E-2</v>
      </c>
      <c r="T24" s="147">
        <v>1.2669999999999999</v>
      </c>
      <c r="U24" s="143">
        <v>40818469727</v>
      </c>
      <c r="V24" s="143">
        <v>18574674719</v>
      </c>
      <c r="W24" s="143">
        <f t="shared" si="5"/>
        <v>22243795008</v>
      </c>
      <c r="X24" s="7">
        <f t="shared" si="6"/>
        <v>-0.20880375646466126</v>
      </c>
      <c r="Y24" s="166">
        <f t="shared" si="7"/>
        <v>-3.2765726801883987E-12</v>
      </c>
      <c r="Z24" s="7">
        <f t="shared" si="8"/>
        <v>6.8905239633338215E-3</v>
      </c>
      <c r="AA24" s="144">
        <f t="shared" si="9"/>
        <v>0.90113539327081216</v>
      </c>
      <c r="AB24" s="167">
        <f t="shared" si="10"/>
        <v>0.90802591723086945</v>
      </c>
      <c r="AC24" s="168">
        <f t="shared" si="11"/>
        <v>-0.68558425156900826</v>
      </c>
      <c r="AD24"/>
      <c r="AE24"/>
      <c r="AF24"/>
      <c r="AH24"/>
      <c r="AI24"/>
    </row>
    <row r="25" spans="3:35" ht="15.75" thickBot="1" x14ac:dyDescent="0.3">
      <c r="C25" s="11"/>
      <c r="D25" s="12"/>
      <c r="E25" s="13">
        <v>2019</v>
      </c>
      <c r="F25" s="137">
        <v>7957208221</v>
      </c>
      <c r="G25" s="137">
        <v>-9593332513</v>
      </c>
      <c r="H25" s="137">
        <f t="shared" si="0"/>
        <v>17550540734</v>
      </c>
      <c r="I25" s="137">
        <v>162749739566</v>
      </c>
      <c r="J25" s="163">
        <f t="shared" si="1"/>
        <v>0.10783759642750591</v>
      </c>
      <c r="K25" s="158">
        <f t="shared" si="2"/>
        <v>6.1444030734959753E-12</v>
      </c>
      <c r="L25" s="137">
        <v>35623288512</v>
      </c>
      <c r="M25" s="137">
        <v>23823869798</v>
      </c>
      <c r="N25" s="137">
        <f t="shared" si="12"/>
        <v>11799418714</v>
      </c>
      <c r="O25" s="152">
        <f t="shared" si="3"/>
        <v>7.2500384611767527E-2</v>
      </c>
      <c r="P25" s="137">
        <v>33264000000</v>
      </c>
      <c r="Q25" s="152">
        <f t="shared" si="4"/>
        <v>0.20438742383677014</v>
      </c>
      <c r="R25" s="147">
        <v>-0.32700000000000001</v>
      </c>
      <c r="S25" s="147">
        <v>-3.3000000000000002E-2</v>
      </c>
      <c r="T25" s="147">
        <v>1.2669999999999999</v>
      </c>
      <c r="U25" s="137">
        <v>57820845432</v>
      </c>
      <c r="V25" s="137">
        <v>40818469727</v>
      </c>
      <c r="W25" s="137">
        <f t="shared" si="5"/>
        <v>17002375705</v>
      </c>
      <c r="X25" s="7">
        <f t="shared" si="6"/>
        <v>-3.1969064926767772E-2</v>
      </c>
      <c r="Y25" s="166">
        <f t="shared" si="7"/>
        <v>-2.0092198050331841E-12</v>
      </c>
      <c r="Z25" s="7">
        <f t="shared" si="8"/>
        <v>1.0549791425833366E-3</v>
      </c>
      <c r="AA25" s="144">
        <f t="shared" si="9"/>
        <v>0.25895886600118773</v>
      </c>
      <c r="AB25" s="167">
        <f t="shared" si="10"/>
        <v>0.26001384514176185</v>
      </c>
      <c r="AC25" s="168">
        <f t="shared" si="11"/>
        <v>-0.15217624871425595</v>
      </c>
      <c r="AD25"/>
      <c r="AE25"/>
      <c r="AF25"/>
      <c r="AH25"/>
      <c r="AI25"/>
    </row>
    <row r="26" spans="3:35" ht="15.75" thickBot="1" x14ac:dyDescent="0.3">
      <c r="C26" s="11"/>
      <c r="D26" s="12"/>
      <c r="E26" s="13">
        <v>2020</v>
      </c>
      <c r="F26" s="137">
        <v>2738128648</v>
      </c>
      <c r="G26" s="137">
        <v>-32719704184</v>
      </c>
      <c r="H26" s="137">
        <f t="shared" si="0"/>
        <v>35457832832</v>
      </c>
      <c r="I26" s="137">
        <v>250442587742</v>
      </c>
      <c r="J26" s="163">
        <f t="shared" si="1"/>
        <v>0.14158068382733618</v>
      </c>
      <c r="K26" s="158">
        <f t="shared" si="2"/>
        <v>3.992931110543292E-12</v>
      </c>
      <c r="L26" s="137">
        <v>27652335046</v>
      </c>
      <c r="M26" s="137">
        <v>35623288512</v>
      </c>
      <c r="N26" s="137">
        <f t="shared" si="12"/>
        <v>-7970953466</v>
      </c>
      <c r="O26" s="152">
        <f t="shared" si="3"/>
        <v>-3.1827468075084284E-2</v>
      </c>
      <c r="P26" s="137">
        <v>67899416744</v>
      </c>
      <c r="Q26" s="152">
        <f t="shared" si="4"/>
        <v>0.27111769350486176</v>
      </c>
      <c r="R26" s="147">
        <v>-0.32700000000000001</v>
      </c>
      <c r="S26" s="147">
        <v>-3.3000000000000002E-2</v>
      </c>
      <c r="T26" s="147">
        <v>1.2669999999999999</v>
      </c>
      <c r="U26" s="137">
        <v>76910896783</v>
      </c>
      <c r="V26" s="137">
        <v>57820845432</v>
      </c>
      <c r="W26" s="137">
        <f t="shared" si="5"/>
        <v>19090051351</v>
      </c>
      <c r="X26" s="7">
        <f t="shared" si="6"/>
        <v>-0.10805272801636119</v>
      </c>
      <c r="Y26" s="166">
        <f t="shared" si="7"/>
        <v>-1.3056884731476564E-12</v>
      </c>
      <c r="Z26" s="7">
        <f t="shared" si="8"/>
        <v>3.5657400245399195E-3</v>
      </c>
      <c r="AA26" s="144">
        <f t="shared" si="9"/>
        <v>0.34350611767065981</v>
      </c>
      <c r="AB26" s="167">
        <f t="shared" si="10"/>
        <v>0.34707185769389404</v>
      </c>
      <c r="AC26" s="168">
        <f t="shared" si="11"/>
        <v>-0.20549117386655785</v>
      </c>
      <c r="AD26"/>
      <c r="AE26"/>
      <c r="AF26"/>
      <c r="AH26"/>
      <c r="AI26"/>
    </row>
    <row r="27" spans="3:35" ht="15.75" thickBot="1" x14ac:dyDescent="0.3">
      <c r="C27" s="23"/>
      <c r="D27" s="24"/>
      <c r="E27" s="25">
        <v>2021</v>
      </c>
      <c r="F27" s="145">
        <v>8532631708</v>
      </c>
      <c r="G27" s="145">
        <v>-26118359500</v>
      </c>
      <c r="H27" s="145">
        <f t="shared" si="0"/>
        <v>34650991208</v>
      </c>
      <c r="I27" s="145">
        <v>263754414443</v>
      </c>
      <c r="J27" s="164">
        <f t="shared" si="1"/>
        <v>0.1313759668484655</v>
      </c>
      <c r="K27" s="159">
        <f t="shared" si="2"/>
        <v>3.7914057367032626E-12</v>
      </c>
      <c r="L27" s="145">
        <v>38326334577</v>
      </c>
      <c r="M27" s="145">
        <v>27652335046</v>
      </c>
      <c r="N27" s="145">
        <f t="shared" si="12"/>
        <v>10673999531</v>
      </c>
      <c r="O27" s="153">
        <f t="shared" si="3"/>
        <v>4.0469463055401333E-2</v>
      </c>
      <c r="P27" s="145">
        <v>62932946502</v>
      </c>
      <c r="Q27" s="153">
        <f t="shared" si="4"/>
        <v>0.2386043343953223</v>
      </c>
      <c r="R27" s="147">
        <v>-0.32700000000000001</v>
      </c>
      <c r="S27" s="147">
        <v>-3.3000000000000002E-2</v>
      </c>
      <c r="T27" s="147">
        <v>1.2669999999999999</v>
      </c>
      <c r="U27" s="145">
        <v>94235811605</v>
      </c>
      <c r="V27" s="145">
        <v>67725320270</v>
      </c>
      <c r="W27" s="145">
        <f t="shared" si="5"/>
        <v>26510491335</v>
      </c>
      <c r="X27" s="7">
        <f t="shared" si="6"/>
        <v>-6.0042565874939793E-2</v>
      </c>
      <c r="Y27" s="166">
        <f t="shared" si="7"/>
        <v>-1.2397896759019669E-12</v>
      </c>
      <c r="Z27" s="7">
        <f t="shared" si="8"/>
        <v>1.9814046738730134E-3</v>
      </c>
      <c r="AA27" s="144">
        <f t="shared" si="9"/>
        <v>0.30231169167887334</v>
      </c>
      <c r="AB27" s="167">
        <f t="shared" si="10"/>
        <v>0.30429309635150659</v>
      </c>
      <c r="AC27" s="168">
        <f t="shared" si="11"/>
        <v>-0.17291712950304108</v>
      </c>
      <c r="AD27"/>
      <c r="AE27"/>
      <c r="AF27"/>
      <c r="AH27"/>
      <c r="AI27"/>
    </row>
    <row r="28" spans="3:35" ht="15.75" thickBot="1" x14ac:dyDescent="0.3">
      <c r="C28" s="6">
        <v>7</v>
      </c>
      <c r="D28" s="50" t="s">
        <v>34</v>
      </c>
      <c r="E28" s="7">
        <v>2018</v>
      </c>
      <c r="F28" s="143">
        <v>338129985000</v>
      </c>
      <c r="G28" s="143">
        <v>342493551</v>
      </c>
      <c r="H28" s="143">
        <f t="shared" si="0"/>
        <v>337787491449</v>
      </c>
      <c r="I28" s="143">
        <v>1340842765</v>
      </c>
      <c r="J28" s="162">
        <f t="shared" si="1"/>
        <v>251.92177656192223</v>
      </c>
      <c r="K28" s="157">
        <f t="shared" si="2"/>
        <v>7.4579960164083819E-10</v>
      </c>
      <c r="L28" s="143">
        <v>651285239</v>
      </c>
      <c r="M28" s="143">
        <v>574271361</v>
      </c>
      <c r="N28" s="143">
        <f t="shared" si="12"/>
        <v>77013878</v>
      </c>
      <c r="O28" s="151">
        <f t="shared" si="3"/>
        <v>5.7436919533216113E-2</v>
      </c>
      <c r="P28" s="143">
        <v>90191394</v>
      </c>
      <c r="Q28" s="151">
        <f t="shared" si="4"/>
        <v>6.7264705716631887E-2</v>
      </c>
      <c r="R28" s="147">
        <v>0.71299999999999997</v>
      </c>
      <c r="S28" s="147">
        <v>-1.2410000000000001</v>
      </c>
      <c r="T28" s="147">
        <v>-0.19600000000000001</v>
      </c>
      <c r="U28" s="143">
        <v>156825348000</v>
      </c>
      <c r="V28" s="143">
        <v>145972031000</v>
      </c>
      <c r="W28" s="143">
        <f t="shared" si="5"/>
        <v>10853317000</v>
      </c>
      <c r="X28" s="7">
        <f t="shared" si="6"/>
        <v>-8.0369625755485217</v>
      </c>
      <c r="Y28" s="166">
        <f t="shared" si="7"/>
        <v>5.3175511596991764E-10</v>
      </c>
      <c r="Z28" s="7">
        <f t="shared" si="8"/>
        <v>9.9738705562557168</v>
      </c>
      <c r="AA28" s="144">
        <f t="shared" si="9"/>
        <v>-1.3183882320459851E-2</v>
      </c>
      <c r="AB28" s="167">
        <f t="shared" si="10"/>
        <v>9.9606866744670128</v>
      </c>
      <c r="AC28" s="168">
        <f t="shared" si="11"/>
        <v>241.96108988745522</v>
      </c>
      <c r="AD28"/>
      <c r="AE28"/>
      <c r="AF28"/>
      <c r="AH28"/>
      <c r="AI28"/>
    </row>
    <row r="29" spans="3:35" ht="15.75" thickBot="1" x14ac:dyDescent="0.3">
      <c r="C29" s="11"/>
      <c r="D29" s="12"/>
      <c r="E29" s="13">
        <v>2019</v>
      </c>
      <c r="F29" s="137">
        <v>317815177000</v>
      </c>
      <c r="G29" s="137">
        <v>274364533</v>
      </c>
      <c r="H29" s="137">
        <f t="shared" si="0"/>
        <v>317540812467</v>
      </c>
      <c r="I29" s="137">
        <v>1523517170</v>
      </c>
      <c r="J29" s="163">
        <f t="shared" si="1"/>
        <v>208.42614623568699</v>
      </c>
      <c r="K29" s="158">
        <f t="shared" si="2"/>
        <v>6.5637593043995692E-10</v>
      </c>
      <c r="L29" s="137">
        <v>596696030</v>
      </c>
      <c r="M29" s="137">
        <v>651285239</v>
      </c>
      <c r="N29" s="137">
        <f t="shared" si="12"/>
        <v>-54589209</v>
      </c>
      <c r="O29" s="152">
        <f t="shared" si="3"/>
        <v>-3.5831042849356266E-2</v>
      </c>
      <c r="P29" s="137">
        <v>85234517</v>
      </c>
      <c r="Q29" s="152">
        <f t="shared" si="4"/>
        <v>5.5945885401475326E-2</v>
      </c>
      <c r="R29" s="147">
        <v>0.71299999999999997</v>
      </c>
      <c r="S29" s="147">
        <v>-1.2410000000000001</v>
      </c>
      <c r="T29" s="147">
        <v>-0.19600000000000001</v>
      </c>
      <c r="U29" s="137">
        <v>197060469000</v>
      </c>
      <c r="V29" s="137">
        <v>156825348000</v>
      </c>
      <c r="W29" s="137">
        <f t="shared" si="5"/>
        <v>40235121000</v>
      </c>
      <c r="X29" s="7">
        <f t="shared" si="6"/>
        <v>-26.445196025588604</v>
      </c>
      <c r="Y29" s="166">
        <f t="shared" si="7"/>
        <v>4.6799603840368925E-10</v>
      </c>
      <c r="Z29" s="7">
        <f t="shared" si="8"/>
        <v>32.818488267755463</v>
      </c>
      <c r="AA29" s="144">
        <f t="shared" si="9"/>
        <v>-1.0965393538689165E-2</v>
      </c>
      <c r="AB29" s="167">
        <f t="shared" si="10"/>
        <v>32.807522874684771</v>
      </c>
      <c r="AC29" s="168">
        <f t="shared" si="11"/>
        <v>175.61862336100222</v>
      </c>
      <c r="AD29"/>
      <c r="AE29"/>
      <c r="AF29"/>
      <c r="AH29"/>
      <c r="AI29"/>
    </row>
    <row r="30" spans="3:35" ht="15.75" thickBot="1" x14ac:dyDescent="0.3">
      <c r="C30" s="11"/>
      <c r="D30" s="12"/>
      <c r="E30" s="13">
        <v>2020</v>
      </c>
      <c r="F30" s="137">
        <v>123465762000</v>
      </c>
      <c r="G30" s="137">
        <v>246905899</v>
      </c>
      <c r="H30" s="137">
        <f t="shared" si="0"/>
        <v>123218856101</v>
      </c>
      <c r="I30" s="137">
        <v>1425983722</v>
      </c>
      <c r="J30" s="163">
        <f t="shared" si="1"/>
        <v>86.409721373383249</v>
      </c>
      <c r="K30" s="158">
        <f t="shared" si="2"/>
        <v>7.0127027719324839E-10</v>
      </c>
      <c r="L30" s="137">
        <v>367179508</v>
      </c>
      <c r="M30" s="137">
        <v>596696030</v>
      </c>
      <c r="N30" s="137">
        <f t="shared" si="12"/>
        <v>-229516522</v>
      </c>
      <c r="O30" s="152">
        <f t="shared" si="3"/>
        <v>-0.16095311500337028</v>
      </c>
      <c r="P30" s="137">
        <v>79117279</v>
      </c>
      <c r="Q30" s="152">
        <f t="shared" si="4"/>
        <v>5.5482596175105564E-2</v>
      </c>
      <c r="R30" s="147">
        <v>0.71299999999999997</v>
      </c>
      <c r="S30" s="147">
        <v>-1.2410000000000001</v>
      </c>
      <c r="T30" s="147">
        <v>-0.19600000000000001</v>
      </c>
      <c r="U30" s="137">
        <v>101780949000</v>
      </c>
      <c r="V30" s="137">
        <v>197060469000</v>
      </c>
      <c r="W30" s="137">
        <f t="shared" si="5"/>
        <v>-95279520000</v>
      </c>
      <c r="X30" s="7">
        <f t="shared" si="6"/>
        <v>66.655742286236276</v>
      </c>
      <c r="Y30" s="166">
        <f t="shared" si="7"/>
        <v>5.0000570763878609E-10</v>
      </c>
      <c r="Z30" s="7">
        <f t="shared" si="8"/>
        <v>-82.719776177219231</v>
      </c>
      <c r="AA30" s="144">
        <f t="shared" si="9"/>
        <v>-1.0874588850320692E-2</v>
      </c>
      <c r="AB30" s="167">
        <f t="shared" si="10"/>
        <v>-82.730650765569536</v>
      </c>
      <c r="AC30" s="168">
        <f t="shared" si="11"/>
        <v>169.14037213895278</v>
      </c>
      <c r="AD30"/>
      <c r="AE30"/>
      <c r="AF30"/>
      <c r="AH30"/>
      <c r="AI30"/>
    </row>
    <row r="31" spans="3:35" ht="15.75" thickBot="1" x14ac:dyDescent="0.3">
      <c r="C31" s="23"/>
      <c r="D31" s="24"/>
      <c r="E31" s="25">
        <v>2021</v>
      </c>
      <c r="F31" s="145">
        <v>187992998000</v>
      </c>
      <c r="G31" s="145">
        <v>335398629</v>
      </c>
      <c r="H31" s="145">
        <f t="shared" si="0"/>
        <v>187657599371</v>
      </c>
      <c r="I31" s="145">
        <v>1225580913</v>
      </c>
      <c r="J31" s="164">
        <f t="shared" si="1"/>
        <v>153.1172665798525</v>
      </c>
      <c r="K31" s="159">
        <f t="shared" si="2"/>
        <v>8.1593960006457774E-10</v>
      </c>
      <c r="L31" s="145">
        <v>476590935</v>
      </c>
      <c r="M31" s="145">
        <v>367179508</v>
      </c>
      <c r="N31" s="145">
        <f t="shared" si="12"/>
        <v>109411427</v>
      </c>
      <c r="O31" s="153">
        <f t="shared" si="3"/>
        <v>8.9273115988874732E-2</v>
      </c>
      <c r="P31" s="145">
        <v>84151006</v>
      </c>
      <c r="Q31" s="153">
        <f t="shared" si="4"/>
        <v>6.8662138180671878E-2</v>
      </c>
      <c r="R31" s="147">
        <v>0.71299999999999997</v>
      </c>
      <c r="S31" s="147">
        <v>-1.2410000000000001</v>
      </c>
      <c r="T31" s="147">
        <v>-0.19600000000000001</v>
      </c>
      <c r="U31" s="145">
        <v>88805365000</v>
      </c>
      <c r="V31" s="145">
        <v>101780949000</v>
      </c>
      <c r="W31" s="145">
        <f t="shared" si="5"/>
        <v>-12975584000</v>
      </c>
      <c r="X31" s="7">
        <f t="shared" si="6"/>
        <v>10.676565935553208</v>
      </c>
      <c r="Y31" s="166">
        <f t="shared" si="7"/>
        <v>5.8176493484604393E-10</v>
      </c>
      <c r="Z31" s="7">
        <f t="shared" si="8"/>
        <v>-13.249618326021533</v>
      </c>
      <c r="AA31" s="144">
        <f t="shared" si="9"/>
        <v>-1.3457779083411689E-2</v>
      </c>
      <c r="AB31" s="167">
        <f t="shared" si="10"/>
        <v>-13.263076104523179</v>
      </c>
      <c r="AC31" s="168">
        <f t="shared" si="11"/>
        <v>166.38034268437568</v>
      </c>
      <c r="AD31"/>
      <c r="AE31"/>
      <c r="AF31"/>
      <c r="AH31"/>
      <c r="AI31"/>
    </row>
    <row r="32" spans="3:35" ht="15.75" thickBot="1" x14ac:dyDescent="0.3">
      <c r="C32" s="6">
        <v>8</v>
      </c>
      <c r="D32" s="50" t="s">
        <v>35</v>
      </c>
      <c r="E32" s="7">
        <v>2018</v>
      </c>
      <c r="F32" s="143">
        <v>318113000000</v>
      </c>
      <c r="G32" s="143">
        <v>216562000000</v>
      </c>
      <c r="H32" s="143">
        <f t="shared" si="0"/>
        <v>101551000000</v>
      </c>
      <c r="I32" s="143">
        <v>3764327000000</v>
      </c>
      <c r="J32" s="162">
        <f t="shared" si="1"/>
        <v>2.6977199377206072E-2</v>
      </c>
      <c r="K32" s="157">
        <f t="shared" si="2"/>
        <v>2.6565173535667863E-13</v>
      </c>
      <c r="L32" s="143">
        <v>1310801000000</v>
      </c>
      <c r="M32" s="143">
        <v>1153968000000</v>
      </c>
      <c r="N32" s="143">
        <f t="shared" si="12"/>
        <v>156833000000</v>
      </c>
      <c r="O32" s="151">
        <f t="shared" si="3"/>
        <v>4.1662958611193977E-2</v>
      </c>
      <c r="P32" s="143">
        <v>1483862000000</v>
      </c>
      <c r="Q32" s="151">
        <f t="shared" si="4"/>
        <v>0.39419051532983185</v>
      </c>
      <c r="R32" s="147">
        <v>0.78400000000000003</v>
      </c>
      <c r="S32" s="147">
        <v>0.30599999999999999</v>
      </c>
      <c r="T32" s="147">
        <v>7.9000000000000001E-2</v>
      </c>
      <c r="U32" s="143">
        <v>955328000000</v>
      </c>
      <c r="V32" s="143">
        <v>868824000000</v>
      </c>
      <c r="W32" s="143">
        <f t="shared" si="5"/>
        <v>86504000000</v>
      </c>
      <c r="X32" s="7">
        <f t="shared" si="6"/>
        <v>1.8683020895899852E-2</v>
      </c>
      <c r="Y32" s="166">
        <f t="shared" si="7"/>
        <v>2.0827096051963607E-13</v>
      </c>
      <c r="Z32" s="7">
        <f t="shared" si="8"/>
        <v>5.7170043941453547E-3</v>
      </c>
      <c r="AA32" s="144">
        <f t="shared" si="9"/>
        <v>3.1141050711056717E-2</v>
      </c>
      <c r="AB32" s="167">
        <f t="shared" si="10"/>
        <v>3.6858055105410341E-2</v>
      </c>
      <c r="AC32" s="168">
        <f t="shared" si="11"/>
        <v>-9.8808557282042686E-3</v>
      </c>
      <c r="AD32"/>
      <c r="AE32"/>
      <c r="AF32"/>
      <c r="AH32"/>
      <c r="AI32"/>
    </row>
    <row r="33" spans="3:35" ht="15.75" thickBot="1" x14ac:dyDescent="0.3">
      <c r="C33" s="11"/>
      <c r="D33" s="12"/>
      <c r="E33" s="13">
        <v>2019</v>
      </c>
      <c r="F33" s="137">
        <v>366863000000</v>
      </c>
      <c r="G33" s="137">
        <v>433254000000</v>
      </c>
      <c r="H33" s="137">
        <f t="shared" si="0"/>
        <v>-66391000000</v>
      </c>
      <c r="I33" s="137">
        <v>4213314000000</v>
      </c>
      <c r="J33" s="163">
        <f t="shared" si="1"/>
        <v>-1.5757429899599221E-2</v>
      </c>
      <c r="K33" s="158">
        <f t="shared" si="2"/>
        <v>2.3734286122515434E-13</v>
      </c>
      <c r="L33" s="137">
        <v>1450360000000</v>
      </c>
      <c r="M33" s="137">
        <v>1310801000000</v>
      </c>
      <c r="N33" s="137">
        <f t="shared" si="12"/>
        <v>139559000000</v>
      </c>
      <c r="O33" s="152">
        <f t="shared" si="3"/>
        <v>3.3123332369721314E-2</v>
      </c>
      <c r="P33" s="137">
        <v>1645424000000</v>
      </c>
      <c r="Q33" s="152">
        <f t="shared" si="4"/>
        <v>0.39052964008853835</v>
      </c>
      <c r="R33" s="147">
        <v>0.78400000000000003</v>
      </c>
      <c r="S33" s="147">
        <v>0.30599999999999999</v>
      </c>
      <c r="T33" s="147">
        <v>7.9000000000000001E-2</v>
      </c>
      <c r="U33" s="137">
        <v>1098141000000</v>
      </c>
      <c r="V33" s="137">
        <v>955328000000</v>
      </c>
      <c r="W33" s="137">
        <f t="shared" si="5"/>
        <v>142813000000</v>
      </c>
      <c r="X33" s="7">
        <f t="shared" si="6"/>
        <v>-7.7231367042665229E-4</v>
      </c>
      <c r="Y33" s="166">
        <f t="shared" si="7"/>
        <v>1.8607680320052102E-13</v>
      </c>
      <c r="Z33" s="7">
        <f t="shared" si="8"/>
        <v>-2.3632798315055558E-4</v>
      </c>
      <c r="AA33" s="144">
        <f t="shared" si="9"/>
        <v>3.0851841566994529E-2</v>
      </c>
      <c r="AB33" s="167">
        <f t="shared" si="10"/>
        <v>3.061551358403005E-2</v>
      </c>
      <c r="AC33" s="168">
        <f t="shared" si="11"/>
        <v>-4.6372943483629275E-2</v>
      </c>
      <c r="AD33"/>
      <c r="AE33"/>
      <c r="AF33"/>
      <c r="AH33"/>
      <c r="AI33"/>
    </row>
    <row r="34" spans="3:35" ht="15.75" thickBot="1" x14ac:dyDescent="0.3">
      <c r="C34" s="11"/>
      <c r="D34" s="12"/>
      <c r="E34" s="13">
        <v>2020</v>
      </c>
      <c r="F34" s="137">
        <v>205589000000</v>
      </c>
      <c r="G34" s="137">
        <v>523739000000</v>
      </c>
      <c r="H34" s="137">
        <f t="shared" si="0"/>
        <v>-318150000000</v>
      </c>
      <c r="I34" s="137">
        <v>5570651000000</v>
      </c>
      <c r="J34" s="163">
        <f t="shared" si="1"/>
        <v>-5.7111816913319464E-2</v>
      </c>
      <c r="K34" s="158">
        <f t="shared" si="2"/>
        <v>1.7951223295087056E-13</v>
      </c>
      <c r="L34" s="137">
        <v>1319205000000</v>
      </c>
      <c r="M34" s="137">
        <v>1450360000000</v>
      </c>
      <c r="N34" s="137">
        <f t="shared" si="12"/>
        <v>-131155000000</v>
      </c>
      <c r="O34" s="152">
        <f t="shared" si="3"/>
        <v>-2.3543926912671428E-2</v>
      </c>
      <c r="P34" s="137">
        <v>1862871000000</v>
      </c>
      <c r="Q34" s="152">
        <f t="shared" si="4"/>
        <v>0.33440813290942117</v>
      </c>
      <c r="R34" s="147">
        <v>0.78400000000000003</v>
      </c>
      <c r="S34" s="147">
        <v>0.30599999999999999</v>
      </c>
      <c r="T34" s="147">
        <v>7.9000000000000001E-2</v>
      </c>
      <c r="U34" s="137">
        <v>913991000000</v>
      </c>
      <c r="V34" s="137">
        <v>1098141000000</v>
      </c>
      <c r="W34" s="137">
        <f t="shared" si="5"/>
        <v>-184150000000</v>
      </c>
      <c r="X34" s="7">
        <f t="shared" si="6"/>
        <v>9.5132507852313843E-3</v>
      </c>
      <c r="Y34" s="166">
        <f t="shared" si="7"/>
        <v>1.4073759063348253E-13</v>
      </c>
      <c r="Z34" s="7">
        <f t="shared" si="8"/>
        <v>2.9110547402808034E-3</v>
      </c>
      <c r="AA34" s="144">
        <f t="shared" si="9"/>
        <v>2.6418242499844272E-2</v>
      </c>
      <c r="AB34" s="167">
        <f t="shared" si="10"/>
        <v>2.9329297240265811E-2</v>
      </c>
      <c r="AC34" s="168">
        <f t="shared" si="11"/>
        <v>-8.6441114153585269E-2</v>
      </c>
      <c r="AD34"/>
      <c r="AE34"/>
      <c r="AF34"/>
      <c r="AH34"/>
      <c r="AI34"/>
    </row>
    <row r="35" spans="3:35" ht="15.75" thickBot="1" x14ac:dyDescent="0.3">
      <c r="C35" s="23"/>
      <c r="D35" s="24"/>
      <c r="E35" s="25">
        <v>2021</v>
      </c>
      <c r="F35" s="145">
        <v>351470000000</v>
      </c>
      <c r="G35" s="145">
        <v>570500000000</v>
      </c>
      <c r="H35" s="145">
        <f t="shared" si="0"/>
        <v>-219030000000</v>
      </c>
      <c r="I35" s="145">
        <v>5680638000000</v>
      </c>
      <c r="J35" s="164">
        <f t="shared" si="1"/>
        <v>-3.855728881157363E-2</v>
      </c>
      <c r="K35" s="159">
        <f t="shared" si="2"/>
        <v>1.7603656490696996E-13</v>
      </c>
      <c r="L35" s="145">
        <v>1476592000000</v>
      </c>
      <c r="M35" s="145">
        <v>1319205000000</v>
      </c>
      <c r="N35" s="145">
        <f t="shared" si="12"/>
        <v>157387000000</v>
      </c>
      <c r="O35" s="153">
        <f t="shared" si="3"/>
        <v>2.7705866841013279E-2</v>
      </c>
      <c r="P35" s="145">
        <v>2171055000000</v>
      </c>
      <c r="Q35" s="153">
        <f t="shared" si="4"/>
        <v>0.38218506442410166</v>
      </c>
      <c r="R35" s="147">
        <v>0.78400000000000003</v>
      </c>
      <c r="S35" s="147">
        <v>0.30599999999999999</v>
      </c>
      <c r="T35" s="147">
        <v>7.9000000000000001E-2</v>
      </c>
      <c r="U35" s="145">
        <v>993941000000</v>
      </c>
      <c r="V35" s="145">
        <v>913991000000</v>
      </c>
      <c r="W35" s="145">
        <f t="shared" si="5"/>
        <v>79950000000</v>
      </c>
      <c r="X35" s="7">
        <f t="shared" si="6"/>
        <v>1.3631743476701033E-2</v>
      </c>
      <c r="Y35" s="166">
        <f t="shared" si="7"/>
        <v>1.3801266688706444E-13</v>
      </c>
      <c r="Z35" s="7">
        <f t="shared" si="8"/>
        <v>4.1713135038705159E-3</v>
      </c>
      <c r="AA35" s="144">
        <f t="shared" si="9"/>
        <v>3.0192620089504033E-2</v>
      </c>
      <c r="AB35" s="167">
        <f t="shared" si="10"/>
        <v>3.4363933593512558E-2</v>
      </c>
      <c r="AC35" s="168">
        <f t="shared" si="11"/>
        <v>-7.2921222405086195E-2</v>
      </c>
      <c r="AD35"/>
      <c r="AE35"/>
      <c r="AF35"/>
      <c r="AH35"/>
      <c r="AI35"/>
    </row>
    <row r="36" spans="3:35" ht="15.75" thickBot="1" x14ac:dyDescent="0.3">
      <c r="C36" s="6">
        <v>9</v>
      </c>
      <c r="D36" s="50" t="s">
        <v>36</v>
      </c>
      <c r="E36" s="7">
        <v>2018</v>
      </c>
      <c r="F36" s="143">
        <v>200651968000</v>
      </c>
      <c r="G36" s="143">
        <v>26628428000</v>
      </c>
      <c r="H36" s="143">
        <f t="shared" si="0"/>
        <v>174023540000</v>
      </c>
      <c r="I36" s="143">
        <v>1640886147000</v>
      </c>
      <c r="J36" s="162">
        <f t="shared" si="1"/>
        <v>0.10605460977177718</v>
      </c>
      <c r="K36" s="157">
        <f t="shared" si="2"/>
        <v>6.0942680382077717E-13</v>
      </c>
      <c r="L36" s="143">
        <v>925409702000</v>
      </c>
      <c r="M36" s="143">
        <v>815409702000</v>
      </c>
      <c r="N36" s="143">
        <f t="shared" si="12"/>
        <v>110000000000</v>
      </c>
      <c r="O36" s="151">
        <f t="shared" si="3"/>
        <v>6.70369484202855E-2</v>
      </c>
      <c r="P36" s="143">
        <v>394751573000</v>
      </c>
      <c r="Q36" s="151">
        <f t="shared" si="4"/>
        <v>0.24057218943661421</v>
      </c>
      <c r="R36" s="147">
        <v>-1.976</v>
      </c>
      <c r="S36" s="147">
        <v>0.92800000000000005</v>
      </c>
      <c r="T36" s="147">
        <v>2.6869999999999998</v>
      </c>
      <c r="U36" s="143">
        <v>550099354000</v>
      </c>
      <c r="V36" s="143">
        <v>550088354000</v>
      </c>
      <c r="W36" s="143">
        <f t="shared" si="5"/>
        <v>11000000</v>
      </c>
      <c r="X36" s="7">
        <f t="shared" si="6"/>
        <v>6.7030244725443458E-2</v>
      </c>
      <c r="Y36" s="166">
        <f t="shared" si="7"/>
        <v>-1.2042273643498557E-12</v>
      </c>
      <c r="Z36" s="7">
        <f t="shared" si="8"/>
        <v>6.2204067105211529E-2</v>
      </c>
      <c r="AA36" s="144">
        <f t="shared" si="9"/>
        <v>0.64641747301618235</v>
      </c>
      <c r="AB36" s="167">
        <f t="shared" si="10"/>
        <v>0.70862154012018963</v>
      </c>
      <c r="AC36" s="168">
        <f t="shared" si="11"/>
        <v>-0.60256693034841247</v>
      </c>
      <c r="AD36"/>
      <c r="AE36"/>
      <c r="AF36"/>
      <c r="AH36"/>
      <c r="AI36"/>
    </row>
    <row r="37" spans="3:35" ht="15.75" thickBot="1" x14ac:dyDescent="0.3">
      <c r="C37" s="11"/>
      <c r="D37" s="12"/>
      <c r="E37" s="13">
        <v>2019</v>
      </c>
      <c r="F37" s="137">
        <v>221783249000</v>
      </c>
      <c r="G37" s="137">
        <v>272538844000</v>
      </c>
      <c r="H37" s="137">
        <f t="shared" si="0"/>
        <v>-50755595000</v>
      </c>
      <c r="I37" s="137">
        <v>1682821739000</v>
      </c>
      <c r="J37" s="163">
        <f t="shared" si="1"/>
        <v>-3.0161005068879729E-2</v>
      </c>
      <c r="K37" s="158">
        <f t="shared" si="2"/>
        <v>5.9424000583344025E-13</v>
      </c>
      <c r="L37" s="137">
        <v>973481977000</v>
      </c>
      <c r="M37" s="137">
        <v>925409702000</v>
      </c>
      <c r="N37" s="137">
        <f t="shared" si="12"/>
        <v>48072275000</v>
      </c>
      <c r="O37" s="152">
        <f t="shared" si="3"/>
        <v>2.8566468976426743E-2</v>
      </c>
      <c r="P37" s="137">
        <v>392923654000</v>
      </c>
      <c r="Q37" s="152">
        <f t="shared" si="4"/>
        <v>0.23349095444505663</v>
      </c>
      <c r="R37" s="147">
        <v>-1.976</v>
      </c>
      <c r="S37" s="147">
        <v>0.92800000000000005</v>
      </c>
      <c r="T37" s="147">
        <v>2.6869999999999998</v>
      </c>
      <c r="U37" s="137">
        <v>535208236000</v>
      </c>
      <c r="V37" s="137">
        <v>550099354000</v>
      </c>
      <c r="W37" s="137">
        <f t="shared" si="5"/>
        <v>-14891118000</v>
      </c>
      <c r="X37" s="7">
        <f t="shared" si="6"/>
        <v>3.7415367023613186E-2</v>
      </c>
      <c r="Y37" s="166">
        <f t="shared" si="7"/>
        <v>-1.1742182515268779E-12</v>
      </c>
      <c r="Z37" s="7">
        <f t="shared" si="8"/>
        <v>3.4721460597913041E-2</v>
      </c>
      <c r="AA37" s="144">
        <f t="shared" si="9"/>
        <v>0.62739019459386713</v>
      </c>
      <c r="AB37" s="167">
        <f t="shared" si="10"/>
        <v>0.662111655190606</v>
      </c>
      <c r="AC37" s="168">
        <f t="shared" si="11"/>
        <v>-0.69227266025948575</v>
      </c>
      <c r="AD37"/>
      <c r="AE37"/>
      <c r="AF37"/>
      <c r="AH37"/>
      <c r="AI37"/>
    </row>
    <row r="38" spans="3:35" ht="15.75" thickBot="1" x14ac:dyDescent="0.3">
      <c r="C38" s="11"/>
      <c r="D38" s="12"/>
      <c r="E38" s="13">
        <v>2020</v>
      </c>
      <c r="F38" s="137">
        <v>162072984000</v>
      </c>
      <c r="G38" s="137">
        <v>106583179000</v>
      </c>
      <c r="H38" s="137">
        <f t="shared" si="0"/>
        <v>55489805000</v>
      </c>
      <c r="I38" s="137">
        <v>1829960714000</v>
      </c>
      <c r="J38" s="163">
        <f t="shared" si="1"/>
        <v>3.0322948779981294E-2</v>
      </c>
      <c r="K38" s="158">
        <f t="shared" si="2"/>
        <v>5.4645981869969261E-13</v>
      </c>
      <c r="L38" s="137">
        <v>931988668000</v>
      </c>
      <c r="M38" s="137">
        <v>973481977000</v>
      </c>
      <c r="N38" s="137">
        <f t="shared" si="12"/>
        <v>-41493309000</v>
      </c>
      <c r="O38" s="152">
        <f t="shared" si="3"/>
        <v>-2.2674426113390322E-2</v>
      </c>
      <c r="P38" s="137">
        <v>434473766000</v>
      </c>
      <c r="Q38" s="152">
        <f t="shared" si="4"/>
        <v>0.23742245539813267</v>
      </c>
      <c r="R38" s="147">
        <v>-1.976</v>
      </c>
      <c r="S38" s="147">
        <v>0.92800000000000005</v>
      </c>
      <c r="T38" s="147">
        <v>2.6869999999999998</v>
      </c>
      <c r="U38" s="137">
        <v>657841124000</v>
      </c>
      <c r="V38" s="137">
        <v>535208236000</v>
      </c>
      <c r="W38" s="137">
        <f t="shared" si="5"/>
        <v>122632888000</v>
      </c>
      <c r="X38" s="7">
        <f t="shared" si="6"/>
        <v>-8.9688371856490035E-2</v>
      </c>
      <c r="Y38" s="166">
        <f t="shared" si="7"/>
        <v>-1.0798046017505926E-12</v>
      </c>
      <c r="Z38" s="7">
        <f t="shared" si="8"/>
        <v>-8.3230809082822751E-2</v>
      </c>
      <c r="AA38" s="144">
        <f t="shared" si="9"/>
        <v>0.63795413765478248</v>
      </c>
      <c r="AB38" s="167">
        <f t="shared" si="10"/>
        <v>0.55472332857087991</v>
      </c>
      <c r="AC38" s="168">
        <f t="shared" si="11"/>
        <v>-0.5244003797908986</v>
      </c>
      <c r="AD38"/>
      <c r="AE38"/>
      <c r="AF38"/>
      <c r="AH38"/>
      <c r="AI38"/>
    </row>
    <row r="39" spans="3:35" ht="15.75" thickBot="1" x14ac:dyDescent="0.3">
      <c r="C39" s="23"/>
      <c r="D39" s="24"/>
      <c r="E39" s="25">
        <v>2021</v>
      </c>
      <c r="F39" s="145">
        <v>146725628000</v>
      </c>
      <c r="G39" s="145">
        <v>435333430000</v>
      </c>
      <c r="H39" s="145">
        <f t="shared" si="0"/>
        <v>-288607802000</v>
      </c>
      <c r="I39" s="145">
        <v>1986711872000</v>
      </c>
      <c r="J39" s="164">
        <f t="shared" si="1"/>
        <v>-0.14526907805179715</v>
      </c>
      <c r="K39" s="159">
        <f t="shared" si="2"/>
        <v>5.0334425142046973E-13</v>
      </c>
      <c r="L39" s="145">
        <v>995768212000</v>
      </c>
      <c r="M39" s="145">
        <v>931988668000</v>
      </c>
      <c r="N39" s="145">
        <f t="shared" si="12"/>
        <v>63779544000</v>
      </c>
      <c r="O39" s="153">
        <f t="shared" si="3"/>
        <v>3.2103066830618907E-2</v>
      </c>
      <c r="P39" s="145">
        <v>401254309000</v>
      </c>
      <c r="Q39" s="153">
        <f t="shared" si="4"/>
        <v>0.20196904979284283</v>
      </c>
      <c r="R39" s="147">
        <v>-1.976</v>
      </c>
      <c r="S39" s="147">
        <v>0.92800000000000005</v>
      </c>
      <c r="T39" s="147">
        <v>2.6869999999999998</v>
      </c>
      <c r="U39" s="145">
        <v>438029206000</v>
      </c>
      <c r="V39" s="145">
        <v>657841124000</v>
      </c>
      <c r="W39" s="145">
        <f t="shared" si="5"/>
        <v>-219811918000</v>
      </c>
      <c r="X39" s="7">
        <f t="shared" si="6"/>
        <v>0.14274413214962658</v>
      </c>
      <c r="Y39" s="166">
        <f t="shared" si="7"/>
        <v>-9.946082408068481E-13</v>
      </c>
      <c r="Z39" s="7">
        <f t="shared" si="8"/>
        <v>0.13246655463485349</v>
      </c>
      <c r="AA39" s="144">
        <f t="shared" si="9"/>
        <v>0.5426908367933686</v>
      </c>
      <c r="AB39" s="167">
        <f t="shared" si="10"/>
        <v>0.67515739142722753</v>
      </c>
      <c r="AC39" s="168">
        <f t="shared" si="11"/>
        <v>-0.82042646947902464</v>
      </c>
      <c r="AD39"/>
      <c r="AE39"/>
      <c r="AF39"/>
      <c r="AH39"/>
      <c r="AI39"/>
    </row>
    <row r="40" spans="3:35" ht="15.75" thickBot="1" x14ac:dyDescent="0.3">
      <c r="C40" s="6">
        <v>10</v>
      </c>
      <c r="D40" s="50" t="s">
        <v>41</v>
      </c>
      <c r="E40" s="7">
        <v>2018</v>
      </c>
      <c r="F40" s="143">
        <v>7793068000000</v>
      </c>
      <c r="G40" s="143">
        <v>11224700000000</v>
      </c>
      <c r="H40" s="143">
        <f t="shared" si="0"/>
        <v>-3431632000000</v>
      </c>
      <c r="I40" s="143">
        <v>66759930000000</v>
      </c>
      <c r="J40" s="162">
        <f t="shared" si="1"/>
        <v>-5.1402570374175047E-2</v>
      </c>
      <c r="K40" s="157">
        <f t="shared" si="2"/>
        <v>1.4979045064906448E-14</v>
      </c>
      <c r="L40" s="143">
        <v>95707663000000</v>
      </c>
      <c r="M40" s="143">
        <v>83305925000000</v>
      </c>
      <c r="N40" s="143">
        <f t="shared" si="12"/>
        <v>12401738000000</v>
      </c>
      <c r="O40" s="151">
        <f t="shared" si="3"/>
        <v>0.18576619238516279</v>
      </c>
      <c r="P40" s="143">
        <v>22758558000000</v>
      </c>
      <c r="Q40" s="151">
        <f t="shared" si="4"/>
        <v>0.34090146589428721</v>
      </c>
      <c r="R40" s="147">
        <v>3.6960000000000002</v>
      </c>
      <c r="S40" s="147">
        <v>-3.0379999999999998</v>
      </c>
      <c r="T40" s="147">
        <v>2.4329999999999998</v>
      </c>
      <c r="U40" s="143">
        <v>1725933000000</v>
      </c>
      <c r="V40" s="143">
        <v>2229097000000</v>
      </c>
      <c r="W40" s="143">
        <f t="shared" si="5"/>
        <v>-503164000000</v>
      </c>
      <c r="X40" s="7">
        <f t="shared" si="6"/>
        <v>0.19330310861620137</v>
      </c>
      <c r="Y40" s="166">
        <f t="shared" si="7"/>
        <v>5.5362550559894234E-14</v>
      </c>
      <c r="Z40" s="7">
        <f t="shared" si="8"/>
        <v>-0.58725484397601968</v>
      </c>
      <c r="AA40" s="144">
        <f t="shared" si="9"/>
        <v>0.82941326652080072</v>
      </c>
      <c r="AB40" s="167">
        <f t="shared" si="10"/>
        <v>0.24215842254483644</v>
      </c>
      <c r="AC40" s="168">
        <f t="shared" si="11"/>
        <v>-0.2935609929190115</v>
      </c>
      <c r="AD40"/>
      <c r="AE40"/>
      <c r="AF40"/>
      <c r="AH40"/>
      <c r="AI40"/>
    </row>
    <row r="41" spans="3:35" ht="15.75" thickBot="1" x14ac:dyDescent="0.3">
      <c r="C41" s="11"/>
      <c r="D41" s="12"/>
      <c r="E41" s="13">
        <v>2019</v>
      </c>
      <c r="F41" s="137">
        <v>10880704000000</v>
      </c>
      <c r="G41" s="137">
        <v>11174403000000</v>
      </c>
      <c r="H41" s="137">
        <f t="shared" si="0"/>
        <v>-293699000000</v>
      </c>
      <c r="I41" s="137">
        <v>69097219000000</v>
      </c>
      <c r="J41" s="163">
        <f t="shared" si="1"/>
        <v>-4.2505183891699029E-3</v>
      </c>
      <c r="K41" s="158">
        <f t="shared" si="2"/>
        <v>1.4472362483937307E-14</v>
      </c>
      <c r="L41" s="137">
        <v>110523819000000</v>
      </c>
      <c r="M41" s="137">
        <v>95707663000000</v>
      </c>
      <c r="N41" s="137">
        <f t="shared" si="12"/>
        <v>14816156000000</v>
      </c>
      <c r="O41" s="152">
        <f t="shared" si="3"/>
        <v>0.21442478025056261</v>
      </c>
      <c r="P41" s="137">
        <v>25373983000000</v>
      </c>
      <c r="Q41" s="152">
        <f t="shared" si="4"/>
        <v>0.36722147963726298</v>
      </c>
      <c r="R41" s="147">
        <v>3.6960000000000002</v>
      </c>
      <c r="S41" s="147">
        <v>-3.0379999999999998</v>
      </c>
      <c r="T41" s="147">
        <v>2.4329999999999998</v>
      </c>
      <c r="U41" s="137">
        <v>1875909000000</v>
      </c>
      <c r="V41" s="137">
        <v>1725933000000</v>
      </c>
      <c r="W41" s="137">
        <f t="shared" si="5"/>
        <v>149976000000</v>
      </c>
      <c r="X41" s="7">
        <f t="shared" si="6"/>
        <v>0.21225427321467163</v>
      </c>
      <c r="Y41" s="166">
        <f t="shared" si="7"/>
        <v>5.3489851740632287E-14</v>
      </c>
      <c r="Z41" s="7">
        <f t="shared" si="8"/>
        <v>-0.64482848202617238</v>
      </c>
      <c r="AA41" s="144">
        <f t="shared" si="9"/>
        <v>0.89344985995746073</v>
      </c>
      <c r="AB41" s="167">
        <f t="shared" si="10"/>
        <v>0.24862137793134187</v>
      </c>
      <c r="AC41" s="168">
        <f t="shared" si="11"/>
        <v>-0.25287189632051177</v>
      </c>
      <c r="AD41"/>
      <c r="AE41"/>
      <c r="AF41"/>
      <c r="AH41"/>
      <c r="AI41"/>
    </row>
    <row r="42" spans="3:35" ht="15.75" thickBot="1" x14ac:dyDescent="0.3">
      <c r="C42" s="11"/>
      <c r="D42" s="12"/>
      <c r="E42" s="13">
        <v>2020</v>
      </c>
      <c r="F42" s="137">
        <v>7647729000000</v>
      </c>
      <c r="G42" s="137">
        <v>17477714000000</v>
      </c>
      <c r="H42" s="137">
        <f t="shared" si="0"/>
        <v>-9829985000000</v>
      </c>
      <c r="I42" s="137">
        <v>78647274000000</v>
      </c>
      <c r="J42" s="163">
        <f t="shared" si="1"/>
        <v>-0.12498824816229485</v>
      </c>
      <c r="K42" s="158">
        <f t="shared" si="2"/>
        <v>1.2714998869509451E-14</v>
      </c>
      <c r="L42" s="137">
        <v>114477311000000</v>
      </c>
      <c r="M42" s="137">
        <v>110523819000000</v>
      </c>
      <c r="N42" s="137">
        <f t="shared" si="12"/>
        <v>3953492000000</v>
      </c>
      <c r="O42" s="152">
        <f t="shared" si="3"/>
        <v>5.0268646310614659E-2</v>
      </c>
      <c r="P42" s="137">
        <v>27605038000000</v>
      </c>
      <c r="Q42" s="152">
        <f t="shared" si="4"/>
        <v>0.35099802696276544</v>
      </c>
      <c r="R42" s="147">
        <v>3.6960000000000002</v>
      </c>
      <c r="S42" s="147">
        <v>-3.0379999999999998</v>
      </c>
      <c r="T42" s="147">
        <v>2.4329999999999998</v>
      </c>
      <c r="U42" s="137">
        <v>2556127000000</v>
      </c>
      <c r="V42" s="137">
        <v>1875909000000</v>
      </c>
      <c r="W42" s="137">
        <f t="shared" si="5"/>
        <v>680218000000</v>
      </c>
      <c r="X42" s="7">
        <f t="shared" si="6"/>
        <v>4.1619675209594677E-2</v>
      </c>
      <c r="Y42" s="166">
        <f t="shared" si="7"/>
        <v>4.6994635821706936E-14</v>
      </c>
      <c r="Z42" s="7">
        <f t="shared" si="8"/>
        <v>-0.12644057328674863</v>
      </c>
      <c r="AA42" s="144">
        <f t="shared" si="9"/>
        <v>0.85397819960040822</v>
      </c>
      <c r="AB42" s="167">
        <f t="shared" si="10"/>
        <v>0.72753762631370655</v>
      </c>
      <c r="AC42" s="168">
        <f t="shared" si="11"/>
        <v>-0.85252587447600137</v>
      </c>
      <c r="AD42"/>
      <c r="AE42"/>
      <c r="AF42"/>
      <c r="AH42"/>
      <c r="AI42"/>
    </row>
    <row r="43" spans="3:35" ht="15.75" thickBot="1" x14ac:dyDescent="0.3">
      <c r="C43" s="23"/>
      <c r="D43" s="24"/>
      <c r="E43" s="25">
        <v>2021</v>
      </c>
      <c r="F43" s="145">
        <v>5605321000000</v>
      </c>
      <c r="G43" s="145">
        <v>5325167000000</v>
      </c>
      <c r="H43" s="145">
        <f t="shared" si="0"/>
        <v>280154000000</v>
      </c>
      <c r="I43" s="145">
        <v>78191409000000</v>
      </c>
      <c r="J43" s="164">
        <f t="shared" si="1"/>
        <v>3.582925587131957E-3</v>
      </c>
      <c r="K43" s="159">
        <f t="shared" si="2"/>
        <v>1.2789128790350869E-14</v>
      </c>
      <c r="L43" s="145">
        <v>124881266000000</v>
      </c>
      <c r="M43" s="145">
        <v>114477311000000</v>
      </c>
      <c r="N43" s="145">
        <f t="shared" si="12"/>
        <v>10403955000000</v>
      </c>
      <c r="O43" s="153">
        <f t="shared" si="3"/>
        <v>0.13305752042401486</v>
      </c>
      <c r="P43" s="145">
        <v>29780132000000</v>
      </c>
      <c r="Q43" s="153">
        <f t="shared" si="4"/>
        <v>0.38086194354164921</v>
      </c>
      <c r="R43" s="147">
        <v>3.6960000000000002</v>
      </c>
      <c r="S43" s="147">
        <v>-3.0379999999999998</v>
      </c>
      <c r="T43" s="147">
        <v>2.4329999999999998</v>
      </c>
      <c r="U43" s="145">
        <v>2773872000000</v>
      </c>
      <c r="V43" s="145">
        <v>2556127000000</v>
      </c>
      <c r="W43" s="145">
        <f t="shared" si="5"/>
        <v>217745000000</v>
      </c>
      <c r="X43" s="7">
        <f t="shared" si="6"/>
        <v>0.13027275157555993</v>
      </c>
      <c r="Y43" s="166">
        <f t="shared" si="7"/>
        <v>4.7268620009136814E-14</v>
      </c>
      <c r="Z43" s="7">
        <f t="shared" si="8"/>
        <v>-0.39576861928655105</v>
      </c>
      <c r="AA43" s="144">
        <f t="shared" si="9"/>
        <v>0.92663710863683246</v>
      </c>
      <c r="AB43" s="167">
        <f t="shared" si="10"/>
        <v>0.53086848935032871</v>
      </c>
      <c r="AC43" s="168">
        <f t="shared" si="11"/>
        <v>-0.5272855637631968</v>
      </c>
      <c r="AD43"/>
      <c r="AE43"/>
      <c r="AF43"/>
      <c r="AH43"/>
      <c r="AI43"/>
    </row>
    <row r="44" spans="3:35" ht="15.75" thickBot="1" x14ac:dyDescent="0.3">
      <c r="C44" s="6">
        <v>11</v>
      </c>
      <c r="D44" s="50" t="s">
        <v>42</v>
      </c>
      <c r="E44" s="7">
        <v>2018</v>
      </c>
      <c r="F44" s="143">
        <v>425481597110</v>
      </c>
      <c r="G44" s="143">
        <v>656583909022</v>
      </c>
      <c r="H44" s="143">
        <f t="shared" si="0"/>
        <v>-231102311912</v>
      </c>
      <c r="I44" s="143">
        <v>3564218091628</v>
      </c>
      <c r="J44" s="162">
        <f t="shared" si="1"/>
        <v>-6.4839554138069369E-2</v>
      </c>
      <c r="K44" s="157">
        <f t="shared" si="2"/>
        <v>2.8056644523209799E-13</v>
      </c>
      <c r="L44" s="143">
        <v>2553151687490</v>
      </c>
      <c r="M44" s="143">
        <v>2422353846993</v>
      </c>
      <c r="N44" s="143">
        <f t="shared" si="12"/>
        <v>130797840497</v>
      </c>
      <c r="O44" s="151">
        <f t="shared" si="3"/>
        <v>3.6697485152278234E-2</v>
      </c>
      <c r="P44" s="143">
        <v>2280734909765</v>
      </c>
      <c r="Q44" s="151">
        <f t="shared" si="4"/>
        <v>0.63989768614951581</v>
      </c>
      <c r="R44" s="147">
        <v>2.008</v>
      </c>
      <c r="S44" s="147">
        <v>-1.9339999999999999</v>
      </c>
      <c r="T44" s="147">
        <v>-3.2789999999999999</v>
      </c>
      <c r="U44" s="143">
        <v>437761876903</v>
      </c>
      <c r="V44" s="143">
        <v>480368565213</v>
      </c>
      <c r="W44" s="143">
        <f t="shared" si="5"/>
        <v>-42606688310</v>
      </c>
      <c r="X44" s="7">
        <f t="shared" si="6"/>
        <v>4.8651492234526923E-2</v>
      </c>
      <c r="Y44" s="166">
        <f t="shared" si="7"/>
        <v>5.6337742202605275E-13</v>
      </c>
      <c r="Z44" s="7">
        <f t="shared" si="8"/>
        <v>-9.409198598157506E-2</v>
      </c>
      <c r="AA44" s="144">
        <f t="shared" si="9"/>
        <v>-2.0982245128842623</v>
      </c>
      <c r="AB44" s="167">
        <f t="shared" si="10"/>
        <v>-2.1923164988652739</v>
      </c>
      <c r="AC44" s="168">
        <f t="shared" si="11"/>
        <v>2.1274769447272046</v>
      </c>
      <c r="AD44"/>
      <c r="AE44"/>
      <c r="AF44"/>
      <c r="AH44"/>
      <c r="AI44"/>
    </row>
    <row r="45" spans="3:35" ht="15.75" thickBot="1" x14ac:dyDescent="0.3">
      <c r="C45" s="11"/>
      <c r="D45" s="12"/>
      <c r="E45" s="13">
        <v>2019</v>
      </c>
      <c r="F45" s="137">
        <v>435766359480</v>
      </c>
      <c r="G45" s="137">
        <v>474666272987</v>
      </c>
      <c r="H45" s="137">
        <f t="shared" si="0"/>
        <v>-38899913507</v>
      </c>
      <c r="I45" s="137">
        <v>4212408305683</v>
      </c>
      <c r="J45" s="163">
        <f t="shared" si="1"/>
        <v>-9.2346018439190131E-3</v>
      </c>
      <c r="K45" s="158">
        <f t="shared" si="2"/>
        <v>2.3739389143518937E-13</v>
      </c>
      <c r="L45" s="137">
        <v>2528142006463</v>
      </c>
      <c r="M45" s="137">
        <v>2553151687490</v>
      </c>
      <c r="N45" s="137">
        <f t="shared" si="12"/>
        <v>-25009681027</v>
      </c>
      <c r="O45" s="152">
        <f t="shared" si="3"/>
        <v>-5.9371455025523526E-3</v>
      </c>
      <c r="P45" s="137">
        <v>2715366689138</v>
      </c>
      <c r="Q45" s="152">
        <f t="shared" si="4"/>
        <v>0.64461146500795596</v>
      </c>
      <c r="R45" s="147">
        <v>2.008</v>
      </c>
      <c r="S45" s="147">
        <v>-1.9339999999999999</v>
      </c>
      <c r="T45" s="147">
        <v>-3.2789999999999999</v>
      </c>
      <c r="U45" s="137">
        <v>463638235295</v>
      </c>
      <c r="V45" s="137">
        <v>437761876903</v>
      </c>
      <c r="W45" s="137">
        <f t="shared" si="5"/>
        <v>25876358392</v>
      </c>
      <c r="X45" s="7">
        <f t="shared" si="6"/>
        <v>-1.2080034917400851E-2</v>
      </c>
      <c r="Y45" s="166">
        <f t="shared" si="7"/>
        <v>4.7668693400186027E-13</v>
      </c>
      <c r="Z45" s="7">
        <f t="shared" si="8"/>
        <v>2.3362787530253247E-2</v>
      </c>
      <c r="AA45" s="144">
        <f t="shared" si="9"/>
        <v>-2.1136809937610876</v>
      </c>
      <c r="AB45" s="167">
        <f t="shared" si="10"/>
        <v>-2.0903182062303576</v>
      </c>
      <c r="AC45" s="168">
        <f t="shared" si="11"/>
        <v>2.0810836043864387</v>
      </c>
      <c r="AD45"/>
      <c r="AE45"/>
      <c r="AF45"/>
      <c r="AH45"/>
      <c r="AI45"/>
    </row>
    <row r="46" spans="3:35" ht="15.75" thickBot="1" x14ac:dyDescent="0.3">
      <c r="C46" s="11"/>
      <c r="D46" s="12"/>
      <c r="E46" s="13">
        <v>2020</v>
      </c>
      <c r="F46" s="137">
        <v>245103761907</v>
      </c>
      <c r="G46" s="137">
        <v>823166102577</v>
      </c>
      <c r="H46" s="137">
        <f t="shared" si="0"/>
        <v>-578062340670</v>
      </c>
      <c r="I46" s="137">
        <v>5063067672414</v>
      </c>
      <c r="J46" s="163">
        <f t="shared" si="1"/>
        <v>-0.11417235124459396</v>
      </c>
      <c r="K46" s="158">
        <f t="shared" si="2"/>
        <v>1.9750871698762302E-13</v>
      </c>
      <c r="L46" s="137">
        <v>2142426775638</v>
      </c>
      <c r="M46" s="137">
        <v>2528142006463</v>
      </c>
      <c r="N46" s="137">
        <f t="shared" si="12"/>
        <v>-385715230825</v>
      </c>
      <c r="O46" s="152">
        <f t="shared" si="3"/>
        <v>-7.6182120362830619E-2</v>
      </c>
      <c r="P46" s="137">
        <v>3397630861930</v>
      </c>
      <c r="Q46" s="152">
        <f t="shared" si="4"/>
        <v>0.67106171233734602</v>
      </c>
      <c r="R46" s="147">
        <v>2.008</v>
      </c>
      <c r="S46" s="147">
        <v>-1.9339999999999999</v>
      </c>
      <c r="T46" s="147">
        <v>-3.2789999999999999</v>
      </c>
      <c r="U46" s="137">
        <v>493259097479</v>
      </c>
      <c r="V46" s="137">
        <v>463638235295</v>
      </c>
      <c r="W46" s="137">
        <f t="shared" si="5"/>
        <v>29620862184</v>
      </c>
      <c r="X46" s="7">
        <f t="shared" si="6"/>
        <v>-8.2032498848859658E-2</v>
      </c>
      <c r="Y46" s="166">
        <f t="shared" si="7"/>
        <v>3.9659750371114705E-13</v>
      </c>
      <c r="Z46" s="7">
        <f t="shared" si="8"/>
        <v>0.15865085277369456</v>
      </c>
      <c r="AA46" s="144">
        <f t="shared" si="9"/>
        <v>-2.2004113547541575</v>
      </c>
      <c r="AB46" s="167">
        <f t="shared" si="10"/>
        <v>-2.0417605019800664</v>
      </c>
      <c r="AC46" s="168">
        <f t="shared" si="11"/>
        <v>1.9275881507354724</v>
      </c>
      <c r="AD46"/>
      <c r="AE46"/>
      <c r="AF46"/>
      <c r="AH46"/>
      <c r="AI46"/>
    </row>
    <row r="47" spans="3:35" ht="15.75" thickBot="1" x14ac:dyDescent="0.3">
      <c r="C47" s="23"/>
      <c r="D47" s="24"/>
      <c r="E47" s="25">
        <v>2021</v>
      </c>
      <c r="F47" s="145">
        <v>492637672186</v>
      </c>
      <c r="G47" s="145">
        <v>709767241234</v>
      </c>
      <c r="H47" s="145">
        <f t="shared" si="0"/>
        <v>-217129569048</v>
      </c>
      <c r="I47" s="145">
        <v>6670943518686</v>
      </c>
      <c r="J47" s="164">
        <f t="shared" si="1"/>
        <v>-3.2548554554509078E-2</v>
      </c>
      <c r="K47" s="159">
        <f t="shared" si="2"/>
        <v>1.4990383252367479E-13</v>
      </c>
      <c r="L47" s="145">
        <v>2419754875278</v>
      </c>
      <c r="M47" s="145">
        <v>2115498739328</v>
      </c>
      <c r="N47" s="145">
        <f t="shared" si="12"/>
        <v>304256135950</v>
      </c>
      <c r="O47" s="153">
        <f t="shared" si="3"/>
        <v>4.5609160847749228E-2</v>
      </c>
      <c r="P47" s="145">
        <v>3194026759059</v>
      </c>
      <c r="Q47" s="153">
        <f>(P47/I47)</f>
        <v>0.47879685236611613</v>
      </c>
      <c r="R47" s="147">
        <v>2.008</v>
      </c>
      <c r="S47" s="147">
        <v>-1.9339999999999999</v>
      </c>
      <c r="T47" s="147">
        <v>-3.2789999999999999</v>
      </c>
      <c r="U47" s="145">
        <v>561353851954</v>
      </c>
      <c r="V47" s="145">
        <v>493259097479</v>
      </c>
      <c r="W47" s="145">
        <f t="shared" si="5"/>
        <v>68094754475</v>
      </c>
      <c r="X47" s="7">
        <f t="shared" si="6"/>
        <v>3.5401496177188074E-2</v>
      </c>
      <c r="Y47" s="166">
        <f t="shared" si="7"/>
        <v>3.01006895707539E-13</v>
      </c>
      <c r="Z47" s="7">
        <f t="shared" si="8"/>
        <v>-6.8466493606681736E-2</v>
      </c>
      <c r="AA47" s="144">
        <f t="shared" si="9"/>
        <v>-1.5699748789084949</v>
      </c>
      <c r="AB47" s="167">
        <f t="shared" si="10"/>
        <v>-1.6384413725148756</v>
      </c>
      <c r="AC47" s="168">
        <f t="shared" si="11"/>
        <v>1.6058928179603666</v>
      </c>
      <c r="AD47"/>
      <c r="AE47"/>
      <c r="AF47"/>
      <c r="AH47"/>
      <c r="AI47"/>
    </row>
    <row r="48" spans="3:35" ht="15.75" thickBot="1" x14ac:dyDescent="0.3">
      <c r="C48" s="6">
        <v>12</v>
      </c>
      <c r="D48" s="50" t="s">
        <v>44</v>
      </c>
      <c r="E48" s="7">
        <v>2018</v>
      </c>
      <c r="F48" s="143">
        <v>13538418000000</v>
      </c>
      <c r="G48" s="143">
        <v>20193483000000</v>
      </c>
      <c r="H48" s="143">
        <f t="shared" si="0"/>
        <v>-6655065000000</v>
      </c>
      <c r="I48" s="143">
        <v>43141063000000</v>
      </c>
      <c r="J48" s="162">
        <f t="shared" si="1"/>
        <v>-0.1542628887007258</v>
      </c>
      <c r="K48" s="157">
        <f t="shared" si="2"/>
        <v>2.317977190316335E-14</v>
      </c>
      <c r="L48" s="143">
        <v>25490791000000</v>
      </c>
      <c r="M48" s="143">
        <v>24215842000000</v>
      </c>
      <c r="N48" s="143">
        <f t="shared" si="12"/>
        <v>1274949000000</v>
      </c>
      <c r="O48" s="151">
        <f t="shared" si="3"/>
        <v>2.955302700816621E-2</v>
      </c>
      <c r="P48" s="143">
        <v>7288435000000</v>
      </c>
      <c r="Q48" s="151">
        <f t="shared" si="4"/>
        <v>0.16894426083103237</v>
      </c>
      <c r="R48" s="147">
        <v>-2.2240000000000002</v>
      </c>
      <c r="S48" s="147">
        <v>0.73199999999999998</v>
      </c>
      <c r="T48" s="147">
        <v>0.74399999999999999</v>
      </c>
      <c r="U48" s="143">
        <v>3370321000000</v>
      </c>
      <c r="V48" s="143">
        <v>3375798000000</v>
      </c>
      <c r="W48" s="143">
        <f t="shared" si="5"/>
        <v>-5477000000</v>
      </c>
      <c r="X48" s="7">
        <f t="shared" si="6"/>
        <v>2.9679982618879837E-2</v>
      </c>
      <c r="Y48" s="166">
        <f t="shared" si="7"/>
        <v>-5.1551812712635296E-14</v>
      </c>
      <c r="Z48" s="7">
        <f t="shared" si="8"/>
        <v>2.1725747277020039E-2</v>
      </c>
      <c r="AA48" s="144">
        <f t="shared" si="9"/>
        <v>0.12569453005828807</v>
      </c>
      <c r="AB48" s="167">
        <f t="shared" si="10"/>
        <v>0.14742027733525656</v>
      </c>
      <c r="AC48" s="168">
        <f t="shared" si="11"/>
        <v>-0.30168316603598233</v>
      </c>
      <c r="AD48"/>
      <c r="AE48"/>
      <c r="AF48"/>
      <c r="AH48"/>
      <c r="AI48"/>
    </row>
    <row r="49" spans="3:35" ht="15.75" thickBot="1" x14ac:dyDescent="0.3">
      <c r="C49" s="11"/>
      <c r="D49" s="12"/>
      <c r="E49" s="13">
        <v>2019</v>
      </c>
      <c r="F49" s="137">
        <v>13721513000000</v>
      </c>
      <c r="G49" s="137">
        <v>17145967000000</v>
      </c>
      <c r="H49" s="137">
        <f t="shared" si="0"/>
        <v>-3424454000000</v>
      </c>
      <c r="I49" s="137">
        <v>46602420000000</v>
      </c>
      <c r="J49" s="163">
        <f t="shared" si="1"/>
        <v>-7.3482321304344275E-2</v>
      </c>
      <c r="K49" s="158">
        <f t="shared" si="2"/>
        <v>2.1458113119447444E-14</v>
      </c>
      <c r="L49" s="137">
        <v>26122981000000</v>
      </c>
      <c r="M49" s="137">
        <v>25490791000000</v>
      </c>
      <c r="N49" s="137">
        <f t="shared" si="12"/>
        <v>632190000000</v>
      </c>
      <c r="O49" s="152">
        <f t="shared" si="3"/>
        <v>1.356560453298348E-2</v>
      </c>
      <c r="P49" s="137">
        <v>7297912000000</v>
      </c>
      <c r="Q49" s="152">
        <f t="shared" si="4"/>
        <v>0.15659942123177295</v>
      </c>
      <c r="R49" s="147">
        <v>-2.2240000000000002</v>
      </c>
      <c r="S49" s="147">
        <v>0.73199999999999998</v>
      </c>
      <c r="T49" s="147">
        <v>0.74399999999999999</v>
      </c>
      <c r="U49" s="137">
        <v>3118541000000</v>
      </c>
      <c r="V49" s="137">
        <v>3370321000000</v>
      </c>
      <c r="W49" s="137">
        <f t="shared" si="5"/>
        <v>-251780000000</v>
      </c>
      <c r="X49" s="7">
        <f t="shared" si="6"/>
        <v>1.8968328254197957E-2</v>
      </c>
      <c r="Y49" s="166">
        <f t="shared" si="7"/>
        <v>-4.7722843577651119E-14</v>
      </c>
      <c r="Z49" s="7">
        <f t="shared" si="8"/>
        <v>1.3884816282072904E-2</v>
      </c>
      <c r="AA49" s="144">
        <f t="shared" si="9"/>
        <v>0.11650996939643908</v>
      </c>
      <c r="AB49" s="167">
        <f t="shared" si="10"/>
        <v>0.13039478567846427</v>
      </c>
      <c r="AC49" s="168">
        <f t="shared" si="11"/>
        <v>-0.20387710698280853</v>
      </c>
      <c r="AD49"/>
      <c r="AE49"/>
      <c r="AF49"/>
      <c r="AH49"/>
      <c r="AI49"/>
    </row>
    <row r="50" spans="3:35" ht="15.75" thickBot="1" x14ac:dyDescent="0.3">
      <c r="C50" s="11"/>
      <c r="D50" s="12"/>
      <c r="E50" s="13">
        <v>2020</v>
      </c>
      <c r="F50" s="137">
        <v>8581378000000</v>
      </c>
      <c r="G50" s="137">
        <v>11953039000000</v>
      </c>
      <c r="H50" s="137">
        <f t="shared" si="0"/>
        <v>-3371661000000</v>
      </c>
      <c r="I50" s="137">
        <v>50902806000000</v>
      </c>
      <c r="J50" s="163">
        <f t="shared" si="1"/>
        <v>-6.6237232580066405E-2</v>
      </c>
      <c r="K50" s="158">
        <f t="shared" si="2"/>
        <v>1.9645282423134003E-14</v>
      </c>
      <c r="L50" s="137">
        <v>18771235000000</v>
      </c>
      <c r="M50" s="137">
        <v>26122981000000</v>
      </c>
      <c r="N50" s="137">
        <f t="shared" si="12"/>
        <v>-7351746000000</v>
      </c>
      <c r="O50" s="152">
        <f t="shared" si="3"/>
        <v>-0.14442712647314571</v>
      </c>
      <c r="P50" s="137">
        <v>6582808000000</v>
      </c>
      <c r="Q50" s="152">
        <f t="shared" si="4"/>
        <v>0.12932112229726589</v>
      </c>
      <c r="R50" s="147">
        <v>-2.2240000000000002</v>
      </c>
      <c r="S50" s="147">
        <v>0.73199999999999998</v>
      </c>
      <c r="T50" s="147">
        <v>0.74399999999999999</v>
      </c>
      <c r="U50" s="137">
        <v>3507586000000</v>
      </c>
      <c r="V50" s="137">
        <v>3118541000000</v>
      </c>
      <c r="W50" s="137">
        <f t="shared" si="5"/>
        <v>389045000000</v>
      </c>
      <c r="X50" s="7">
        <f t="shared" si="6"/>
        <v>-0.15207002537345388</v>
      </c>
      <c r="Y50" s="166">
        <f t="shared" si="7"/>
        <v>-4.3691108109050027E-14</v>
      </c>
      <c r="Z50" s="7">
        <f t="shared" si="8"/>
        <v>-0.11131525857336824</v>
      </c>
      <c r="AA50" s="144">
        <f t="shared" si="9"/>
        <v>9.6214914989165817E-2</v>
      </c>
      <c r="AB50" s="167">
        <f t="shared" si="10"/>
        <v>-1.5100343584246112E-2</v>
      </c>
      <c r="AC50" s="168">
        <f t="shared" si="11"/>
        <v>-5.1136888995820293E-2</v>
      </c>
      <c r="AD50"/>
      <c r="AE50"/>
      <c r="AF50"/>
      <c r="AH50"/>
      <c r="AI50"/>
    </row>
    <row r="51" spans="3:35" ht="15.75" thickBot="1" x14ac:dyDescent="0.3">
      <c r="C51" s="23"/>
      <c r="D51" s="24"/>
      <c r="E51" s="25">
        <v>2021</v>
      </c>
      <c r="F51" s="145">
        <v>7137097000000</v>
      </c>
      <c r="G51" s="145">
        <v>10302406000000</v>
      </c>
      <c r="H51" s="145">
        <f t="shared" si="0"/>
        <v>-3165309000000</v>
      </c>
      <c r="I51" s="145">
        <v>49674030000000</v>
      </c>
      <c r="J51" s="164">
        <f t="shared" si="1"/>
        <v>-6.3721606642344095E-2</v>
      </c>
      <c r="K51" s="159">
        <f t="shared" si="2"/>
        <v>2.0131243629719595E-14</v>
      </c>
      <c r="L51" s="145">
        <v>16919771000000</v>
      </c>
      <c r="M51" s="145">
        <v>18771235000000</v>
      </c>
      <c r="N51" s="145">
        <f t="shared" si="12"/>
        <v>-1851464000000</v>
      </c>
      <c r="O51" s="153">
        <f t="shared" si="3"/>
        <v>-3.727227285565516E-2</v>
      </c>
      <c r="P51" s="145">
        <v>6038643000000</v>
      </c>
      <c r="Q51" s="153">
        <f t="shared" si="4"/>
        <v>0.12156539342590082</v>
      </c>
      <c r="R51" s="147">
        <v>-2.2240000000000002</v>
      </c>
      <c r="S51" s="147">
        <v>0.73199999999999998</v>
      </c>
      <c r="T51" s="147">
        <v>0.74399999999999999</v>
      </c>
      <c r="U51" s="145">
        <v>2175531000000</v>
      </c>
      <c r="V51" s="145">
        <v>3507586000000</v>
      </c>
      <c r="W51" s="145">
        <f t="shared" si="5"/>
        <v>-1332055000000</v>
      </c>
      <c r="X51" s="7">
        <f t="shared" si="6"/>
        <v>-1.0456349122469025E-2</v>
      </c>
      <c r="Y51" s="166">
        <f t="shared" si="7"/>
        <v>-4.4771885832496383E-14</v>
      </c>
      <c r="Z51" s="7">
        <f t="shared" si="8"/>
        <v>-7.6540475576473256E-3</v>
      </c>
      <c r="AA51" s="144">
        <f t="shared" si="9"/>
        <v>9.0444652708870213E-2</v>
      </c>
      <c r="AB51" s="167">
        <f t="shared" si="10"/>
        <v>8.2790605151178115E-2</v>
      </c>
      <c r="AC51" s="168">
        <f t="shared" si="11"/>
        <v>-0.1465122117935222</v>
      </c>
      <c r="AD51"/>
      <c r="AE51"/>
      <c r="AF51"/>
      <c r="AH51"/>
      <c r="AI51"/>
    </row>
    <row r="52" spans="3:35" ht="15.75" thickBot="1" x14ac:dyDescent="0.3">
      <c r="C52" s="6">
        <v>13</v>
      </c>
      <c r="D52" s="50" t="s">
        <v>45</v>
      </c>
      <c r="E52" s="7">
        <v>2018</v>
      </c>
      <c r="F52" s="143">
        <v>90195136265</v>
      </c>
      <c r="G52" s="143">
        <v>7395470836</v>
      </c>
      <c r="H52" s="143">
        <f t="shared" si="0"/>
        <v>82799665429</v>
      </c>
      <c r="I52" s="143">
        <v>576963542579</v>
      </c>
      <c r="J52" s="162">
        <f t="shared" si="1"/>
        <v>0.14350935426333764</v>
      </c>
      <c r="K52" s="157">
        <f t="shared" si="2"/>
        <v>1.7332117650450613E-12</v>
      </c>
      <c r="L52" s="143">
        <v>202397742620</v>
      </c>
      <c r="M52" s="143">
        <v>164943245188</v>
      </c>
      <c r="N52" s="143">
        <f t="shared" si="12"/>
        <v>37454497432</v>
      </c>
      <c r="O52" s="151">
        <f t="shared" si="3"/>
        <v>6.4916575602992438E-2</v>
      </c>
      <c r="P52" s="143">
        <v>263407043489</v>
      </c>
      <c r="Q52" s="151">
        <f t="shared" si="4"/>
        <v>0.45654018677087094</v>
      </c>
      <c r="R52" s="147">
        <v>1.696</v>
      </c>
      <c r="S52" s="147">
        <v>-0.755</v>
      </c>
      <c r="T52" s="147">
        <v>0.65700000000000003</v>
      </c>
      <c r="U52" s="143">
        <v>261411713631</v>
      </c>
      <c r="V52" s="143">
        <v>246775316541</v>
      </c>
      <c r="W52" s="143">
        <f t="shared" si="5"/>
        <v>14636397090</v>
      </c>
      <c r="X52" s="7">
        <f t="shared" si="6"/>
        <v>3.9548599968733139E-2</v>
      </c>
      <c r="Y52" s="166">
        <f t="shared" si="7"/>
        <v>2.939527153516424E-12</v>
      </c>
      <c r="Z52" s="7">
        <f t="shared" si="8"/>
        <v>-2.9859192976393521E-2</v>
      </c>
      <c r="AA52" s="144">
        <f t="shared" si="9"/>
        <v>0.29994690270846219</v>
      </c>
      <c r="AB52" s="167">
        <f t="shared" si="10"/>
        <v>0.27008770973500817</v>
      </c>
      <c r="AC52" s="168">
        <f t="shared" si="11"/>
        <v>-0.12657835547167054</v>
      </c>
      <c r="AD52"/>
      <c r="AE52"/>
      <c r="AF52"/>
      <c r="AH52"/>
      <c r="AI52"/>
    </row>
    <row r="53" spans="3:35" ht="15.75" thickBot="1" x14ac:dyDescent="0.3">
      <c r="C53" s="11"/>
      <c r="D53" s="12"/>
      <c r="E53" s="13">
        <v>2019</v>
      </c>
      <c r="F53" s="137">
        <v>103723133972</v>
      </c>
      <c r="G53" s="137">
        <v>105224199992</v>
      </c>
      <c r="H53" s="137">
        <f t="shared" si="0"/>
        <v>-1501066020</v>
      </c>
      <c r="I53" s="137">
        <v>758846556031</v>
      </c>
      <c r="J53" s="163">
        <f t="shared" si="1"/>
        <v>-1.9780889931833323E-3</v>
      </c>
      <c r="K53" s="158">
        <f t="shared" si="2"/>
        <v>1.3177894688358427E-12</v>
      </c>
      <c r="L53" s="137">
        <v>240521135082</v>
      </c>
      <c r="M53" s="137">
        <v>202397742620</v>
      </c>
      <c r="N53" s="137">
        <f t="shared" si="12"/>
        <v>38123392462</v>
      </c>
      <c r="O53" s="152">
        <f t="shared" si="3"/>
        <v>5.0238605102719346E-2</v>
      </c>
      <c r="P53" s="137">
        <v>353945662234</v>
      </c>
      <c r="Q53" s="152">
        <f t="shared" si="4"/>
        <v>0.46642586623209342</v>
      </c>
      <c r="R53" s="147">
        <v>1.696</v>
      </c>
      <c r="S53" s="147">
        <v>-0.755</v>
      </c>
      <c r="T53" s="147">
        <v>0.65700000000000003</v>
      </c>
      <c r="U53" s="137">
        <v>249970161581</v>
      </c>
      <c r="V53" s="137">
        <v>261411713631</v>
      </c>
      <c r="W53" s="137">
        <f t="shared" si="5"/>
        <v>-11441552050</v>
      </c>
      <c r="X53" s="7">
        <f t="shared" si="6"/>
        <v>6.5316161901346495E-2</v>
      </c>
      <c r="Y53" s="166">
        <f t="shared" si="7"/>
        <v>2.2349709391455892E-12</v>
      </c>
      <c r="Z53" s="7">
        <f t="shared" si="8"/>
        <v>-4.9313702235516607E-2</v>
      </c>
      <c r="AA53" s="144">
        <f t="shared" si="9"/>
        <v>0.30644179411448541</v>
      </c>
      <c r="AB53" s="167">
        <f t="shared" si="10"/>
        <v>0.25712809188120378</v>
      </c>
      <c r="AC53" s="168">
        <f t="shared" si="11"/>
        <v>-0.25910618087438714</v>
      </c>
      <c r="AD53"/>
      <c r="AE53"/>
      <c r="AF53"/>
      <c r="AH53"/>
      <c r="AI53"/>
    </row>
    <row r="54" spans="3:35" ht="15.75" thickBot="1" x14ac:dyDescent="0.3">
      <c r="C54" s="11"/>
      <c r="D54" s="12"/>
      <c r="E54" s="13">
        <v>2020</v>
      </c>
      <c r="F54" s="137">
        <v>38038419405</v>
      </c>
      <c r="G54" s="137">
        <v>78181287748</v>
      </c>
      <c r="H54" s="137">
        <f t="shared" si="0"/>
        <v>-40142868343</v>
      </c>
      <c r="I54" s="137">
        <v>848676035300</v>
      </c>
      <c r="J54" s="163">
        <f t="shared" si="1"/>
        <v>-4.7300579577235061E-2</v>
      </c>
      <c r="K54" s="158">
        <f t="shared" si="2"/>
        <v>1.1783059240579454E-12</v>
      </c>
      <c r="L54" s="137">
        <v>143529366297</v>
      </c>
      <c r="M54" s="137">
        <v>240370627803</v>
      </c>
      <c r="N54" s="137">
        <f t="shared" si="12"/>
        <v>-96841261506</v>
      </c>
      <c r="O54" s="152">
        <f t="shared" si="3"/>
        <v>-0.11410863212576447</v>
      </c>
      <c r="P54" s="137">
        <v>379776240198</v>
      </c>
      <c r="Q54" s="152">
        <f t="shared" si="4"/>
        <v>0.44749259364175664</v>
      </c>
      <c r="R54" s="147">
        <v>1.696</v>
      </c>
      <c r="S54" s="147">
        <v>-0.755</v>
      </c>
      <c r="T54" s="147">
        <v>0.65700000000000003</v>
      </c>
      <c r="U54" s="137">
        <v>243220094125</v>
      </c>
      <c r="V54" s="137">
        <v>249970161581</v>
      </c>
      <c r="W54" s="137">
        <f t="shared" si="5"/>
        <v>-6750067456</v>
      </c>
      <c r="X54" s="7">
        <f t="shared" si="6"/>
        <v>-0.10615498765456892</v>
      </c>
      <c r="Y54" s="166">
        <f t="shared" si="7"/>
        <v>1.9984068472022752E-12</v>
      </c>
      <c r="Z54" s="7">
        <f t="shared" si="8"/>
        <v>8.0147015679199532E-2</v>
      </c>
      <c r="AA54" s="144">
        <f t="shared" si="9"/>
        <v>0.2940026340226341</v>
      </c>
      <c r="AB54" s="167">
        <f t="shared" si="10"/>
        <v>0.37414964970383202</v>
      </c>
      <c r="AC54" s="168">
        <f t="shared" si="11"/>
        <v>-0.42145022928106707</v>
      </c>
      <c r="AD54"/>
      <c r="AE54"/>
      <c r="AF54"/>
      <c r="AH54"/>
      <c r="AI54"/>
    </row>
    <row r="55" spans="3:35" ht="15.75" thickBot="1" x14ac:dyDescent="0.3">
      <c r="C55" s="23"/>
      <c r="D55" s="24"/>
      <c r="E55" s="25">
        <v>2021</v>
      </c>
      <c r="F55" s="145">
        <v>12533087704</v>
      </c>
      <c r="G55" s="145">
        <v>13949428441</v>
      </c>
      <c r="H55" s="145">
        <f t="shared" si="0"/>
        <v>-1416340737</v>
      </c>
      <c r="I55" s="145">
        <v>906924214166</v>
      </c>
      <c r="J55" s="164">
        <f t="shared" si="1"/>
        <v>-1.5616969035306388E-3</v>
      </c>
      <c r="K55" s="159">
        <f t="shared" si="2"/>
        <v>1.1026279642556371E-12</v>
      </c>
      <c r="L55" s="145">
        <v>113096136491</v>
      </c>
      <c r="M55" s="145">
        <v>143529366297</v>
      </c>
      <c r="N55" s="145">
        <f t="shared" si="12"/>
        <v>-30433229806</v>
      </c>
      <c r="O55" s="153">
        <f t="shared" si="3"/>
        <v>-3.355653022671376E-2</v>
      </c>
      <c r="P55" s="145">
        <v>442033942721</v>
      </c>
      <c r="Q55" s="153">
        <f t="shared" si="4"/>
        <v>0.48739898639434914</v>
      </c>
      <c r="R55" s="147">
        <v>1.696</v>
      </c>
      <c r="S55" s="147">
        <v>-0.755</v>
      </c>
      <c r="T55" s="147">
        <v>0.65700000000000003</v>
      </c>
      <c r="U55" s="145">
        <v>249970161581</v>
      </c>
      <c r="V55" s="145">
        <v>243220094125</v>
      </c>
      <c r="W55" s="145">
        <f t="shared" si="5"/>
        <v>6750067456</v>
      </c>
      <c r="X55" s="7">
        <f t="shared" si="6"/>
        <v>-4.0999343364311262E-2</v>
      </c>
      <c r="Y55" s="166">
        <f t="shared" si="7"/>
        <v>1.8700570273775603E-12</v>
      </c>
      <c r="Z55" s="7">
        <f t="shared" si="8"/>
        <v>3.0954504240055004E-2</v>
      </c>
      <c r="AA55" s="144">
        <f t="shared" si="9"/>
        <v>0.32022113406108738</v>
      </c>
      <c r="AB55" s="167">
        <f t="shared" si="10"/>
        <v>0.35117563830301246</v>
      </c>
      <c r="AC55" s="168">
        <f t="shared" si="11"/>
        <v>-0.3527373352065431</v>
      </c>
      <c r="AD55"/>
      <c r="AE55"/>
      <c r="AF55"/>
      <c r="AH55"/>
      <c r="AI55"/>
    </row>
    <row r="56" spans="3:35" ht="15.75" thickBot="1" x14ac:dyDescent="0.3">
      <c r="C56" s="6">
        <v>14</v>
      </c>
      <c r="D56" s="50" t="s">
        <v>46</v>
      </c>
      <c r="E56" s="7">
        <v>2018</v>
      </c>
      <c r="F56" s="143">
        <v>123393863438</v>
      </c>
      <c r="G56" s="143">
        <v>-21877704684</v>
      </c>
      <c r="H56" s="143">
        <f t="shared" si="0"/>
        <v>145271568122</v>
      </c>
      <c r="I56" s="143">
        <v>1418447342330</v>
      </c>
      <c r="J56" s="162">
        <f t="shared" si="1"/>
        <v>0.10241590490301243</v>
      </c>
      <c r="K56" s="157">
        <f t="shared" si="2"/>
        <v>7.0499620969880966E-13</v>
      </c>
      <c r="L56" s="143">
        <v>258099667214</v>
      </c>
      <c r="M56" s="143">
        <v>225570121120</v>
      </c>
      <c r="N56" s="143">
        <f t="shared" si="12"/>
        <v>32529546094</v>
      </c>
      <c r="O56" s="151">
        <f t="shared" si="3"/>
        <v>2.2933206699492722E-2</v>
      </c>
      <c r="P56" s="143">
        <v>91933498918</v>
      </c>
      <c r="Q56" s="151">
        <f t="shared" si="4"/>
        <v>6.4812768281539618E-2</v>
      </c>
      <c r="R56" s="147">
        <v>-1.4319999999999999</v>
      </c>
      <c r="S56" s="147">
        <v>1.5369999999999999</v>
      </c>
      <c r="T56" s="147">
        <v>2.448</v>
      </c>
      <c r="U56" s="143">
        <v>798882166925</v>
      </c>
      <c r="V56" s="143">
        <v>661107472838</v>
      </c>
      <c r="W56" s="143">
        <f t="shared" si="5"/>
        <v>137774694087</v>
      </c>
      <c r="X56" s="7">
        <f t="shared" si="6"/>
        <v>-7.4197430424255292E-2</v>
      </c>
      <c r="Y56" s="166">
        <f t="shared" si="7"/>
        <v>-1.0095545722886953E-12</v>
      </c>
      <c r="Z56" s="7">
        <f t="shared" si="8"/>
        <v>-0.11404145056208038</v>
      </c>
      <c r="AA56" s="144">
        <f t="shared" si="9"/>
        <v>0.15866165675320898</v>
      </c>
      <c r="AB56" s="167">
        <f t="shared" si="10"/>
        <v>4.4620206190119041E-2</v>
      </c>
      <c r="AC56" s="168">
        <f t="shared" si="11"/>
        <v>5.779569871289339E-2</v>
      </c>
      <c r="AD56"/>
      <c r="AE56"/>
      <c r="AF56"/>
      <c r="AH56"/>
      <c r="AI56"/>
    </row>
    <row r="57" spans="3:35" ht="15.75" thickBot="1" x14ac:dyDescent="0.3">
      <c r="C57" s="11"/>
      <c r="D57" s="12"/>
      <c r="E57" s="13">
        <v>2019</v>
      </c>
      <c r="F57" s="137">
        <v>149990636633</v>
      </c>
      <c r="G57" s="137">
        <v>-224887295509</v>
      </c>
      <c r="H57" s="137">
        <f t="shared" si="0"/>
        <v>374877932142</v>
      </c>
      <c r="I57" s="137">
        <v>1537031552479</v>
      </c>
      <c r="J57" s="163">
        <f t="shared" si="1"/>
        <v>0.243897356262712</v>
      </c>
      <c r="K57" s="158">
        <f t="shared" si="2"/>
        <v>6.5060473116973488E-13</v>
      </c>
      <c r="L57" s="137">
        <v>315794571357</v>
      </c>
      <c r="M57" s="137">
        <v>258099667214</v>
      </c>
      <c r="N57" s="137">
        <f t="shared" si="12"/>
        <v>57694904143</v>
      </c>
      <c r="O57" s="152">
        <f t="shared" si="3"/>
        <v>3.753657759982014E-2</v>
      </c>
      <c r="P57" s="137">
        <v>96236613278</v>
      </c>
      <c r="Q57" s="152">
        <f t="shared" si="4"/>
        <v>6.2611995910418924E-2</v>
      </c>
      <c r="R57" s="147">
        <v>-1.4319999999999999</v>
      </c>
      <c r="S57" s="147">
        <v>1.5369999999999999</v>
      </c>
      <c r="T57" s="147">
        <v>2.448</v>
      </c>
      <c r="U57" s="137">
        <v>813551612002</v>
      </c>
      <c r="V57" s="137">
        <v>798882166925</v>
      </c>
      <c r="W57" s="137">
        <f t="shared" si="5"/>
        <v>14669445077</v>
      </c>
      <c r="X57" s="7">
        <f t="shared" si="6"/>
        <v>2.7992567229089362E-2</v>
      </c>
      <c r="Y57" s="166">
        <f t="shared" si="7"/>
        <v>-9.3166597503506037E-13</v>
      </c>
      <c r="Z57" s="7">
        <f t="shared" si="8"/>
        <v>4.302457583111035E-2</v>
      </c>
      <c r="AA57" s="144">
        <f t="shared" si="9"/>
        <v>0.15327416598870552</v>
      </c>
      <c r="AB57" s="167">
        <f t="shared" si="10"/>
        <v>0.19629874181888421</v>
      </c>
      <c r="AC57" s="168">
        <f t="shared" si="11"/>
        <v>4.7598614443827791E-2</v>
      </c>
      <c r="AD57"/>
      <c r="AE57"/>
      <c r="AF57"/>
      <c r="AH57"/>
      <c r="AI57"/>
    </row>
    <row r="58" spans="3:35" ht="15.75" thickBot="1" x14ac:dyDescent="0.3">
      <c r="C58" s="11"/>
      <c r="D58" s="12"/>
      <c r="E58" s="13">
        <v>2020</v>
      </c>
      <c r="F58" s="137">
        <v>170679197734</v>
      </c>
      <c r="G58" s="137">
        <v>-646779056291</v>
      </c>
      <c r="H58" s="137">
        <f t="shared" si="0"/>
        <v>817458254025</v>
      </c>
      <c r="I58" s="137">
        <v>2311190054987</v>
      </c>
      <c r="J58" s="163">
        <f t="shared" si="1"/>
        <v>0.35369581669024536</v>
      </c>
      <c r="K58" s="158">
        <f t="shared" si="2"/>
        <v>4.326775281168406E-13</v>
      </c>
      <c r="L58" s="137">
        <v>421698327844</v>
      </c>
      <c r="M58" s="137">
        <v>315794571357</v>
      </c>
      <c r="N58" s="137">
        <f t="shared" si="12"/>
        <v>105903756487</v>
      </c>
      <c r="O58" s="152">
        <f t="shared" si="3"/>
        <v>4.5822175575082981E-2</v>
      </c>
      <c r="P58" s="137">
        <v>133749450679</v>
      </c>
      <c r="Q58" s="152">
        <f t="shared" si="4"/>
        <v>5.7870381706775005E-2</v>
      </c>
      <c r="R58" s="147">
        <v>-1.4319999999999999</v>
      </c>
      <c r="S58" s="147">
        <v>1.5369999999999999</v>
      </c>
      <c r="T58" s="147">
        <v>2.448</v>
      </c>
      <c r="U58" s="137">
        <v>941081827194</v>
      </c>
      <c r="V58" s="137">
        <v>813551612002</v>
      </c>
      <c r="W58" s="137">
        <f t="shared" si="5"/>
        <v>127530215192</v>
      </c>
      <c r="X58" s="7">
        <f t="shared" si="6"/>
        <v>-9.3572826944003287E-3</v>
      </c>
      <c r="Y58" s="166">
        <f t="shared" si="7"/>
        <v>-6.1959422026331572E-13</v>
      </c>
      <c r="Z58" s="7">
        <f t="shared" si="8"/>
        <v>-1.4382143501293304E-2</v>
      </c>
      <c r="AA58" s="144">
        <f t="shared" si="9"/>
        <v>0.14166669441818522</v>
      </c>
      <c r="AB58" s="167">
        <f t="shared" si="10"/>
        <v>0.12728455091627233</v>
      </c>
      <c r="AC58" s="168">
        <f t="shared" si="11"/>
        <v>0.22641126577397302</v>
      </c>
      <c r="AD58"/>
      <c r="AE58"/>
      <c r="AF58"/>
      <c r="AH58"/>
      <c r="AI58"/>
    </row>
    <row r="59" spans="3:35" ht="15.75" thickBot="1" x14ac:dyDescent="0.3">
      <c r="C59" s="23"/>
      <c r="D59" s="24"/>
      <c r="E59" s="25">
        <v>2021</v>
      </c>
      <c r="F59" s="145">
        <v>194432397219</v>
      </c>
      <c r="G59" s="145">
        <v>-398559548486</v>
      </c>
      <c r="H59" s="145">
        <f t="shared" si="0"/>
        <v>592991945705</v>
      </c>
      <c r="I59" s="145">
        <v>2830686417461</v>
      </c>
      <c r="J59" s="164">
        <f t="shared" si="1"/>
        <v>0.2094869788639066</v>
      </c>
      <c r="K59" s="159">
        <f t="shared" si="2"/>
        <v>3.532712044087722E-13</v>
      </c>
      <c r="L59" s="145">
        <v>572578573809</v>
      </c>
      <c r="M59" s="145">
        <v>421698327844</v>
      </c>
      <c r="N59" s="145">
        <f t="shared" si="12"/>
        <v>150880245965</v>
      </c>
      <c r="O59" s="153">
        <f t="shared" si="3"/>
        <v>5.3301646213547341E-2</v>
      </c>
      <c r="P59" s="145">
        <v>141372167819</v>
      </c>
      <c r="Q59" s="153">
        <f t="shared" si="4"/>
        <v>4.9942715995297197E-2</v>
      </c>
      <c r="R59" s="147">
        <v>-1.4319999999999999</v>
      </c>
      <c r="S59" s="147">
        <v>1.5369999999999999</v>
      </c>
      <c r="T59" s="147">
        <v>2.448</v>
      </c>
      <c r="U59" s="145">
        <v>1032091090207</v>
      </c>
      <c r="V59" s="145">
        <v>941081827194</v>
      </c>
      <c r="W59" s="145">
        <f t="shared" si="5"/>
        <v>91009263013</v>
      </c>
      <c r="X59" s="7">
        <f t="shared" si="6"/>
        <v>2.1150694256590108E-2</v>
      </c>
      <c r="Y59" s="166">
        <f t="shared" si="7"/>
        <v>-5.058843647133618E-13</v>
      </c>
      <c r="Z59" s="7">
        <f t="shared" si="8"/>
        <v>3.2508617072378995E-2</v>
      </c>
      <c r="AA59" s="144">
        <f t="shared" si="9"/>
        <v>0.12225976875648753</v>
      </c>
      <c r="AB59" s="167">
        <f t="shared" si="10"/>
        <v>0.15476838582836064</v>
      </c>
      <c r="AC59" s="168">
        <f t="shared" si="11"/>
        <v>5.4718593035545965E-2</v>
      </c>
      <c r="AD59"/>
      <c r="AE59"/>
      <c r="AF59"/>
      <c r="AH59"/>
      <c r="AI59"/>
    </row>
    <row r="60" spans="3:35" ht="15.75" thickBot="1" x14ac:dyDescent="0.3">
      <c r="C60" s="6">
        <v>15</v>
      </c>
      <c r="D60" s="50" t="s">
        <v>48</v>
      </c>
      <c r="E60" s="7">
        <v>2018</v>
      </c>
      <c r="F60" s="143">
        <v>4658781000000</v>
      </c>
      <c r="G60" s="143">
        <v>4653375000000</v>
      </c>
      <c r="H60" s="143">
        <f t="shared" si="0"/>
        <v>5406000000</v>
      </c>
      <c r="I60" s="143">
        <v>31619514000000</v>
      </c>
      <c r="J60" s="162">
        <f t="shared" si="1"/>
        <v>1.7097036975331119E-4</v>
      </c>
      <c r="K60" s="157">
        <f t="shared" si="2"/>
        <v>3.1626039540013168E-14</v>
      </c>
      <c r="L60" s="143">
        <v>12265550000000</v>
      </c>
      <c r="M60" s="143">
        <v>11058836000000</v>
      </c>
      <c r="N60" s="143">
        <f t="shared" si="12"/>
        <v>1206714000000</v>
      </c>
      <c r="O60" s="151">
        <f t="shared" si="3"/>
        <v>3.8163584677487455E-2</v>
      </c>
      <c r="P60" s="143">
        <v>10741622000000</v>
      </c>
      <c r="Q60" s="151">
        <f t="shared" si="4"/>
        <v>0.33971496209587537</v>
      </c>
      <c r="R60" s="147">
        <v>-5.6740000000000004</v>
      </c>
      <c r="S60" s="147">
        <v>-3.5049999999999999</v>
      </c>
      <c r="T60" s="147">
        <v>8.2639999999999993</v>
      </c>
      <c r="U60" s="143">
        <v>1117009000000</v>
      </c>
      <c r="V60" s="143">
        <v>1096176000000</v>
      </c>
      <c r="W60" s="143">
        <f t="shared" si="5"/>
        <v>20833000000</v>
      </c>
      <c r="X60" s="7">
        <f t="shared" si="6"/>
        <v>3.7504719395750362E-2</v>
      </c>
      <c r="Y60" s="166">
        <f t="shared" si="7"/>
        <v>-1.7944614835003472E-13</v>
      </c>
      <c r="Z60" s="7">
        <f t="shared" si="8"/>
        <v>-0.13145404148210502</v>
      </c>
      <c r="AA60" s="144">
        <f t="shared" si="9"/>
        <v>2.8074044467603136</v>
      </c>
      <c r="AB60" s="167">
        <f t="shared" si="10"/>
        <v>2.6759504052780292</v>
      </c>
      <c r="AC60" s="168">
        <f t="shared" si="11"/>
        <v>-2.675779434908276</v>
      </c>
      <c r="AD60"/>
      <c r="AE60"/>
      <c r="AF60"/>
      <c r="AH60"/>
      <c r="AI60"/>
    </row>
    <row r="61" spans="3:35" ht="15.75" thickBot="1" x14ac:dyDescent="0.3">
      <c r="C61" s="11"/>
      <c r="D61" s="12"/>
      <c r="E61" s="13">
        <v>2019</v>
      </c>
      <c r="F61" s="137">
        <v>5360029000000</v>
      </c>
      <c r="G61" s="137">
        <v>7398161000000</v>
      </c>
      <c r="H61" s="137">
        <f t="shared" si="0"/>
        <v>-2038132000000</v>
      </c>
      <c r="I61" s="137">
        <v>34367153000000</v>
      </c>
      <c r="J61" s="163">
        <f t="shared" si="1"/>
        <v>-5.9304650577253225E-2</v>
      </c>
      <c r="K61" s="158">
        <f t="shared" si="2"/>
        <v>2.9097551374127498E-14</v>
      </c>
      <c r="L61" s="137">
        <v>14404013000000</v>
      </c>
      <c r="M61" s="137">
        <v>12265550000000</v>
      </c>
      <c r="N61" s="137">
        <f t="shared" si="12"/>
        <v>2138463000000</v>
      </c>
      <c r="O61" s="152">
        <f t="shared" si="3"/>
        <v>6.2224037004170812E-2</v>
      </c>
      <c r="P61" s="137">
        <v>11342412000000</v>
      </c>
      <c r="Q61" s="152">
        <f t="shared" si="4"/>
        <v>0.33003641587652022</v>
      </c>
      <c r="R61" s="147">
        <v>-5.6740000000000004</v>
      </c>
      <c r="S61" s="147">
        <v>-3.5049999999999999</v>
      </c>
      <c r="T61" s="147">
        <v>8.2639999999999993</v>
      </c>
      <c r="U61" s="137">
        <v>1065882000000</v>
      </c>
      <c r="V61" s="137">
        <v>1117009000000</v>
      </c>
      <c r="W61" s="137">
        <f t="shared" si="5"/>
        <v>-51127000000</v>
      </c>
      <c r="X61" s="7">
        <f t="shared" si="6"/>
        <v>6.3711707513275831E-2</v>
      </c>
      <c r="Y61" s="166">
        <f t="shared" si="7"/>
        <v>-1.6509950649679943E-13</v>
      </c>
      <c r="Z61" s="7">
        <f t="shared" si="8"/>
        <v>-0.22330953483403179</v>
      </c>
      <c r="AA61" s="144">
        <f t="shared" si="9"/>
        <v>2.727420940803563</v>
      </c>
      <c r="AB61" s="167">
        <f t="shared" si="10"/>
        <v>2.5041114059693661</v>
      </c>
      <c r="AC61" s="168">
        <f t="shared" si="11"/>
        <v>-2.5634160565466195</v>
      </c>
      <c r="AD61"/>
      <c r="AE61"/>
      <c r="AF61"/>
      <c r="AH61"/>
      <c r="AI61"/>
    </row>
    <row r="62" spans="3:35" ht="15.75" thickBot="1" x14ac:dyDescent="0.3">
      <c r="C62" s="11"/>
      <c r="D62" s="12"/>
      <c r="E62" s="13">
        <v>2020</v>
      </c>
      <c r="F62" s="137">
        <v>7418574000000</v>
      </c>
      <c r="G62" s="137">
        <v>9336780000000</v>
      </c>
      <c r="H62" s="137">
        <f t="shared" si="0"/>
        <v>-1918206000000</v>
      </c>
      <c r="I62" s="137">
        <v>38709314000000</v>
      </c>
      <c r="J62" s="163">
        <f t="shared" si="1"/>
        <v>-4.9554120230598762E-2</v>
      </c>
      <c r="K62" s="158">
        <f t="shared" si="2"/>
        <v>2.5833575867554771E-14</v>
      </c>
      <c r="L62" s="137">
        <v>17224375000000</v>
      </c>
      <c r="M62" s="137">
        <v>14404013000000</v>
      </c>
      <c r="N62" s="137">
        <f t="shared" si="12"/>
        <v>2820362000000</v>
      </c>
      <c r="O62" s="152">
        <f t="shared" si="3"/>
        <v>7.2860035700968509E-2</v>
      </c>
      <c r="P62" s="137">
        <v>13351296000000</v>
      </c>
      <c r="Q62" s="152">
        <f t="shared" si="4"/>
        <v>0.34491171814618055</v>
      </c>
      <c r="R62" s="147">
        <v>-5.6740000000000004</v>
      </c>
      <c r="S62" s="147">
        <v>-3.5049999999999999</v>
      </c>
      <c r="T62" s="147">
        <v>8.2639999999999993</v>
      </c>
      <c r="U62" s="137">
        <v>2380015000000</v>
      </c>
      <c r="V62" s="137">
        <v>1065882000000</v>
      </c>
      <c r="W62" s="137">
        <f t="shared" si="5"/>
        <v>1314133000000</v>
      </c>
      <c r="X62" s="7">
        <f t="shared" si="6"/>
        <v>3.8911281145411154E-2</v>
      </c>
      <c r="Y62" s="166">
        <f t="shared" si="7"/>
        <v>-1.4657970947250578E-13</v>
      </c>
      <c r="Z62" s="7">
        <f t="shared" si="8"/>
        <v>-0.13638404041466609</v>
      </c>
      <c r="AA62" s="144">
        <f t="shared" si="9"/>
        <v>2.850350438760036</v>
      </c>
      <c r="AB62" s="167">
        <f t="shared" si="10"/>
        <v>2.7139663983452236</v>
      </c>
      <c r="AC62" s="168">
        <f t="shared" si="11"/>
        <v>-2.7635205185758225</v>
      </c>
      <c r="AD62"/>
      <c r="AE62"/>
      <c r="AF62"/>
      <c r="AH62"/>
      <c r="AI62"/>
    </row>
    <row r="63" spans="3:35" ht="15.75" thickBot="1" x14ac:dyDescent="0.3">
      <c r="C63" s="23"/>
      <c r="D63" s="24"/>
      <c r="E63" s="25">
        <v>2021</v>
      </c>
      <c r="F63" s="145">
        <v>7900282000000</v>
      </c>
      <c r="G63" s="145">
        <v>7989039000000</v>
      </c>
      <c r="H63" s="145">
        <f>(F63-G63)</f>
        <v>-88757000000</v>
      </c>
      <c r="I63" s="145">
        <v>103588325000000</v>
      </c>
      <c r="J63" s="164">
        <f>(H63/I63)</f>
        <v>-8.5682435737811187E-4</v>
      </c>
      <c r="K63" s="159">
        <f t="shared" si="2"/>
        <v>9.6535975458624318E-15</v>
      </c>
      <c r="L63" s="145">
        <v>20277240000000</v>
      </c>
      <c r="M63" s="145">
        <v>17224375000000</v>
      </c>
      <c r="N63" s="145">
        <f t="shared" si="12"/>
        <v>3052865000000</v>
      </c>
      <c r="O63" s="153">
        <f t="shared" si="3"/>
        <v>2.9471130071849313E-2</v>
      </c>
      <c r="P63" s="145">
        <v>14175833000000</v>
      </c>
      <c r="Q63" s="153">
        <f t="shared" si="4"/>
        <v>0.13684778665935568</v>
      </c>
      <c r="R63" s="147">
        <v>-5.6740000000000004</v>
      </c>
      <c r="S63" s="147">
        <v>-3.5049999999999999</v>
      </c>
      <c r="T63" s="147">
        <v>8.2639999999999993</v>
      </c>
      <c r="U63" s="145">
        <v>3066583000000</v>
      </c>
      <c r="V63" s="145">
        <v>2380015000000</v>
      </c>
      <c r="W63" s="145">
        <f t="shared" si="5"/>
        <v>686568000000</v>
      </c>
      <c r="X63" s="7">
        <f t="shared" si="6"/>
        <v>2.2843278911981634E-2</v>
      </c>
      <c r="Y63" s="166">
        <f t="shared" si="7"/>
        <v>-5.4774512475223439E-14</v>
      </c>
      <c r="Z63" s="7">
        <f t="shared" si="8"/>
        <v>-8.0065692586495624E-2</v>
      </c>
      <c r="AA63" s="144">
        <f t="shared" si="9"/>
        <v>1.1309101089529152</v>
      </c>
      <c r="AB63" s="167">
        <f t="shared" si="10"/>
        <v>1.0508444163663648</v>
      </c>
      <c r="AC63" s="168">
        <f t="shared" si="11"/>
        <v>-1.0517012407237429</v>
      </c>
      <c r="AD63"/>
      <c r="AE63"/>
      <c r="AF63"/>
      <c r="AH63"/>
      <c r="AI63"/>
    </row>
    <row r="64" spans="3:35" ht="15.75" thickBot="1" x14ac:dyDescent="0.3">
      <c r="C64" s="6">
        <v>16</v>
      </c>
      <c r="D64" s="50" t="s">
        <v>52</v>
      </c>
      <c r="E64" s="7">
        <v>2018</v>
      </c>
      <c r="F64" s="143">
        <v>4961851000000</v>
      </c>
      <c r="G64" s="143">
        <v>5935829000000</v>
      </c>
      <c r="H64" s="143">
        <f t="shared" ref="H64:H128" si="13">(F64-G64)</f>
        <v>-973978000000</v>
      </c>
      <c r="I64" s="143">
        <v>88400877000000</v>
      </c>
      <c r="J64" s="162">
        <f t="shared" ref="J64:J128" si="14">(H64/I64)</f>
        <v>-1.1017741373764878E-2</v>
      </c>
      <c r="K64" s="157">
        <f>1/I64</f>
        <v>1.1312104969275361E-14</v>
      </c>
      <c r="L64" s="143">
        <v>20212005000000</v>
      </c>
      <c r="M64" s="143">
        <v>19769951000000</v>
      </c>
      <c r="N64" s="143">
        <f t="shared" si="12"/>
        <v>442054000000</v>
      </c>
      <c r="O64" s="151">
        <f t="shared" si="3"/>
        <v>5.0005612500880507E-3</v>
      </c>
      <c r="P64" s="143">
        <v>42388236000000</v>
      </c>
      <c r="Q64" s="151">
        <f t="shared" si="4"/>
        <v>0.47950017509441678</v>
      </c>
      <c r="R64" s="147">
        <v>-1.3029999999999999</v>
      </c>
      <c r="S64" s="147">
        <v>-0.82399999999999995</v>
      </c>
      <c r="T64" s="147">
        <v>0.96699999999999997</v>
      </c>
      <c r="U64" s="143">
        <v>4258499000000</v>
      </c>
      <c r="V64" s="143">
        <v>3941053000000</v>
      </c>
      <c r="W64" s="143">
        <f t="shared" si="5"/>
        <v>317446000000</v>
      </c>
      <c r="X64" s="7">
        <f t="shared" si="6"/>
        <v>1.4095787760114642E-3</v>
      </c>
      <c r="Y64" s="166">
        <f t="shared" si="7"/>
        <v>-1.4739672774965794E-14</v>
      </c>
      <c r="Z64" s="7">
        <f t="shared" si="8"/>
        <v>-1.1614929114334464E-3</v>
      </c>
      <c r="AA64" s="144">
        <f t="shared" si="9"/>
        <v>0.46367666931630103</v>
      </c>
      <c r="AB64" s="167">
        <f t="shared" si="10"/>
        <v>0.46251517640485285</v>
      </c>
      <c r="AC64" s="168">
        <f t="shared" si="11"/>
        <v>-0.47353291777861772</v>
      </c>
      <c r="AD64"/>
      <c r="AE64"/>
      <c r="AF64"/>
      <c r="AH64"/>
      <c r="AI64"/>
    </row>
    <row r="65" spans="3:35" ht="15.75" thickBot="1" x14ac:dyDescent="0.3">
      <c r="C65" s="11"/>
      <c r="D65" s="12"/>
      <c r="E65" s="13">
        <v>2019</v>
      </c>
      <c r="F65" s="137">
        <v>5902729000000</v>
      </c>
      <c r="G65" s="137">
        <v>13344494000000</v>
      </c>
      <c r="H65" s="137">
        <f t="shared" si="13"/>
        <v>-7441765000000</v>
      </c>
      <c r="I65" s="137">
        <v>96537796000000</v>
      </c>
      <c r="J65" s="163">
        <f t="shared" si="14"/>
        <v>-7.7086543388664067E-2</v>
      </c>
      <c r="K65" s="158">
        <f t="shared" si="2"/>
        <v>1.035863714974392E-14</v>
      </c>
      <c r="L65" s="137">
        <v>22716361000000</v>
      </c>
      <c r="M65" s="137">
        <v>20212005000000</v>
      </c>
      <c r="N65" s="137">
        <f t="shared" si="12"/>
        <v>2504356000000</v>
      </c>
      <c r="O65" s="152">
        <f t="shared" si="3"/>
        <v>2.5941715097784084E-2</v>
      </c>
      <c r="P65" s="137">
        <v>43072504000000</v>
      </c>
      <c r="Q65" s="152">
        <f t="shared" si="4"/>
        <v>0.44617244006689361</v>
      </c>
      <c r="R65" s="147">
        <v>-1.3029999999999999</v>
      </c>
      <c r="S65" s="147">
        <v>-0.82399999999999995</v>
      </c>
      <c r="T65" s="147">
        <v>0.96699999999999997</v>
      </c>
      <c r="U65" s="137">
        <v>4128356000000</v>
      </c>
      <c r="V65" s="137">
        <v>4258499000000</v>
      </c>
      <c r="W65" s="137">
        <f t="shared" si="5"/>
        <v>-130143000000</v>
      </c>
      <c r="X65" s="7">
        <f t="shared" si="6"/>
        <v>2.7289819212363207E-2</v>
      </c>
      <c r="Y65" s="166">
        <f t="shared" si="7"/>
        <v>-1.3497304206116328E-14</v>
      </c>
      <c r="Z65" s="7">
        <f t="shared" si="8"/>
        <v>-2.2486811030987281E-2</v>
      </c>
      <c r="AA65" s="144">
        <f t="shared" si="9"/>
        <v>0.43144874954468609</v>
      </c>
      <c r="AB65" s="167">
        <f t="shared" si="10"/>
        <v>0.40896193851368534</v>
      </c>
      <c r="AC65" s="168">
        <f t="shared" si="11"/>
        <v>-0.48604848190234939</v>
      </c>
      <c r="AD65"/>
      <c r="AE65"/>
      <c r="AF65"/>
      <c r="AH65"/>
      <c r="AI65"/>
    </row>
    <row r="66" spans="3:35" ht="15.75" thickBot="1" x14ac:dyDescent="0.3">
      <c r="C66" s="11"/>
      <c r="D66" s="12"/>
      <c r="E66" s="13">
        <v>2020</v>
      </c>
      <c r="F66" s="137">
        <v>8752066000000</v>
      </c>
      <c r="G66" s="137">
        <v>13855497000000</v>
      </c>
      <c r="H66" s="137">
        <f t="shared" si="13"/>
        <v>-5103431000000</v>
      </c>
      <c r="I66" s="137">
        <v>96198559000000</v>
      </c>
      <c r="J66" s="163">
        <f t="shared" si="14"/>
        <v>-5.3051012957480992E-2</v>
      </c>
      <c r="K66" s="158">
        <f t="shared" si="2"/>
        <v>1.0395166106386272E-14</v>
      </c>
      <c r="L66" s="137">
        <v>26752044000000</v>
      </c>
      <c r="M66" s="137">
        <v>22716361000000</v>
      </c>
      <c r="N66" s="137">
        <f t="shared" si="12"/>
        <v>4035683000000</v>
      </c>
      <c r="O66" s="152">
        <f t="shared" si="3"/>
        <v>4.1951595137719268E-2</v>
      </c>
      <c r="P66" s="137">
        <v>45862919000000</v>
      </c>
      <c r="Q66" s="152">
        <f t="shared" si="4"/>
        <v>0.47675266112873893</v>
      </c>
      <c r="R66" s="147">
        <v>-1.3029999999999999</v>
      </c>
      <c r="S66" s="147">
        <v>-0.82399999999999995</v>
      </c>
      <c r="T66" s="147">
        <v>0.96699999999999997</v>
      </c>
      <c r="U66" s="137">
        <v>5315611000000</v>
      </c>
      <c r="V66" s="137">
        <v>4128356000000</v>
      </c>
      <c r="W66" s="137">
        <f t="shared" si="5"/>
        <v>1187255000000</v>
      </c>
      <c r="X66" s="7">
        <f t="shared" si="6"/>
        <v>2.9609882202081633E-2</v>
      </c>
      <c r="Y66" s="166">
        <f t="shared" si="7"/>
        <v>-1.3544901436621311E-14</v>
      </c>
      <c r="Z66" s="7">
        <f t="shared" si="8"/>
        <v>-2.4398542934515266E-2</v>
      </c>
      <c r="AA66" s="144">
        <f t="shared" si="9"/>
        <v>0.46101982331149055</v>
      </c>
      <c r="AB66" s="167">
        <f t="shared" si="10"/>
        <v>0.43662128037696174</v>
      </c>
      <c r="AC66" s="168">
        <f t="shared" si="11"/>
        <v>-0.48967229333444273</v>
      </c>
      <c r="AD66"/>
      <c r="AE66"/>
      <c r="AF66"/>
      <c r="AH66"/>
      <c r="AI66"/>
    </row>
    <row r="67" spans="3:35" ht="15.75" thickBot="1" x14ac:dyDescent="0.3">
      <c r="C67" s="23"/>
      <c r="D67" s="24"/>
      <c r="E67" s="25">
        <v>2021</v>
      </c>
      <c r="F67" s="145">
        <v>11203585000000</v>
      </c>
      <c r="G67" s="145">
        <v>14692641000000</v>
      </c>
      <c r="H67" s="145">
        <f t="shared" si="13"/>
        <v>-3489056000000</v>
      </c>
      <c r="I67" s="145">
        <v>163136516000000</v>
      </c>
      <c r="J67" s="164">
        <f t="shared" si="14"/>
        <v>-2.138733917794346E-2</v>
      </c>
      <c r="K67" s="159">
        <f t="shared" si="2"/>
        <v>6.1298354563364584E-15</v>
      </c>
      <c r="L67" s="145">
        <v>32464061000000</v>
      </c>
      <c r="M67" s="145">
        <v>26752044000000</v>
      </c>
      <c r="N67" s="145">
        <f t="shared" si="12"/>
        <v>5712017000000</v>
      </c>
      <c r="O67" s="153">
        <f t="shared" si="3"/>
        <v>3.5013724333796611E-2</v>
      </c>
      <c r="P67" s="145">
        <v>46751821000000</v>
      </c>
      <c r="Q67" s="153">
        <f t="shared" si="4"/>
        <v>0.28658097001409544</v>
      </c>
      <c r="R67" s="147">
        <v>-1.3029999999999999</v>
      </c>
      <c r="S67" s="147">
        <v>-0.82399999999999995</v>
      </c>
      <c r="T67" s="147">
        <v>0.96699999999999997</v>
      </c>
      <c r="U67" s="145">
        <v>6230066000000</v>
      </c>
      <c r="V67" s="145">
        <v>5315611000000</v>
      </c>
      <c r="W67" s="145">
        <f t="shared" si="5"/>
        <v>914455000000</v>
      </c>
      <c r="X67" s="7">
        <f t="shared" si="6"/>
        <v>2.9408265651572455E-2</v>
      </c>
      <c r="Y67" s="166">
        <f t="shared" si="7"/>
        <v>-7.9871755996064055E-15</v>
      </c>
      <c r="Z67" s="7">
        <f t="shared" si="8"/>
        <v>-2.4232410896895703E-2</v>
      </c>
      <c r="AA67" s="144">
        <f t="shared" si="9"/>
        <v>0.2771237980036303</v>
      </c>
      <c r="AB67" s="167">
        <f t="shared" si="10"/>
        <v>0.2528913871067266</v>
      </c>
      <c r="AC67" s="168">
        <f t="shared" si="11"/>
        <v>-0.27427872628467004</v>
      </c>
      <c r="AD67"/>
      <c r="AE67"/>
      <c r="AF67"/>
      <c r="AH67"/>
      <c r="AI67"/>
    </row>
    <row r="68" spans="3:35" ht="15.75" thickBot="1" x14ac:dyDescent="0.3">
      <c r="C68" s="6">
        <v>17</v>
      </c>
      <c r="D68" s="50" t="s">
        <v>54</v>
      </c>
      <c r="E68" s="7">
        <v>2018</v>
      </c>
      <c r="F68" s="143">
        <v>401792808948</v>
      </c>
      <c r="G68" s="143">
        <v>258254551890</v>
      </c>
      <c r="H68" s="143">
        <f t="shared" si="13"/>
        <v>143538257058</v>
      </c>
      <c r="I68" s="143">
        <v>6096148972534</v>
      </c>
      <c r="J68" s="162">
        <f t="shared" si="14"/>
        <v>2.3545726606207774E-2</v>
      </c>
      <c r="K68" s="157">
        <f>1/I68</f>
        <v>1.6403798603109394E-13</v>
      </c>
      <c r="L68" s="143">
        <v>2780178295275</v>
      </c>
      <c r="M68" s="143">
        <v>2201879645113</v>
      </c>
      <c r="N68" s="143">
        <f t="shared" si="12"/>
        <v>578298650162</v>
      </c>
      <c r="O68" s="151">
        <f>(N68/I68)</f>
        <v>9.4862945897074641E-2</v>
      </c>
      <c r="P68" s="143">
        <v>2693681582098</v>
      </c>
      <c r="Q68" s="151">
        <f t="shared" si="4"/>
        <v>0.44186610173640678</v>
      </c>
      <c r="R68" s="147">
        <v>-1.1539999999999999</v>
      </c>
      <c r="S68" s="147">
        <v>1.34</v>
      </c>
      <c r="T68" s="147">
        <v>-1.494</v>
      </c>
      <c r="U68" s="143">
        <v>736771582922</v>
      </c>
      <c r="V68" s="143">
        <v>848656201775</v>
      </c>
      <c r="W68" s="143">
        <f t="shared" si="5"/>
        <v>-111884618853</v>
      </c>
      <c r="X68" s="7">
        <f t="shared" si="6"/>
        <v>0.11321627344157732</v>
      </c>
      <c r="Y68" s="166">
        <f t="shared" si="7"/>
        <v>-1.892998358798824E-13</v>
      </c>
      <c r="Z68" s="7">
        <f t="shared" si="8"/>
        <v>0.15170980641171361</v>
      </c>
      <c r="AA68" s="144">
        <f t="shared" si="9"/>
        <v>-0.66014795599419174</v>
      </c>
      <c r="AB68" s="167">
        <f t="shared" si="10"/>
        <v>-0.50843814958266742</v>
      </c>
      <c r="AC68" s="168">
        <f t="shared" si="11"/>
        <v>0.53198387618887522</v>
      </c>
      <c r="AD68"/>
      <c r="AE68"/>
      <c r="AF68"/>
      <c r="AH68"/>
      <c r="AI68"/>
    </row>
    <row r="69" spans="3:35" ht="15.75" thickBot="1" x14ac:dyDescent="0.3">
      <c r="C69" s="11"/>
      <c r="D69" s="12"/>
      <c r="E69" s="13">
        <v>2019</v>
      </c>
      <c r="F69" s="137">
        <v>15890439000</v>
      </c>
      <c r="G69" s="137">
        <v>-1853834642000</v>
      </c>
      <c r="H69" s="137">
        <f t="shared" si="13"/>
        <v>1869725081000</v>
      </c>
      <c r="I69" s="137">
        <v>11329090864000</v>
      </c>
      <c r="J69" s="163">
        <f t="shared" si="14"/>
        <v>0.16503752184929074</v>
      </c>
      <c r="K69" s="158">
        <f t="shared" ref="K69:K132" si="15">1/I69</f>
        <v>8.8268336091968341E-14</v>
      </c>
      <c r="L69" s="137">
        <v>3503287686000</v>
      </c>
      <c r="M69" s="137">
        <v>3363202588000</v>
      </c>
      <c r="N69" s="137">
        <f t="shared" si="12"/>
        <v>140085098000</v>
      </c>
      <c r="O69" s="152">
        <f t="shared" ref="O69:O132" si="16">(N69/I69)</f>
        <v>1.2365078511740322E-2</v>
      </c>
      <c r="P69" s="137">
        <v>9279811270000</v>
      </c>
      <c r="Q69" s="152">
        <f t="shared" ref="Q69:Q132" si="17">(P69/I69)</f>
        <v>0.81911350005039552</v>
      </c>
      <c r="R69" s="147">
        <v>-1.1539999999999999</v>
      </c>
      <c r="S69" s="147">
        <v>1.34</v>
      </c>
      <c r="T69" s="147">
        <v>-1.494</v>
      </c>
      <c r="U69" s="137">
        <v>1319734421000</v>
      </c>
      <c r="V69" s="137">
        <v>755705390000</v>
      </c>
      <c r="W69" s="137">
        <f t="shared" ref="W69:W132" si="18">U69-V69</f>
        <v>564029031000</v>
      </c>
      <c r="X69" s="7">
        <f t="shared" ref="X69:X132" si="19">(N69-W69)/I69</f>
        <v>-3.7420825562194907E-2</v>
      </c>
      <c r="Y69" s="166">
        <f t="shared" ref="Y69:Y132" si="20">R69*K69</f>
        <v>-1.0186165985013146E-13</v>
      </c>
      <c r="Z69" s="7">
        <f t="shared" ref="Z69:Z132" si="21">S69*X69</f>
        <v>-5.0143906253341176E-2</v>
      </c>
      <c r="AA69" s="144">
        <f t="shared" ref="AA69:AA132" si="22">T69*Q69</f>
        <v>-1.2237555690752908</v>
      </c>
      <c r="AB69" s="167">
        <f t="shared" ref="AB69:AB132" si="23">Y69+Z69+AA69</f>
        <v>-1.2738994753287338</v>
      </c>
      <c r="AC69" s="168">
        <f t="shared" ref="AC69:AC132" si="24">J69-AB69</f>
        <v>1.4389369971780246</v>
      </c>
      <c r="AD69"/>
      <c r="AE69"/>
      <c r="AF69"/>
      <c r="AH69"/>
      <c r="AI69"/>
    </row>
    <row r="70" spans="3:35" ht="15.75" thickBot="1" x14ac:dyDescent="0.3">
      <c r="C70" s="11"/>
      <c r="D70" s="12"/>
      <c r="E70" s="13">
        <v>2020</v>
      </c>
      <c r="F70" s="137">
        <v>20425756000</v>
      </c>
      <c r="G70" s="137">
        <v>1018975185000</v>
      </c>
      <c r="H70" s="137">
        <f t="shared" si="13"/>
        <v>-998549429000</v>
      </c>
      <c r="I70" s="137">
        <v>18352877132000</v>
      </c>
      <c r="J70" s="163">
        <f t="shared" si="14"/>
        <v>-5.4408331828197848E-2</v>
      </c>
      <c r="K70" s="158">
        <f t="shared" si="15"/>
        <v>5.4487369626444249E-14</v>
      </c>
      <c r="L70" s="137">
        <v>3657131191000</v>
      </c>
      <c r="M70" s="137">
        <v>3503287686000</v>
      </c>
      <c r="N70" s="137">
        <f t="shared" ref="N70:N133" si="25">(L70-M70)</f>
        <v>153843505000</v>
      </c>
      <c r="O70" s="152">
        <f t="shared" si="16"/>
        <v>8.3825279215627244E-3</v>
      </c>
      <c r="P70" s="137">
        <v>9402411784000</v>
      </c>
      <c r="Q70" s="152">
        <f t="shared" si="17"/>
        <v>0.51231268625484305</v>
      </c>
      <c r="R70" s="147">
        <v>-1.1539999999999999</v>
      </c>
      <c r="S70" s="147">
        <v>1.34</v>
      </c>
      <c r="T70" s="147">
        <v>-1.494</v>
      </c>
      <c r="U70" s="137">
        <v>1113869099000</v>
      </c>
      <c r="V70" s="137">
        <v>1319734421000</v>
      </c>
      <c r="W70" s="137">
        <f t="shared" si="18"/>
        <v>-205865322000</v>
      </c>
      <c r="X70" s="7">
        <f t="shared" si="19"/>
        <v>1.9599587814643687E-2</v>
      </c>
      <c r="Y70" s="166">
        <f t="shared" si="20"/>
        <v>-6.2878424548916655E-14</v>
      </c>
      <c r="Z70" s="7">
        <f t="shared" si="21"/>
        <v>2.6263447671622541E-2</v>
      </c>
      <c r="AA70" s="144">
        <f t="shared" si="22"/>
        <v>-0.76539515326473551</v>
      </c>
      <c r="AB70" s="167">
        <f t="shared" si="23"/>
        <v>-0.73913170559317587</v>
      </c>
      <c r="AC70" s="168">
        <f t="shared" si="24"/>
        <v>0.68472337376497805</v>
      </c>
      <c r="AD70"/>
      <c r="AE70"/>
      <c r="AF70"/>
      <c r="AH70"/>
      <c r="AI70"/>
    </row>
    <row r="71" spans="3:35" ht="15.75" thickBot="1" x14ac:dyDescent="0.3">
      <c r="C71" s="23"/>
      <c r="D71" s="24"/>
      <c r="E71" s="25">
        <v>2021</v>
      </c>
      <c r="F71" s="145">
        <v>289888789000</v>
      </c>
      <c r="G71" s="145">
        <v>-223924978000</v>
      </c>
      <c r="H71" s="145">
        <f t="shared" si="13"/>
        <v>513813767000</v>
      </c>
      <c r="I71" s="145">
        <v>17562816674000</v>
      </c>
      <c r="J71" s="164">
        <f t="shared" si="14"/>
        <v>2.9255772381923801E-2</v>
      </c>
      <c r="K71" s="159">
        <f t="shared" si="15"/>
        <v>5.6938475106922938E-14</v>
      </c>
      <c r="L71" s="145">
        <v>4396285099000</v>
      </c>
      <c r="M71" s="145">
        <v>3657131191000</v>
      </c>
      <c r="N71" s="145">
        <f t="shared" si="25"/>
        <v>739153908000</v>
      </c>
      <c r="O71" s="153">
        <f t="shared" si="16"/>
        <v>4.2086296390842805E-2</v>
      </c>
      <c r="P71" s="145">
        <v>9460697014000</v>
      </c>
      <c r="Q71" s="153">
        <f t="shared" si="17"/>
        <v>0.53867766142577911</v>
      </c>
      <c r="R71" s="147">
        <v>-1.1539999999999999</v>
      </c>
      <c r="S71" s="147">
        <v>1.34</v>
      </c>
      <c r="T71" s="147">
        <v>-1.494</v>
      </c>
      <c r="U71" s="145">
        <v>1131223282000</v>
      </c>
      <c r="V71" s="145">
        <v>1113869099000</v>
      </c>
      <c r="W71" s="145">
        <f t="shared" si="18"/>
        <v>17354183000</v>
      </c>
      <c r="X71" s="7">
        <f t="shared" si="19"/>
        <v>4.1098175674096321E-2</v>
      </c>
      <c r="Y71" s="166">
        <f t="shared" si="20"/>
        <v>-6.5707000273389064E-14</v>
      </c>
      <c r="Z71" s="7">
        <f t="shared" si="21"/>
        <v>5.5071555403289077E-2</v>
      </c>
      <c r="AA71" s="144">
        <f t="shared" si="22"/>
        <v>-0.80478442617011403</v>
      </c>
      <c r="AB71" s="167">
        <f t="shared" si="23"/>
        <v>-0.74971287076689064</v>
      </c>
      <c r="AC71" s="168">
        <f t="shared" si="24"/>
        <v>0.77896864314881442</v>
      </c>
      <c r="AD71"/>
      <c r="AE71"/>
      <c r="AF71"/>
      <c r="AH71"/>
      <c r="AI71"/>
    </row>
    <row r="72" spans="3:35" ht="15.75" thickBot="1" x14ac:dyDescent="0.3">
      <c r="C72" s="6">
        <v>18</v>
      </c>
      <c r="D72" s="50" t="s">
        <v>55</v>
      </c>
      <c r="E72" s="7">
        <v>2018</v>
      </c>
      <c r="F72" s="143">
        <v>67479160972</v>
      </c>
      <c r="G72" s="143">
        <v>35508204044</v>
      </c>
      <c r="H72" s="143">
        <f t="shared" si="13"/>
        <v>31970956928</v>
      </c>
      <c r="I72" s="143">
        <v>507965940176</v>
      </c>
      <c r="J72" s="162">
        <f t="shared" si="14"/>
        <v>6.2939174459064523E-2</v>
      </c>
      <c r="K72" s="157">
        <f>1/I72</f>
        <v>1.9686359279394207E-12</v>
      </c>
      <c r="L72" s="143">
        <v>301707798683</v>
      </c>
      <c r="M72" s="143">
        <v>254695965790</v>
      </c>
      <c r="N72" s="143">
        <f t="shared" si="25"/>
        <v>47011832893</v>
      </c>
      <c r="O72" s="151">
        <f t="shared" si="16"/>
        <v>9.2549183271444027E-2</v>
      </c>
      <c r="P72" s="143">
        <v>182939273529</v>
      </c>
      <c r="Q72" s="151">
        <f t="shared" si="17"/>
        <v>0.36014082650032642</v>
      </c>
      <c r="R72" s="147">
        <v>-0.95399999999999996</v>
      </c>
      <c r="S72" s="147">
        <v>1.0229999999999999</v>
      </c>
      <c r="T72" s="147">
        <v>0.99099999999999999</v>
      </c>
      <c r="U72" s="143">
        <v>122576561645</v>
      </c>
      <c r="V72" s="143">
        <v>112524850382</v>
      </c>
      <c r="W72" s="143">
        <f t="shared" si="18"/>
        <v>10051711263</v>
      </c>
      <c r="X72" s="7">
        <f t="shared" si="19"/>
        <v>7.2761023341828907E-2</v>
      </c>
      <c r="Y72" s="166">
        <f t="shared" si="20"/>
        <v>-1.8780786752542074E-12</v>
      </c>
      <c r="Z72" s="7">
        <f t="shared" si="21"/>
        <v>7.4434526878690968E-2</v>
      </c>
      <c r="AA72" s="144">
        <f t="shared" si="22"/>
        <v>0.35689955906182347</v>
      </c>
      <c r="AB72" s="167">
        <f t="shared" si="23"/>
        <v>0.43133408593863637</v>
      </c>
      <c r="AC72" s="168">
        <f t="shared" si="24"/>
        <v>-0.36839491147957182</v>
      </c>
      <c r="AD72"/>
      <c r="AE72"/>
      <c r="AF72"/>
      <c r="AH72"/>
      <c r="AI72"/>
    </row>
    <row r="73" spans="3:35" ht="15.75" thickBot="1" x14ac:dyDescent="0.3">
      <c r="C73" s="11"/>
      <c r="D73" s="12"/>
      <c r="E73" s="13">
        <v>2019</v>
      </c>
      <c r="F73" s="137">
        <v>98047666143</v>
      </c>
      <c r="G73" s="137">
        <v>201156380130</v>
      </c>
      <c r="H73" s="137">
        <f t="shared" si="13"/>
        <v>-103108713987</v>
      </c>
      <c r="I73" s="137">
        <v>536474210503</v>
      </c>
      <c r="J73" s="163">
        <f t="shared" si="14"/>
        <v>-0.19219696300093331</v>
      </c>
      <c r="K73" s="158">
        <f t="shared" si="15"/>
        <v>1.8640225017758015E-12</v>
      </c>
      <c r="L73" s="137">
        <v>355021539797</v>
      </c>
      <c r="M73" s="137">
        <v>301707798683</v>
      </c>
      <c r="N73" s="137">
        <f t="shared" si="25"/>
        <v>53313741114</v>
      </c>
      <c r="O73" s="152">
        <f t="shared" si="16"/>
        <v>9.937801309034569E-2</v>
      </c>
      <c r="P73" s="137">
        <v>138148991989</v>
      </c>
      <c r="Q73" s="152">
        <f t="shared" si="17"/>
        <v>0.25751282966514094</v>
      </c>
      <c r="R73" s="147">
        <v>-0.95399999999999996</v>
      </c>
      <c r="S73" s="147">
        <v>1.0229999999999999</v>
      </c>
      <c r="T73" s="147">
        <v>0.99099999999999999</v>
      </c>
      <c r="U73" s="137">
        <v>132367873424</v>
      </c>
      <c r="V73" s="137">
        <v>120504950804</v>
      </c>
      <c r="W73" s="137">
        <f t="shared" si="18"/>
        <v>11862922620</v>
      </c>
      <c r="X73" s="7">
        <f t="shared" si="19"/>
        <v>7.7265258389840538E-2</v>
      </c>
      <c r="Y73" s="166">
        <f t="shared" si="20"/>
        <v>-1.7782774666941146E-12</v>
      </c>
      <c r="Z73" s="7">
        <f t="shared" si="21"/>
        <v>7.9042359332806858E-2</v>
      </c>
      <c r="AA73" s="144">
        <f t="shared" si="22"/>
        <v>0.25519521419815466</v>
      </c>
      <c r="AB73" s="167">
        <f t="shared" si="23"/>
        <v>0.33423757352918326</v>
      </c>
      <c r="AC73" s="168">
        <f t="shared" si="24"/>
        <v>-0.52643453653011663</v>
      </c>
      <c r="AD73"/>
      <c r="AE73"/>
      <c r="AF73"/>
      <c r="AH73"/>
      <c r="AI73"/>
    </row>
    <row r="74" spans="3:35" ht="15.75" thickBot="1" x14ac:dyDescent="0.3">
      <c r="C74" s="11"/>
      <c r="D74" s="12"/>
      <c r="E74" s="13">
        <v>2020</v>
      </c>
      <c r="F74" s="137">
        <v>121000016429</v>
      </c>
      <c r="G74" s="137">
        <v>212500750913</v>
      </c>
      <c r="H74" s="137">
        <f t="shared" si="13"/>
        <v>-91500734484</v>
      </c>
      <c r="I74" s="137">
        <v>666313386673</v>
      </c>
      <c r="J74" s="163">
        <f t="shared" si="14"/>
        <v>-0.13732387239115296</v>
      </c>
      <c r="K74" s="158">
        <f t="shared" si="15"/>
        <v>1.5007953014318772E-12</v>
      </c>
      <c r="L74" s="137">
        <v>290002472650</v>
      </c>
      <c r="M74" s="137">
        <v>355021539797</v>
      </c>
      <c r="N74" s="137">
        <f t="shared" si="25"/>
        <v>-65019067147</v>
      </c>
      <c r="O74" s="152">
        <f t="shared" si="16"/>
        <v>-9.7580310477701326E-2</v>
      </c>
      <c r="P74" s="137">
        <v>131897013807</v>
      </c>
      <c r="Q74" s="152">
        <f t="shared" si="17"/>
        <v>0.19795041859444104</v>
      </c>
      <c r="R74" s="147">
        <v>-0.95399999999999996</v>
      </c>
      <c r="S74" s="147">
        <v>1.0229999999999999</v>
      </c>
      <c r="T74" s="147">
        <v>0.99099999999999999</v>
      </c>
      <c r="U74" s="137">
        <v>83025539615</v>
      </c>
      <c r="V74" s="137">
        <v>132367873424</v>
      </c>
      <c r="W74" s="137">
        <f t="shared" si="18"/>
        <v>-49342333809</v>
      </c>
      <c r="X74" s="7">
        <f t="shared" si="19"/>
        <v>-2.3527567735470867E-2</v>
      </c>
      <c r="Y74" s="166">
        <f t="shared" si="20"/>
        <v>-1.4317587175660109E-12</v>
      </c>
      <c r="Z74" s="7">
        <f t="shared" si="21"/>
        <v>-2.4068701793386695E-2</v>
      </c>
      <c r="AA74" s="144">
        <f t="shared" si="22"/>
        <v>0.19616886482709106</v>
      </c>
      <c r="AB74" s="167">
        <f t="shared" si="23"/>
        <v>0.1721001630322726</v>
      </c>
      <c r="AC74" s="168">
        <f t="shared" si="24"/>
        <v>-0.30942403542342556</v>
      </c>
      <c r="AD74"/>
      <c r="AE74"/>
      <c r="AF74"/>
      <c r="AH74"/>
      <c r="AI74"/>
    </row>
    <row r="75" spans="3:35" ht="15.75" thickBot="1" x14ac:dyDescent="0.3">
      <c r="C75" s="23"/>
      <c r="D75" s="24"/>
      <c r="E75" s="25">
        <v>2021</v>
      </c>
      <c r="F75" s="145">
        <v>144700268968</v>
      </c>
      <c r="G75" s="145">
        <v>97933973535</v>
      </c>
      <c r="H75" s="145">
        <f t="shared" si="13"/>
        <v>46766295433</v>
      </c>
      <c r="I75" s="145">
        <v>674806910037</v>
      </c>
      <c r="J75" s="164">
        <f t="shared" si="14"/>
        <v>6.9303225467024013E-2</v>
      </c>
      <c r="K75" s="159">
        <f t="shared" si="15"/>
        <v>1.4819053941595966E-12</v>
      </c>
      <c r="L75" s="145">
        <v>336986965411</v>
      </c>
      <c r="M75" s="145">
        <v>293952730903</v>
      </c>
      <c r="N75" s="145">
        <f t="shared" si="25"/>
        <v>43034234508</v>
      </c>
      <c r="O75" s="153">
        <f t="shared" si="16"/>
        <v>6.3772664250934252E-2</v>
      </c>
      <c r="P75" s="145">
        <v>128944476290</v>
      </c>
      <c r="Q75" s="153">
        <f t="shared" si="17"/>
        <v>0.19108351496123521</v>
      </c>
      <c r="R75" s="147">
        <v>-0.95399999999999996</v>
      </c>
      <c r="S75" s="147">
        <v>1.0229999999999999</v>
      </c>
      <c r="T75" s="147">
        <v>0.99099999999999999</v>
      </c>
      <c r="U75" s="145">
        <v>85392187963</v>
      </c>
      <c r="V75" s="145">
        <v>85570702292</v>
      </c>
      <c r="W75" s="145">
        <f t="shared" si="18"/>
        <v>-178514329</v>
      </c>
      <c r="X75" s="7">
        <f t="shared" si="19"/>
        <v>6.4037205598014138E-2</v>
      </c>
      <c r="Y75" s="166">
        <f t="shared" si="20"/>
        <v>-1.413737746028255E-12</v>
      </c>
      <c r="Z75" s="7">
        <f t="shared" si="21"/>
        <v>6.5510061326768454E-2</v>
      </c>
      <c r="AA75" s="144">
        <f t="shared" si="22"/>
        <v>0.18936376332658408</v>
      </c>
      <c r="AB75" s="167">
        <f t="shared" si="23"/>
        <v>0.25487382465193881</v>
      </c>
      <c r="AC75" s="168">
        <f t="shared" si="24"/>
        <v>-0.18557059918491481</v>
      </c>
      <c r="AD75"/>
      <c r="AE75"/>
      <c r="AF75"/>
      <c r="AH75"/>
      <c r="AI75"/>
    </row>
    <row r="76" spans="3:35" ht="15.75" thickBot="1" x14ac:dyDescent="0.3">
      <c r="C76" s="6">
        <v>19</v>
      </c>
      <c r="D76" s="50" t="s">
        <v>57</v>
      </c>
      <c r="E76" s="7">
        <v>2018</v>
      </c>
      <c r="F76" s="143">
        <v>150116045042</v>
      </c>
      <c r="G76" s="143">
        <v>104743680332</v>
      </c>
      <c r="H76" s="143">
        <f t="shared" si="13"/>
        <v>45372364710</v>
      </c>
      <c r="I76" s="143">
        <v>3237595219274</v>
      </c>
      <c r="J76" s="162">
        <f t="shared" si="14"/>
        <v>1.4014217849065863E-2</v>
      </c>
      <c r="K76" s="157">
        <f t="shared" si="15"/>
        <v>3.0887122455791137E-13</v>
      </c>
      <c r="L76" s="143">
        <v>1643220463852</v>
      </c>
      <c r="M76" s="143">
        <v>1330497417591</v>
      </c>
      <c r="N76" s="143">
        <f t="shared" si="25"/>
        <v>312723046261</v>
      </c>
      <c r="O76" s="151">
        <f t="shared" si="16"/>
        <v>9.6591150246115434E-2</v>
      </c>
      <c r="P76" s="143">
        <v>1423720979453</v>
      </c>
      <c r="Q76" s="151">
        <f t="shared" si="17"/>
        <v>0.43974644235243709</v>
      </c>
      <c r="R76" s="147">
        <v>1.446</v>
      </c>
      <c r="S76" s="147">
        <v>-1.5740000000000001</v>
      </c>
      <c r="T76" s="147">
        <v>1.91</v>
      </c>
      <c r="U76" s="143">
        <v>966790910171</v>
      </c>
      <c r="V76" s="143">
        <v>820333562486</v>
      </c>
      <c r="W76" s="143">
        <f t="shared" si="18"/>
        <v>146457347685</v>
      </c>
      <c r="X76" s="7">
        <f t="shared" si="19"/>
        <v>5.1354689921145703E-2</v>
      </c>
      <c r="Y76" s="166">
        <f t="shared" si="20"/>
        <v>4.4662779071073984E-13</v>
      </c>
      <c r="Z76" s="7">
        <f t="shared" si="21"/>
        <v>-8.0832281935883335E-2</v>
      </c>
      <c r="AA76" s="144">
        <f t="shared" si="22"/>
        <v>0.83991570489315481</v>
      </c>
      <c r="AB76" s="167">
        <f t="shared" si="23"/>
        <v>0.75908342295771813</v>
      </c>
      <c r="AC76" s="168">
        <f t="shared" si="24"/>
        <v>-0.74506920510865227</v>
      </c>
      <c r="AD76"/>
      <c r="AE76"/>
      <c r="AF76"/>
      <c r="AH76"/>
      <c r="AI76"/>
    </row>
    <row r="77" spans="3:35" ht="15.75" thickBot="1" x14ac:dyDescent="0.3">
      <c r="C77" s="11"/>
      <c r="D77" s="12"/>
      <c r="E77" s="13">
        <v>2019</v>
      </c>
      <c r="F77" s="137">
        <v>515603339649</v>
      </c>
      <c r="G77" s="137">
        <v>17379083127</v>
      </c>
      <c r="H77" s="137">
        <f t="shared" si="13"/>
        <v>498224256522</v>
      </c>
      <c r="I77" s="137">
        <v>3592164205408</v>
      </c>
      <c r="J77" s="163">
        <f t="shared" si="14"/>
        <v>0.1386975171602467</v>
      </c>
      <c r="K77" s="158">
        <f t="shared" si="15"/>
        <v>2.7838371043687281E-13</v>
      </c>
      <c r="L77" s="137">
        <v>2190572296505</v>
      </c>
      <c r="M77" s="137">
        <v>1643220463852</v>
      </c>
      <c r="N77" s="137">
        <f t="shared" si="25"/>
        <v>547351832653</v>
      </c>
      <c r="O77" s="152">
        <f t="shared" si="16"/>
        <v>0.15237383408836441</v>
      </c>
      <c r="P77" s="137">
        <v>2159772086658</v>
      </c>
      <c r="Q77" s="152">
        <f t="shared" si="17"/>
        <v>0.60124536718184129</v>
      </c>
      <c r="R77" s="147">
        <v>1.446</v>
      </c>
      <c r="S77" s="147">
        <v>-1.5740000000000001</v>
      </c>
      <c r="T77" s="147">
        <v>1.91</v>
      </c>
      <c r="U77" s="137">
        <v>1369676008091</v>
      </c>
      <c r="V77" s="137">
        <v>966694280404</v>
      </c>
      <c r="W77" s="137">
        <f t="shared" si="18"/>
        <v>402981727687</v>
      </c>
      <c r="X77" s="7">
        <f t="shared" si="19"/>
        <v>4.0190285496595882E-2</v>
      </c>
      <c r="Y77" s="166">
        <f t="shared" si="20"/>
        <v>4.0254284529171804E-13</v>
      </c>
      <c r="Z77" s="7">
        <f t="shared" si="21"/>
        <v>-6.3259509371641917E-2</v>
      </c>
      <c r="AA77" s="144">
        <f t="shared" si="22"/>
        <v>1.1483786513173169</v>
      </c>
      <c r="AB77" s="167">
        <f t="shared" si="23"/>
        <v>1.0851191419460775</v>
      </c>
      <c r="AC77" s="168">
        <f t="shared" si="24"/>
        <v>-0.94642162478583081</v>
      </c>
      <c r="AD77"/>
      <c r="AE77"/>
      <c r="AF77"/>
      <c r="AH77"/>
      <c r="AI77"/>
    </row>
    <row r="78" spans="3:35" ht="15.75" thickBot="1" x14ac:dyDescent="0.3">
      <c r="C78" s="11"/>
      <c r="D78" s="12"/>
      <c r="E78" s="13">
        <v>2020</v>
      </c>
      <c r="F78" s="137">
        <v>113665219638</v>
      </c>
      <c r="G78" s="137">
        <v>-71182500389</v>
      </c>
      <c r="H78" s="137">
        <f t="shared" si="13"/>
        <v>184847720027</v>
      </c>
      <c r="I78" s="137">
        <v>4695764958883</v>
      </c>
      <c r="J78" s="163">
        <f t="shared" si="14"/>
        <v>3.9364772650582247E-2</v>
      </c>
      <c r="K78" s="158">
        <f t="shared" si="15"/>
        <v>2.1295784792386073E-13</v>
      </c>
      <c r="L78" s="137">
        <v>1928864136786</v>
      </c>
      <c r="M78" s="137">
        <v>2190572296505</v>
      </c>
      <c r="N78" s="137">
        <f t="shared" si="25"/>
        <v>-261708159719</v>
      </c>
      <c r="O78" s="152">
        <f t="shared" si="16"/>
        <v>-5.5732806477872252E-2</v>
      </c>
      <c r="P78" s="137">
        <v>2340811522787</v>
      </c>
      <c r="Q78" s="152">
        <f t="shared" si="17"/>
        <v>0.49849418428809478</v>
      </c>
      <c r="R78" s="147">
        <v>1.446</v>
      </c>
      <c r="S78" s="147">
        <v>-1.5740000000000001</v>
      </c>
      <c r="T78" s="147">
        <v>1.91</v>
      </c>
      <c r="U78" s="137">
        <v>1428552938541</v>
      </c>
      <c r="V78" s="137">
        <v>1369676008091</v>
      </c>
      <c r="W78" s="137">
        <f t="shared" si="18"/>
        <v>58876930450</v>
      </c>
      <c r="X78" s="7">
        <f t="shared" si="19"/>
        <v>-6.8271110878867072E-2</v>
      </c>
      <c r="Y78" s="166">
        <f t="shared" si="20"/>
        <v>3.0793704809790259E-13</v>
      </c>
      <c r="Z78" s="7">
        <f t="shared" si="21"/>
        <v>0.10745872852333678</v>
      </c>
      <c r="AA78" s="144">
        <f t="shared" si="22"/>
        <v>0.95212389199026104</v>
      </c>
      <c r="AB78" s="167">
        <f t="shared" si="23"/>
        <v>1.0595826205139058</v>
      </c>
      <c r="AC78" s="168">
        <f t="shared" si="24"/>
        <v>-1.0202178478633237</v>
      </c>
      <c r="AD78"/>
      <c r="AE78"/>
      <c r="AF78"/>
      <c r="AH78"/>
      <c r="AI78"/>
    </row>
    <row r="79" spans="3:35" ht="15.75" thickBot="1" x14ac:dyDescent="0.3">
      <c r="C79" s="23"/>
      <c r="D79" s="24"/>
      <c r="E79" s="25">
        <v>2021</v>
      </c>
      <c r="F79" s="145">
        <v>100649538230</v>
      </c>
      <c r="G79" s="145">
        <v>591719438701</v>
      </c>
      <c r="H79" s="145">
        <f t="shared" si="13"/>
        <v>-491069900471</v>
      </c>
      <c r="I79" s="145">
        <v>5255359155031</v>
      </c>
      <c r="J79" s="164">
        <f t="shared" si="14"/>
        <v>-9.3441739372064542E-2</v>
      </c>
      <c r="K79" s="159">
        <f t="shared" si="15"/>
        <v>1.9028195228915829E-13</v>
      </c>
      <c r="L79" s="145">
        <v>1795939958629</v>
      </c>
      <c r="M79" s="145">
        <v>1928864136786</v>
      </c>
      <c r="N79" s="145">
        <f t="shared" si="25"/>
        <v>-132924178157</v>
      </c>
      <c r="O79" s="153">
        <f t="shared" si="16"/>
        <v>-2.529307212614585E-2</v>
      </c>
      <c r="P79" s="145">
        <v>2567544579678</v>
      </c>
      <c r="Q79" s="153">
        <f t="shared" si="17"/>
        <v>0.48855739521057617</v>
      </c>
      <c r="R79" s="147">
        <v>1.446</v>
      </c>
      <c r="S79" s="147">
        <v>-1.5740000000000001</v>
      </c>
      <c r="T79" s="147">
        <v>1.91</v>
      </c>
      <c r="U79" s="145">
        <v>1457629402611</v>
      </c>
      <c r="V79" s="145">
        <v>1428552938541</v>
      </c>
      <c r="W79" s="145">
        <f t="shared" si="18"/>
        <v>29076464070</v>
      </c>
      <c r="X79" s="7">
        <f t="shared" si="19"/>
        <v>-3.0825798475051017E-2</v>
      </c>
      <c r="Y79" s="166">
        <f t="shared" si="20"/>
        <v>2.751477030101229E-13</v>
      </c>
      <c r="Z79" s="7">
        <f t="shared" si="21"/>
        <v>4.8519806799730301E-2</v>
      </c>
      <c r="AA79" s="144">
        <f t="shared" si="22"/>
        <v>0.9331446248522004</v>
      </c>
      <c r="AB79" s="167">
        <f t="shared" si="23"/>
        <v>0.98166443165220585</v>
      </c>
      <c r="AC79" s="168">
        <f t="shared" si="24"/>
        <v>-1.0751061710242704</v>
      </c>
      <c r="AD79"/>
      <c r="AE79"/>
      <c r="AF79"/>
      <c r="AH79"/>
      <c r="AI79"/>
    </row>
    <row r="80" spans="3:35" ht="15.75" thickBot="1" x14ac:dyDescent="0.3">
      <c r="C80" s="6">
        <v>20</v>
      </c>
      <c r="D80" s="50" t="s">
        <v>58</v>
      </c>
      <c r="E80" s="7">
        <v>2018</v>
      </c>
      <c r="F80" s="143">
        <v>2497261964757</v>
      </c>
      <c r="G80" s="143">
        <v>2770775949459</v>
      </c>
      <c r="H80" s="143">
        <f t="shared" si="13"/>
        <v>-273513984702</v>
      </c>
      <c r="I80" s="143">
        <v>16616239416335</v>
      </c>
      <c r="J80" s="162">
        <f t="shared" si="14"/>
        <v>-1.6460642979970269E-2</v>
      </c>
      <c r="K80" s="157">
        <f t="shared" si="15"/>
        <v>6.0182089036158542E-14</v>
      </c>
      <c r="L80" s="143">
        <v>9847925793543</v>
      </c>
      <c r="M80" s="143">
        <v>9812283473000</v>
      </c>
      <c r="N80" s="143">
        <f t="shared" si="25"/>
        <v>35642320543</v>
      </c>
      <c r="O80" s="151">
        <f t="shared" si="16"/>
        <v>2.1450293083741284E-3</v>
      </c>
      <c r="P80" s="143">
        <v>6252801150475</v>
      </c>
      <c r="Q80" s="151">
        <f t="shared" si="17"/>
        <v>0.37630663556328103</v>
      </c>
      <c r="R80" s="147">
        <v>0.77</v>
      </c>
      <c r="S80" s="147">
        <v>1.272</v>
      </c>
      <c r="T80" s="147">
        <v>-8.1000000000000003E-2</v>
      </c>
      <c r="U80" s="143">
        <v>3230855504419</v>
      </c>
      <c r="V80" s="143">
        <v>2851855047281</v>
      </c>
      <c r="W80" s="143">
        <f t="shared" si="18"/>
        <v>379000457138</v>
      </c>
      <c r="X80" s="7">
        <f t="shared" si="19"/>
        <v>-2.0664009947849775E-2</v>
      </c>
      <c r="Y80" s="166">
        <f t="shared" si="20"/>
        <v>4.6340208557842076E-14</v>
      </c>
      <c r="Z80" s="7">
        <f t="shared" si="21"/>
        <v>-2.6284620653664915E-2</v>
      </c>
      <c r="AA80" s="144">
        <f t="shared" si="22"/>
        <v>-3.0480837480625765E-2</v>
      </c>
      <c r="AB80" s="167">
        <f t="shared" si="23"/>
        <v>-5.6765458134244343E-2</v>
      </c>
      <c r="AC80" s="168">
        <f t="shared" si="24"/>
        <v>4.0304815154274073E-2</v>
      </c>
      <c r="AD80"/>
      <c r="AE80"/>
      <c r="AF80"/>
      <c r="AH80"/>
      <c r="AI80"/>
    </row>
    <row r="81" spans="3:35" ht="15.75" thickBot="1" x14ac:dyDescent="0.3">
      <c r="C81" s="11"/>
      <c r="D81" s="12"/>
      <c r="E81" s="13">
        <v>2019</v>
      </c>
      <c r="F81" s="137">
        <v>2537601823645</v>
      </c>
      <c r="G81" s="137">
        <v>2502968822391</v>
      </c>
      <c r="H81" s="137">
        <f t="shared" si="13"/>
        <v>34633001254</v>
      </c>
      <c r="I81" s="137">
        <v>18146206145369</v>
      </c>
      <c r="J81" s="163">
        <f t="shared" si="14"/>
        <v>1.9085532797630269E-3</v>
      </c>
      <c r="K81" s="158">
        <f t="shared" si="15"/>
        <v>5.5107937823973461E-14</v>
      </c>
      <c r="L81" s="137">
        <v>10243467770842</v>
      </c>
      <c r="M81" s="137">
        <v>9847925793543</v>
      </c>
      <c r="N81" s="137">
        <f t="shared" si="25"/>
        <v>395541977299</v>
      </c>
      <c r="O81" s="152">
        <f t="shared" si="16"/>
        <v>2.1797502691764815E-2</v>
      </c>
      <c r="P81" s="137">
        <v>7666314692908</v>
      </c>
      <c r="Q81" s="152">
        <f t="shared" si="17"/>
        <v>0.42247479343578825</v>
      </c>
      <c r="R81" s="147">
        <v>0.77</v>
      </c>
      <c r="S81" s="147">
        <v>1.272</v>
      </c>
      <c r="T81" s="147">
        <v>-8.1000000000000003E-2</v>
      </c>
      <c r="U81" s="137">
        <v>3531177696227</v>
      </c>
      <c r="V81" s="137">
        <v>3230855504419</v>
      </c>
      <c r="W81" s="137">
        <f t="shared" si="18"/>
        <v>300322191808</v>
      </c>
      <c r="X81" s="7">
        <f t="shared" si="19"/>
        <v>5.247366018450118E-3</v>
      </c>
      <c r="Y81" s="166">
        <f t="shared" si="20"/>
        <v>4.2433112124459567E-14</v>
      </c>
      <c r="Z81" s="7">
        <f t="shared" si="21"/>
        <v>6.6746495754685499E-3</v>
      </c>
      <c r="AA81" s="144">
        <f t="shared" si="22"/>
        <v>-3.4220458268298851E-2</v>
      </c>
      <c r="AB81" s="167">
        <f t="shared" si="23"/>
        <v>-2.7545808692787867E-2</v>
      </c>
      <c r="AC81" s="168">
        <f t="shared" si="24"/>
        <v>2.9454361972550892E-2</v>
      </c>
      <c r="AD81"/>
      <c r="AE81"/>
      <c r="AF81"/>
      <c r="AH81"/>
      <c r="AI81"/>
    </row>
    <row r="82" spans="3:35" ht="15.75" thickBot="1" x14ac:dyDescent="0.3">
      <c r="C82" s="11"/>
      <c r="D82" s="12"/>
      <c r="E82" s="13">
        <v>2020</v>
      </c>
      <c r="F82" s="137">
        <v>2799622515814</v>
      </c>
      <c r="G82" s="137">
        <v>4221549815090</v>
      </c>
      <c r="H82" s="137">
        <f t="shared" si="13"/>
        <v>-1421927299276</v>
      </c>
      <c r="I82" s="137">
        <v>20264726862584</v>
      </c>
      <c r="J82" s="163">
        <f t="shared" si="14"/>
        <v>-7.0167602500549417E-2</v>
      </c>
      <c r="K82" s="158">
        <f t="shared" si="15"/>
        <v>4.9346828446346395E-14</v>
      </c>
      <c r="L82" s="137">
        <v>10246322493771</v>
      </c>
      <c r="M82" s="137">
        <v>10243467770842</v>
      </c>
      <c r="N82" s="137">
        <f t="shared" si="25"/>
        <v>2854722929</v>
      </c>
      <c r="O82" s="152">
        <f t="shared" si="16"/>
        <v>1.408715226392145E-4</v>
      </c>
      <c r="P82" s="137">
        <v>8157762093280</v>
      </c>
      <c r="Q82" s="152">
        <f t="shared" si="17"/>
        <v>0.40255968652319579</v>
      </c>
      <c r="R82" s="147">
        <v>0.77</v>
      </c>
      <c r="S82" s="147">
        <v>1.272</v>
      </c>
      <c r="T82" s="147">
        <v>-8.1000000000000003E-2</v>
      </c>
      <c r="U82" s="137">
        <v>3434046805672</v>
      </c>
      <c r="V82" s="137">
        <v>3531177696227</v>
      </c>
      <c r="W82" s="137">
        <f t="shared" si="18"/>
        <v>-97130890555</v>
      </c>
      <c r="X82" s="7">
        <f t="shared" si="19"/>
        <v>4.9339729156976462E-3</v>
      </c>
      <c r="Y82" s="166">
        <f t="shared" si="20"/>
        <v>3.7997057903686724E-14</v>
      </c>
      <c r="Z82" s="7">
        <f t="shared" si="21"/>
        <v>6.2760135487674061E-3</v>
      </c>
      <c r="AA82" s="144">
        <f t="shared" si="22"/>
        <v>-3.2607334608378863E-2</v>
      </c>
      <c r="AB82" s="167">
        <f t="shared" si="23"/>
        <v>-2.6331321059573459E-2</v>
      </c>
      <c r="AC82" s="168">
        <f t="shared" si="24"/>
        <v>-4.3836281440975955E-2</v>
      </c>
      <c r="AD82"/>
      <c r="AE82"/>
      <c r="AF82"/>
      <c r="AH82"/>
      <c r="AI82"/>
    </row>
    <row r="83" spans="3:35" ht="15.75" thickBot="1" x14ac:dyDescent="0.3">
      <c r="C83" s="23"/>
      <c r="D83" s="24"/>
      <c r="E83" s="25">
        <v>2021</v>
      </c>
      <c r="F83" s="145">
        <v>3232007683281</v>
      </c>
      <c r="G83" s="145">
        <v>2825946276086</v>
      </c>
      <c r="H83" s="145">
        <f t="shared" si="13"/>
        <v>406061407195</v>
      </c>
      <c r="I83" s="145">
        <v>22564300317374</v>
      </c>
      <c r="J83" s="164">
        <f t="shared" si="14"/>
        <v>1.7995745557523091E-2</v>
      </c>
      <c r="K83" s="159">
        <f t="shared" si="15"/>
        <v>4.4317793414140244E-14</v>
      </c>
      <c r="L83" s="145">
        <v>11283784241264</v>
      </c>
      <c r="M83" s="145">
        <v>10246322493771</v>
      </c>
      <c r="N83" s="145">
        <f t="shared" si="25"/>
        <v>1037461747493</v>
      </c>
      <c r="O83" s="153">
        <f t="shared" si="16"/>
        <v>4.5978015400467698E-2</v>
      </c>
      <c r="P83" s="145">
        <v>7994022263626</v>
      </c>
      <c r="Q83" s="153">
        <f t="shared" si="17"/>
        <v>0.35427742722741479</v>
      </c>
      <c r="R83" s="147">
        <v>0.77</v>
      </c>
      <c r="S83" s="147">
        <v>1.272</v>
      </c>
      <c r="T83" s="147">
        <v>-8.1000000000000003E-2</v>
      </c>
      <c r="U83" s="145">
        <v>3396599712941</v>
      </c>
      <c r="V83" s="145">
        <v>3434046805672</v>
      </c>
      <c r="W83" s="145">
        <f t="shared" si="18"/>
        <v>-37447092731</v>
      </c>
      <c r="X83" s="7">
        <f t="shared" si="19"/>
        <v>4.7637587920080313E-2</v>
      </c>
      <c r="Y83" s="166">
        <f t="shared" si="20"/>
        <v>3.4124700928887992E-14</v>
      </c>
      <c r="Z83" s="7">
        <f t="shared" si="21"/>
        <v>6.0595011834342162E-2</v>
      </c>
      <c r="AA83" s="144">
        <f t="shared" si="22"/>
        <v>-2.86964716054206E-2</v>
      </c>
      <c r="AB83" s="167">
        <f t="shared" si="23"/>
        <v>3.1898540228955691E-2</v>
      </c>
      <c r="AC83" s="168">
        <f t="shared" si="24"/>
        <v>-1.39027946714326E-2</v>
      </c>
      <c r="AD83"/>
      <c r="AE83"/>
      <c r="AF83"/>
      <c r="AH83"/>
      <c r="AI83"/>
    </row>
    <row r="84" spans="3:35" ht="15.75" thickBot="1" x14ac:dyDescent="0.3">
      <c r="C84" s="6">
        <v>21</v>
      </c>
      <c r="D84" s="50" t="s">
        <v>62</v>
      </c>
      <c r="E84" s="7">
        <v>2018</v>
      </c>
      <c r="F84" s="143">
        <v>1163324165</v>
      </c>
      <c r="G84" s="143">
        <v>168964859000</v>
      </c>
      <c r="H84" s="143">
        <f t="shared" si="13"/>
        <v>-167801534835</v>
      </c>
      <c r="I84" s="143">
        <v>847006544000</v>
      </c>
      <c r="J84" s="162">
        <f t="shared" si="14"/>
        <v>-0.19811126138713753</v>
      </c>
      <c r="K84" s="157">
        <f t="shared" si="15"/>
        <v>1.1806284226299909E-12</v>
      </c>
      <c r="L84" s="143">
        <v>611958076000</v>
      </c>
      <c r="M84" s="143">
        <v>582002470000</v>
      </c>
      <c r="N84" s="143">
        <f t="shared" si="25"/>
        <v>29955606000</v>
      </c>
      <c r="O84" s="151">
        <f t="shared" si="16"/>
        <v>3.5366439860705493E-2</v>
      </c>
      <c r="P84" s="143">
        <v>186743248000</v>
      </c>
      <c r="Q84" s="151">
        <f t="shared" si="17"/>
        <v>0.2204743863230412</v>
      </c>
      <c r="R84" s="147">
        <v>-0.82899999999999996</v>
      </c>
      <c r="S84" s="147">
        <v>-0.17599999999999999</v>
      </c>
      <c r="T84" s="147">
        <v>-0.221</v>
      </c>
      <c r="U84" s="143">
        <v>157583605000</v>
      </c>
      <c r="V84" s="143">
        <v>209446183000</v>
      </c>
      <c r="W84" s="143">
        <f t="shared" si="18"/>
        <v>-51862578000</v>
      </c>
      <c r="X84" s="7">
        <f t="shared" si="19"/>
        <v>9.659687351837036E-2</v>
      </c>
      <c r="Y84" s="166">
        <f t="shared" si="20"/>
        <v>-9.7874096236026249E-13</v>
      </c>
      <c r="Z84" s="7">
        <f t="shared" si="21"/>
        <v>-1.7001049739233182E-2</v>
      </c>
      <c r="AA84" s="144">
        <f t="shared" si="22"/>
        <v>-4.8724839377392103E-2</v>
      </c>
      <c r="AB84" s="167">
        <f t="shared" si="23"/>
        <v>-6.5725889117604019E-2</v>
      </c>
      <c r="AC84" s="168">
        <f t="shared" si="24"/>
        <v>-0.13238537226953351</v>
      </c>
      <c r="AD84"/>
      <c r="AE84"/>
      <c r="AF84"/>
      <c r="AH84"/>
      <c r="AI84"/>
    </row>
    <row r="85" spans="3:35" ht="15.75" thickBot="1" x14ac:dyDescent="0.3">
      <c r="C85" s="11"/>
      <c r="D85" s="12"/>
      <c r="E85" s="13">
        <v>2019</v>
      </c>
      <c r="F85" s="137">
        <v>78256797</v>
      </c>
      <c r="G85" s="137">
        <v>-210843887000</v>
      </c>
      <c r="H85" s="137">
        <f t="shared" si="13"/>
        <v>210922143797</v>
      </c>
      <c r="I85" s="137">
        <v>1263113689000</v>
      </c>
      <c r="J85" s="163">
        <f t="shared" si="14"/>
        <v>0.16698587437840681</v>
      </c>
      <c r="K85" s="158">
        <f t="shared" si="15"/>
        <v>7.916943729678794E-13</v>
      </c>
      <c r="L85" s="137">
        <v>744634530000</v>
      </c>
      <c r="M85" s="137">
        <v>611958076000</v>
      </c>
      <c r="N85" s="137">
        <f t="shared" si="25"/>
        <v>132676454000</v>
      </c>
      <c r="O85" s="152">
        <f t="shared" si="16"/>
        <v>0.10503920205713169</v>
      </c>
      <c r="P85" s="137">
        <v>190284730000</v>
      </c>
      <c r="Q85" s="152">
        <f t="shared" si="17"/>
        <v>0.15064735000271223</v>
      </c>
      <c r="R85" s="147">
        <v>-0.82899999999999996</v>
      </c>
      <c r="S85" s="147">
        <v>-0.17599999999999999</v>
      </c>
      <c r="T85" s="147">
        <v>-0.221</v>
      </c>
      <c r="U85" s="137">
        <v>233134670000</v>
      </c>
      <c r="V85" s="137">
        <v>157583605000</v>
      </c>
      <c r="W85" s="137">
        <f t="shared" si="18"/>
        <v>75551065000</v>
      </c>
      <c r="X85" s="7">
        <f t="shared" si="19"/>
        <v>4.5225849024901191E-2</v>
      </c>
      <c r="Y85" s="166">
        <f t="shared" si="20"/>
        <v>-6.5631463519037199E-13</v>
      </c>
      <c r="Z85" s="7">
        <f t="shared" si="21"/>
        <v>-7.9597494283826092E-3</v>
      </c>
      <c r="AA85" s="144">
        <f t="shared" si="22"/>
        <v>-3.3293064350599401E-2</v>
      </c>
      <c r="AB85" s="167">
        <f t="shared" si="23"/>
        <v>-4.1252813779638325E-2</v>
      </c>
      <c r="AC85" s="168">
        <f t="shared" si="24"/>
        <v>0.20823868815804514</v>
      </c>
      <c r="AD85"/>
      <c r="AE85"/>
      <c r="AF85"/>
      <c r="AH85"/>
      <c r="AI85"/>
    </row>
    <row r="86" spans="3:35" ht="15.75" thickBot="1" x14ac:dyDescent="0.3">
      <c r="C86" s="11"/>
      <c r="D86" s="12"/>
      <c r="E86" s="13">
        <v>2020</v>
      </c>
      <c r="F86" s="137">
        <v>71902263</v>
      </c>
      <c r="G86" s="137">
        <v>71983458000</v>
      </c>
      <c r="H86" s="137">
        <f t="shared" si="13"/>
        <v>-71911555737</v>
      </c>
      <c r="I86" s="137">
        <v>901060986000</v>
      </c>
      <c r="J86" s="163">
        <f t="shared" si="14"/>
        <v>-7.9807645491600493E-2</v>
      </c>
      <c r="K86" s="158">
        <f t="shared" si="15"/>
        <v>1.1098027941917797E-12</v>
      </c>
      <c r="L86" s="137">
        <v>655847125000</v>
      </c>
      <c r="M86" s="137">
        <v>744634530000</v>
      </c>
      <c r="N86" s="137">
        <f t="shared" si="25"/>
        <v>-88787405000</v>
      </c>
      <c r="O86" s="152">
        <f t="shared" si="16"/>
        <v>-9.8536510158037188E-2</v>
      </c>
      <c r="P86" s="137">
        <v>217560166000</v>
      </c>
      <c r="Q86" s="152">
        <f t="shared" si="17"/>
        <v>0.24144888013162741</v>
      </c>
      <c r="R86" s="147">
        <v>-0.82899999999999996</v>
      </c>
      <c r="S86" s="147">
        <v>-0.17599999999999999</v>
      </c>
      <c r="T86" s="147">
        <v>-0.221</v>
      </c>
      <c r="U86" s="137">
        <v>161827534000</v>
      </c>
      <c r="V86" s="137">
        <v>233134670000</v>
      </c>
      <c r="W86" s="137">
        <f t="shared" si="18"/>
        <v>-71307136000</v>
      </c>
      <c r="X86" s="7">
        <f t="shared" si="19"/>
        <v>-1.9399651379423944E-2</v>
      </c>
      <c r="Y86" s="166">
        <f t="shared" si="20"/>
        <v>-9.2002651638498529E-13</v>
      </c>
      <c r="Z86" s="7">
        <f t="shared" si="21"/>
        <v>3.414338642778614E-3</v>
      </c>
      <c r="AA86" s="144">
        <f t="shared" si="22"/>
        <v>-5.3360202509089655E-2</v>
      </c>
      <c r="AB86" s="167">
        <f t="shared" si="23"/>
        <v>-4.9945863867231065E-2</v>
      </c>
      <c r="AC86" s="168">
        <f t="shared" si="24"/>
        <v>-2.9861781624369428E-2</v>
      </c>
      <c r="AD86"/>
      <c r="AE86"/>
      <c r="AF86"/>
      <c r="AH86"/>
      <c r="AI86"/>
    </row>
    <row r="87" spans="3:35" ht="15.75" thickBot="1" x14ac:dyDescent="0.3">
      <c r="C87" s="23"/>
      <c r="D87" s="24"/>
      <c r="E87" s="25">
        <v>2021</v>
      </c>
      <c r="F87" s="145">
        <v>131660834</v>
      </c>
      <c r="G87" s="145">
        <v>169814591000</v>
      </c>
      <c r="H87" s="145">
        <f t="shared" si="13"/>
        <v>-169682930166</v>
      </c>
      <c r="I87" s="145">
        <v>929901046000</v>
      </c>
      <c r="J87" s="164">
        <f t="shared" si="14"/>
        <v>-0.18247417926444617</v>
      </c>
      <c r="K87" s="159">
        <f t="shared" si="15"/>
        <v>1.0753832402937204E-12</v>
      </c>
      <c r="L87" s="145">
        <v>1064394815000</v>
      </c>
      <c r="M87" s="145">
        <v>655847125000</v>
      </c>
      <c r="N87" s="145">
        <f t="shared" si="25"/>
        <v>408547690000</v>
      </c>
      <c r="O87" s="153">
        <f t="shared" si="16"/>
        <v>0.43934533868671444</v>
      </c>
      <c r="P87" s="145">
        <v>232664347000</v>
      </c>
      <c r="Q87" s="153">
        <f t="shared" si="17"/>
        <v>0.25020333937768258</v>
      </c>
      <c r="R87" s="147">
        <v>-0.82899999999999996</v>
      </c>
      <c r="S87" s="147">
        <v>-0.17599999999999999</v>
      </c>
      <c r="T87" s="147">
        <v>-0.221</v>
      </c>
      <c r="U87" s="145">
        <v>201660692000</v>
      </c>
      <c r="V87" s="145">
        <v>161827534000</v>
      </c>
      <c r="W87" s="145">
        <f t="shared" si="18"/>
        <v>39833158000</v>
      </c>
      <c r="X87" s="7">
        <f t="shared" si="19"/>
        <v>0.39650942816554269</v>
      </c>
      <c r="Y87" s="166">
        <f t="shared" si="20"/>
        <v>-8.9149270620349413E-13</v>
      </c>
      <c r="Z87" s="7">
        <f t="shared" si="21"/>
        <v>-6.9785659357135515E-2</v>
      </c>
      <c r="AA87" s="144">
        <f t="shared" si="22"/>
        <v>-5.5294938002467847E-2</v>
      </c>
      <c r="AB87" s="167">
        <f t="shared" si="23"/>
        <v>-0.12508059736049487</v>
      </c>
      <c r="AC87" s="168">
        <f t="shared" si="24"/>
        <v>-5.7393581903951302E-2</v>
      </c>
      <c r="AD87"/>
      <c r="AE87"/>
      <c r="AF87"/>
      <c r="AH87"/>
      <c r="AI87"/>
    </row>
    <row r="88" spans="3:35" ht="15.75" thickBot="1" x14ac:dyDescent="0.3">
      <c r="C88" s="6">
        <v>22</v>
      </c>
      <c r="D88" s="50" t="s">
        <v>65</v>
      </c>
      <c r="E88" s="7">
        <v>2018</v>
      </c>
      <c r="F88" s="143">
        <v>1224807000000</v>
      </c>
      <c r="G88" s="143">
        <v>1412515000000</v>
      </c>
      <c r="H88" s="143">
        <f t="shared" si="13"/>
        <v>-187708000000</v>
      </c>
      <c r="I88" s="143">
        <v>2510078000000</v>
      </c>
      <c r="J88" s="162">
        <f t="shared" si="14"/>
        <v>-7.4781739850315415E-2</v>
      </c>
      <c r="K88" s="157">
        <f>1/I88</f>
        <v>3.9839399413085969E-13</v>
      </c>
      <c r="L88" s="143">
        <v>2462707000000</v>
      </c>
      <c r="M88" s="143">
        <v>2271704000000</v>
      </c>
      <c r="N88" s="143">
        <f t="shared" si="25"/>
        <v>191003000000</v>
      </c>
      <c r="O88" s="151">
        <f t="shared" si="16"/>
        <v>7.6094448060976594E-2</v>
      </c>
      <c r="P88" s="143">
        <v>1524061000000</v>
      </c>
      <c r="Q88" s="151">
        <f t="shared" si="17"/>
        <v>0.60717674908907215</v>
      </c>
      <c r="R88" s="147">
        <v>-0.84399999999999997</v>
      </c>
      <c r="S88" s="147">
        <v>0.48</v>
      </c>
      <c r="T88" s="147">
        <v>1.5369999999999999</v>
      </c>
      <c r="U88" s="143">
        <v>604963000000</v>
      </c>
      <c r="V88" s="143">
        <v>560248000000</v>
      </c>
      <c r="W88" s="143">
        <f t="shared" si="18"/>
        <v>44715000000</v>
      </c>
      <c r="X88" s="7">
        <f t="shared" si="19"/>
        <v>5.8280260613415201E-2</v>
      </c>
      <c r="Y88" s="166">
        <f t="shared" si="20"/>
        <v>-3.3624453104644554E-13</v>
      </c>
      <c r="Z88" s="7">
        <f t="shared" si="21"/>
        <v>2.7974525094439297E-2</v>
      </c>
      <c r="AA88" s="144">
        <f t="shared" si="22"/>
        <v>0.9332306633499039</v>
      </c>
      <c r="AB88" s="167">
        <f t="shared" si="23"/>
        <v>0.96120518844400693</v>
      </c>
      <c r="AC88" s="168">
        <f t="shared" si="24"/>
        <v>-1.0359869282943224</v>
      </c>
      <c r="AD88"/>
      <c r="AE88"/>
      <c r="AF88"/>
      <c r="AH88"/>
      <c r="AI88"/>
    </row>
    <row r="89" spans="3:35" ht="15.75" thickBot="1" x14ac:dyDescent="0.3">
      <c r="C89" s="11"/>
      <c r="D89" s="12"/>
      <c r="E89" s="13">
        <v>2019</v>
      </c>
      <c r="F89" s="137">
        <v>1206059000000</v>
      </c>
      <c r="G89" s="137">
        <v>1334524000000</v>
      </c>
      <c r="H89" s="137">
        <f t="shared" si="13"/>
        <v>-128465000000</v>
      </c>
      <c r="I89" s="137">
        <v>2889501000000</v>
      </c>
      <c r="J89" s="163">
        <f t="shared" si="14"/>
        <v>-4.4459233618538291E-2</v>
      </c>
      <c r="K89" s="158">
        <f t="shared" si="15"/>
        <v>3.4608051701660599E-13</v>
      </c>
      <c r="L89" s="137">
        <v>2285054000000</v>
      </c>
      <c r="M89" s="137">
        <v>2210051000000</v>
      </c>
      <c r="N89" s="137">
        <f t="shared" si="25"/>
        <v>75003000000</v>
      </c>
      <c r="O89" s="152">
        <f t="shared" si="16"/>
        <v>2.5957077017796499E-2</v>
      </c>
      <c r="P89" s="137">
        <v>1559289000000</v>
      </c>
      <c r="Q89" s="152">
        <f t="shared" si="17"/>
        <v>0.53963954329830655</v>
      </c>
      <c r="R89" s="147">
        <v>-0.84399999999999997</v>
      </c>
      <c r="S89" s="147">
        <v>0.48</v>
      </c>
      <c r="T89" s="147">
        <v>1.5369999999999999</v>
      </c>
      <c r="U89" s="137">
        <v>858299000000</v>
      </c>
      <c r="V89" s="137">
        <v>604963000000</v>
      </c>
      <c r="W89" s="137">
        <f t="shared" si="18"/>
        <v>253336000000</v>
      </c>
      <c r="X89" s="7">
        <f t="shared" si="19"/>
        <v>-6.1717576841122397E-2</v>
      </c>
      <c r="Y89" s="166">
        <f t="shared" si="20"/>
        <v>-2.9209195636201546E-13</v>
      </c>
      <c r="Z89" s="7">
        <f t="shared" si="21"/>
        <v>-2.9624436883738749E-2</v>
      </c>
      <c r="AA89" s="144">
        <f t="shared" si="22"/>
        <v>0.82942597804949714</v>
      </c>
      <c r="AB89" s="167">
        <f t="shared" si="23"/>
        <v>0.79980154116546631</v>
      </c>
      <c r="AC89" s="168">
        <f t="shared" si="24"/>
        <v>-0.84426077478400463</v>
      </c>
      <c r="AD89"/>
      <c r="AE89"/>
      <c r="AF89"/>
      <c r="AH89"/>
      <c r="AI89"/>
    </row>
    <row r="90" spans="3:35" ht="15.75" thickBot="1" x14ac:dyDescent="0.3">
      <c r="C90" s="11"/>
      <c r="D90" s="12"/>
      <c r="E90" s="13">
        <v>2020</v>
      </c>
      <c r="F90" s="137">
        <v>285617000000</v>
      </c>
      <c r="G90" s="137">
        <v>872649000000</v>
      </c>
      <c r="H90" s="137">
        <f t="shared" si="13"/>
        <v>-587032000000</v>
      </c>
      <c r="I90" s="137">
        <v>2896950000000</v>
      </c>
      <c r="J90" s="163">
        <f t="shared" si="14"/>
        <v>-0.20263794680612368</v>
      </c>
      <c r="K90" s="158">
        <f t="shared" si="15"/>
        <v>3.4519063152626038E-13</v>
      </c>
      <c r="L90" s="137">
        <v>940226000000</v>
      </c>
      <c r="M90" s="137">
        <v>2285054000000</v>
      </c>
      <c r="N90" s="137">
        <f t="shared" si="25"/>
        <v>-1344828000000</v>
      </c>
      <c r="O90" s="152">
        <f t="shared" si="16"/>
        <v>-0.4642220266141977</v>
      </c>
      <c r="P90" s="137">
        <v>1479447000000</v>
      </c>
      <c r="Q90" s="152">
        <f t="shared" si="17"/>
        <v>0.5106912442396313</v>
      </c>
      <c r="R90" s="147">
        <v>-0.84399999999999997</v>
      </c>
      <c r="S90" s="147">
        <v>0.48</v>
      </c>
      <c r="T90" s="147">
        <v>1.5369999999999999</v>
      </c>
      <c r="U90" s="137">
        <v>336035000000</v>
      </c>
      <c r="V90" s="137">
        <v>858299000000</v>
      </c>
      <c r="W90" s="137">
        <f t="shared" si="18"/>
        <v>-522264000000</v>
      </c>
      <c r="X90" s="7">
        <f t="shared" si="19"/>
        <v>-0.28394138663076685</v>
      </c>
      <c r="Y90" s="166">
        <f t="shared" si="20"/>
        <v>-2.9134089300816375E-13</v>
      </c>
      <c r="Z90" s="7">
        <f t="shared" si="21"/>
        <v>-0.13629186558276807</v>
      </c>
      <c r="AA90" s="144">
        <f t="shared" si="22"/>
        <v>0.78493244239631332</v>
      </c>
      <c r="AB90" s="167">
        <f t="shared" si="23"/>
        <v>0.64864057681325393</v>
      </c>
      <c r="AC90" s="168">
        <f t="shared" si="24"/>
        <v>-0.85127852361937761</v>
      </c>
      <c r="AD90"/>
      <c r="AE90"/>
      <c r="AF90"/>
      <c r="AH90"/>
      <c r="AI90"/>
    </row>
    <row r="91" spans="3:35" ht="15.75" thickBot="1" x14ac:dyDescent="0.3">
      <c r="C91" s="23"/>
      <c r="D91" s="24"/>
      <c r="E91" s="25">
        <v>2021</v>
      </c>
      <c r="F91" s="145">
        <v>665850000000</v>
      </c>
      <c r="G91" s="145">
        <v>1168005000000</v>
      </c>
      <c r="H91" s="145">
        <f t="shared" si="13"/>
        <v>-502155000000</v>
      </c>
      <c r="I91" s="145">
        <v>2907425000000</v>
      </c>
      <c r="J91" s="164">
        <f t="shared" si="14"/>
        <v>-0.17271468739520365</v>
      </c>
      <c r="K91" s="159">
        <f t="shared" si="15"/>
        <v>3.4394696337824708E-13</v>
      </c>
      <c r="L91" s="145">
        <v>1361697000000</v>
      </c>
      <c r="M91" s="145">
        <v>940226000000</v>
      </c>
      <c r="N91" s="145">
        <f t="shared" si="25"/>
        <v>421471000000</v>
      </c>
      <c r="O91" s="153">
        <f t="shared" si="16"/>
        <v>0.14496367060199317</v>
      </c>
      <c r="P91" s="145">
        <v>1406550000000</v>
      </c>
      <c r="Q91" s="153">
        <f t="shared" si="17"/>
        <v>0.48377860133967343</v>
      </c>
      <c r="R91" s="147">
        <v>-0.84399999999999997</v>
      </c>
      <c r="S91" s="147">
        <v>0.48</v>
      </c>
      <c r="T91" s="147">
        <v>1.5369999999999999</v>
      </c>
      <c r="U91" s="145">
        <v>327812000000</v>
      </c>
      <c r="V91" s="145">
        <v>336035000000</v>
      </c>
      <c r="W91" s="145">
        <f t="shared" si="18"/>
        <v>-8223000000</v>
      </c>
      <c r="X91" s="7">
        <f t="shared" si="19"/>
        <v>0.14779194648185251</v>
      </c>
      <c r="Y91" s="166">
        <f t="shared" si="20"/>
        <v>-2.9029123709124053E-13</v>
      </c>
      <c r="Z91" s="7">
        <f t="shared" si="21"/>
        <v>7.0940134311289205E-2</v>
      </c>
      <c r="AA91" s="144">
        <f t="shared" si="22"/>
        <v>0.74356771025907797</v>
      </c>
      <c r="AB91" s="167">
        <f t="shared" si="23"/>
        <v>0.81450784457007686</v>
      </c>
      <c r="AC91" s="168">
        <f t="shared" si="24"/>
        <v>-0.98722253196528054</v>
      </c>
      <c r="AD91"/>
      <c r="AE91"/>
      <c r="AF91"/>
      <c r="AH91"/>
      <c r="AI91"/>
    </row>
    <row r="92" spans="3:35" ht="15.75" thickBot="1" x14ac:dyDescent="0.3">
      <c r="C92" s="6">
        <v>23</v>
      </c>
      <c r="D92" s="50" t="s">
        <v>67</v>
      </c>
      <c r="E92" s="7">
        <v>2018</v>
      </c>
      <c r="F92" s="143">
        <v>1760434280304</v>
      </c>
      <c r="G92" s="143">
        <v>459273241788</v>
      </c>
      <c r="H92" s="143">
        <f t="shared" si="13"/>
        <v>1301161038516</v>
      </c>
      <c r="I92" s="143">
        <v>14915849800251</v>
      </c>
      <c r="J92" s="162">
        <f t="shared" si="14"/>
        <v>8.7233450050838157E-2</v>
      </c>
      <c r="K92" s="157">
        <f t="shared" si="15"/>
        <v>6.7042777541456085E-14</v>
      </c>
      <c r="L92" s="143">
        <v>6396653530647</v>
      </c>
      <c r="M92" s="143">
        <v>4975054755396</v>
      </c>
      <c r="N92" s="143">
        <f t="shared" si="25"/>
        <v>1421598775251</v>
      </c>
      <c r="O92" s="151">
        <f t="shared" si="16"/>
        <v>9.5307930442359218E-2</v>
      </c>
      <c r="P92" s="143">
        <v>4258300525120</v>
      </c>
      <c r="Q92" s="151">
        <f t="shared" si="17"/>
        <v>0.28548829481028581</v>
      </c>
      <c r="R92" s="147">
        <v>3.016</v>
      </c>
      <c r="S92" s="147">
        <v>5.351</v>
      </c>
      <c r="T92" s="147">
        <v>7.0149999999999997</v>
      </c>
      <c r="U92" s="143">
        <v>936153661759</v>
      </c>
      <c r="V92" s="143">
        <v>971383336411</v>
      </c>
      <c r="W92" s="143">
        <f t="shared" si="18"/>
        <v>-35229674652</v>
      </c>
      <c r="X92" s="7">
        <f t="shared" si="19"/>
        <v>9.7669825682911132E-2</v>
      </c>
      <c r="Y92" s="166">
        <f t="shared" si="20"/>
        <v>2.0220101706503155E-13</v>
      </c>
      <c r="Z92" s="7">
        <f t="shared" si="21"/>
        <v>0.52263123722925742</v>
      </c>
      <c r="AA92" s="144">
        <f t="shared" si="22"/>
        <v>2.002700388094155</v>
      </c>
      <c r="AB92" s="167">
        <f t="shared" si="23"/>
        <v>2.5253316253236147</v>
      </c>
      <c r="AC92" s="168">
        <f t="shared" si="24"/>
        <v>-2.4380981752727764</v>
      </c>
      <c r="AD92"/>
      <c r="AE92"/>
      <c r="AF92"/>
      <c r="AH92"/>
      <c r="AI92"/>
    </row>
    <row r="93" spans="3:35" ht="15.75" thickBot="1" x14ac:dyDescent="0.3">
      <c r="C93" s="11"/>
      <c r="D93" s="12"/>
      <c r="E93" s="13">
        <v>2019</v>
      </c>
      <c r="F93" s="137">
        <v>2039404206764</v>
      </c>
      <c r="G93" s="137">
        <v>3303864262119</v>
      </c>
      <c r="H93" s="137">
        <f t="shared" si="13"/>
        <v>-1264460055355</v>
      </c>
      <c r="I93" s="137">
        <v>17591706426634</v>
      </c>
      <c r="J93" s="163">
        <f t="shared" si="14"/>
        <v>-7.1878192182686512E-2</v>
      </c>
      <c r="K93" s="158">
        <f t="shared" si="15"/>
        <v>5.6844968631695165E-14</v>
      </c>
      <c r="L93" s="137">
        <v>7917240946515</v>
      </c>
      <c r="M93" s="137">
        <v>6396653530647</v>
      </c>
      <c r="N93" s="137">
        <f t="shared" si="25"/>
        <v>1520587415868</v>
      </c>
      <c r="O93" s="152">
        <f t="shared" si="16"/>
        <v>8.6437743956766872E-2</v>
      </c>
      <c r="P93" s="137">
        <v>4674963819225</v>
      </c>
      <c r="Q93" s="152">
        <f t="shared" si="17"/>
        <v>0.26574817165815495</v>
      </c>
      <c r="R93" s="147">
        <v>3.016</v>
      </c>
      <c r="S93" s="147">
        <v>5.351</v>
      </c>
      <c r="T93" s="147">
        <v>7.0149999999999997</v>
      </c>
      <c r="U93" s="137">
        <v>1156139900456</v>
      </c>
      <c r="V93" s="137">
        <v>936153661759</v>
      </c>
      <c r="W93" s="137">
        <f t="shared" si="18"/>
        <v>219986238697</v>
      </c>
      <c r="X93" s="7">
        <f t="shared" si="19"/>
        <v>7.3932633118631297E-2</v>
      </c>
      <c r="Y93" s="166">
        <f t="shared" si="20"/>
        <v>1.7144442539319261E-13</v>
      </c>
      <c r="Z93" s="7">
        <f t="shared" si="21"/>
        <v>0.39561351981779608</v>
      </c>
      <c r="AA93" s="144">
        <f t="shared" si="22"/>
        <v>1.8642234241819569</v>
      </c>
      <c r="AB93" s="167">
        <f t="shared" si="23"/>
        <v>2.2598369439999244</v>
      </c>
      <c r="AC93" s="168">
        <f t="shared" si="24"/>
        <v>-2.3317151361826109</v>
      </c>
      <c r="AD93"/>
      <c r="AE93"/>
      <c r="AF93"/>
      <c r="AH93"/>
      <c r="AI93"/>
    </row>
    <row r="94" spans="3:35" ht="15.75" thickBot="1" x14ac:dyDescent="0.3">
      <c r="C94" s="11"/>
      <c r="D94" s="12"/>
      <c r="E94" s="13">
        <v>2020</v>
      </c>
      <c r="F94" s="137">
        <v>2098168514645</v>
      </c>
      <c r="G94" s="137">
        <v>3715832449186</v>
      </c>
      <c r="H94" s="137">
        <f t="shared" si="13"/>
        <v>-1617663934541</v>
      </c>
      <c r="I94" s="137">
        <v>19037918806473</v>
      </c>
      <c r="J94" s="163">
        <f t="shared" si="14"/>
        <v>-8.4970628931928485E-2</v>
      </c>
      <c r="K94" s="158">
        <f t="shared" si="15"/>
        <v>5.2526749912390335E-14</v>
      </c>
      <c r="L94" s="137">
        <v>7299122959685</v>
      </c>
      <c r="M94" s="137">
        <v>7917240946515</v>
      </c>
      <c r="N94" s="137">
        <f t="shared" si="25"/>
        <v>-618117986830</v>
      </c>
      <c r="O94" s="152">
        <f t="shared" si="16"/>
        <v>-3.2467728910569593E-2</v>
      </c>
      <c r="P94" s="137">
        <v>6043201970326</v>
      </c>
      <c r="Q94" s="152">
        <f t="shared" si="17"/>
        <v>0.31742975856537831</v>
      </c>
      <c r="R94" s="147">
        <v>3.016</v>
      </c>
      <c r="S94" s="147">
        <v>5.351</v>
      </c>
      <c r="T94" s="147">
        <v>7.0149999999999997</v>
      </c>
      <c r="U94" s="137">
        <v>130604357590</v>
      </c>
      <c r="V94" s="137">
        <v>1156139900456</v>
      </c>
      <c r="W94" s="137">
        <f t="shared" si="18"/>
        <v>-1025535542866</v>
      </c>
      <c r="X94" s="7">
        <f t="shared" si="19"/>
        <v>2.140032007582025E-2</v>
      </c>
      <c r="Y94" s="166">
        <f t="shared" si="20"/>
        <v>1.5842067773576925E-13</v>
      </c>
      <c r="Z94" s="7">
        <f t="shared" si="21"/>
        <v>0.11451311272571416</v>
      </c>
      <c r="AA94" s="144">
        <f t="shared" si="22"/>
        <v>2.2267697563361288</v>
      </c>
      <c r="AB94" s="167">
        <f t="shared" si="23"/>
        <v>2.3412828690620016</v>
      </c>
      <c r="AC94" s="168">
        <f t="shared" si="24"/>
        <v>-2.4262534979939301</v>
      </c>
      <c r="AD94"/>
      <c r="AE94"/>
      <c r="AF94"/>
      <c r="AH94"/>
      <c r="AI94"/>
    </row>
    <row r="95" spans="3:35" ht="15.75" thickBot="1" x14ac:dyDescent="0.3">
      <c r="C95" s="23"/>
      <c r="D95" s="24"/>
      <c r="E95" s="25">
        <v>2021</v>
      </c>
      <c r="F95" s="145">
        <v>1211052647953</v>
      </c>
      <c r="G95" s="145">
        <v>1041955003348</v>
      </c>
      <c r="H95" s="145">
        <f t="shared" si="13"/>
        <v>169097644605</v>
      </c>
      <c r="I95" s="145">
        <v>19777500514550</v>
      </c>
      <c r="J95" s="164">
        <f t="shared" si="14"/>
        <v>8.5500007688331242E-3</v>
      </c>
      <c r="K95" s="159">
        <f t="shared" si="15"/>
        <v>5.0562506584910237E-14</v>
      </c>
      <c r="L95" s="145">
        <v>6922983508403</v>
      </c>
      <c r="M95" s="145">
        <v>7299122959685</v>
      </c>
      <c r="N95" s="145">
        <f t="shared" si="25"/>
        <v>-376139451282</v>
      </c>
      <c r="O95" s="153">
        <f t="shared" si="16"/>
        <v>-1.9018553482290649E-2</v>
      </c>
      <c r="P95" s="145">
        <v>6376788515278</v>
      </c>
      <c r="Q95" s="153">
        <f t="shared" si="17"/>
        <v>0.32242641129432387</v>
      </c>
      <c r="R95" s="147">
        <v>3.016</v>
      </c>
      <c r="S95" s="147">
        <v>5.351</v>
      </c>
      <c r="T95" s="147">
        <v>7.0149999999999997</v>
      </c>
      <c r="U95" s="145">
        <v>358952306318</v>
      </c>
      <c r="V95" s="145">
        <v>130604357590</v>
      </c>
      <c r="W95" s="145">
        <f t="shared" si="18"/>
        <v>228347948728</v>
      </c>
      <c r="X95" s="7">
        <f t="shared" si="19"/>
        <v>-3.0564398143500895E-2</v>
      </c>
      <c r="Y95" s="166">
        <f t="shared" si="20"/>
        <v>1.5249651986008927E-13</v>
      </c>
      <c r="Z95" s="7">
        <f t="shared" si="21"/>
        <v>-0.16355009446587329</v>
      </c>
      <c r="AA95" s="144">
        <f t="shared" si="22"/>
        <v>2.261821275229682</v>
      </c>
      <c r="AB95" s="167">
        <f t="shared" si="23"/>
        <v>2.0982711807639611</v>
      </c>
      <c r="AC95" s="168">
        <f t="shared" si="24"/>
        <v>-2.0897211799951281</v>
      </c>
      <c r="AD95"/>
      <c r="AE95"/>
      <c r="AF95"/>
      <c r="AH95"/>
      <c r="AI95"/>
    </row>
    <row r="96" spans="3:35" ht="15.75" thickBot="1" x14ac:dyDescent="0.3">
      <c r="C96" s="6">
        <v>24</v>
      </c>
      <c r="D96" s="50" t="s">
        <v>73</v>
      </c>
      <c r="E96" s="7">
        <v>2018</v>
      </c>
      <c r="F96" s="143">
        <v>133292514000</v>
      </c>
      <c r="G96" s="143">
        <v>-60778031000</v>
      </c>
      <c r="H96" s="143">
        <f t="shared" si="13"/>
        <v>194070545000</v>
      </c>
      <c r="I96" s="143">
        <v>1175935585000</v>
      </c>
      <c r="J96" s="162">
        <f t="shared" si="14"/>
        <v>0.1650350133761791</v>
      </c>
      <c r="K96" s="157">
        <f t="shared" si="15"/>
        <v>8.5038671569752693E-13</v>
      </c>
      <c r="L96" s="143">
        <v>583024293000</v>
      </c>
      <c r="M96" s="143">
        <v>565235553000</v>
      </c>
      <c r="N96" s="143">
        <f t="shared" si="25"/>
        <v>17788740000</v>
      </c>
      <c r="O96" s="151">
        <f t="shared" si="16"/>
        <v>1.5127308184997225E-2</v>
      </c>
      <c r="P96" s="143">
        <v>621466518000</v>
      </c>
      <c r="Q96" s="151">
        <f t="shared" si="17"/>
        <v>0.52848687115799797</v>
      </c>
      <c r="R96" s="147">
        <v>-4.835</v>
      </c>
      <c r="S96" s="147">
        <v>0.497</v>
      </c>
      <c r="T96" s="147">
        <v>5.4279999999999999</v>
      </c>
      <c r="U96" s="143">
        <v>18933807000</v>
      </c>
      <c r="V96" s="143">
        <v>11292253000</v>
      </c>
      <c r="W96" s="143">
        <f t="shared" si="18"/>
        <v>7641554000</v>
      </c>
      <c r="X96" s="7">
        <f t="shared" si="19"/>
        <v>8.6290321761119254E-3</v>
      </c>
      <c r="Y96" s="166">
        <f t="shared" si="20"/>
        <v>-4.1116197703975425E-12</v>
      </c>
      <c r="Z96" s="7">
        <f t="shared" si="21"/>
        <v>4.2886289915276266E-3</v>
      </c>
      <c r="AA96" s="144">
        <f t="shared" si="22"/>
        <v>2.8686267366456129</v>
      </c>
      <c r="AB96" s="167">
        <f t="shared" si="23"/>
        <v>2.8729153656330291</v>
      </c>
      <c r="AC96" s="168">
        <f t="shared" si="24"/>
        <v>-2.7078803522568498</v>
      </c>
      <c r="AD96"/>
      <c r="AE96"/>
      <c r="AF96"/>
      <c r="AH96"/>
      <c r="AI96"/>
    </row>
    <row r="97" spans="3:35" ht="15.75" thickBot="1" x14ac:dyDescent="0.3">
      <c r="C97" s="11"/>
      <c r="D97" s="12"/>
      <c r="E97" s="13">
        <v>2019</v>
      </c>
      <c r="F97" s="137">
        <v>102310124000</v>
      </c>
      <c r="G97" s="137">
        <v>-2481803000</v>
      </c>
      <c r="H97" s="137">
        <f t="shared" si="13"/>
        <v>104791927000</v>
      </c>
      <c r="I97" s="137">
        <v>1868663546000</v>
      </c>
      <c r="J97" s="163">
        <f t="shared" si="14"/>
        <v>5.6078541920675969E-2</v>
      </c>
      <c r="K97" s="158">
        <f t="shared" si="15"/>
        <v>5.3514181412730359E-13</v>
      </c>
      <c r="L97" s="137">
        <v>609484693000</v>
      </c>
      <c r="M97" s="137">
        <v>583024293000</v>
      </c>
      <c r="N97" s="137">
        <f t="shared" si="25"/>
        <v>26460400000</v>
      </c>
      <c r="O97" s="152">
        <f t="shared" si="16"/>
        <v>1.4160066458534104E-2</v>
      </c>
      <c r="P97" s="137">
        <v>644245638000</v>
      </c>
      <c r="Q97" s="152">
        <f t="shared" si="17"/>
        <v>0.34476277946292211</v>
      </c>
      <c r="R97" s="147">
        <v>-4.835</v>
      </c>
      <c r="S97" s="147">
        <v>0.497</v>
      </c>
      <c r="T97" s="147">
        <v>5.4279999999999999</v>
      </c>
      <c r="U97" s="137">
        <v>29797348000</v>
      </c>
      <c r="V97" s="137">
        <v>18933807000</v>
      </c>
      <c r="W97" s="137">
        <f t="shared" si="18"/>
        <v>10863541000</v>
      </c>
      <c r="X97" s="7">
        <f t="shared" si="19"/>
        <v>8.3465314199477614E-3</v>
      </c>
      <c r="Y97" s="166">
        <f t="shared" si="20"/>
        <v>-2.5874106713055127E-12</v>
      </c>
      <c r="Z97" s="7">
        <f t="shared" si="21"/>
        <v>4.148226115714037E-3</v>
      </c>
      <c r="AA97" s="144">
        <f t="shared" si="22"/>
        <v>1.8713723669247413</v>
      </c>
      <c r="AB97" s="167">
        <f t="shared" si="23"/>
        <v>1.875520593037868</v>
      </c>
      <c r="AC97" s="168">
        <f t="shared" si="24"/>
        <v>-1.819442051117192</v>
      </c>
      <c r="AD97"/>
      <c r="AE97"/>
      <c r="AF97"/>
      <c r="AH97"/>
      <c r="AI97"/>
    </row>
    <row r="98" spans="3:35" ht="15.75" thickBot="1" x14ac:dyDescent="0.3">
      <c r="C98" s="11"/>
      <c r="D98" s="12"/>
      <c r="E98" s="13">
        <v>2020</v>
      </c>
      <c r="F98" s="137">
        <v>48665149000</v>
      </c>
      <c r="G98" s="137">
        <v>259484562000</v>
      </c>
      <c r="H98" s="137">
        <f t="shared" si="13"/>
        <v>-210819413000</v>
      </c>
      <c r="I98" s="137">
        <v>2096719180000</v>
      </c>
      <c r="J98" s="163">
        <f t="shared" si="14"/>
        <v>-0.10054728120529713</v>
      </c>
      <c r="K98" s="158">
        <f t="shared" si="15"/>
        <v>4.7693559039222415E-13</v>
      </c>
      <c r="L98" s="137">
        <v>523487114000</v>
      </c>
      <c r="M98" s="137">
        <v>609484693000</v>
      </c>
      <c r="N98" s="137">
        <f t="shared" si="25"/>
        <v>-85997579000</v>
      </c>
      <c r="O98" s="152">
        <f t="shared" si="16"/>
        <v>-4.1015306112666933E-2</v>
      </c>
      <c r="P98" s="137">
        <v>650651970000</v>
      </c>
      <c r="Q98" s="152">
        <f t="shared" si="17"/>
        <v>0.31031908145181369</v>
      </c>
      <c r="R98" s="147">
        <v>-4.835</v>
      </c>
      <c r="S98" s="147">
        <v>0.497</v>
      </c>
      <c r="T98" s="147">
        <v>5.4279999999999999</v>
      </c>
      <c r="U98" s="137">
        <v>18782376000</v>
      </c>
      <c r="V98" s="137">
        <v>29797348000</v>
      </c>
      <c r="W98" s="137">
        <f t="shared" si="18"/>
        <v>-11014972000</v>
      </c>
      <c r="X98" s="7">
        <f t="shared" si="19"/>
        <v>-3.5761873938693116E-2</v>
      </c>
      <c r="Y98" s="166">
        <f t="shared" si="20"/>
        <v>-2.3059835795464038E-12</v>
      </c>
      <c r="Z98" s="7">
        <f t="shared" si="21"/>
        <v>-1.7773651347530478E-2</v>
      </c>
      <c r="AA98" s="144">
        <f t="shared" si="22"/>
        <v>1.6844119741204446</v>
      </c>
      <c r="AB98" s="167">
        <f t="shared" si="23"/>
        <v>1.6666383227706081</v>
      </c>
      <c r="AC98" s="168">
        <f t="shared" si="24"/>
        <v>-1.7671856039759053</v>
      </c>
      <c r="AD98"/>
      <c r="AE98"/>
      <c r="AF98"/>
      <c r="AH98"/>
      <c r="AI98"/>
    </row>
    <row r="99" spans="3:35" ht="15.75" thickBot="1" x14ac:dyDescent="0.3">
      <c r="C99" s="23"/>
      <c r="D99" s="24"/>
      <c r="E99" s="25">
        <v>2021</v>
      </c>
      <c r="F99" s="145">
        <v>11296951000</v>
      </c>
      <c r="G99" s="145">
        <v>189923155000</v>
      </c>
      <c r="H99" s="145">
        <f t="shared" si="13"/>
        <v>-178626204000</v>
      </c>
      <c r="I99" s="145">
        <v>1915989375000</v>
      </c>
      <c r="J99" s="164">
        <f t="shared" si="14"/>
        <v>-9.3229224718430398E-2</v>
      </c>
      <c r="K99" s="159">
        <f t="shared" si="15"/>
        <v>5.2192356233708237E-13</v>
      </c>
      <c r="L99" s="145">
        <v>519529728000</v>
      </c>
      <c r="M99" s="145">
        <v>523487114000</v>
      </c>
      <c r="N99" s="145">
        <f t="shared" si="25"/>
        <v>-3957386000</v>
      </c>
      <c r="O99" s="153">
        <f t="shared" si="16"/>
        <v>-2.0654529986628969E-3</v>
      </c>
      <c r="P99" s="145">
        <v>615906581000</v>
      </c>
      <c r="Q99" s="153">
        <f t="shared" si="17"/>
        <v>0.32145615682237277</v>
      </c>
      <c r="R99" s="147">
        <v>-4.835</v>
      </c>
      <c r="S99" s="147">
        <v>0.497</v>
      </c>
      <c r="T99" s="147">
        <v>5.4279999999999999</v>
      </c>
      <c r="U99" s="145">
        <v>28269785000</v>
      </c>
      <c r="V99" s="145">
        <v>18782376000</v>
      </c>
      <c r="W99" s="145">
        <f t="shared" si="18"/>
        <v>9487409000</v>
      </c>
      <c r="X99" s="7">
        <f t="shared" si="19"/>
        <v>-7.0171553012917933E-3</v>
      </c>
      <c r="Y99" s="166">
        <f t="shared" si="20"/>
        <v>-2.5235004238997934E-12</v>
      </c>
      <c r="Z99" s="7">
        <f t="shared" si="21"/>
        <v>-3.4875261847420211E-3</v>
      </c>
      <c r="AA99" s="144">
        <f t="shared" si="22"/>
        <v>1.7448640192318394</v>
      </c>
      <c r="AB99" s="167">
        <f t="shared" si="23"/>
        <v>1.7413764930445739</v>
      </c>
      <c r="AC99" s="168">
        <f t="shared" si="24"/>
        <v>-1.8346057177630042</v>
      </c>
      <c r="AD99"/>
      <c r="AE99"/>
      <c r="AF99"/>
      <c r="AH99"/>
      <c r="AI99"/>
    </row>
    <row r="100" spans="3:35" ht="15.75" thickBot="1" x14ac:dyDescent="0.3">
      <c r="C100" s="6">
        <v>25</v>
      </c>
      <c r="D100" s="50" t="s">
        <v>77</v>
      </c>
      <c r="E100" s="7">
        <v>2018</v>
      </c>
      <c r="F100" s="143">
        <v>8447447988</v>
      </c>
      <c r="G100" s="143">
        <v>4829470105</v>
      </c>
      <c r="H100" s="143">
        <f t="shared" si="13"/>
        <v>3617977883</v>
      </c>
      <c r="I100" s="143">
        <v>159563931041</v>
      </c>
      <c r="J100" s="162">
        <f t="shared" si="14"/>
        <v>2.2674158623419472E-2</v>
      </c>
      <c r="K100" s="157">
        <f t="shared" si="15"/>
        <v>6.2670804954225508E-12</v>
      </c>
      <c r="L100" s="143">
        <v>151103547955</v>
      </c>
      <c r="M100" s="143">
        <v>134975794335</v>
      </c>
      <c r="N100" s="143">
        <f t="shared" si="25"/>
        <v>16127753620</v>
      </c>
      <c r="O100" s="151">
        <f t="shared" si="16"/>
        <v>0.10107393014688243</v>
      </c>
      <c r="P100" s="143">
        <v>90377679595</v>
      </c>
      <c r="Q100" s="151">
        <f t="shared" si="17"/>
        <v>0.56640419301137312</v>
      </c>
      <c r="R100" s="147">
        <v>0.32800000000000001</v>
      </c>
      <c r="S100" s="147">
        <v>1.339</v>
      </c>
      <c r="T100" s="147">
        <v>-1.7789999999999999</v>
      </c>
      <c r="U100" s="143">
        <v>42692622386</v>
      </c>
      <c r="V100" s="143">
        <v>37327885021</v>
      </c>
      <c r="W100" s="143">
        <f t="shared" si="18"/>
        <v>5364737365</v>
      </c>
      <c r="X100" s="7">
        <f t="shared" si="19"/>
        <v>6.7452689243626365E-2</v>
      </c>
      <c r="Y100" s="166">
        <f t="shared" si="20"/>
        <v>2.0556024024985968E-12</v>
      </c>
      <c r="Z100" s="7">
        <f t="shared" si="21"/>
        <v>9.0319150897215705E-2</v>
      </c>
      <c r="AA100" s="144">
        <f t="shared" si="22"/>
        <v>-1.0076330593672327</v>
      </c>
      <c r="AB100" s="167">
        <f t="shared" si="23"/>
        <v>-0.91731390846796135</v>
      </c>
      <c r="AC100" s="168">
        <f t="shared" si="24"/>
        <v>0.93998806709138083</v>
      </c>
      <c r="AD100"/>
      <c r="AE100"/>
      <c r="AF100"/>
      <c r="AH100"/>
      <c r="AI100"/>
    </row>
    <row r="101" spans="3:35" ht="15.75" thickBot="1" x14ac:dyDescent="0.3">
      <c r="C101" s="11"/>
      <c r="D101" s="12"/>
      <c r="E101" s="13">
        <v>2019</v>
      </c>
      <c r="F101" s="137">
        <v>9342718039</v>
      </c>
      <c r="G101" s="137">
        <v>17451514046</v>
      </c>
      <c r="H101" s="137">
        <f t="shared" si="13"/>
        <v>-8108796007</v>
      </c>
      <c r="I101" s="137">
        <v>187057163854</v>
      </c>
      <c r="J101" s="163">
        <f t="shared" si="14"/>
        <v>-4.3349294087068467E-2</v>
      </c>
      <c r="K101" s="158">
        <f t="shared" si="15"/>
        <v>5.3459593815958316E-12</v>
      </c>
      <c r="L101" s="137">
        <v>140202743303</v>
      </c>
      <c r="M101" s="137">
        <v>151103547955</v>
      </c>
      <c r="N101" s="137">
        <f t="shared" si="25"/>
        <v>-10900804652</v>
      </c>
      <c r="O101" s="152">
        <f t="shared" si="16"/>
        <v>-5.8275258896302883E-2</v>
      </c>
      <c r="P101" s="137">
        <v>88397889858</v>
      </c>
      <c r="Q101" s="152">
        <f t="shared" si="17"/>
        <v>0.47257152859965013</v>
      </c>
      <c r="R101" s="147">
        <v>0.32800000000000001</v>
      </c>
      <c r="S101" s="147">
        <v>1.339</v>
      </c>
      <c r="T101" s="147">
        <v>-1.7789999999999999</v>
      </c>
      <c r="U101" s="137">
        <v>41551408067</v>
      </c>
      <c r="V101" s="137">
        <v>42692622386</v>
      </c>
      <c r="W101" s="137">
        <f t="shared" si="18"/>
        <v>-1141214319</v>
      </c>
      <c r="X101" s="7">
        <f t="shared" si="19"/>
        <v>-5.2174373501233336E-2</v>
      </c>
      <c r="Y101" s="166">
        <f t="shared" si="20"/>
        <v>1.7534746771634328E-12</v>
      </c>
      <c r="Z101" s="7">
        <f t="shared" si="21"/>
        <v>-6.9861486118151433E-2</v>
      </c>
      <c r="AA101" s="144">
        <f t="shared" si="22"/>
        <v>-0.84070474937877748</v>
      </c>
      <c r="AB101" s="167">
        <f t="shared" si="23"/>
        <v>-0.91056623549517546</v>
      </c>
      <c r="AC101" s="168">
        <f t="shared" si="24"/>
        <v>0.86721694140810701</v>
      </c>
      <c r="AD101"/>
      <c r="AE101"/>
      <c r="AF101"/>
      <c r="AH101"/>
      <c r="AI101"/>
    </row>
    <row r="102" spans="3:35" ht="15.75" thickBot="1" x14ac:dyDescent="0.3">
      <c r="C102" s="11"/>
      <c r="D102" s="12"/>
      <c r="E102" s="13">
        <v>2020</v>
      </c>
      <c r="F102" s="137">
        <v>22104364267</v>
      </c>
      <c r="G102" s="137">
        <v>1112220080</v>
      </c>
      <c r="H102" s="137">
        <f t="shared" si="13"/>
        <v>20992144187</v>
      </c>
      <c r="I102" s="137">
        <v>190786208250</v>
      </c>
      <c r="J102" s="163">
        <f t="shared" si="14"/>
        <v>0.11002967342111324</v>
      </c>
      <c r="K102" s="158">
        <f t="shared" si="15"/>
        <v>5.2414690200752495E-12</v>
      </c>
      <c r="L102" s="137">
        <v>163890332368</v>
      </c>
      <c r="M102" s="137">
        <v>140202743303</v>
      </c>
      <c r="N102" s="137">
        <f t="shared" si="25"/>
        <v>23687589065</v>
      </c>
      <c r="O102" s="152">
        <f t="shared" si="16"/>
        <v>0.12415776424447075</v>
      </c>
      <c r="P102" s="137">
        <v>84564914050</v>
      </c>
      <c r="Q102" s="152">
        <f t="shared" si="17"/>
        <v>0.44324437717840121</v>
      </c>
      <c r="R102" s="147">
        <v>0.32800000000000001</v>
      </c>
      <c r="S102" s="147">
        <v>1.339</v>
      </c>
      <c r="T102" s="147">
        <v>-1.7789999999999999</v>
      </c>
      <c r="U102" s="137">
        <v>59304207665</v>
      </c>
      <c r="V102" s="137">
        <v>41551408067</v>
      </c>
      <c r="W102" s="137">
        <f t="shared" si="18"/>
        <v>17752799598</v>
      </c>
      <c r="X102" s="7">
        <f t="shared" si="19"/>
        <v>3.1107015131949405E-2</v>
      </c>
      <c r="Y102" s="166">
        <f t="shared" si="20"/>
        <v>1.7192018385846818E-12</v>
      </c>
      <c r="Z102" s="7">
        <f t="shared" si="21"/>
        <v>4.1652293261680254E-2</v>
      </c>
      <c r="AA102" s="144">
        <f t="shared" si="22"/>
        <v>-0.78853174700037576</v>
      </c>
      <c r="AB102" s="167">
        <f t="shared" si="23"/>
        <v>-0.74687945373697628</v>
      </c>
      <c r="AC102" s="168">
        <f t="shared" si="24"/>
        <v>0.85690912715808953</v>
      </c>
      <c r="AD102"/>
      <c r="AE102"/>
      <c r="AF102"/>
      <c r="AH102"/>
      <c r="AI102"/>
    </row>
    <row r="103" spans="3:35" ht="15.75" thickBot="1" x14ac:dyDescent="0.3">
      <c r="C103" s="23"/>
      <c r="D103" s="24"/>
      <c r="E103" s="25">
        <v>2021</v>
      </c>
      <c r="F103" s="145">
        <v>5478952440</v>
      </c>
      <c r="G103" s="145">
        <v>39586425851</v>
      </c>
      <c r="H103" s="145">
        <f t="shared" si="13"/>
        <v>-34107473411</v>
      </c>
      <c r="I103" s="145">
        <v>228575380866</v>
      </c>
      <c r="J103" s="164">
        <f t="shared" si="14"/>
        <v>-0.14921761600824002</v>
      </c>
      <c r="K103" s="159">
        <f t="shared" si="15"/>
        <v>4.3749243519197717E-12</v>
      </c>
      <c r="L103" s="145">
        <v>244580974995</v>
      </c>
      <c r="M103" s="145">
        <v>163890332368</v>
      </c>
      <c r="N103" s="145">
        <f t="shared" si="25"/>
        <v>80690642627</v>
      </c>
      <c r="O103" s="153">
        <f t="shared" si="16"/>
        <v>0.35301545740091789</v>
      </c>
      <c r="P103" s="145">
        <v>370454157198</v>
      </c>
      <c r="Q103" s="153">
        <f t="shared" si="17"/>
        <v>1.6207089135954453</v>
      </c>
      <c r="R103" s="147">
        <v>0.32800000000000001</v>
      </c>
      <c r="S103" s="147">
        <v>1.339</v>
      </c>
      <c r="T103" s="147">
        <v>-1.7789999999999999</v>
      </c>
      <c r="U103" s="145">
        <v>94126483359</v>
      </c>
      <c r="V103" s="145">
        <v>59304207665</v>
      </c>
      <c r="W103" s="145">
        <f t="shared" si="18"/>
        <v>34822275694</v>
      </c>
      <c r="X103" s="7">
        <f t="shared" si="19"/>
        <v>0.20067063547797331</v>
      </c>
      <c r="Y103" s="166">
        <f t="shared" si="20"/>
        <v>1.4349751874296853E-12</v>
      </c>
      <c r="Z103" s="7">
        <f t="shared" si="21"/>
        <v>0.26869798090500624</v>
      </c>
      <c r="AA103" s="144">
        <f t="shared" si="22"/>
        <v>-2.8832411572862973</v>
      </c>
      <c r="AB103" s="167">
        <f t="shared" si="23"/>
        <v>-2.6145431763798559</v>
      </c>
      <c r="AC103" s="168">
        <f t="shared" si="24"/>
        <v>2.4653255603716158</v>
      </c>
      <c r="AD103"/>
      <c r="AE103"/>
      <c r="AF103"/>
      <c r="AH103"/>
      <c r="AI103"/>
    </row>
    <row r="104" spans="3:35" ht="15.75" thickBot="1" x14ac:dyDescent="0.3">
      <c r="C104" s="6">
        <v>26</v>
      </c>
      <c r="D104" s="50" t="s">
        <v>81</v>
      </c>
      <c r="E104" s="7">
        <v>2018</v>
      </c>
      <c r="F104" s="143">
        <v>663849000000</v>
      </c>
      <c r="G104" s="143">
        <v>846389000000</v>
      </c>
      <c r="H104" s="143">
        <f t="shared" si="13"/>
        <v>-182540000000</v>
      </c>
      <c r="I104" s="143">
        <v>3158198000000</v>
      </c>
      <c r="J104" s="162">
        <f t="shared" si="14"/>
        <v>-5.7798782723565784E-2</v>
      </c>
      <c r="K104" s="157">
        <f t="shared" si="15"/>
        <v>3.166362590312577E-13</v>
      </c>
      <c r="L104" s="143">
        <v>1424391000000</v>
      </c>
      <c r="M104" s="143">
        <v>1184701000000</v>
      </c>
      <c r="N104" s="143">
        <f t="shared" si="25"/>
        <v>239690000000</v>
      </c>
      <c r="O104" s="151">
        <f t="shared" si="16"/>
        <v>7.5894544927202157E-2</v>
      </c>
      <c r="P104" s="143">
        <v>1553362000000</v>
      </c>
      <c r="Q104" s="151">
        <f t="shared" si="17"/>
        <v>0.49185073260131251</v>
      </c>
      <c r="R104" s="147">
        <v>-4.3289999999999997</v>
      </c>
      <c r="S104" s="147">
        <v>0.186</v>
      </c>
      <c r="T104" s="147">
        <v>3.5979999999999999</v>
      </c>
      <c r="U104" s="143">
        <v>238574000000</v>
      </c>
      <c r="V104" s="143">
        <v>229657000000</v>
      </c>
      <c r="W104" s="143">
        <f t="shared" si="18"/>
        <v>8917000000</v>
      </c>
      <c r="X104" s="7">
        <f t="shared" si="19"/>
        <v>7.3071099405420434E-2</v>
      </c>
      <c r="Y104" s="166">
        <f t="shared" si="20"/>
        <v>-1.3707183653463145E-12</v>
      </c>
      <c r="Z104" s="7">
        <f t="shared" si="21"/>
        <v>1.35912244894082E-2</v>
      </c>
      <c r="AA104" s="144">
        <f t="shared" si="22"/>
        <v>1.7696789358995224</v>
      </c>
      <c r="AB104" s="167">
        <f t="shared" si="23"/>
        <v>1.7832701603875598</v>
      </c>
      <c r="AC104" s="168">
        <f t="shared" si="24"/>
        <v>-1.8410689431111256</v>
      </c>
      <c r="AD104"/>
      <c r="AE104"/>
      <c r="AF104"/>
      <c r="AH104"/>
      <c r="AI104"/>
    </row>
    <row r="105" spans="3:35" ht="15.75" thickBot="1" x14ac:dyDescent="0.3">
      <c r="C105" s="11"/>
      <c r="D105" s="12"/>
      <c r="E105" s="13">
        <v>2019</v>
      </c>
      <c r="F105" s="137">
        <v>807689000000</v>
      </c>
      <c r="G105" s="137">
        <v>836914000000</v>
      </c>
      <c r="H105" s="137">
        <f t="shared" si="13"/>
        <v>-29225000000</v>
      </c>
      <c r="I105" s="137">
        <v>3337628000000</v>
      </c>
      <c r="J105" s="163">
        <f t="shared" si="14"/>
        <v>-8.7562184880999316E-3</v>
      </c>
      <c r="K105" s="158">
        <f t="shared" si="15"/>
        <v>2.9961397735158022E-13</v>
      </c>
      <c r="L105" s="137">
        <v>1680564000000</v>
      </c>
      <c r="M105" s="137">
        <v>1424391000000</v>
      </c>
      <c r="N105" s="137">
        <f t="shared" si="25"/>
        <v>256173000000</v>
      </c>
      <c r="O105" s="152">
        <f t="shared" si="16"/>
        <v>7.6753011420086364E-2</v>
      </c>
      <c r="P105" s="137">
        <v>1593059000000</v>
      </c>
      <c r="Q105" s="152">
        <f t="shared" si="17"/>
        <v>0.47730274314573107</v>
      </c>
      <c r="R105" s="147">
        <v>-4.3289999999999997</v>
      </c>
      <c r="S105" s="147">
        <v>0.186</v>
      </c>
      <c r="T105" s="147">
        <v>3.5979999999999999</v>
      </c>
      <c r="U105" s="137">
        <v>269281000000</v>
      </c>
      <c r="V105" s="137">
        <v>229662000000</v>
      </c>
      <c r="W105" s="137">
        <f t="shared" si="18"/>
        <v>39619000000</v>
      </c>
      <c r="X105" s="7">
        <f t="shared" si="19"/>
        <v>6.488260525139411E-2</v>
      </c>
      <c r="Y105" s="166">
        <f t="shared" si="20"/>
        <v>-1.2970289079549906E-12</v>
      </c>
      <c r="Z105" s="7">
        <f t="shared" si="21"/>
        <v>1.2068164576759305E-2</v>
      </c>
      <c r="AA105" s="144">
        <f t="shared" si="22"/>
        <v>1.7173352698383404</v>
      </c>
      <c r="AB105" s="167">
        <f t="shared" si="23"/>
        <v>1.7294034344138027</v>
      </c>
      <c r="AC105" s="168">
        <f t="shared" si="24"/>
        <v>-1.7381596529019028</v>
      </c>
      <c r="AD105"/>
      <c r="AE105"/>
      <c r="AF105"/>
      <c r="AH105"/>
      <c r="AI105"/>
    </row>
    <row r="106" spans="3:35" ht="15.75" thickBot="1" x14ac:dyDescent="0.3">
      <c r="C106" s="11"/>
      <c r="D106" s="12"/>
      <c r="E106" s="13">
        <v>2020</v>
      </c>
      <c r="F106" s="137">
        <v>934016000000</v>
      </c>
      <c r="G106" s="137">
        <v>1035754000000</v>
      </c>
      <c r="H106" s="137">
        <f t="shared" si="13"/>
        <v>-101738000000</v>
      </c>
      <c r="I106" s="137">
        <v>3529557000000</v>
      </c>
      <c r="J106" s="163">
        <f t="shared" si="14"/>
        <v>-2.8824580535177644E-2</v>
      </c>
      <c r="K106" s="158">
        <f t="shared" si="15"/>
        <v>2.8332167464642164E-13</v>
      </c>
      <c r="L106" s="137">
        <v>1838783000000</v>
      </c>
      <c r="M106" s="137">
        <v>1680564000000</v>
      </c>
      <c r="N106" s="137">
        <f t="shared" si="25"/>
        <v>158219000000</v>
      </c>
      <c r="O106" s="152">
        <f t="shared" si="16"/>
        <v>4.4826872040882183E-2</v>
      </c>
      <c r="P106" s="137">
        <v>1568264000000</v>
      </c>
      <c r="Q106" s="152">
        <f t="shared" si="17"/>
        <v>0.44432318276769578</v>
      </c>
      <c r="R106" s="147">
        <v>-4.3289999999999997</v>
      </c>
      <c r="S106" s="147">
        <v>0.186</v>
      </c>
      <c r="T106" s="147">
        <v>3.5979999999999999</v>
      </c>
      <c r="U106" s="137">
        <v>296885000000</v>
      </c>
      <c r="V106" s="137">
        <v>269281000000</v>
      </c>
      <c r="W106" s="137">
        <f t="shared" si="18"/>
        <v>27604000000</v>
      </c>
      <c r="X106" s="7">
        <f t="shared" si="19"/>
        <v>3.7006060533942363E-2</v>
      </c>
      <c r="Y106" s="166">
        <f t="shared" si="20"/>
        <v>-1.2264995295443592E-12</v>
      </c>
      <c r="Z106" s="7">
        <f t="shared" si="21"/>
        <v>6.8831272593132794E-3</v>
      </c>
      <c r="AA106" s="144">
        <f t="shared" si="22"/>
        <v>1.5986748115981693</v>
      </c>
      <c r="AB106" s="167">
        <f t="shared" si="23"/>
        <v>1.605557938856256</v>
      </c>
      <c r="AC106" s="168">
        <f t="shared" si="24"/>
        <v>-1.6343825193914336</v>
      </c>
      <c r="AD106"/>
      <c r="AE106"/>
      <c r="AF106"/>
      <c r="AH106"/>
      <c r="AI106"/>
    </row>
    <row r="107" spans="3:35" ht="15.75" thickBot="1" x14ac:dyDescent="0.3">
      <c r="C107" s="23"/>
      <c r="D107" s="24"/>
      <c r="E107" s="25">
        <v>2021</v>
      </c>
      <c r="F107" s="145">
        <v>1260898000000</v>
      </c>
      <c r="G107" s="145">
        <v>1199317000000</v>
      </c>
      <c r="H107" s="145">
        <f t="shared" si="13"/>
        <v>61581000000</v>
      </c>
      <c r="I107" s="145">
        <v>3849516000000</v>
      </c>
      <c r="J107" s="164">
        <f t="shared" si="14"/>
        <v>1.5997075996047296E-2</v>
      </c>
      <c r="K107" s="159">
        <f t="shared" si="15"/>
        <v>2.5977291690695661E-13</v>
      </c>
      <c r="L107" s="145">
        <v>2286032000000</v>
      </c>
      <c r="M107" s="145">
        <v>1838783000000</v>
      </c>
      <c r="N107" s="145">
        <f t="shared" si="25"/>
        <v>447249000000</v>
      </c>
      <c r="O107" s="153">
        <f t="shared" si="16"/>
        <v>0.11618317731371944</v>
      </c>
      <c r="P107" s="145">
        <v>1588101000000</v>
      </c>
      <c r="Q107" s="153">
        <f t="shared" si="17"/>
        <v>0.41254562911285469</v>
      </c>
      <c r="R107" s="147">
        <v>-4.3289999999999997</v>
      </c>
      <c r="S107" s="147">
        <v>0.186</v>
      </c>
      <c r="T107" s="147">
        <v>3.5979999999999999</v>
      </c>
      <c r="U107" s="145">
        <v>372981000000</v>
      </c>
      <c r="V107" s="145">
        <v>296885000000</v>
      </c>
      <c r="W107" s="145">
        <f t="shared" si="18"/>
        <v>76096000000</v>
      </c>
      <c r="X107" s="7">
        <f t="shared" si="19"/>
        <v>9.6415497428767663E-2</v>
      </c>
      <c r="Y107" s="166">
        <f t="shared" si="20"/>
        <v>-1.124556957290215E-12</v>
      </c>
      <c r="Z107" s="7">
        <f t="shared" si="21"/>
        <v>1.7933282521750787E-2</v>
      </c>
      <c r="AA107" s="144">
        <f t="shared" si="22"/>
        <v>1.4843391735480511</v>
      </c>
      <c r="AB107" s="167">
        <f t="shared" si="23"/>
        <v>1.5022724560686773</v>
      </c>
      <c r="AC107" s="168">
        <f t="shared" si="24"/>
        <v>-1.48627538007263</v>
      </c>
      <c r="AD107"/>
      <c r="AE107"/>
      <c r="AF107"/>
      <c r="AH107"/>
      <c r="AI107"/>
    </row>
    <row r="108" spans="3:35" ht="15.75" thickBot="1" x14ac:dyDescent="0.3">
      <c r="C108" s="6">
        <v>27</v>
      </c>
      <c r="D108" s="50" t="s">
        <v>82</v>
      </c>
      <c r="E108" s="7">
        <v>2018</v>
      </c>
      <c r="F108" s="143">
        <v>15954632472</v>
      </c>
      <c r="G108" s="143">
        <v>-55800390845</v>
      </c>
      <c r="H108" s="143">
        <f t="shared" si="13"/>
        <v>71755023317</v>
      </c>
      <c r="I108" s="143">
        <v>1623027475045</v>
      </c>
      <c r="J108" s="162">
        <f t="shared" si="14"/>
        <v>4.421060297516561E-2</v>
      </c>
      <c r="K108" s="157">
        <f>1/I108</f>
        <v>6.1613251493002244E-13</v>
      </c>
      <c r="L108" s="143">
        <v>225606844655</v>
      </c>
      <c r="M108" s="143">
        <v>186165342708</v>
      </c>
      <c r="N108" s="143">
        <f t="shared" si="25"/>
        <v>39441501947</v>
      </c>
      <c r="O108" s="151">
        <f t="shared" si="16"/>
        <v>2.4301191787222485E-2</v>
      </c>
      <c r="P108" s="143">
        <v>582660258194</v>
      </c>
      <c r="Q108" s="151">
        <f t="shared" si="17"/>
        <v>0.35899593023084542</v>
      </c>
      <c r="R108" s="147">
        <v>1.901</v>
      </c>
      <c r="S108" s="147">
        <v>0.39700000000000002</v>
      </c>
      <c r="T108" s="147">
        <v>1.458</v>
      </c>
      <c r="U108" s="143">
        <v>240432219376</v>
      </c>
      <c r="V108" s="143">
        <v>189951187258</v>
      </c>
      <c r="W108" s="143">
        <f t="shared" si="18"/>
        <v>50481032118</v>
      </c>
      <c r="X108" s="7">
        <f t="shared" si="19"/>
        <v>-6.8018134879040898E-3</v>
      </c>
      <c r="Y108" s="166">
        <f t="shared" si="20"/>
        <v>1.1712679108819726E-12</v>
      </c>
      <c r="Z108" s="7">
        <f t="shared" si="21"/>
        <v>-2.7003199546979237E-3</v>
      </c>
      <c r="AA108" s="144">
        <f t="shared" si="22"/>
        <v>0.52341606627657256</v>
      </c>
      <c r="AB108" s="167">
        <f t="shared" si="23"/>
        <v>0.52071574632304585</v>
      </c>
      <c r="AC108" s="168">
        <f t="shared" si="24"/>
        <v>-0.47650514334788024</v>
      </c>
      <c r="AD108"/>
      <c r="AE108"/>
      <c r="AF108"/>
      <c r="AH108"/>
      <c r="AI108"/>
    </row>
    <row r="109" spans="3:35" ht="15.75" thickBot="1" x14ac:dyDescent="0.3">
      <c r="C109" s="11"/>
      <c r="D109" s="12"/>
      <c r="E109" s="13">
        <v>2019</v>
      </c>
      <c r="F109" s="137">
        <v>957169058</v>
      </c>
      <c r="G109" s="137">
        <v>-80895531759</v>
      </c>
      <c r="H109" s="137">
        <f t="shared" si="13"/>
        <v>81852700817</v>
      </c>
      <c r="I109" s="137">
        <v>1771365972009</v>
      </c>
      <c r="J109" s="163">
        <f t="shared" si="14"/>
        <v>4.6208802760372841E-2</v>
      </c>
      <c r="K109" s="158">
        <f t="shared" si="15"/>
        <v>5.645360788238734E-13</v>
      </c>
      <c r="L109" s="137">
        <v>267054537030</v>
      </c>
      <c r="M109" s="137">
        <v>225606844655</v>
      </c>
      <c r="N109" s="137">
        <f t="shared" si="25"/>
        <v>41447692375</v>
      </c>
      <c r="O109" s="152">
        <f t="shared" si="16"/>
        <v>2.3398717729680659E-2</v>
      </c>
      <c r="P109" s="137">
        <v>602802562379</v>
      </c>
      <c r="Q109" s="152">
        <f t="shared" si="17"/>
        <v>0.340303794870424</v>
      </c>
      <c r="R109" s="147">
        <v>1.901</v>
      </c>
      <c r="S109" s="147">
        <v>0.39700000000000002</v>
      </c>
      <c r="T109" s="147">
        <v>1.458</v>
      </c>
      <c r="U109" s="137">
        <v>275609501615</v>
      </c>
      <c r="V109" s="137">
        <v>240432219376</v>
      </c>
      <c r="W109" s="137">
        <f t="shared" si="18"/>
        <v>35177282239</v>
      </c>
      <c r="X109" s="7">
        <f t="shared" si="19"/>
        <v>3.5398727507949109E-3</v>
      </c>
      <c r="Y109" s="166">
        <f t="shared" si="20"/>
        <v>1.0731830858441834E-12</v>
      </c>
      <c r="Z109" s="7">
        <f t="shared" si="21"/>
        <v>1.4053294820655798E-3</v>
      </c>
      <c r="AA109" s="144">
        <f t="shared" si="22"/>
        <v>0.49616293292107816</v>
      </c>
      <c r="AB109" s="167">
        <f t="shared" si="23"/>
        <v>0.49756826240421692</v>
      </c>
      <c r="AC109" s="168">
        <f t="shared" si="24"/>
        <v>-0.45135945964384405</v>
      </c>
      <c r="AD109"/>
      <c r="AE109"/>
      <c r="AF109"/>
      <c r="AH109"/>
      <c r="AI109"/>
    </row>
    <row r="110" spans="3:35" ht="15.75" thickBot="1" x14ac:dyDescent="0.3">
      <c r="C110" s="11"/>
      <c r="D110" s="12"/>
      <c r="E110" s="13">
        <v>2020</v>
      </c>
      <c r="F110" s="137">
        <v>5415741808</v>
      </c>
      <c r="G110" s="137">
        <v>19707485134</v>
      </c>
      <c r="H110" s="137">
        <f t="shared" si="13"/>
        <v>-14291743326</v>
      </c>
      <c r="I110" s="137">
        <v>1820383352811</v>
      </c>
      <c r="J110" s="163">
        <f t="shared" si="14"/>
        <v>-7.8509525501488306E-3</v>
      </c>
      <c r="K110" s="158">
        <f t="shared" si="15"/>
        <v>5.4933484117827146E-13</v>
      </c>
      <c r="L110" s="137">
        <v>315519063274</v>
      </c>
      <c r="M110" s="137">
        <v>267054537030</v>
      </c>
      <c r="N110" s="137">
        <f t="shared" si="25"/>
        <v>48464526244</v>
      </c>
      <c r="O110" s="152">
        <f t="shared" si="16"/>
        <v>2.6623252827027908E-2</v>
      </c>
      <c r="P110" s="137">
        <v>440748401586</v>
      </c>
      <c r="Q110" s="152">
        <f t="shared" si="17"/>
        <v>0.24211845318482234</v>
      </c>
      <c r="R110" s="147">
        <v>1.901</v>
      </c>
      <c r="S110" s="147">
        <v>0.39700000000000002</v>
      </c>
      <c r="T110" s="147">
        <v>1.458</v>
      </c>
      <c r="U110" s="137">
        <v>355583321595</v>
      </c>
      <c r="V110" s="137">
        <v>275609501615</v>
      </c>
      <c r="W110" s="137">
        <f t="shared" si="18"/>
        <v>79973819980</v>
      </c>
      <c r="X110" s="7">
        <f t="shared" si="19"/>
        <v>-1.7309152870105066E-2</v>
      </c>
      <c r="Y110" s="166">
        <f t="shared" si="20"/>
        <v>1.044285533079894E-12</v>
      </c>
      <c r="Z110" s="7">
        <f t="shared" si="21"/>
        <v>-6.871733689431711E-3</v>
      </c>
      <c r="AA110" s="144">
        <f t="shared" si="22"/>
        <v>0.35300870474347096</v>
      </c>
      <c r="AB110" s="167">
        <f t="shared" si="23"/>
        <v>0.34613697105508351</v>
      </c>
      <c r="AC110" s="168">
        <f t="shared" si="24"/>
        <v>-0.35398792360523235</v>
      </c>
      <c r="AD110"/>
      <c r="AE110"/>
      <c r="AF110"/>
      <c r="AH110"/>
      <c r="AI110"/>
    </row>
    <row r="111" spans="3:35" ht="15.75" thickBot="1" x14ac:dyDescent="0.3">
      <c r="C111" s="23"/>
      <c r="D111" s="24"/>
      <c r="E111" s="25">
        <v>2021</v>
      </c>
      <c r="F111" s="145">
        <v>29707421605</v>
      </c>
      <c r="G111" s="145">
        <v>-44012427508</v>
      </c>
      <c r="H111" s="145">
        <f t="shared" si="13"/>
        <v>73719849113</v>
      </c>
      <c r="I111" s="145">
        <v>1768660546754</v>
      </c>
      <c r="J111" s="164">
        <f t="shared" si="14"/>
        <v>4.1681174631444738E-2</v>
      </c>
      <c r="K111" s="159">
        <f t="shared" si="15"/>
        <v>5.6539961940989028E-13</v>
      </c>
      <c r="L111" s="145">
        <v>531094378779</v>
      </c>
      <c r="M111" s="145">
        <v>315519063274</v>
      </c>
      <c r="N111" s="145">
        <f t="shared" si="25"/>
        <v>215575315505</v>
      </c>
      <c r="O111" s="153">
        <f t="shared" si="16"/>
        <v>0.12188620134069401</v>
      </c>
      <c r="P111" s="145">
        <v>440353396212</v>
      </c>
      <c r="Q111" s="153">
        <f t="shared" si="17"/>
        <v>0.24897564262411739</v>
      </c>
      <c r="R111" s="147">
        <v>1.901</v>
      </c>
      <c r="S111" s="147">
        <v>0.39700000000000002</v>
      </c>
      <c r="T111" s="147">
        <v>1.458</v>
      </c>
      <c r="U111" s="145">
        <v>443947525518</v>
      </c>
      <c r="V111" s="145">
        <v>355583321595</v>
      </c>
      <c r="W111" s="145">
        <f t="shared" si="18"/>
        <v>88364203923</v>
      </c>
      <c r="X111" s="7">
        <f t="shared" si="19"/>
        <v>7.1925114073171884E-2</v>
      </c>
      <c r="Y111" s="166">
        <f t="shared" si="20"/>
        <v>1.0748246764982013E-12</v>
      </c>
      <c r="Z111" s="7">
        <f t="shared" si="21"/>
        <v>2.8554270287049238E-2</v>
      </c>
      <c r="AA111" s="144">
        <f t="shared" si="22"/>
        <v>0.36300648694596316</v>
      </c>
      <c r="AB111" s="167">
        <f t="shared" si="23"/>
        <v>0.39156075723408723</v>
      </c>
      <c r="AC111" s="168">
        <f t="shared" si="24"/>
        <v>-0.34987958260264251</v>
      </c>
      <c r="AD111"/>
      <c r="AE111"/>
      <c r="AF111"/>
      <c r="AH111"/>
      <c r="AI111"/>
    </row>
    <row r="112" spans="3:35" ht="15.75" thickBot="1" x14ac:dyDescent="0.3">
      <c r="C112" s="6">
        <v>28</v>
      </c>
      <c r="D112" s="50" t="s">
        <v>83</v>
      </c>
      <c r="E112" s="7">
        <v>2018</v>
      </c>
      <c r="F112" s="143">
        <v>31954131252</v>
      </c>
      <c r="G112" s="143">
        <v>14653378405</v>
      </c>
      <c r="H112" s="143">
        <f t="shared" si="13"/>
        <v>17300752847</v>
      </c>
      <c r="I112" s="143">
        <v>636000000000</v>
      </c>
      <c r="J112" s="162">
        <f t="shared" si="14"/>
        <v>2.7202441583333334E-2</v>
      </c>
      <c r="K112" s="157">
        <f t="shared" si="15"/>
        <v>1.5723270440251572E-12</v>
      </c>
      <c r="L112" s="143">
        <v>1045000000000</v>
      </c>
      <c r="M112" s="143">
        <v>914000000000</v>
      </c>
      <c r="N112" s="143">
        <f t="shared" si="25"/>
        <v>131000000000</v>
      </c>
      <c r="O112" s="151">
        <f t="shared" si="16"/>
        <v>0.20597484276729561</v>
      </c>
      <c r="P112" s="143">
        <v>323244348971</v>
      </c>
      <c r="Q112" s="151">
        <f t="shared" si="17"/>
        <v>0.50824583171540882</v>
      </c>
      <c r="R112" s="147">
        <v>0.78700000000000003</v>
      </c>
      <c r="S112" s="147">
        <v>0.42</v>
      </c>
      <c r="T112" s="147">
        <v>-0.111</v>
      </c>
      <c r="U112" s="143">
        <v>110000000000</v>
      </c>
      <c r="V112" s="143">
        <v>120000000000</v>
      </c>
      <c r="W112" s="143">
        <f t="shared" si="18"/>
        <v>-10000000000</v>
      </c>
      <c r="X112" s="7">
        <f t="shared" si="19"/>
        <v>0.22169811320754718</v>
      </c>
      <c r="Y112" s="166">
        <f t="shared" si="20"/>
        <v>1.2374213836477989E-12</v>
      </c>
      <c r="Z112" s="7">
        <f t="shared" si="21"/>
        <v>9.3113207547169813E-2</v>
      </c>
      <c r="AA112" s="144">
        <f t="shared" si="22"/>
        <v>-5.641528732041038E-2</v>
      </c>
      <c r="AB112" s="167">
        <f t="shared" si="23"/>
        <v>3.6697920227996859E-2</v>
      </c>
      <c r="AC112" s="168">
        <f t="shared" si="24"/>
        <v>-9.4954786446635256E-3</v>
      </c>
      <c r="AD112"/>
      <c r="AE112"/>
      <c r="AF112"/>
      <c r="AH112"/>
      <c r="AI112"/>
    </row>
    <row r="113" spans="3:35" ht="15.75" thickBot="1" x14ac:dyDescent="0.3">
      <c r="C113" s="11"/>
      <c r="D113" s="12"/>
      <c r="E113" s="13">
        <v>2019</v>
      </c>
      <c r="F113" s="137">
        <v>44943627900</v>
      </c>
      <c r="G113" s="137">
        <v>55384490789</v>
      </c>
      <c r="H113" s="137">
        <f t="shared" si="13"/>
        <v>-10440862889</v>
      </c>
      <c r="I113" s="137">
        <v>747293725435</v>
      </c>
      <c r="J113" s="163">
        <f t="shared" si="14"/>
        <v>-1.3971565040135149E-2</v>
      </c>
      <c r="K113" s="158">
        <f t="shared" si="15"/>
        <v>1.3381619113928724E-12</v>
      </c>
      <c r="L113" s="137">
        <v>1281116255236</v>
      </c>
      <c r="M113" s="137">
        <v>1045029834378</v>
      </c>
      <c r="N113" s="137">
        <f t="shared" si="25"/>
        <v>236086420858</v>
      </c>
      <c r="O113" s="152">
        <f t="shared" si="16"/>
        <v>0.3159218561892434</v>
      </c>
      <c r="P113" s="137">
        <v>360346292384</v>
      </c>
      <c r="Q113" s="152">
        <f t="shared" si="17"/>
        <v>0.48220168337990832</v>
      </c>
      <c r="R113" s="147">
        <v>0.78700000000000003</v>
      </c>
      <c r="S113" s="147">
        <v>0.42</v>
      </c>
      <c r="T113" s="147">
        <v>-0.111</v>
      </c>
      <c r="U113" s="137">
        <v>177886504926</v>
      </c>
      <c r="V113" s="137">
        <v>163848351756</v>
      </c>
      <c r="W113" s="137">
        <f t="shared" si="18"/>
        <v>14038153170</v>
      </c>
      <c r="X113" s="7">
        <f t="shared" si="19"/>
        <v>0.2971365343108503</v>
      </c>
      <c r="Y113" s="166">
        <f t="shared" si="20"/>
        <v>1.0531334242661906E-12</v>
      </c>
      <c r="Z113" s="7">
        <f t="shared" si="21"/>
        <v>0.12479734441055712</v>
      </c>
      <c r="AA113" s="144">
        <f t="shared" si="22"/>
        <v>-5.3524386855169824E-2</v>
      </c>
      <c r="AB113" s="167">
        <f t="shared" si="23"/>
        <v>7.1272957556440419E-2</v>
      </c>
      <c r="AC113" s="168">
        <f t="shared" si="24"/>
        <v>-8.524452259657557E-2</v>
      </c>
      <c r="AD113"/>
      <c r="AE113"/>
      <c r="AF113"/>
      <c r="AH113"/>
      <c r="AI113"/>
    </row>
    <row r="114" spans="3:35" ht="15.75" thickBot="1" x14ac:dyDescent="0.3">
      <c r="C114" s="11"/>
      <c r="D114" s="12"/>
      <c r="E114" s="13">
        <v>2020</v>
      </c>
      <c r="F114" s="137">
        <v>42520246722</v>
      </c>
      <c r="G114" s="137">
        <v>99975050847</v>
      </c>
      <c r="H114" s="137">
        <f t="shared" si="13"/>
        <v>-57454804125</v>
      </c>
      <c r="I114" s="137">
        <v>790845543826</v>
      </c>
      <c r="J114" s="163">
        <f t="shared" si="14"/>
        <v>-7.2649842404171244E-2</v>
      </c>
      <c r="K114" s="158">
        <f t="shared" si="15"/>
        <v>1.2644694122725153E-12</v>
      </c>
      <c r="L114" s="137">
        <v>1253700810596</v>
      </c>
      <c r="M114" s="137">
        <v>1281116255236</v>
      </c>
      <c r="N114" s="137">
        <f t="shared" si="25"/>
        <v>-27415444640</v>
      </c>
      <c r="O114" s="152">
        <f t="shared" si="16"/>
        <v>-3.4665991171130478E-2</v>
      </c>
      <c r="P114" s="137">
        <v>354930905744</v>
      </c>
      <c r="Q114" s="152">
        <f t="shared" si="17"/>
        <v>0.44879927378346723</v>
      </c>
      <c r="R114" s="147">
        <v>0.78700000000000003</v>
      </c>
      <c r="S114" s="147">
        <v>0.42</v>
      </c>
      <c r="T114" s="147">
        <v>-0.111</v>
      </c>
      <c r="U114" s="137">
        <v>153898836527</v>
      </c>
      <c r="V114" s="137">
        <v>177886504926</v>
      </c>
      <c r="W114" s="137">
        <f t="shared" si="18"/>
        <v>-23987668399</v>
      </c>
      <c r="X114" s="7">
        <f t="shared" si="19"/>
        <v>-4.3343182088589616E-3</v>
      </c>
      <c r="Y114" s="166">
        <f t="shared" si="20"/>
        <v>9.951374274584695E-13</v>
      </c>
      <c r="Z114" s="7">
        <f t="shared" si="21"/>
        <v>-1.8204136477207639E-3</v>
      </c>
      <c r="AA114" s="144">
        <f t="shared" si="22"/>
        <v>-4.9816719389964861E-2</v>
      </c>
      <c r="AB114" s="167">
        <f t="shared" si="23"/>
        <v>-5.1637133036690486E-2</v>
      </c>
      <c r="AC114" s="168">
        <f t="shared" si="24"/>
        <v>-2.1012709367480759E-2</v>
      </c>
      <c r="AD114"/>
      <c r="AE114"/>
      <c r="AF114"/>
      <c r="AH114"/>
      <c r="AI114"/>
    </row>
    <row r="115" spans="3:35" ht="15.75" thickBot="1" x14ac:dyDescent="0.3">
      <c r="C115" s="23"/>
      <c r="D115" s="24"/>
      <c r="E115" s="25">
        <v>2021</v>
      </c>
      <c r="F115" s="145">
        <v>84524160228</v>
      </c>
      <c r="G115" s="145">
        <v>127778774118</v>
      </c>
      <c r="H115" s="145">
        <f t="shared" si="13"/>
        <v>-43254613890</v>
      </c>
      <c r="I115" s="145">
        <v>773863042440</v>
      </c>
      <c r="J115" s="164">
        <f t="shared" si="14"/>
        <v>-5.5894404458982375E-2</v>
      </c>
      <c r="K115" s="159">
        <f t="shared" si="15"/>
        <v>1.2922183192092845E-12</v>
      </c>
      <c r="L115" s="145">
        <v>1356846112540</v>
      </c>
      <c r="M115" s="145">
        <v>1253700810596</v>
      </c>
      <c r="N115" s="145">
        <f t="shared" si="25"/>
        <v>103145301944</v>
      </c>
      <c r="O115" s="153">
        <f t="shared" si="16"/>
        <v>0.13328624871240982</v>
      </c>
      <c r="P115" s="145">
        <v>413018253918</v>
      </c>
      <c r="Q115" s="153">
        <f t="shared" si="17"/>
        <v>0.53370975388067143</v>
      </c>
      <c r="R115" s="147">
        <v>0.78700000000000003</v>
      </c>
      <c r="S115" s="147">
        <v>0.42</v>
      </c>
      <c r="T115" s="147">
        <v>-0.111</v>
      </c>
      <c r="U115" s="145">
        <v>156305738314</v>
      </c>
      <c r="V115" s="145">
        <v>153898836527</v>
      </c>
      <c r="W115" s="145">
        <f t="shared" si="18"/>
        <v>2406901787</v>
      </c>
      <c r="X115" s="7">
        <f t="shared" si="19"/>
        <v>0.13017600613071087</v>
      </c>
      <c r="Y115" s="166">
        <f t="shared" si="20"/>
        <v>1.0169758172177069E-12</v>
      </c>
      <c r="Z115" s="7">
        <f t="shared" si="21"/>
        <v>5.4673922574898566E-2</v>
      </c>
      <c r="AA115" s="144">
        <f t="shared" si="22"/>
        <v>-5.9241782680754529E-2</v>
      </c>
      <c r="AB115" s="167">
        <f t="shared" si="23"/>
        <v>-4.5678601048389847E-3</v>
      </c>
      <c r="AC115" s="168">
        <f t="shared" si="24"/>
        <v>-5.132654435414339E-2</v>
      </c>
      <c r="AD115"/>
      <c r="AE115"/>
      <c r="AF115"/>
      <c r="AH115"/>
      <c r="AI115"/>
    </row>
    <row r="116" spans="3:35" ht="15.75" thickBot="1" x14ac:dyDescent="0.3">
      <c r="C116" s="6">
        <v>29</v>
      </c>
      <c r="D116" s="50" t="s">
        <v>86</v>
      </c>
      <c r="E116" s="7">
        <v>2018</v>
      </c>
      <c r="F116" s="143">
        <v>255088886019</v>
      </c>
      <c r="G116" s="143">
        <v>245006975842</v>
      </c>
      <c r="H116" s="143">
        <f t="shared" si="13"/>
        <v>10081910177</v>
      </c>
      <c r="I116" s="143">
        <v>2342432443196</v>
      </c>
      <c r="J116" s="162">
        <f t="shared" si="14"/>
        <v>4.3040345544584011E-3</v>
      </c>
      <c r="K116" s="157">
        <f t="shared" si="15"/>
        <v>4.2690665547459985E-13</v>
      </c>
      <c r="L116" s="143">
        <v>619688397329</v>
      </c>
      <c r="M116" s="143">
        <v>613459658888</v>
      </c>
      <c r="N116" s="143">
        <f t="shared" si="25"/>
        <v>6228738441</v>
      </c>
      <c r="O116" s="151">
        <f t="shared" si="16"/>
        <v>2.6590898956733834E-3</v>
      </c>
      <c r="P116" s="143">
        <v>1096143561950</v>
      </c>
      <c r="Q116" s="151">
        <f t="shared" si="17"/>
        <v>0.4679509819520894</v>
      </c>
      <c r="R116" s="147">
        <v>-4.1669999999999998</v>
      </c>
      <c r="S116" s="147">
        <v>-3.3119999999999998</v>
      </c>
      <c r="T116" s="148">
        <v>-7.38</v>
      </c>
      <c r="U116" s="143">
        <v>158456254158</v>
      </c>
      <c r="V116" s="143">
        <v>122580584762</v>
      </c>
      <c r="W116" s="143">
        <f t="shared" si="18"/>
        <v>35875669396</v>
      </c>
      <c r="X116" s="7">
        <f t="shared" si="19"/>
        <v>-1.2656472139085434E-2</v>
      </c>
      <c r="Y116" s="166">
        <f t="shared" si="20"/>
        <v>-1.7789200333626575E-12</v>
      </c>
      <c r="Z116" s="7">
        <f t="shared" si="21"/>
        <v>4.1918235724650955E-2</v>
      </c>
      <c r="AA116" s="144">
        <f t="shared" si="22"/>
        <v>-3.4534782468064198</v>
      </c>
      <c r="AB116" s="167">
        <f t="shared" si="23"/>
        <v>-3.4115600110835476</v>
      </c>
      <c r="AC116" s="168">
        <f t="shared" si="24"/>
        <v>3.4158640456380058</v>
      </c>
      <c r="AD116"/>
      <c r="AE116"/>
      <c r="AF116"/>
      <c r="AH116"/>
      <c r="AI116"/>
    </row>
    <row r="117" spans="3:35" ht="15.75" thickBot="1" x14ac:dyDescent="0.3">
      <c r="C117" s="11"/>
      <c r="D117" s="12"/>
      <c r="E117" s="13">
        <v>2019</v>
      </c>
      <c r="F117" s="137">
        <v>482590522840</v>
      </c>
      <c r="G117" s="137">
        <v>499922010752</v>
      </c>
      <c r="H117" s="137">
        <f t="shared" si="13"/>
        <v>-17331487912</v>
      </c>
      <c r="I117" s="137">
        <v>1250806822918</v>
      </c>
      <c r="J117" s="163">
        <f t="shared" si="14"/>
        <v>-1.3856246699684186E-2</v>
      </c>
      <c r="K117" s="158">
        <f t="shared" si="15"/>
        <v>7.9948396641066104E-13</v>
      </c>
      <c r="L117" s="137">
        <v>953032903298</v>
      </c>
      <c r="M117" s="137">
        <v>619688397329</v>
      </c>
      <c r="N117" s="137">
        <f t="shared" si="25"/>
        <v>333344505969</v>
      </c>
      <c r="O117" s="152">
        <f t="shared" si="16"/>
        <v>0.26650358781329841</v>
      </c>
      <c r="P117" s="137">
        <v>1124520287704</v>
      </c>
      <c r="Q117" s="152">
        <f t="shared" si="17"/>
        <v>0.89903593992285169</v>
      </c>
      <c r="R117" s="147">
        <v>-4.1669999999999998</v>
      </c>
      <c r="S117" s="147">
        <v>-3.3119999999999998</v>
      </c>
      <c r="T117" s="148">
        <v>-7.38</v>
      </c>
      <c r="U117" s="137">
        <v>183022151732</v>
      </c>
      <c r="V117" s="137">
        <v>158456254158</v>
      </c>
      <c r="W117" s="137">
        <f t="shared" si="18"/>
        <v>24565897574</v>
      </c>
      <c r="X117" s="7">
        <f t="shared" si="19"/>
        <v>0.24686354658239884</v>
      </c>
      <c r="Y117" s="166">
        <f t="shared" si="20"/>
        <v>-3.3314496880332243E-12</v>
      </c>
      <c r="Z117" s="7">
        <f t="shared" si="21"/>
        <v>-0.81761206628090488</v>
      </c>
      <c r="AA117" s="144">
        <f t="shared" si="22"/>
        <v>-6.6348852366306454</v>
      </c>
      <c r="AB117" s="167">
        <f t="shared" si="23"/>
        <v>-7.4524973029148818</v>
      </c>
      <c r="AC117" s="168">
        <f t="shared" si="24"/>
        <v>7.4386410562151974</v>
      </c>
      <c r="AD117"/>
      <c r="AE117"/>
      <c r="AF117"/>
      <c r="AH117"/>
      <c r="AI117"/>
    </row>
    <row r="118" spans="3:35" ht="15.75" thickBot="1" x14ac:dyDescent="0.3">
      <c r="C118" s="11"/>
      <c r="D118" s="12"/>
      <c r="E118" s="13">
        <v>2020</v>
      </c>
      <c r="F118" s="137">
        <v>628628879549</v>
      </c>
      <c r="G118" s="137">
        <v>926245668352</v>
      </c>
      <c r="H118" s="137">
        <f t="shared" si="13"/>
        <v>-297616788803</v>
      </c>
      <c r="I118" s="137">
        <v>2881563083954</v>
      </c>
      <c r="J118" s="163">
        <f t="shared" si="14"/>
        <v>-0.10328310716509409</v>
      </c>
      <c r="K118" s="158">
        <f t="shared" si="15"/>
        <v>3.4703387393061269E-13</v>
      </c>
      <c r="L118" s="137">
        <v>1070198878572</v>
      </c>
      <c r="M118" s="137">
        <v>953032903298</v>
      </c>
      <c r="N118" s="137">
        <f t="shared" si="25"/>
        <v>117165975274</v>
      </c>
      <c r="O118" s="152">
        <f t="shared" si="16"/>
        <v>4.0660562292194599E-2</v>
      </c>
      <c r="P118" s="137">
        <v>1538988540784</v>
      </c>
      <c r="Q118" s="152">
        <f t="shared" si="17"/>
        <v>0.5340811552430923</v>
      </c>
      <c r="R118" s="147">
        <v>-4.1669999999999998</v>
      </c>
      <c r="S118" s="147">
        <v>-3.3119999999999998</v>
      </c>
      <c r="T118" s="148">
        <v>-7.38</v>
      </c>
      <c r="U118" s="137">
        <v>141282908965</v>
      </c>
      <c r="V118" s="137">
        <v>183022151732</v>
      </c>
      <c r="W118" s="137">
        <f t="shared" si="18"/>
        <v>-41739242767</v>
      </c>
      <c r="X118" s="7">
        <f t="shared" si="19"/>
        <v>5.514549340455692E-2</v>
      </c>
      <c r="Y118" s="166">
        <f t="shared" si="20"/>
        <v>-1.4460901526688629E-12</v>
      </c>
      <c r="Z118" s="7">
        <f t="shared" si="21"/>
        <v>-0.1826418741558925</v>
      </c>
      <c r="AA118" s="144">
        <f t="shared" si="22"/>
        <v>-3.9415189256940213</v>
      </c>
      <c r="AB118" s="167">
        <f t="shared" si="23"/>
        <v>-4.1241607998513601</v>
      </c>
      <c r="AC118" s="168">
        <f t="shared" si="24"/>
        <v>4.0208776926862662</v>
      </c>
      <c r="AD118"/>
      <c r="AE118"/>
      <c r="AF118"/>
      <c r="AH118"/>
      <c r="AI118"/>
    </row>
    <row r="119" spans="3:35" ht="15.75" thickBot="1" x14ac:dyDescent="0.3">
      <c r="C119" s="23"/>
      <c r="D119" s="24"/>
      <c r="E119" s="25">
        <v>2021</v>
      </c>
      <c r="F119" s="145">
        <v>617573766863</v>
      </c>
      <c r="G119" s="145">
        <v>624353076652</v>
      </c>
      <c r="H119" s="145">
        <f t="shared" si="13"/>
        <v>-6779309789</v>
      </c>
      <c r="I119" s="145">
        <v>3448995059882</v>
      </c>
      <c r="J119" s="164">
        <f t="shared" si="14"/>
        <v>-1.9655898809063355E-3</v>
      </c>
      <c r="K119" s="159">
        <f t="shared" si="15"/>
        <v>2.899395280763936E-13</v>
      </c>
      <c r="L119" s="145">
        <v>4241856914012</v>
      </c>
      <c r="M119" s="145">
        <v>3846300254825</v>
      </c>
      <c r="N119" s="145">
        <f t="shared" si="25"/>
        <v>395556659187</v>
      </c>
      <c r="O119" s="153">
        <f t="shared" si="16"/>
        <v>0.11468751109215365</v>
      </c>
      <c r="P119" s="145">
        <v>1552703249576</v>
      </c>
      <c r="Q119" s="153">
        <f t="shared" si="17"/>
        <v>0.45019004742474827</v>
      </c>
      <c r="R119" s="147">
        <v>-4.1669999999999998</v>
      </c>
      <c r="S119" s="147">
        <v>-3.3119999999999998</v>
      </c>
      <c r="T119" s="148">
        <v>-7.38</v>
      </c>
      <c r="U119" s="145">
        <v>180415788122</v>
      </c>
      <c r="V119" s="145">
        <v>141282908965</v>
      </c>
      <c r="W119" s="145">
        <f t="shared" si="18"/>
        <v>39132879157</v>
      </c>
      <c r="X119" s="7">
        <f t="shared" si="19"/>
        <v>0.10334134257710252</v>
      </c>
      <c r="Y119" s="166">
        <f t="shared" si="20"/>
        <v>-1.2081780134943322E-12</v>
      </c>
      <c r="Z119" s="7">
        <f t="shared" si="21"/>
        <v>-0.34226652661536355</v>
      </c>
      <c r="AA119" s="144">
        <f t="shared" si="22"/>
        <v>-3.3224025499946421</v>
      </c>
      <c r="AB119" s="167">
        <f t="shared" si="23"/>
        <v>-3.6646690766112138</v>
      </c>
      <c r="AC119" s="168">
        <f t="shared" si="24"/>
        <v>3.6627034867303077</v>
      </c>
      <c r="AD119"/>
      <c r="AE119"/>
      <c r="AF119"/>
      <c r="AH119"/>
      <c r="AI119"/>
    </row>
    <row r="120" spans="3:35" ht="15.75" thickBot="1" x14ac:dyDescent="0.3">
      <c r="C120" s="6">
        <v>30</v>
      </c>
      <c r="D120" s="50" t="s">
        <v>91</v>
      </c>
      <c r="E120" s="7">
        <v>2018</v>
      </c>
      <c r="F120" s="143">
        <v>540378145887</v>
      </c>
      <c r="G120" s="143">
        <v>389088123975</v>
      </c>
      <c r="H120" s="143">
        <f t="shared" si="13"/>
        <v>151290021912</v>
      </c>
      <c r="I120" s="143">
        <v>7434900309021</v>
      </c>
      <c r="J120" s="162">
        <f t="shared" si="14"/>
        <v>2.0348628175745009E-2</v>
      </c>
      <c r="K120" s="157">
        <f t="shared" si="15"/>
        <v>1.3450079468942824E-13</v>
      </c>
      <c r="L120" s="143">
        <v>3841582210698</v>
      </c>
      <c r="M120" s="143">
        <v>3658175142200</v>
      </c>
      <c r="N120" s="143">
        <f t="shared" si="25"/>
        <v>183407068498</v>
      </c>
      <c r="O120" s="151">
        <f t="shared" si="16"/>
        <v>2.4668396464639399E-2</v>
      </c>
      <c r="P120" s="143">
        <v>2271379683420</v>
      </c>
      <c r="Q120" s="151">
        <f t="shared" si="17"/>
        <v>0.30550237246141193</v>
      </c>
      <c r="R120" s="147">
        <v>4.0350000000000001</v>
      </c>
      <c r="S120" s="147">
        <v>-0.29299999999999998</v>
      </c>
      <c r="T120" s="147">
        <v>-4.2720000000000002</v>
      </c>
      <c r="U120" s="143">
        <v>1171801034437</v>
      </c>
      <c r="V120" s="143">
        <v>1113293220788</v>
      </c>
      <c r="W120" s="143">
        <f t="shared" si="18"/>
        <v>58507813649</v>
      </c>
      <c r="X120" s="7">
        <f t="shared" si="19"/>
        <v>1.6799049033307922E-2</v>
      </c>
      <c r="Y120" s="166">
        <f t="shared" si="20"/>
        <v>5.4271070657184295E-13</v>
      </c>
      <c r="Z120" s="7">
        <f t="shared" si="21"/>
        <v>-4.9221213667592209E-3</v>
      </c>
      <c r="AA120" s="144">
        <f t="shared" si="22"/>
        <v>-1.3051061351551518</v>
      </c>
      <c r="AB120" s="167">
        <f t="shared" si="23"/>
        <v>-1.3100282565213683</v>
      </c>
      <c r="AC120" s="168">
        <f t="shared" si="24"/>
        <v>1.3303768846971133</v>
      </c>
      <c r="AD120"/>
      <c r="AE120"/>
      <c r="AF120"/>
      <c r="AH120"/>
      <c r="AI120"/>
    </row>
    <row r="121" spans="3:35" ht="15.75" thickBot="1" x14ac:dyDescent="0.3">
      <c r="C121" s="11"/>
      <c r="D121" s="12"/>
      <c r="E121" s="13">
        <v>2019</v>
      </c>
      <c r="F121" s="137">
        <v>595154912874</v>
      </c>
      <c r="G121" s="137">
        <v>889775270261</v>
      </c>
      <c r="H121" s="137">
        <f t="shared" si="13"/>
        <v>-294620357387</v>
      </c>
      <c r="I121" s="137">
        <v>7869975060326</v>
      </c>
      <c r="J121" s="163">
        <f t="shared" si="14"/>
        <v>-3.7435996318747659E-2</v>
      </c>
      <c r="K121" s="158">
        <f t="shared" si="15"/>
        <v>1.2706520571344437E-13</v>
      </c>
      <c r="L121" s="137">
        <v>4241529318712</v>
      </c>
      <c r="M121" s="137">
        <v>3841582210698</v>
      </c>
      <c r="N121" s="137">
        <f t="shared" si="25"/>
        <v>399947108014</v>
      </c>
      <c r="O121" s="152">
        <f t="shared" si="16"/>
        <v>5.0819361554296068E-2</v>
      </c>
      <c r="P121" s="137">
        <v>2370214050251</v>
      </c>
      <c r="Q121" s="152">
        <f t="shared" si="17"/>
        <v>0.30117173588003948</v>
      </c>
      <c r="R121" s="147">
        <v>4.0350000000000001</v>
      </c>
      <c r="S121" s="147">
        <v>-0.29299999999999998</v>
      </c>
      <c r="T121" s="147">
        <v>-4.2720000000000002</v>
      </c>
      <c r="U121" s="137">
        <v>1149590796666</v>
      </c>
      <c r="V121" s="137">
        <v>1171801034437</v>
      </c>
      <c r="W121" s="137">
        <f t="shared" si="18"/>
        <v>-22210237771</v>
      </c>
      <c r="X121" s="7">
        <f t="shared" si="19"/>
        <v>5.3641509985612693E-2</v>
      </c>
      <c r="Y121" s="166">
        <f t="shared" si="20"/>
        <v>5.1270810505374806E-13</v>
      </c>
      <c r="Z121" s="7">
        <f t="shared" si="21"/>
        <v>-1.5716962425784516E-2</v>
      </c>
      <c r="AA121" s="144">
        <f t="shared" si="22"/>
        <v>-1.2866056556795287</v>
      </c>
      <c r="AB121" s="167">
        <f t="shared" si="23"/>
        <v>-1.3023226181048004</v>
      </c>
      <c r="AC121" s="168">
        <f t="shared" si="24"/>
        <v>1.2648866217860528</v>
      </c>
      <c r="AD121"/>
      <c r="AE121"/>
      <c r="AF121"/>
      <c r="AH121"/>
      <c r="AI121"/>
    </row>
    <row r="122" spans="3:35" ht="15.75" thickBot="1" x14ac:dyDescent="0.3">
      <c r="C122" s="11"/>
      <c r="D122" s="12"/>
      <c r="E122" s="13">
        <v>2020</v>
      </c>
      <c r="F122" s="137">
        <v>834369751682</v>
      </c>
      <c r="G122" s="137">
        <v>982698939026</v>
      </c>
      <c r="H122" s="137">
        <f t="shared" si="13"/>
        <v>-148329187344</v>
      </c>
      <c r="I122" s="137">
        <v>8372769580743</v>
      </c>
      <c r="J122" s="163">
        <f t="shared" si="14"/>
        <v>-1.7715665755946585E-2</v>
      </c>
      <c r="K122" s="158">
        <f t="shared" si="15"/>
        <v>1.1943479279543962E-13</v>
      </c>
      <c r="L122" s="137">
        <v>3912789079505</v>
      </c>
      <c r="M122" s="137">
        <v>4241529318712</v>
      </c>
      <c r="N122" s="137">
        <f t="shared" si="25"/>
        <v>-328740239207</v>
      </c>
      <c r="O122" s="152">
        <f t="shared" si="16"/>
        <v>-3.9263022353211295E-2</v>
      </c>
      <c r="P122" s="137">
        <v>2418932619330</v>
      </c>
      <c r="Q122" s="152">
        <f t="shared" si="17"/>
        <v>0.28890471617580854</v>
      </c>
      <c r="R122" s="147">
        <v>4.0350000000000001</v>
      </c>
      <c r="S122" s="147">
        <v>-0.29299999999999998</v>
      </c>
      <c r="T122" s="147">
        <v>-4.2720000000000002</v>
      </c>
      <c r="U122" s="137">
        <v>1208945002131</v>
      </c>
      <c r="V122" s="137">
        <v>1149590796666</v>
      </c>
      <c r="W122" s="137">
        <f t="shared" si="18"/>
        <v>59354205465</v>
      </c>
      <c r="X122" s="7">
        <f t="shared" si="19"/>
        <v>-4.6351979584461522E-2</v>
      </c>
      <c r="Y122" s="166">
        <f t="shared" si="20"/>
        <v>4.8191938892959891E-13</v>
      </c>
      <c r="Z122" s="7">
        <f t="shared" si="21"/>
        <v>1.3581130018247225E-2</v>
      </c>
      <c r="AA122" s="144">
        <f t="shared" si="22"/>
        <v>-1.2342009475030542</v>
      </c>
      <c r="AB122" s="167">
        <f t="shared" si="23"/>
        <v>-1.220619817484325</v>
      </c>
      <c r="AC122" s="168">
        <f t="shared" si="24"/>
        <v>1.2029041517283785</v>
      </c>
      <c r="AD122"/>
      <c r="AE122"/>
      <c r="AF122"/>
      <c r="AH122"/>
      <c r="AI122"/>
    </row>
    <row r="123" spans="3:35" ht="15.75" thickBot="1" x14ac:dyDescent="0.3">
      <c r="C123" s="23"/>
      <c r="D123" s="24"/>
      <c r="E123" s="25">
        <v>2021</v>
      </c>
      <c r="F123" s="145">
        <v>877817637643</v>
      </c>
      <c r="G123" s="145">
        <v>689652508330</v>
      </c>
      <c r="H123" s="145">
        <f t="shared" si="13"/>
        <v>188165129313</v>
      </c>
      <c r="I123" s="145">
        <v>9104657533366</v>
      </c>
      <c r="J123" s="164">
        <f t="shared" si="14"/>
        <v>2.0666909065324854E-2</v>
      </c>
      <c r="K123" s="159">
        <f t="shared" si="15"/>
        <v>1.0983389505154722E-13</v>
      </c>
      <c r="L123" s="145">
        <v>4241529318712</v>
      </c>
      <c r="M123" s="145">
        <v>3912789079505</v>
      </c>
      <c r="N123" s="145">
        <f t="shared" si="25"/>
        <v>328740239207</v>
      </c>
      <c r="O123" s="153">
        <f t="shared" si="16"/>
        <v>3.6106820932282166E-2</v>
      </c>
      <c r="P123" s="145">
        <v>2418932619330</v>
      </c>
      <c r="Q123" s="153">
        <f t="shared" si="17"/>
        <v>0.26568079144825546</v>
      </c>
      <c r="R123" s="147">
        <v>4.0350000000000001</v>
      </c>
      <c r="S123" s="147">
        <v>-0.29299999999999998</v>
      </c>
      <c r="T123" s="147">
        <v>-4.2720000000000002</v>
      </c>
      <c r="U123" s="145">
        <v>1120523082676</v>
      </c>
      <c r="V123" s="145">
        <v>1208945002131</v>
      </c>
      <c r="W123" s="145">
        <f t="shared" si="18"/>
        <v>-88421919455</v>
      </c>
      <c r="X123" s="7">
        <f t="shared" si="19"/>
        <v>4.5818544753958995E-2</v>
      </c>
      <c r="Y123" s="166">
        <f t="shared" si="20"/>
        <v>4.4317976653299304E-13</v>
      </c>
      <c r="Z123" s="7">
        <f t="shared" si="21"/>
        <v>-1.3424833612909986E-2</v>
      </c>
      <c r="AA123" s="144">
        <f t="shared" si="22"/>
        <v>-1.1349883410669475</v>
      </c>
      <c r="AB123" s="167">
        <f t="shared" si="23"/>
        <v>-1.1484131746794142</v>
      </c>
      <c r="AC123" s="168">
        <f t="shared" si="24"/>
        <v>1.169080083744739</v>
      </c>
      <c r="AD123"/>
      <c r="AE123"/>
      <c r="AF123"/>
      <c r="AH123"/>
      <c r="AI123"/>
    </row>
    <row r="124" spans="3:35" ht="15.75" thickBot="1" x14ac:dyDescent="0.3">
      <c r="C124" s="6">
        <v>31</v>
      </c>
      <c r="D124" s="50" t="s">
        <v>92</v>
      </c>
      <c r="E124" s="7">
        <v>2018</v>
      </c>
      <c r="F124" s="143">
        <v>701607000000</v>
      </c>
      <c r="G124" s="143">
        <v>575823000000</v>
      </c>
      <c r="H124" s="143">
        <f t="shared" si="13"/>
        <v>125784000000</v>
      </c>
      <c r="I124" s="143">
        <v>5175896000000</v>
      </c>
      <c r="J124" s="162">
        <f t="shared" si="14"/>
        <v>2.4301879326787092E-2</v>
      </c>
      <c r="K124" s="157">
        <f t="shared" si="15"/>
        <v>1.9320326374409377E-13</v>
      </c>
      <c r="L124" s="143">
        <v>1956276000000</v>
      </c>
      <c r="M124" s="143">
        <v>1835623000000</v>
      </c>
      <c r="N124" s="143">
        <f t="shared" si="25"/>
        <v>120653000000</v>
      </c>
      <c r="O124" s="151">
        <f t="shared" si="16"/>
        <v>2.3310553380516148E-2</v>
      </c>
      <c r="P124" s="143">
        <v>1453135000000</v>
      </c>
      <c r="Q124" s="151">
        <f t="shared" si="17"/>
        <v>0.28075042466077371</v>
      </c>
      <c r="R124" s="147">
        <v>-13.948</v>
      </c>
      <c r="S124" s="147">
        <v>-2.57</v>
      </c>
      <c r="T124" s="147">
        <v>10.928000000000001</v>
      </c>
      <c r="U124" s="143">
        <v>530498000000</v>
      </c>
      <c r="V124" s="143">
        <v>504629000000</v>
      </c>
      <c r="W124" s="143">
        <f t="shared" si="18"/>
        <v>25869000000</v>
      </c>
      <c r="X124" s="7">
        <f t="shared" si="19"/>
        <v>1.8312578150720186E-2</v>
      </c>
      <c r="Y124" s="166">
        <f t="shared" si="20"/>
        <v>-2.6947991227026198E-12</v>
      </c>
      <c r="Z124" s="7">
        <f t="shared" si="21"/>
        <v>-4.7063325847350873E-2</v>
      </c>
      <c r="AA124" s="144">
        <f t="shared" si="22"/>
        <v>3.0680406406929355</v>
      </c>
      <c r="AB124" s="167">
        <f t="shared" si="23"/>
        <v>3.0209773148428898</v>
      </c>
      <c r="AC124" s="168">
        <f t="shared" si="24"/>
        <v>-2.9966754355161025</v>
      </c>
      <c r="AD124"/>
      <c r="AE124"/>
      <c r="AF124"/>
      <c r="AH124"/>
      <c r="AI124"/>
    </row>
    <row r="125" spans="3:35" ht="15.75" thickBot="1" x14ac:dyDescent="0.3">
      <c r="C125" s="11"/>
      <c r="D125" s="12"/>
      <c r="E125" s="13">
        <v>2019</v>
      </c>
      <c r="F125" s="137">
        <v>1035865000000</v>
      </c>
      <c r="G125" s="137">
        <v>1096817000000</v>
      </c>
      <c r="H125" s="137">
        <f t="shared" si="13"/>
        <v>-60952000000</v>
      </c>
      <c r="I125" s="137">
        <v>5555871000000</v>
      </c>
      <c r="J125" s="163">
        <f t="shared" si="14"/>
        <v>-1.0970737081548511E-2</v>
      </c>
      <c r="K125" s="158">
        <f t="shared" si="15"/>
        <v>1.7998978018028136E-13</v>
      </c>
      <c r="L125" s="137">
        <v>2349718000000</v>
      </c>
      <c r="M125" s="137">
        <v>1956276000000</v>
      </c>
      <c r="N125" s="137">
        <f t="shared" si="25"/>
        <v>393442000000</v>
      </c>
      <c r="O125" s="152">
        <f t="shared" si="16"/>
        <v>7.0815539093690261E-2</v>
      </c>
      <c r="P125" s="137">
        <v>1556666000000</v>
      </c>
      <c r="Q125" s="152">
        <f t="shared" si="17"/>
        <v>0.28018397115411786</v>
      </c>
      <c r="R125" s="147">
        <v>-13.948</v>
      </c>
      <c r="S125" s="147">
        <v>-2.57</v>
      </c>
      <c r="T125" s="147">
        <v>10.928000000000001</v>
      </c>
      <c r="U125" s="137">
        <v>613245000000</v>
      </c>
      <c r="V125" s="137">
        <v>530498000000</v>
      </c>
      <c r="W125" s="137">
        <f t="shared" si="18"/>
        <v>82747000000</v>
      </c>
      <c r="X125" s="7">
        <f t="shared" si="19"/>
        <v>5.5921924753112522E-2</v>
      </c>
      <c r="Y125" s="166">
        <f t="shared" si="20"/>
        <v>-2.5104974539545643E-12</v>
      </c>
      <c r="Z125" s="7">
        <f t="shared" si="21"/>
        <v>-0.14371934661549918</v>
      </c>
      <c r="AA125" s="144">
        <f t="shared" si="22"/>
        <v>3.0618504367722004</v>
      </c>
      <c r="AB125" s="167">
        <f t="shared" si="23"/>
        <v>2.9181310901541906</v>
      </c>
      <c r="AC125" s="168">
        <f t="shared" si="24"/>
        <v>-2.9291018272357392</v>
      </c>
      <c r="AD125"/>
      <c r="AE125"/>
      <c r="AF125"/>
      <c r="AH125"/>
      <c r="AI125"/>
    </row>
    <row r="126" spans="3:35" ht="15.75" thickBot="1" x14ac:dyDescent="0.3">
      <c r="C126" s="11"/>
      <c r="D126" s="12"/>
      <c r="E126" s="13">
        <v>2020</v>
      </c>
      <c r="F126" s="137">
        <v>1109666000000</v>
      </c>
      <c r="G126" s="137">
        <v>1217063000000</v>
      </c>
      <c r="H126" s="137">
        <f t="shared" si="13"/>
        <v>-107397000000</v>
      </c>
      <c r="I126" s="137">
        <v>953283000000</v>
      </c>
      <c r="J126" s="163">
        <f t="shared" si="14"/>
        <v>-0.11266014394466281</v>
      </c>
      <c r="K126" s="158">
        <f t="shared" si="15"/>
        <v>1.049006433556457E-12</v>
      </c>
      <c r="L126" s="137">
        <v>2228527000000</v>
      </c>
      <c r="M126" s="137">
        <v>2342006000000</v>
      </c>
      <c r="N126" s="137">
        <f t="shared" si="25"/>
        <v>-113479000000</v>
      </c>
      <c r="O126" s="152">
        <f t="shared" si="16"/>
        <v>-0.11904020107355319</v>
      </c>
      <c r="P126" s="137">
        <v>1715401000000</v>
      </c>
      <c r="Q126" s="152">
        <f t="shared" si="17"/>
        <v>1.7994666851291798</v>
      </c>
      <c r="R126" s="147">
        <v>-13.948</v>
      </c>
      <c r="S126" s="147">
        <v>-2.57</v>
      </c>
      <c r="T126" s="147">
        <v>10.928000000000001</v>
      </c>
      <c r="U126" s="137">
        <v>563444000000</v>
      </c>
      <c r="V126" s="137">
        <v>613245000000</v>
      </c>
      <c r="W126" s="137">
        <f t="shared" si="18"/>
        <v>-49801000000</v>
      </c>
      <c r="X126" s="7">
        <f t="shared" si="19"/>
        <v>-6.6798631676008066E-2</v>
      </c>
      <c r="Y126" s="166">
        <f t="shared" si="20"/>
        <v>-1.4631541735245462E-11</v>
      </c>
      <c r="Z126" s="7">
        <f t="shared" si="21"/>
        <v>0.17167248340734073</v>
      </c>
      <c r="AA126" s="144">
        <f t="shared" si="22"/>
        <v>19.664571935091679</v>
      </c>
      <c r="AB126" s="167">
        <f t="shared" si="23"/>
        <v>19.836244418484387</v>
      </c>
      <c r="AC126" s="168">
        <f t="shared" si="24"/>
        <v>-19.94890456242905</v>
      </c>
      <c r="AD126"/>
      <c r="AE126"/>
      <c r="AF126"/>
      <c r="AH126"/>
      <c r="AI126"/>
    </row>
    <row r="127" spans="3:35" ht="15.75" thickBot="1" x14ac:dyDescent="0.3">
      <c r="C127" s="23"/>
      <c r="D127" s="24"/>
      <c r="E127" s="25">
        <v>2021</v>
      </c>
      <c r="F127" s="145">
        <v>1276793000000</v>
      </c>
      <c r="G127" s="145">
        <v>1414447000000</v>
      </c>
      <c r="H127" s="145">
        <f t="shared" si="13"/>
        <v>-137654000000</v>
      </c>
      <c r="I127" s="145">
        <v>3972379000000</v>
      </c>
      <c r="J127" s="164">
        <f t="shared" si="14"/>
        <v>-3.4652786151573148E-2</v>
      </c>
      <c r="K127" s="159">
        <f t="shared" si="15"/>
        <v>2.5173831600660459E-13</v>
      </c>
      <c r="L127" s="145">
        <v>6616642000000</v>
      </c>
      <c r="M127" s="145">
        <v>5967362000000</v>
      </c>
      <c r="N127" s="145">
        <f t="shared" si="25"/>
        <v>649280000000</v>
      </c>
      <c r="O127" s="153">
        <f t="shared" si="16"/>
        <v>0.16344865381676824</v>
      </c>
      <c r="P127" s="145">
        <v>2165353000000</v>
      </c>
      <c r="Q127" s="153">
        <f t="shared" si="17"/>
        <v>0.5451023177798493</v>
      </c>
      <c r="R127" s="147">
        <v>-13.948</v>
      </c>
      <c r="S127" s="147">
        <v>-2.57</v>
      </c>
      <c r="T127" s="147">
        <v>10.928000000000001</v>
      </c>
      <c r="U127" s="145">
        <v>626006000000</v>
      </c>
      <c r="V127" s="145">
        <v>563444000000</v>
      </c>
      <c r="W127" s="145">
        <f t="shared" si="18"/>
        <v>62562000000</v>
      </c>
      <c r="X127" s="7">
        <f t="shared" si="19"/>
        <v>0.14769940129076303</v>
      </c>
      <c r="Y127" s="166">
        <f t="shared" si="20"/>
        <v>-3.5112460316601208E-12</v>
      </c>
      <c r="Z127" s="7">
        <f t="shared" si="21"/>
        <v>-0.37958746131726095</v>
      </c>
      <c r="AA127" s="144">
        <f t="shared" si="22"/>
        <v>5.956878128698194</v>
      </c>
      <c r="AB127" s="167">
        <f t="shared" si="23"/>
        <v>5.5772906673774214</v>
      </c>
      <c r="AC127" s="168">
        <f t="shared" si="24"/>
        <v>-5.6119434535289949</v>
      </c>
      <c r="AD127"/>
      <c r="AE127"/>
      <c r="AF127"/>
      <c r="AH127"/>
      <c r="AI127"/>
    </row>
    <row r="128" spans="3:35" ht="15.75" thickBot="1" x14ac:dyDescent="0.3">
      <c r="C128" s="6">
        <v>32</v>
      </c>
      <c r="D128" s="50" t="s">
        <v>93</v>
      </c>
      <c r="E128" s="7">
        <v>2018</v>
      </c>
      <c r="F128" s="143">
        <v>9109445000000</v>
      </c>
      <c r="G128" s="143">
        <v>7914537000000</v>
      </c>
      <c r="H128" s="143">
        <f t="shared" si="13"/>
        <v>1194908000000</v>
      </c>
      <c r="I128" s="143">
        <v>18906413000000</v>
      </c>
      <c r="J128" s="162">
        <f t="shared" si="14"/>
        <v>6.3201200566178256E-2</v>
      </c>
      <c r="K128" s="157">
        <f t="shared" si="15"/>
        <v>5.2892105974835099E-14</v>
      </c>
      <c r="L128" s="143">
        <v>21092273000000</v>
      </c>
      <c r="M128" s="143">
        <v>21219734000000</v>
      </c>
      <c r="N128" s="143">
        <f t="shared" si="25"/>
        <v>-127461000000</v>
      </c>
      <c r="O128" s="151">
        <f t="shared" si="16"/>
        <v>-6.7416807196584569E-3</v>
      </c>
      <c r="P128" s="143">
        <v>10627387000000</v>
      </c>
      <c r="Q128" s="151">
        <f t="shared" si="17"/>
        <v>0.56210487943958487</v>
      </c>
      <c r="R128" s="147">
        <v>2.14</v>
      </c>
      <c r="S128" s="147">
        <v>0.77</v>
      </c>
      <c r="T128" s="147">
        <v>-1.4359999999999999</v>
      </c>
      <c r="U128" s="143">
        <v>4485405000000</v>
      </c>
      <c r="V128" s="143">
        <v>4346917000000</v>
      </c>
      <c r="W128" s="143">
        <f t="shared" si="18"/>
        <v>138488000000</v>
      </c>
      <c r="X128" s="7">
        <f t="shared" si="19"/>
        <v>-1.4066602691901419E-2</v>
      </c>
      <c r="Y128" s="166">
        <f t="shared" si="20"/>
        <v>1.1318910678614711E-13</v>
      </c>
      <c r="Z128" s="7">
        <f t="shared" si="21"/>
        <v>-1.0831284072764093E-2</v>
      </c>
      <c r="AA128" s="144">
        <f t="shared" si="22"/>
        <v>-0.80718260687524379</v>
      </c>
      <c r="AB128" s="167">
        <f t="shared" si="23"/>
        <v>-0.81801389094789467</v>
      </c>
      <c r="AC128" s="168">
        <f t="shared" si="24"/>
        <v>0.88121509151407296</v>
      </c>
      <c r="AD128"/>
      <c r="AE128"/>
      <c r="AF128"/>
      <c r="AH128"/>
      <c r="AI128"/>
    </row>
    <row r="129" spans="3:35" ht="15.75" thickBot="1" x14ac:dyDescent="0.3">
      <c r="C129" s="11"/>
      <c r="D129" s="12"/>
      <c r="E129" s="13">
        <v>2019</v>
      </c>
      <c r="F129" s="137">
        <v>7392837000000</v>
      </c>
      <c r="G129" s="137">
        <v>8669069000000</v>
      </c>
      <c r="H129" s="137">
        <f t="shared" ref="H129:H139" si="26">(F129-G129)</f>
        <v>-1276232000000</v>
      </c>
      <c r="I129" s="137">
        <v>20326869000000</v>
      </c>
      <c r="J129" s="163">
        <f t="shared" ref="J129:J139" si="27">(H129/I129)</f>
        <v>-6.2785468829459179E-2</v>
      </c>
      <c r="K129" s="158">
        <f t="shared" si="15"/>
        <v>4.919596815426911E-14</v>
      </c>
      <c r="L129" s="137">
        <v>22028693000000</v>
      </c>
      <c r="M129" s="137">
        <v>21104827000000</v>
      </c>
      <c r="N129" s="137">
        <f t="shared" si="25"/>
        <v>923866000000</v>
      </c>
      <c r="O129" s="152">
        <f t="shared" si="16"/>
        <v>4.5450482314811989E-2</v>
      </c>
      <c r="P129" s="137">
        <v>10715376000000</v>
      </c>
      <c r="Q129" s="152">
        <f t="shared" si="17"/>
        <v>0.52715329645701947</v>
      </c>
      <c r="R129" s="147">
        <v>2.14</v>
      </c>
      <c r="S129" s="147">
        <v>0.77</v>
      </c>
      <c r="T129" s="147">
        <v>-1.4359999999999999</v>
      </c>
      <c r="U129" s="137">
        <v>4896714000000</v>
      </c>
      <c r="V129" s="137">
        <v>4485405000000</v>
      </c>
      <c r="W129" s="137">
        <f t="shared" si="18"/>
        <v>411309000000</v>
      </c>
      <c r="X129" s="7">
        <f t="shared" si="19"/>
        <v>2.5215737849247712E-2</v>
      </c>
      <c r="Y129" s="166">
        <f t="shared" si="20"/>
        <v>1.052793718501359E-13</v>
      </c>
      <c r="Z129" s="7">
        <f t="shared" si="21"/>
        <v>1.9416118143920739E-2</v>
      </c>
      <c r="AA129" s="144">
        <f t="shared" si="22"/>
        <v>-0.75699213371227991</v>
      </c>
      <c r="AB129" s="167">
        <f t="shared" si="23"/>
        <v>-0.73757601556825392</v>
      </c>
      <c r="AC129" s="168">
        <f t="shared" si="24"/>
        <v>0.67479054673879468</v>
      </c>
      <c r="AD129"/>
      <c r="AE129"/>
      <c r="AF129"/>
      <c r="AH129"/>
      <c r="AI129"/>
    </row>
    <row r="130" spans="3:35" ht="15.75" thickBot="1" x14ac:dyDescent="0.3">
      <c r="C130" s="11"/>
      <c r="D130" s="12"/>
      <c r="E130" s="13">
        <v>2020</v>
      </c>
      <c r="F130" s="137">
        <v>7163536000000</v>
      </c>
      <c r="G130" s="137">
        <v>8363993000000</v>
      </c>
      <c r="H130" s="137">
        <f t="shared" si="26"/>
        <v>-1200457000000</v>
      </c>
      <c r="I130" s="137">
        <v>20649371000000</v>
      </c>
      <c r="J130" s="163">
        <f t="shared" si="27"/>
        <v>-5.8135281699379607E-2</v>
      </c>
      <c r="K130" s="158">
        <f t="shared" si="15"/>
        <v>4.842762522887501E-14</v>
      </c>
      <c r="L130" s="137">
        <v>22456990000000</v>
      </c>
      <c r="M130" s="137">
        <v>22028693000000</v>
      </c>
      <c r="N130" s="137">
        <f t="shared" si="25"/>
        <v>428297000000</v>
      </c>
      <c r="O130" s="152">
        <f t="shared" si="16"/>
        <v>2.0741406602651481E-2</v>
      </c>
      <c r="P130" s="137">
        <v>10419902000000</v>
      </c>
      <c r="Q130" s="152">
        <f t="shared" si="17"/>
        <v>0.50461110897760519</v>
      </c>
      <c r="R130" s="147">
        <v>2.14</v>
      </c>
      <c r="S130" s="147">
        <v>0.77</v>
      </c>
      <c r="T130" s="147">
        <v>-1.4359999999999999</v>
      </c>
      <c r="U130" s="137">
        <v>4978160000000</v>
      </c>
      <c r="V130" s="137">
        <v>4896714000000</v>
      </c>
      <c r="W130" s="137">
        <f t="shared" si="18"/>
        <v>81446000000</v>
      </c>
      <c r="X130" s="7">
        <f t="shared" si="19"/>
        <v>1.6797170238260526E-2</v>
      </c>
      <c r="Y130" s="166">
        <f t="shared" si="20"/>
        <v>1.0363511798979253E-13</v>
      </c>
      <c r="Z130" s="7">
        <f t="shared" si="21"/>
        <v>1.2933821083460605E-2</v>
      </c>
      <c r="AA130" s="144">
        <f t="shared" si="22"/>
        <v>-0.72462155249184101</v>
      </c>
      <c r="AB130" s="167">
        <f t="shared" si="23"/>
        <v>-0.71168773140827679</v>
      </c>
      <c r="AC130" s="168">
        <f t="shared" si="24"/>
        <v>0.65355244970889714</v>
      </c>
      <c r="AD130"/>
      <c r="AE130"/>
      <c r="AF130"/>
      <c r="AH130"/>
      <c r="AI130"/>
    </row>
    <row r="131" spans="3:35" ht="15.75" thickBot="1" x14ac:dyDescent="0.3">
      <c r="C131" s="23"/>
      <c r="D131" s="24"/>
      <c r="E131" s="25">
        <v>2021</v>
      </c>
      <c r="F131" s="145">
        <v>5758148000000</v>
      </c>
      <c r="G131" s="145">
        <v>7902091000000</v>
      </c>
      <c r="H131" s="145">
        <f t="shared" si="26"/>
        <v>-2143943000000</v>
      </c>
      <c r="I131" s="145">
        <v>20534632000000</v>
      </c>
      <c r="J131" s="164">
        <f t="shared" si="27"/>
        <v>-0.1044062050880678</v>
      </c>
      <c r="K131" s="159">
        <f t="shared" si="15"/>
        <v>4.8698218697077213E-14</v>
      </c>
      <c r="L131" s="145">
        <v>39545959000000</v>
      </c>
      <c r="M131" s="145">
        <v>42972474000000</v>
      </c>
      <c r="N131" s="145">
        <f t="shared" si="25"/>
        <v>-3426515000000</v>
      </c>
      <c r="O131" s="153">
        <f t="shared" si="16"/>
        <v>-0.16686517683881552</v>
      </c>
      <c r="P131" s="145">
        <v>10102086000000</v>
      </c>
      <c r="Q131" s="153">
        <f t="shared" si="17"/>
        <v>0.49195359332468191</v>
      </c>
      <c r="R131" s="147">
        <v>2.14</v>
      </c>
      <c r="S131" s="147">
        <v>0.77</v>
      </c>
      <c r="T131" s="147">
        <v>-1.4359999999999999</v>
      </c>
      <c r="U131" s="145">
        <v>4136690000000</v>
      </c>
      <c r="V131" s="145">
        <v>4978160000000</v>
      </c>
      <c r="W131" s="145">
        <f t="shared" si="18"/>
        <v>-841470000000</v>
      </c>
      <c r="X131" s="7">
        <f t="shared" si="19"/>
        <v>-0.12588708675178595</v>
      </c>
      <c r="Y131" s="166">
        <f t="shared" si="20"/>
        <v>1.0421418801174524E-13</v>
      </c>
      <c r="Z131" s="7">
        <f t="shared" si="21"/>
        <v>-9.6933056798875178E-2</v>
      </c>
      <c r="AA131" s="144">
        <f t="shared" si="22"/>
        <v>-0.70644536001424318</v>
      </c>
      <c r="AB131" s="167">
        <f t="shared" si="23"/>
        <v>-0.80337841681301414</v>
      </c>
      <c r="AC131" s="168">
        <f t="shared" si="24"/>
        <v>0.69897221172494639</v>
      </c>
      <c r="AD131"/>
      <c r="AE131"/>
      <c r="AF131"/>
      <c r="AH131"/>
      <c r="AI131"/>
    </row>
    <row r="132" spans="3:35" ht="15.75" thickBot="1" x14ac:dyDescent="0.3">
      <c r="C132" s="6">
        <v>33</v>
      </c>
      <c r="D132" s="50" t="s">
        <v>95</v>
      </c>
      <c r="E132" s="7">
        <v>2018</v>
      </c>
      <c r="F132" s="143">
        <v>51142850919</v>
      </c>
      <c r="G132" s="143">
        <v>140978069476</v>
      </c>
      <c r="H132" s="143">
        <f t="shared" si="26"/>
        <v>-89835218557</v>
      </c>
      <c r="I132" s="143">
        <v>1225712093041</v>
      </c>
      <c r="J132" s="162">
        <f t="shared" si="27"/>
        <v>-7.3292267463983499E-2</v>
      </c>
      <c r="K132" s="157">
        <f t="shared" si="15"/>
        <v>8.1585227532429186E-13</v>
      </c>
      <c r="L132" s="143">
        <v>441532566004</v>
      </c>
      <c r="M132" s="143">
        <v>432792357003</v>
      </c>
      <c r="N132" s="143">
        <f t="shared" si="25"/>
        <v>8740209001</v>
      </c>
      <c r="O132" s="151">
        <f t="shared" si="16"/>
        <v>7.1307194002757065E-3</v>
      </c>
      <c r="P132" s="143">
        <v>319990859164</v>
      </c>
      <c r="Q132" s="151">
        <f t="shared" si="17"/>
        <v>0.26106527053192441</v>
      </c>
      <c r="R132" s="147">
        <v>4.2670000000000003</v>
      </c>
      <c r="S132" s="147">
        <v>1.127</v>
      </c>
      <c r="T132" s="147">
        <v>-3.976</v>
      </c>
      <c r="U132" s="143">
        <v>61016793283</v>
      </c>
      <c r="V132" s="143">
        <v>57168038260</v>
      </c>
      <c r="W132" s="143">
        <f t="shared" si="18"/>
        <v>3848755023</v>
      </c>
      <c r="X132" s="7">
        <f t="shared" si="19"/>
        <v>3.9907038575953584E-3</v>
      </c>
      <c r="Y132" s="166">
        <f t="shared" si="20"/>
        <v>3.4812416588087537E-12</v>
      </c>
      <c r="Z132" s="7">
        <f t="shared" si="21"/>
        <v>4.4975232475099689E-3</v>
      </c>
      <c r="AA132" s="144">
        <f t="shared" si="22"/>
        <v>-1.0379955156349314</v>
      </c>
      <c r="AB132" s="167">
        <f t="shared" si="23"/>
        <v>-1.0334979923839402</v>
      </c>
      <c r="AC132" s="168">
        <f t="shared" si="24"/>
        <v>0.9602057249199567</v>
      </c>
      <c r="AD132"/>
      <c r="AE132"/>
      <c r="AF132"/>
      <c r="AH132"/>
      <c r="AI132"/>
    </row>
    <row r="133" spans="3:35" ht="15.75" thickBot="1" x14ac:dyDescent="0.3">
      <c r="C133" s="11"/>
      <c r="D133" s="12"/>
      <c r="E133" s="13">
        <v>2019</v>
      </c>
      <c r="F133" s="137">
        <v>27328091481</v>
      </c>
      <c r="G133" s="137">
        <v>199249244086</v>
      </c>
      <c r="H133" s="137">
        <f t="shared" si="26"/>
        <v>-171921152605</v>
      </c>
      <c r="I133" s="137">
        <v>1255573914558</v>
      </c>
      <c r="J133" s="163">
        <f t="shared" si="27"/>
        <v>-0.13692634946587071</v>
      </c>
      <c r="K133" s="158">
        <f t="shared" ref="K133:K139" si="28">1/I133</f>
        <v>7.9644853115002016E-13</v>
      </c>
      <c r="L133" s="137">
        <v>431533366187</v>
      </c>
      <c r="M133" s="137">
        <v>441532566004</v>
      </c>
      <c r="N133" s="137">
        <f t="shared" si="25"/>
        <v>-9999199817</v>
      </c>
      <c r="O133" s="152">
        <f t="shared" ref="O133:O139" si="29">(N133/I133)</f>
        <v>-7.9638480069252008E-3</v>
      </c>
      <c r="P133" s="137">
        <v>329061638626</v>
      </c>
      <c r="Q133" s="152">
        <f t="shared" ref="Q133:Q139" si="30">(P133/I133)</f>
        <v>0.26208065874149644</v>
      </c>
      <c r="R133" s="147">
        <v>4.2670000000000003</v>
      </c>
      <c r="S133" s="147">
        <v>1.127</v>
      </c>
      <c r="T133" s="147">
        <v>-3.976</v>
      </c>
      <c r="U133" s="137">
        <v>65469580123</v>
      </c>
      <c r="V133" s="137">
        <v>61016793283</v>
      </c>
      <c r="W133" s="137">
        <f t="shared" ref="W133:W139" si="31">U133-V133</f>
        <v>4452786840</v>
      </c>
      <c r="X133" s="7">
        <f t="shared" ref="X133:X139" si="32">(N133-W133)/I133</f>
        <v>-1.151026354516734E-2</v>
      </c>
      <c r="Y133" s="166">
        <f t="shared" ref="Y133:Y139" si="33">R133*K133</f>
        <v>3.3984458824171363E-12</v>
      </c>
      <c r="Z133" s="7">
        <f t="shared" ref="Z133:Z139" si="34">S133*X133</f>
        <v>-1.2972067015403592E-2</v>
      </c>
      <c r="AA133" s="144">
        <f t="shared" ref="AA133:AA139" si="35">T133*Q133</f>
        <v>-1.0420326991561899</v>
      </c>
      <c r="AB133" s="167">
        <f t="shared" ref="AB133:AB139" si="36">Y133+Z133+AA133</f>
        <v>-1.0550047661681949</v>
      </c>
      <c r="AC133" s="168">
        <f t="shared" ref="AC133:AC138" si="37">J133-AB133</f>
        <v>0.91807841670232426</v>
      </c>
      <c r="AD133"/>
      <c r="AE133"/>
      <c r="AF133"/>
      <c r="AH133"/>
      <c r="AI133"/>
    </row>
    <row r="134" spans="3:35" ht="15.75" thickBot="1" x14ac:dyDescent="0.3">
      <c r="C134" s="11"/>
      <c r="D134" s="12"/>
      <c r="E134" s="62">
        <v>2020</v>
      </c>
      <c r="F134" s="137">
        <v>172506562986</v>
      </c>
      <c r="G134" s="137">
        <v>215554537768</v>
      </c>
      <c r="H134" s="137">
        <f t="shared" si="26"/>
        <v>-43047974782</v>
      </c>
      <c r="I134" s="137">
        <v>1299521608556</v>
      </c>
      <c r="J134" s="163">
        <f t="shared" si="27"/>
        <v>-3.3126016911587924E-2</v>
      </c>
      <c r="K134" s="158">
        <f t="shared" si="28"/>
        <v>7.6951394529805324E-13</v>
      </c>
      <c r="L134" s="137">
        <v>625440313663</v>
      </c>
      <c r="M134" s="137">
        <v>431533366187</v>
      </c>
      <c r="N134" s="137">
        <f t="shared" ref="N134:N139" si="38">(L134-M134)</f>
        <v>193906947476</v>
      </c>
      <c r="O134" s="152">
        <f t="shared" si="29"/>
        <v>0.14921410017295916</v>
      </c>
      <c r="P134" s="137">
        <v>298904982008</v>
      </c>
      <c r="Q134" s="152">
        <f t="shared" si="30"/>
        <v>0.23001155197421971</v>
      </c>
      <c r="R134" s="147">
        <v>4.2670000000000003</v>
      </c>
      <c r="S134" s="147">
        <v>1.127</v>
      </c>
      <c r="T134" s="147">
        <v>-3.976</v>
      </c>
      <c r="U134" s="137">
        <v>99621123187</v>
      </c>
      <c r="V134" s="137">
        <v>65469580123</v>
      </c>
      <c r="W134" s="137">
        <f t="shared" si="31"/>
        <v>34151543064</v>
      </c>
      <c r="X134" s="7">
        <f t="shared" si="32"/>
        <v>0.12293401153176414</v>
      </c>
      <c r="Y134" s="166">
        <f t="shared" si="33"/>
        <v>3.2835160045867935E-12</v>
      </c>
      <c r="Z134" s="7">
        <f t="shared" si="34"/>
        <v>0.13854663099629819</v>
      </c>
      <c r="AA134" s="144">
        <f t="shared" si="35"/>
        <v>-0.91452593064949761</v>
      </c>
      <c r="AB134" s="167">
        <f t="shared" si="36"/>
        <v>-0.77597929964991597</v>
      </c>
      <c r="AC134" s="168">
        <f t="shared" si="37"/>
        <v>0.74285328273832807</v>
      </c>
      <c r="AD134"/>
      <c r="AE134"/>
      <c r="AF134"/>
      <c r="AH134"/>
      <c r="AI134"/>
    </row>
    <row r="135" spans="3:35" ht="15.75" thickBot="1" x14ac:dyDescent="0.3">
      <c r="C135" s="23"/>
      <c r="D135" s="24"/>
      <c r="E135" s="63">
        <v>2021</v>
      </c>
      <c r="F135" s="145">
        <v>176877010231</v>
      </c>
      <c r="G135" s="145">
        <v>181246163814</v>
      </c>
      <c r="H135" s="145">
        <f t="shared" si="26"/>
        <v>-4369153583</v>
      </c>
      <c r="I135" s="145">
        <v>1614442007528</v>
      </c>
      <c r="J135" s="164">
        <f t="shared" si="27"/>
        <v>-2.7062932967719029E-3</v>
      </c>
      <c r="K135" s="159">
        <f t="shared" si="28"/>
        <v>6.1940905609311987E-13</v>
      </c>
      <c r="L135" s="145">
        <v>2733691702981</v>
      </c>
      <c r="M135" s="145">
        <v>1994066771177</v>
      </c>
      <c r="N135" s="145">
        <f t="shared" si="38"/>
        <v>739624931804</v>
      </c>
      <c r="O135" s="153">
        <f t="shared" si="29"/>
        <v>0.45813038087165381</v>
      </c>
      <c r="P135" s="145">
        <v>278218781185</v>
      </c>
      <c r="Q135" s="153">
        <f t="shared" si="30"/>
        <v>0.17233123264117911</v>
      </c>
      <c r="R135" s="147">
        <v>4.2670000000000003</v>
      </c>
      <c r="S135" s="147">
        <v>1.127</v>
      </c>
      <c r="T135" s="147">
        <v>-3.976</v>
      </c>
      <c r="U135" s="145">
        <v>99429678392</v>
      </c>
      <c r="V135" s="145">
        <v>99621123187</v>
      </c>
      <c r="W135" s="145">
        <f t="shared" si="31"/>
        <v>-191444795</v>
      </c>
      <c r="X135" s="7">
        <f t="shared" si="32"/>
        <v>0.45824896351141869</v>
      </c>
      <c r="Y135" s="166">
        <f t="shared" si="33"/>
        <v>2.6430184423493428E-12</v>
      </c>
      <c r="Z135" s="7">
        <f t="shared" si="34"/>
        <v>0.51644658187736892</v>
      </c>
      <c r="AA135" s="144">
        <f t="shared" si="35"/>
        <v>-0.68518898098132819</v>
      </c>
      <c r="AB135" s="167">
        <f t="shared" si="36"/>
        <v>-0.16874239910131628</v>
      </c>
      <c r="AC135" s="168">
        <f t="shared" si="37"/>
        <v>0.16603610580454436</v>
      </c>
      <c r="AD135"/>
      <c r="AE135"/>
      <c r="AF135"/>
      <c r="AH135"/>
      <c r="AI135"/>
    </row>
    <row r="136" spans="3:35" ht="15.75" thickBot="1" x14ac:dyDescent="0.3">
      <c r="C136" s="6">
        <v>34</v>
      </c>
      <c r="D136" s="50" t="s">
        <v>97</v>
      </c>
      <c r="E136" s="64">
        <v>2018</v>
      </c>
      <c r="F136" s="143">
        <v>242010106249</v>
      </c>
      <c r="G136" s="143">
        <v>-414427984259</v>
      </c>
      <c r="H136" s="143">
        <f t="shared" si="26"/>
        <v>656438090508</v>
      </c>
      <c r="I136" s="143">
        <v>3843002133341</v>
      </c>
      <c r="J136" s="162">
        <f t="shared" si="27"/>
        <v>0.17081387616543184</v>
      </c>
      <c r="K136" s="157">
        <f>1/I136</f>
        <v>2.6021323051689998E-13</v>
      </c>
      <c r="L136" s="143">
        <v>739140300863</v>
      </c>
      <c r="M136" s="143">
        <v>560826762510</v>
      </c>
      <c r="N136" s="143">
        <f t="shared" si="38"/>
        <v>178313538353</v>
      </c>
      <c r="O136" s="151">
        <f t="shared" si="29"/>
        <v>4.6399541859733273E-2</v>
      </c>
      <c r="P136" s="143">
        <v>1932994555038</v>
      </c>
      <c r="Q136" s="151">
        <f t="shared" si="30"/>
        <v>0.5029907577380156</v>
      </c>
      <c r="R136" s="147">
        <v>0.78</v>
      </c>
      <c r="S136" s="147">
        <v>-0.19700000000000001</v>
      </c>
      <c r="T136" s="147">
        <v>-0.13500000000000001</v>
      </c>
      <c r="U136" s="143">
        <v>460193696037</v>
      </c>
      <c r="V136" s="143">
        <v>165131299130</v>
      </c>
      <c r="W136" s="143">
        <f t="shared" si="31"/>
        <v>295062396907</v>
      </c>
      <c r="X136" s="7">
        <f t="shared" si="32"/>
        <v>-3.0379597643496951E-2</v>
      </c>
      <c r="Y136" s="166">
        <f t="shared" si="33"/>
        <v>2.0296631980318198E-13</v>
      </c>
      <c r="Z136" s="7">
        <f t="shared" si="34"/>
        <v>5.9847807357689001E-3</v>
      </c>
      <c r="AA136" s="144">
        <f t="shared" si="35"/>
        <v>-6.7903752294632108E-2</v>
      </c>
      <c r="AB136" s="167">
        <f t="shared" si="36"/>
        <v>-6.1918971558660239E-2</v>
      </c>
      <c r="AC136" s="168">
        <f t="shared" si="37"/>
        <v>0.23273284772409208</v>
      </c>
      <c r="AD136"/>
      <c r="AE136"/>
      <c r="AF136"/>
      <c r="AH136"/>
      <c r="AI136"/>
    </row>
    <row r="137" spans="3:35" ht="15.75" thickBot="1" x14ac:dyDescent="0.3">
      <c r="C137" s="11"/>
      <c r="D137" s="12"/>
      <c r="E137" s="62">
        <v>2019</v>
      </c>
      <c r="F137" s="137">
        <v>218064313042</v>
      </c>
      <c r="G137" s="137">
        <v>-406185848934</v>
      </c>
      <c r="H137" s="137">
        <f t="shared" si="26"/>
        <v>624250161976</v>
      </c>
      <c r="I137" s="137">
        <v>4588497407410</v>
      </c>
      <c r="J137" s="163">
        <f t="shared" si="27"/>
        <v>0.13604675050440121</v>
      </c>
      <c r="K137" s="158">
        <f t="shared" si="28"/>
        <v>2.1793626784774734E-13</v>
      </c>
      <c r="L137" s="137">
        <v>743942019666</v>
      </c>
      <c r="M137" s="137">
        <v>739140300863</v>
      </c>
      <c r="N137" s="137">
        <f t="shared" si="38"/>
        <v>4801718803</v>
      </c>
      <c r="O137" s="152">
        <f t="shared" si="29"/>
        <v>1.0464686751801727E-3</v>
      </c>
      <c r="P137" s="137">
        <v>2363095389331</v>
      </c>
      <c r="Q137" s="152">
        <f t="shared" si="30"/>
        <v>0.51500418971901762</v>
      </c>
      <c r="R137" s="147">
        <v>0.78</v>
      </c>
      <c r="S137" s="147">
        <v>-0.19700000000000001</v>
      </c>
      <c r="T137" s="147">
        <v>-0.13500000000000001</v>
      </c>
      <c r="U137" s="137">
        <v>935956961576</v>
      </c>
      <c r="V137" s="137">
        <v>460193696037</v>
      </c>
      <c r="W137" s="137">
        <f t="shared" si="31"/>
        <v>475763265539</v>
      </c>
      <c r="X137" s="7">
        <f t="shared" si="32"/>
        <v>-0.10263960179544628</v>
      </c>
      <c r="Y137" s="166">
        <f t="shared" si="33"/>
        <v>1.6999028892124294E-13</v>
      </c>
      <c r="Z137" s="7">
        <f t="shared" si="34"/>
        <v>2.0220001553702918E-2</v>
      </c>
      <c r="AA137" s="144">
        <f t="shared" si="35"/>
        <v>-6.952556561206738E-2</v>
      </c>
      <c r="AB137" s="167">
        <f t="shared" si="36"/>
        <v>-4.9305564058194473E-2</v>
      </c>
      <c r="AC137" s="168">
        <f t="shared" si="37"/>
        <v>0.18535231456259568</v>
      </c>
      <c r="AD137"/>
      <c r="AE137"/>
      <c r="AF137"/>
      <c r="AH137"/>
      <c r="AI137"/>
    </row>
    <row r="138" spans="3:35" ht="15.75" thickBot="1" x14ac:dyDescent="0.3">
      <c r="C138" s="11"/>
      <c r="D138" s="12"/>
      <c r="E138" s="62">
        <v>2020</v>
      </c>
      <c r="F138" s="137">
        <v>314373402229</v>
      </c>
      <c r="G138" s="137">
        <v>170620167695</v>
      </c>
      <c r="H138" s="137">
        <f t="shared" si="26"/>
        <v>143753234534</v>
      </c>
      <c r="I138" s="137">
        <v>5518890225060</v>
      </c>
      <c r="J138" s="163">
        <f t="shared" si="27"/>
        <v>2.6047489381334298E-2</v>
      </c>
      <c r="K138" s="158">
        <f t="shared" si="28"/>
        <v>1.8119584902399978E-13</v>
      </c>
      <c r="L138" s="137">
        <v>996548239157</v>
      </c>
      <c r="M138" s="137">
        <v>743942019666</v>
      </c>
      <c r="N138" s="137">
        <f t="shared" si="38"/>
        <v>252606219491</v>
      </c>
      <c r="O138" s="152">
        <f t="shared" si="29"/>
        <v>4.5771198409414592E-2</v>
      </c>
      <c r="P138" s="137">
        <v>2334405644303</v>
      </c>
      <c r="Q138" s="152">
        <f t="shared" si="30"/>
        <v>0.42298461268589937</v>
      </c>
      <c r="R138" s="147">
        <v>0.78</v>
      </c>
      <c r="S138" s="147">
        <v>-0.19700000000000001</v>
      </c>
      <c r="T138" s="147">
        <v>-0.13500000000000001</v>
      </c>
      <c r="U138" s="137">
        <v>685120289992</v>
      </c>
      <c r="V138" s="137">
        <v>935956961576</v>
      </c>
      <c r="W138" s="137">
        <f t="shared" si="31"/>
        <v>-250836671584</v>
      </c>
      <c r="X138" s="7">
        <f t="shared" si="32"/>
        <v>9.1221762083431676E-2</v>
      </c>
      <c r="Y138" s="166">
        <f t="shared" si="33"/>
        <v>1.4133276223871985E-13</v>
      </c>
      <c r="Z138" s="7">
        <f t="shared" si="34"/>
        <v>-1.797068713043604E-2</v>
      </c>
      <c r="AA138" s="144">
        <f t="shared" si="35"/>
        <v>-5.710292271259642E-2</v>
      </c>
      <c r="AB138" s="167">
        <f t="shared" si="36"/>
        <v>-7.5073609842891131E-2</v>
      </c>
      <c r="AC138" s="168">
        <f t="shared" si="37"/>
        <v>0.10112109922422544</v>
      </c>
      <c r="AD138"/>
      <c r="AE138"/>
      <c r="AF138"/>
      <c r="AH138"/>
      <c r="AI138"/>
    </row>
    <row r="139" spans="3:35" ht="15.75" thickBot="1" x14ac:dyDescent="0.3">
      <c r="C139" s="23"/>
      <c r="D139" s="24"/>
      <c r="E139" s="63">
        <v>2021</v>
      </c>
      <c r="F139" s="145">
        <v>535295612635</v>
      </c>
      <c r="G139" s="145">
        <v>-51752783777</v>
      </c>
      <c r="H139" s="145">
        <f t="shared" si="26"/>
        <v>587048396412</v>
      </c>
      <c r="I139" s="145">
        <v>5856758922140</v>
      </c>
      <c r="J139" s="164">
        <f t="shared" si="27"/>
        <v>0.10023434534633338</v>
      </c>
      <c r="K139" s="159">
        <f t="shared" si="28"/>
        <v>1.7074289949339595E-13</v>
      </c>
      <c r="L139" s="145">
        <v>5416331556250</v>
      </c>
      <c r="M139" s="145">
        <v>2929365354072</v>
      </c>
      <c r="N139" s="145">
        <f t="shared" si="38"/>
        <v>2486966202178</v>
      </c>
      <c r="O139" s="153">
        <f t="shared" si="29"/>
        <v>0.4246318203019509</v>
      </c>
      <c r="P139" s="145">
        <v>2251984214495</v>
      </c>
      <c r="Q139" s="153">
        <f t="shared" si="30"/>
        <v>0.38451031439623401</v>
      </c>
      <c r="R139" s="147">
        <v>0.78</v>
      </c>
      <c r="S139" s="147">
        <v>-0.19700000000000001</v>
      </c>
      <c r="T139" s="147">
        <v>-0.13500000000000001</v>
      </c>
      <c r="U139" s="145">
        <v>698822979238</v>
      </c>
      <c r="V139" s="145">
        <v>685120289992</v>
      </c>
      <c r="W139" s="145">
        <f t="shared" si="31"/>
        <v>13702689246</v>
      </c>
      <c r="X139" s="7">
        <f t="shared" si="32"/>
        <v>0.42229218340923186</v>
      </c>
      <c r="Y139" s="166">
        <f t="shared" si="33"/>
        <v>1.3317946160484885E-13</v>
      </c>
      <c r="Z139" s="7">
        <f t="shared" si="34"/>
        <v>-8.3191560131618686E-2</v>
      </c>
      <c r="AA139" s="144">
        <f t="shared" si="35"/>
        <v>-5.1908892443491596E-2</v>
      </c>
      <c r="AB139" s="167">
        <f t="shared" si="36"/>
        <v>-0.1351004525749771</v>
      </c>
      <c r="AC139" s="168">
        <f>J139-AB139</f>
        <v>0.23533479792131048</v>
      </c>
      <c r="AD139"/>
      <c r="AE139"/>
      <c r="AF139"/>
      <c r="AH139"/>
      <c r="AI139"/>
    </row>
    <row r="140" spans="3:35" x14ac:dyDescent="0.25">
      <c r="F140" s="136"/>
      <c r="G140" s="136"/>
      <c r="H140" s="136"/>
      <c r="I140" s="136"/>
      <c r="J140" s="160"/>
      <c r="K140" s="155"/>
      <c r="O140" s="149"/>
      <c r="P140" s="136"/>
      <c r="Q140" s="149"/>
      <c r="R140" s="35"/>
      <c r="S140" s="35"/>
      <c r="T140" s="35"/>
      <c r="U140" s="136"/>
      <c r="W140"/>
      <c r="X140" s="34"/>
      <c r="Y140" s="165"/>
      <c r="Z140" s="34"/>
      <c r="AA140"/>
      <c r="AB140" s="34"/>
      <c r="AC140" s="34"/>
      <c r="AD140"/>
      <c r="AE140"/>
      <c r="AF140"/>
      <c r="AH140"/>
      <c r="AI140"/>
    </row>
    <row r="141" spans="3:35" x14ac:dyDescent="0.25">
      <c r="F141" s="136"/>
      <c r="G141" s="136"/>
      <c r="H141" s="136"/>
      <c r="I141" s="136"/>
      <c r="J141" s="160"/>
      <c r="K141" s="155"/>
      <c r="O141" s="149"/>
      <c r="P141" s="136"/>
      <c r="Q141" s="149"/>
      <c r="R141" s="35"/>
      <c r="S141" s="35"/>
      <c r="T141" s="35"/>
      <c r="U141" s="136"/>
      <c r="W141"/>
      <c r="X141" s="34"/>
      <c r="Y141" s="165"/>
      <c r="Z141" s="34"/>
      <c r="AA141"/>
      <c r="AB141" s="34"/>
      <c r="AC141" s="34"/>
      <c r="AD141"/>
      <c r="AE141"/>
      <c r="AF141"/>
      <c r="AH141"/>
      <c r="AI141"/>
    </row>
  </sheetData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35C6-6595-4BC9-9FE3-F6D5305B2F0E}">
  <dimension ref="A1:G1716"/>
  <sheetViews>
    <sheetView topLeftCell="A121" workbookViewId="0">
      <selection activeCell="G4" sqref="G4:G139"/>
    </sheetView>
  </sheetViews>
  <sheetFormatPr defaultRowHeight="15" x14ac:dyDescent="0.25"/>
  <cols>
    <col min="2" max="2" width="12.5703125" customWidth="1"/>
    <col min="3" max="3" width="10" customWidth="1"/>
    <col min="4" max="4" width="18.42578125" style="118" customWidth="1"/>
    <col min="5" max="5" width="23.7109375" style="121" customWidth="1"/>
    <col min="6" max="6" width="25.42578125" style="116" customWidth="1"/>
    <col min="7" max="7" width="30.5703125" customWidth="1"/>
  </cols>
  <sheetData>
    <row r="1" spans="1:7" x14ac:dyDescent="0.25">
      <c r="A1" s="169" t="s">
        <v>3</v>
      </c>
      <c r="B1" s="170"/>
      <c r="C1" s="170"/>
      <c r="D1" s="170"/>
      <c r="E1" s="170"/>
      <c r="F1" s="170"/>
      <c r="G1" s="171"/>
    </row>
    <row r="2" spans="1:7" ht="15.75" thickBot="1" x14ac:dyDescent="0.3">
      <c r="A2" s="172"/>
      <c r="B2" s="173"/>
      <c r="C2" s="173"/>
      <c r="D2" s="173"/>
      <c r="E2" s="173"/>
      <c r="F2" s="173"/>
      <c r="G2" s="174"/>
    </row>
    <row r="3" spans="1:7" ht="15.75" thickBot="1" x14ac:dyDescent="0.3">
      <c r="A3" s="1" t="s">
        <v>0</v>
      </c>
      <c r="B3" s="2" t="s">
        <v>1</v>
      </c>
      <c r="C3" s="111" t="s">
        <v>2</v>
      </c>
      <c r="D3" s="29" t="s">
        <v>134</v>
      </c>
      <c r="E3" s="119" t="s">
        <v>131</v>
      </c>
      <c r="F3" s="115" t="s">
        <v>132</v>
      </c>
      <c r="G3" s="4" t="s">
        <v>130</v>
      </c>
    </row>
    <row r="4" spans="1:7" ht="15.75" thickBot="1" x14ac:dyDescent="0.3">
      <c r="A4" s="52">
        <v>1</v>
      </c>
      <c r="B4" s="54" t="s">
        <v>18</v>
      </c>
      <c r="C4" s="108">
        <v>2018</v>
      </c>
      <c r="D4" s="124" t="s">
        <v>133</v>
      </c>
      <c r="E4" s="117">
        <v>1045</v>
      </c>
      <c r="F4" s="112">
        <v>1005</v>
      </c>
      <c r="G4" s="10">
        <f>((E4-F4)/((E4+F4)/2))*100</f>
        <v>3.9024390243902438</v>
      </c>
    </row>
    <row r="5" spans="1:7" ht="15.75" thickBot="1" x14ac:dyDescent="0.3">
      <c r="A5" s="17"/>
      <c r="B5" s="55"/>
      <c r="C5" s="109">
        <v>2019</v>
      </c>
      <c r="D5" s="125" t="s">
        <v>135</v>
      </c>
      <c r="E5" s="120">
        <v>760</v>
      </c>
      <c r="F5" s="113">
        <v>716</v>
      </c>
      <c r="G5" s="10">
        <f t="shared" ref="G5:G68" si="0">((E5-F5)/((E5+F5)/2))*100</f>
        <v>5.9620596205962055</v>
      </c>
    </row>
    <row r="6" spans="1:7" ht="15.75" thickBot="1" x14ac:dyDescent="0.3">
      <c r="A6" s="17"/>
      <c r="B6" s="55"/>
      <c r="C6" s="109">
        <v>2020</v>
      </c>
      <c r="D6" s="125">
        <v>44316</v>
      </c>
      <c r="E6" s="120">
        <v>1690</v>
      </c>
      <c r="F6" s="113">
        <v>1670</v>
      </c>
      <c r="G6" s="10">
        <f t="shared" si="0"/>
        <v>1.1904761904761905</v>
      </c>
    </row>
    <row r="7" spans="1:7" ht="15.75" thickBot="1" x14ac:dyDescent="0.3">
      <c r="A7" s="17"/>
      <c r="B7" s="56"/>
      <c r="C7" s="109">
        <v>2021</v>
      </c>
      <c r="D7" s="126" t="s">
        <v>136</v>
      </c>
      <c r="E7" s="122">
        <v>3700</v>
      </c>
      <c r="F7" s="114">
        <v>3680</v>
      </c>
      <c r="G7" s="10">
        <f t="shared" si="0"/>
        <v>0.54200542005420049</v>
      </c>
    </row>
    <row r="8" spans="1:7" ht="15.75" thickBot="1" x14ac:dyDescent="0.3">
      <c r="A8" s="52">
        <v>2</v>
      </c>
      <c r="B8" s="54" t="s">
        <v>26</v>
      </c>
      <c r="C8" s="108">
        <v>2018</v>
      </c>
      <c r="D8" s="124" t="s">
        <v>137</v>
      </c>
      <c r="E8" s="123">
        <v>640</v>
      </c>
      <c r="F8" s="112">
        <v>615</v>
      </c>
      <c r="G8" s="10">
        <f t="shared" si="0"/>
        <v>3.9840637450199203</v>
      </c>
    </row>
    <row r="9" spans="1:7" ht="15.75" thickBot="1" x14ac:dyDescent="0.3">
      <c r="A9" s="17"/>
      <c r="B9" s="55"/>
      <c r="C9" s="109">
        <v>2019</v>
      </c>
      <c r="D9" s="125">
        <v>43945</v>
      </c>
      <c r="E9" s="120">
        <v>195</v>
      </c>
      <c r="F9" s="113">
        <v>186</v>
      </c>
      <c r="G9" s="10">
        <f t="shared" si="0"/>
        <v>4.7244094488188972</v>
      </c>
    </row>
    <row r="10" spans="1:7" ht="15.75" thickBot="1" x14ac:dyDescent="0.3">
      <c r="A10" s="17"/>
      <c r="B10" s="55"/>
      <c r="C10" s="109">
        <v>2020</v>
      </c>
      <c r="D10" s="125" t="s">
        <v>138</v>
      </c>
      <c r="E10" s="120">
        <v>244</v>
      </c>
      <c r="F10" s="113">
        <v>242</v>
      </c>
      <c r="G10" s="10">
        <f t="shared" si="0"/>
        <v>0.82304526748971196</v>
      </c>
    </row>
    <row r="11" spans="1:7" ht="15.75" thickBot="1" x14ac:dyDescent="0.3">
      <c r="A11" s="17"/>
      <c r="B11" s="56"/>
      <c r="C11" s="109">
        <v>2021</v>
      </c>
      <c r="D11" s="126" t="s">
        <v>139</v>
      </c>
      <c r="E11" s="122">
        <v>266</v>
      </c>
      <c r="F11" s="114">
        <v>260</v>
      </c>
      <c r="G11" s="10">
        <f t="shared" si="0"/>
        <v>2.2813688212927756</v>
      </c>
    </row>
    <row r="12" spans="1:7" ht="15.75" thickBot="1" x14ac:dyDescent="0.3">
      <c r="A12" s="52">
        <v>3</v>
      </c>
      <c r="B12" s="54" t="s">
        <v>27</v>
      </c>
      <c r="C12" s="108">
        <v>2018</v>
      </c>
      <c r="D12" s="124">
        <v>43580</v>
      </c>
      <c r="E12" s="123">
        <v>250</v>
      </c>
      <c r="F12" s="112">
        <v>211</v>
      </c>
      <c r="G12" s="10">
        <f t="shared" si="0"/>
        <v>16.919739696312362</v>
      </c>
    </row>
    <row r="13" spans="1:7" ht="15.75" thickBot="1" x14ac:dyDescent="0.3">
      <c r="A13" s="17"/>
      <c r="B13" s="55"/>
      <c r="C13" s="109">
        <v>2019</v>
      </c>
      <c r="D13" s="125" t="s">
        <v>140</v>
      </c>
      <c r="E13" s="120">
        <v>119</v>
      </c>
      <c r="F13" s="113">
        <v>111</v>
      </c>
      <c r="G13" s="10">
        <f t="shared" si="0"/>
        <v>6.9565217391304346</v>
      </c>
    </row>
    <row r="14" spans="1:7" ht="15.75" thickBot="1" x14ac:dyDescent="0.3">
      <c r="A14" s="17"/>
      <c r="B14" s="55"/>
      <c r="C14" s="109">
        <v>2020</v>
      </c>
      <c r="D14" s="125" t="s">
        <v>141</v>
      </c>
      <c r="E14" s="120">
        <v>720</v>
      </c>
      <c r="F14" s="113">
        <v>288</v>
      </c>
      <c r="G14" s="10">
        <f t="shared" si="0"/>
        <v>85.714285714285708</v>
      </c>
    </row>
    <row r="15" spans="1:7" ht="15.75" thickBot="1" x14ac:dyDescent="0.3">
      <c r="A15" s="17"/>
      <c r="B15" s="56"/>
      <c r="C15" s="109">
        <v>2021</v>
      </c>
      <c r="D15" s="126" t="s">
        <v>142</v>
      </c>
      <c r="E15" s="122">
        <v>118</v>
      </c>
      <c r="F15" s="114">
        <v>103</v>
      </c>
      <c r="G15" s="10">
        <f t="shared" si="0"/>
        <v>13.574660633484163</v>
      </c>
    </row>
    <row r="16" spans="1:7" ht="15.75" thickBot="1" x14ac:dyDescent="0.3">
      <c r="A16" s="6">
        <v>4</v>
      </c>
      <c r="B16" s="50" t="s">
        <v>28</v>
      </c>
      <c r="C16" s="64">
        <v>2018</v>
      </c>
      <c r="D16" s="124" t="s">
        <v>133</v>
      </c>
      <c r="E16" s="123">
        <v>1015</v>
      </c>
      <c r="F16" s="112">
        <v>1010</v>
      </c>
      <c r="G16" s="10">
        <f t="shared" si="0"/>
        <v>0.49382716049382713</v>
      </c>
    </row>
    <row r="17" spans="1:7" ht="15.75" thickBot="1" x14ac:dyDescent="0.3">
      <c r="A17" s="11"/>
      <c r="B17" s="12"/>
      <c r="C17" s="62">
        <v>2019</v>
      </c>
      <c r="D17" s="125" t="s">
        <v>143</v>
      </c>
      <c r="E17" s="120">
        <v>1035</v>
      </c>
      <c r="F17" s="113">
        <v>965</v>
      </c>
      <c r="G17" s="10">
        <f t="shared" si="0"/>
        <v>7.0000000000000009</v>
      </c>
    </row>
    <row r="18" spans="1:7" ht="15.75" thickBot="1" x14ac:dyDescent="0.3">
      <c r="A18" s="11"/>
      <c r="B18" s="12"/>
      <c r="C18" s="62">
        <v>2020</v>
      </c>
      <c r="D18" s="125" t="s">
        <v>144</v>
      </c>
      <c r="E18" s="120">
        <v>1880</v>
      </c>
      <c r="F18" s="113">
        <v>1840</v>
      </c>
      <c r="G18" s="10">
        <f t="shared" si="0"/>
        <v>2.1505376344086025</v>
      </c>
    </row>
    <row r="19" spans="1:7" ht="15.75" thickBot="1" x14ac:dyDescent="0.3">
      <c r="A19" s="23"/>
      <c r="B19" s="24"/>
      <c r="C19" s="63">
        <v>2021</v>
      </c>
      <c r="D19" s="127" t="s">
        <v>145</v>
      </c>
      <c r="E19" s="122">
        <v>1875</v>
      </c>
      <c r="F19" s="114">
        <v>1845</v>
      </c>
      <c r="G19" s="10">
        <f t="shared" si="0"/>
        <v>1.6129032258064515</v>
      </c>
    </row>
    <row r="20" spans="1:7" ht="15.75" thickBot="1" x14ac:dyDescent="0.3">
      <c r="A20" s="57">
        <v>5</v>
      </c>
      <c r="B20" s="53" t="s">
        <v>30</v>
      </c>
      <c r="C20" s="110">
        <v>2018</v>
      </c>
      <c r="D20" s="128" t="s">
        <v>146</v>
      </c>
      <c r="E20" s="123">
        <v>282</v>
      </c>
      <c r="F20" s="112">
        <v>276</v>
      </c>
      <c r="G20" s="10">
        <f t="shared" si="0"/>
        <v>2.1505376344086025</v>
      </c>
    </row>
    <row r="21" spans="1:7" ht="15.75" thickBot="1" x14ac:dyDescent="0.3">
      <c r="A21" s="11"/>
      <c r="B21" s="12"/>
      <c r="C21" s="62">
        <v>2019</v>
      </c>
      <c r="D21" s="125" t="s">
        <v>147</v>
      </c>
      <c r="E21" s="120">
        <v>444</v>
      </c>
      <c r="F21" s="113">
        <v>424</v>
      </c>
      <c r="G21" s="10">
        <f t="shared" si="0"/>
        <v>4.6082949308755765</v>
      </c>
    </row>
    <row r="22" spans="1:7" ht="15.75" thickBot="1" x14ac:dyDescent="0.3">
      <c r="A22" s="11"/>
      <c r="B22" s="12"/>
      <c r="C22" s="62">
        <v>2020</v>
      </c>
      <c r="D22" s="125" t="s">
        <v>148</v>
      </c>
      <c r="E22" s="120">
        <v>478</v>
      </c>
      <c r="F22" s="113">
        <v>472</v>
      </c>
      <c r="G22" s="10">
        <f t="shared" si="0"/>
        <v>1.263157894736842</v>
      </c>
    </row>
    <row r="23" spans="1:7" ht="15.75" thickBot="1" x14ac:dyDescent="0.3">
      <c r="A23" s="11"/>
      <c r="B23" s="12"/>
      <c r="C23" s="62">
        <v>2021</v>
      </c>
      <c r="D23" s="126" t="s">
        <v>149</v>
      </c>
      <c r="E23" s="122">
        <v>426</v>
      </c>
      <c r="F23" s="114">
        <v>420</v>
      </c>
      <c r="G23" s="10">
        <f t="shared" si="0"/>
        <v>1.4184397163120568</v>
      </c>
    </row>
    <row r="24" spans="1:7" ht="15.75" thickBot="1" x14ac:dyDescent="0.3">
      <c r="A24" s="6">
        <v>6</v>
      </c>
      <c r="B24" s="41" t="s">
        <v>32</v>
      </c>
      <c r="C24" s="64">
        <v>2018</v>
      </c>
      <c r="D24" s="124" t="s">
        <v>152</v>
      </c>
      <c r="E24" s="123">
        <v>655</v>
      </c>
      <c r="F24" s="112">
        <v>590</v>
      </c>
      <c r="G24" s="10">
        <f t="shared" si="0"/>
        <v>10.441767068273093</v>
      </c>
    </row>
    <row r="25" spans="1:7" ht="15.75" thickBot="1" x14ac:dyDescent="0.3">
      <c r="A25" s="11"/>
      <c r="B25" s="12"/>
      <c r="C25" s="62">
        <v>2019</v>
      </c>
      <c r="D25" s="125" t="s">
        <v>153</v>
      </c>
      <c r="E25" s="120">
        <v>840</v>
      </c>
      <c r="F25" s="113">
        <v>830</v>
      </c>
      <c r="G25" s="10">
        <f t="shared" si="0"/>
        <v>1.1976047904191618</v>
      </c>
    </row>
    <row r="26" spans="1:7" ht="15.75" thickBot="1" x14ac:dyDescent="0.3">
      <c r="A26" s="11"/>
      <c r="B26" s="12"/>
      <c r="C26" s="62">
        <v>2020</v>
      </c>
      <c r="D26" s="125" t="s">
        <v>151</v>
      </c>
      <c r="E26" s="120">
        <v>252</v>
      </c>
      <c r="F26" s="113">
        <v>244</v>
      </c>
      <c r="G26" s="10">
        <f t="shared" si="0"/>
        <v>3.225806451612903</v>
      </c>
    </row>
    <row r="27" spans="1:7" ht="15.75" thickBot="1" x14ac:dyDescent="0.3">
      <c r="A27" s="11"/>
      <c r="B27" s="12"/>
      <c r="C27" s="62">
        <v>2021</v>
      </c>
      <c r="D27" s="126" t="s">
        <v>150</v>
      </c>
      <c r="E27" s="122">
        <v>260</v>
      </c>
      <c r="F27" s="114">
        <v>254</v>
      </c>
      <c r="G27" s="10">
        <f t="shared" si="0"/>
        <v>2.3346303501945527</v>
      </c>
    </row>
    <row r="28" spans="1:7" ht="15.75" thickBot="1" x14ac:dyDescent="0.3">
      <c r="A28" s="6">
        <v>7</v>
      </c>
      <c r="B28" s="41" t="s">
        <v>34</v>
      </c>
      <c r="C28" s="64">
        <v>2018</v>
      </c>
      <c r="D28" s="124" t="s">
        <v>154</v>
      </c>
      <c r="E28" s="123">
        <v>7250</v>
      </c>
      <c r="F28" s="112">
        <v>7025</v>
      </c>
      <c r="G28" s="10">
        <f t="shared" si="0"/>
        <v>3.1523642732049035</v>
      </c>
    </row>
    <row r="29" spans="1:7" ht="15.75" thickBot="1" x14ac:dyDescent="0.3">
      <c r="A29" s="11"/>
      <c r="B29" s="12"/>
      <c r="C29" s="62">
        <v>2019</v>
      </c>
      <c r="D29" s="125" t="s">
        <v>155</v>
      </c>
      <c r="E29" s="120">
        <v>4470</v>
      </c>
      <c r="F29" s="113">
        <v>4370</v>
      </c>
      <c r="G29" s="10">
        <f t="shared" si="0"/>
        <v>2.2624434389140271</v>
      </c>
    </row>
    <row r="30" spans="1:7" ht="15.75" thickBot="1" x14ac:dyDescent="0.3">
      <c r="A30" s="11"/>
      <c r="B30" s="12"/>
      <c r="C30" s="62">
        <v>2020</v>
      </c>
      <c r="D30" s="125" t="s">
        <v>156</v>
      </c>
      <c r="E30" s="120">
        <v>3900</v>
      </c>
      <c r="F30" s="113">
        <v>3850</v>
      </c>
      <c r="G30" s="10">
        <f t="shared" si="0"/>
        <v>1.2903225806451613</v>
      </c>
    </row>
    <row r="31" spans="1:7" ht="15.75" thickBot="1" x14ac:dyDescent="0.3">
      <c r="A31" s="11"/>
      <c r="B31" s="12"/>
      <c r="C31" s="62">
        <v>2021</v>
      </c>
      <c r="D31" s="126" t="s">
        <v>136</v>
      </c>
      <c r="E31" s="122">
        <v>3840</v>
      </c>
      <c r="F31" s="114">
        <v>3780</v>
      </c>
      <c r="G31" s="10">
        <f t="shared" si="0"/>
        <v>1.5748031496062991</v>
      </c>
    </row>
    <row r="32" spans="1:7" ht="15.75" thickBot="1" x14ac:dyDescent="0.3">
      <c r="A32" s="6">
        <v>8</v>
      </c>
      <c r="B32" s="41" t="s">
        <v>35</v>
      </c>
      <c r="C32" s="64">
        <v>2018</v>
      </c>
      <c r="D32" s="124" t="s">
        <v>157</v>
      </c>
      <c r="E32" s="123">
        <v>930</v>
      </c>
      <c r="F32" s="112">
        <v>900</v>
      </c>
      <c r="G32" s="10">
        <f t="shared" si="0"/>
        <v>3.278688524590164</v>
      </c>
    </row>
    <row r="33" spans="1:7" ht="15.75" thickBot="1" x14ac:dyDescent="0.3">
      <c r="A33" s="11"/>
      <c r="B33" s="12"/>
      <c r="C33" s="62">
        <v>2019</v>
      </c>
      <c r="D33" s="125" t="s">
        <v>158</v>
      </c>
      <c r="E33" s="120">
        <v>955</v>
      </c>
      <c r="F33" s="113">
        <v>920</v>
      </c>
      <c r="G33" s="10">
        <f t="shared" si="0"/>
        <v>3.7333333333333338</v>
      </c>
    </row>
    <row r="34" spans="1:7" ht="15.75" thickBot="1" x14ac:dyDescent="0.3">
      <c r="A34" s="11"/>
      <c r="B34" s="12"/>
      <c r="C34" s="62">
        <v>2020</v>
      </c>
      <c r="D34" s="125">
        <v>44316</v>
      </c>
      <c r="E34" s="120">
        <v>910</v>
      </c>
      <c r="F34" s="113">
        <v>900</v>
      </c>
      <c r="G34" s="10">
        <f t="shared" si="0"/>
        <v>1.1049723756906076</v>
      </c>
    </row>
    <row r="35" spans="1:7" ht="15.75" thickBot="1" x14ac:dyDescent="0.3">
      <c r="A35" s="11"/>
      <c r="B35" s="12"/>
      <c r="C35" s="62">
        <v>2021</v>
      </c>
      <c r="D35" s="126">
        <v>44679</v>
      </c>
      <c r="E35" s="122">
        <v>810</v>
      </c>
      <c r="F35" s="114">
        <v>800</v>
      </c>
      <c r="G35" s="10">
        <f t="shared" si="0"/>
        <v>1.2422360248447204</v>
      </c>
    </row>
    <row r="36" spans="1:7" ht="15.75" thickBot="1" x14ac:dyDescent="0.3">
      <c r="A36" s="6">
        <v>9</v>
      </c>
      <c r="B36" s="41" t="s">
        <v>36</v>
      </c>
      <c r="C36" s="64">
        <v>2018</v>
      </c>
      <c r="D36" s="124">
        <v>43580</v>
      </c>
      <c r="E36" s="123">
        <v>2280</v>
      </c>
      <c r="F36" s="112">
        <v>2120</v>
      </c>
      <c r="G36" s="10">
        <f t="shared" si="0"/>
        <v>7.2727272727272725</v>
      </c>
    </row>
    <row r="37" spans="1:7" ht="15.75" thickBot="1" x14ac:dyDescent="0.3">
      <c r="A37" s="11"/>
      <c r="B37" s="12"/>
      <c r="C37" s="62">
        <v>2019</v>
      </c>
      <c r="D37" s="125" t="s">
        <v>159</v>
      </c>
      <c r="E37" s="120">
        <v>2060</v>
      </c>
      <c r="F37" s="113">
        <v>2050</v>
      </c>
      <c r="G37" s="10">
        <f t="shared" si="0"/>
        <v>0.48661800486618007</v>
      </c>
    </row>
    <row r="38" spans="1:7" ht="15.75" thickBot="1" x14ac:dyDescent="0.3">
      <c r="A38" s="11"/>
      <c r="B38" s="12"/>
      <c r="C38" s="62">
        <v>2020</v>
      </c>
      <c r="D38" s="125">
        <v>44314</v>
      </c>
      <c r="E38" s="120">
        <v>2400</v>
      </c>
      <c r="F38" s="113">
        <v>2350</v>
      </c>
      <c r="G38" s="10">
        <f t="shared" si="0"/>
        <v>2.1052631578947367</v>
      </c>
    </row>
    <row r="39" spans="1:7" ht="15.75" thickBot="1" x14ac:dyDescent="0.3">
      <c r="A39" s="11"/>
      <c r="B39" s="12"/>
      <c r="C39" s="62">
        <v>2021</v>
      </c>
      <c r="D39" s="126" t="s">
        <v>160</v>
      </c>
      <c r="E39" s="122">
        <v>2730</v>
      </c>
      <c r="F39" s="114">
        <v>2590</v>
      </c>
      <c r="G39" s="10">
        <f t="shared" si="0"/>
        <v>5.2631578947368416</v>
      </c>
    </row>
    <row r="40" spans="1:7" ht="15.75" thickBot="1" x14ac:dyDescent="0.3">
      <c r="A40" s="6">
        <v>10</v>
      </c>
      <c r="B40" s="41" t="s">
        <v>41</v>
      </c>
      <c r="C40" s="64">
        <v>2018</v>
      </c>
      <c r="D40" s="124" t="s">
        <v>137</v>
      </c>
      <c r="E40" s="123">
        <v>84250</v>
      </c>
      <c r="F40" s="112">
        <v>80500</v>
      </c>
      <c r="G40" s="10">
        <f t="shared" si="0"/>
        <v>4.5523520485584212</v>
      </c>
    </row>
    <row r="41" spans="1:7" ht="15.75" thickBot="1" x14ac:dyDescent="0.3">
      <c r="A41" s="11"/>
      <c r="B41" s="12"/>
      <c r="C41" s="62">
        <v>2019</v>
      </c>
      <c r="D41" s="125" t="s">
        <v>158</v>
      </c>
      <c r="E41" s="120">
        <v>42325</v>
      </c>
      <c r="F41" s="113">
        <v>40600</v>
      </c>
      <c r="G41" s="10">
        <f t="shared" si="0"/>
        <v>4.16038589086524</v>
      </c>
    </row>
    <row r="42" spans="1:7" ht="15.75" thickBot="1" x14ac:dyDescent="0.3">
      <c r="A42" s="11"/>
      <c r="B42" s="12"/>
      <c r="C42" s="62">
        <v>2020</v>
      </c>
      <c r="D42" s="125" t="s">
        <v>161</v>
      </c>
      <c r="E42" s="120">
        <v>36700</v>
      </c>
      <c r="F42" s="113">
        <v>36075</v>
      </c>
      <c r="G42" s="10">
        <f t="shared" si="0"/>
        <v>1.7176228100309172</v>
      </c>
    </row>
    <row r="43" spans="1:7" ht="15.75" thickBot="1" x14ac:dyDescent="0.3">
      <c r="A43" s="11"/>
      <c r="B43" s="12"/>
      <c r="C43" s="62">
        <v>2021</v>
      </c>
      <c r="D43" s="126" t="s">
        <v>162</v>
      </c>
      <c r="E43" s="122">
        <v>31900</v>
      </c>
      <c r="F43" s="114">
        <v>31300</v>
      </c>
      <c r="G43" s="10">
        <f t="shared" si="0"/>
        <v>1.89873417721519</v>
      </c>
    </row>
    <row r="44" spans="1:7" ht="15.75" thickBot="1" x14ac:dyDescent="0.3">
      <c r="A44" s="6">
        <v>11</v>
      </c>
      <c r="B44" s="41" t="s">
        <v>42</v>
      </c>
      <c r="C44" s="64">
        <v>2018</v>
      </c>
      <c r="D44" s="124" t="s">
        <v>163</v>
      </c>
      <c r="E44" s="123">
        <v>361</v>
      </c>
      <c r="F44" s="112">
        <v>359</v>
      </c>
      <c r="G44" s="10">
        <f t="shared" si="0"/>
        <v>0.55555555555555558</v>
      </c>
    </row>
    <row r="45" spans="1:7" ht="15.75" thickBot="1" x14ac:dyDescent="0.3">
      <c r="A45" s="11"/>
      <c r="B45" s="12"/>
      <c r="C45" s="62">
        <v>2019</v>
      </c>
      <c r="D45" s="125" t="s">
        <v>164</v>
      </c>
      <c r="E45" s="120">
        <v>253</v>
      </c>
      <c r="F45" s="113">
        <v>245</v>
      </c>
      <c r="G45" s="10">
        <f t="shared" si="0"/>
        <v>3.2128514056224895</v>
      </c>
    </row>
    <row r="46" spans="1:7" ht="15.75" thickBot="1" x14ac:dyDescent="0.3">
      <c r="A46" s="11"/>
      <c r="B46" s="12"/>
      <c r="C46" s="62">
        <v>2020</v>
      </c>
      <c r="D46" s="125" t="s">
        <v>165</v>
      </c>
      <c r="E46" s="120">
        <v>332</v>
      </c>
      <c r="F46" s="113">
        <v>325</v>
      </c>
      <c r="G46" s="10">
        <f t="shared" si="0"/>
        <v>2.1308980213089801</v>
      </c>
    </row>
    <row r="47" spans="1:7" ht="15.75" thickBot="1" x14ac:dyDescent="0.3">
      <c r="A47" s="11"/>
      <c r="B47" s="12"/>
      <c r="C47" s="62">
        <v>2021</v>
      </c>
      <c r="D47" s="126" t="s">
        <v>166</v>
      </c>
      <c r="E47" s="122">
        <v>570</v>
      </c>
      <c r="F47" s="114">
        <v>535</v>
      </c>
      <c r="G47" s="10">
        <f t="shared" si="0"/>
        <v>6.3348416289592757</v>
      </c>
    </row>
    <row r="48" spans="1:7" ht="15.75" thickBot="1" x14ac:dyDescent="0.3">
      <c r="A48" s="6">
        <v>12</v>
      </c>
      <c r="B48" s="41" t="s">
        <v>44</v>
      </c>
      <c r="C48" s="64">
        <v>2018</v>
      </c>
      <c r="D48" s="124" t="s">
        <v>167</v>
      </c>
      <c r="E48" s="123">
        <v>3780</v>
      </c>
      <c r="F48" s="112">
        <v>3750</v>
      </c>
      <c r="G48" s="10">
        <f t="shared" si="0"/>
        <v>0.79681274900398402</v>
      </c>
    </row>
    <row r="49" spans="1:7" ht="15.75" thickBot="1" x14ac:dyDescent="0.3">
      <c r="A49" s="11"/>
      <c r="B49" s="12"/>
      <c r="C49" s="62">
        <v>2019</v>
      </c>
      <c r="D49" s="125" t="s">
        <v>159</v>
      </c>
      <c r="E49" s="120">
        <v>1405</v>
      </c>
      <c r="F49" s="113">
        <v>1345</v>
      </c>
      <c r="G49" s="10">
        <f t="shared" si="0"/>
        <v>4.3636363636363642</v>
      </c>
    </row>
    <row r="50" spans="1:7" ht="15.75" thickBot="1" x14ac:dyDescent="0.3">
      <c r="A50" s="11"/>
      <c r="B50" s="12"/>
      <c r="C50" s="62">
        <v>2020</v>
      </c>
      <c r="D50" s="125" t="s">
        <v>168</v>
      </c>
      <c r="E50" s="120">
        <v>1530</v>
      </c>
      <c r="F50" s="113">
        <v>1470</v>
      </c>
      <c r="G50" s="10">
        <f t="shared" si="0"/>
        <v>4</v>
      </c>
    </row>
    <row r="51" spans="1:7" ht="15.75" thickBot="1" x14ac:dyDescent="0.3">
      <c r="A51" s="11"/>
      <c r="B51" s="12"/>
      <c r="C51" s="62">
        <v>2021</v>
      </c>
      <c r="D51" s="126" t="s">
        <v>169</v>
      </c>
      <c r="E51" s="122">
        <v>925</v>
      </c>
      <c r="F51" s="114">
        <v>915</v>
      </c>
      <c r="G51" s="10">
        <f t="shared" si="0"/>
        <v>1.0869565217391304</v>
      </c>
    </row>
    <row r="52" spans="1:7" ht="15.75" thickBot="1" x14ac:dyDescent="0.3">
      <c r="A52" s="6">
        <v>13</v>
      </c>
      <c r="B52" s="41" t="s">
        <v>45</v>
      </c>
      <c r="C52" s="64">
        <v>2018</v>
      </c>
      <c r="D52" s="124" t="s">
        <v>152</v>
      </c>
      <c r="E52" s="123">
        <v>150</v>
      </c>
      <c r="F52" s="112">
        <v>146.25</v>
      </c>
      <c r="G52" s="10">
        <f t="shared" si="0"/>
        <v>2.5316455696202533</v>
      </c>
    </row>
    <row r="53" spans="1:7" ht="15.75" thickBot="1" x14ac:dyDescent="0.3">
      <c r="A53" s="11"/>
      <c r="B53" s="12"/>
      <c r="C53" s="62">
        <v>2019</v>
      </c>
      <c r="D53" s="125" t="s">
        <v>159</v>
      </c>
      <c r="E53" s="120">
        <v>168.75</v>
      </c>
      <c r="F53" s="113">
        <v>157.5</v>
      </c>
      <c r="G53" s="10">
        <f t="shared" si="0"/>
        <v>6.8965517241379306</v>
      </c>
    </row>
    <row r="54" spans="1:7" ht="15.75" thickBot="1" x14ac:dyDescent="0.3">
      <c r="A54" s="11"/>
      <c r="B54" s="12"/>
      <c r="C54" s="62">
        <v>2020</v>
      </c>
      <c r="D54" s="125">
        <v>44302</v>
      </c>
      <c r="E54" s="120">
        <v>240</v>
      </c>
      <c r="F54" s="113">
        <v>236</v>
      </c>
      <c r="G54" s="10">
        <f t="shared" si="0"/>
        <v>1.680672268907563</v>
      </c>
    </row>
    <row r="55" spans="1:7" ht="15.75" thickBot="1" x14ac:dyDescent="0.3">
      <c r="A55" s="11"/>
      <c r="B55" s="12"/>
      <c r="C55" s="62">
        <v>2021</v>
      </c>
      <c r="D55" s="126" t="s">
        <v>160</v>
      </c>
      <c r="E55" s="122">
        <v>154</v>
      </c>
      <c r="F55" s="114">
        <v>148</v>
      </c>
      <c r="G55" s="10">
        <f t="shared" si="0"/>
        <v>3.9735099337748347</v>
      </c>
    </row>
    <row r="56" spans="1:7" ht="15.75" thickBot="1" x14ac:dyDescent="0.3">
      <c r="A56" s="6">
        <v>14</v>
      </c>
      <c r="B56" s="41" t="s">
        <v>46</v>
      </c>
      <c r="C56" s="64">
        <v>2018</v>
      </c>
      <c r="D56" s="124" t="s">
        <v>170</v>
      </c>
      <c r="E56" s="123">
        <v>262</v>
      </c>
      <c r="F56" s="112">
        <v>254</v>
      </c>
      <c r="G56" s="10">
        <f t="shared" si="0"/>
        <v>3.1007751937984498</v>
      </c>
    </row>
    <row r="57" spans="1:7" ht="15.75" thickBot="1" x14ac:dyDescent="0.3">
      <c r="A57" s="11"/>
      <c r="B57" s="12"/>
      <c r="C57" s="62">
        <v>2019</v>
      </c>
      <c r="D57" s="125" t="s">
        <v>171</v>
      </c>
      <c r="E57" s="120">
        <v>238</v>
      </c>
      <c r="F57" s="113">
        <v>216</v>
      </c>
      <c r="G57" s="10">
        <f t="shared" si="0"/>
        <v>9.6916299559471373</v>
      </c>
    </row>
    <row r="58" spans="1:7" ht="15.75" thickBot="1" x14ac:dyDescent="0.3">
      <c r="A58" s="11"/>
      <c r="B58" s="12"/>
      <c r="C58" s="62">
        <v>2020</v>
      </c>
      <c r="D58" s="125" t="s">
        <v>172</v>
      </c>
      <c r="E58" s="120">
        <v>208</v>
      </c>
      <c r="F58" s="113">
        <v>202</v>
      </c>
      <c r="G58" s="10">
        <f t="shared" si="0"/>
        <v>2.9268292682926833</v>
      </c>
    </row>
    <row r="59" spans="1:7" ht="15.75" thickBot="1" x14ac:dyDescent="0.3">
      <c r="A59" s="23"/>
      <c r="B59" s="24"/>
      <c r="C59" s="63">
        <v>2021</v>
      </c>
      <c r="D59" s="127">
        <v>44665</v>
      </c>
      <c r="E59" s="122">
        <v>212</v>
      </c>
      <c r="F59" s="114">
        <v>210</v>
      </c>
      <c r="G59" s="10">
        <f t="shared" si="0"/>
        <v>0.94786729857819907</v>
      </c>
    </row>
    <row r="60" spans="1:7" ht="15.75" thickBot="1" x14ac:dyDescent="0.3">
      <c r="A60" s="6">
        <v>15</v>
      </c>
      <c r="B60" s="41" t="s">
        <v>48</v>
      </c>
      <c r="C60" s="64">
        <v>2018</v>
      </c>
      <c r="D60" s="124" t="s">
        <v>173</v>
      </c>
      <c r="E60" s="123">
        <v>10450</v>
      </c>
      <c r="F60" s="112">
        <v>10300</v>
      </c>
      <c r="G60" s="10">
        <f t="shared" si="0"/>
        <v>1.4457831325301205</v>
      </c>
    </row>
    <row r="61" spans="1:7" ht="15.75" thickBot="1" x14ac:dyDescent="0.3">
      <c r="A61" s="11"/>
      <c r="B61" s="12"/>
      <c r="C61" s="62">
        <v>2019</v>
      </c>
      <c r="D61" s="125" t="s">
        <v>155</v>
      </c>
      <c r="E61" s="120">
        <v>9700</v>
      </c>
      <c r="F61" s="113">
        <v>8300</v>
      </c>
      <c r="G61" s="10">
        <f t="shared" si="0"/>
        <v>15.555555555555555</v>
      </c>
    </row>
    <row r="62" spans="1:7" ht="15.75" thickBot="1" x14ac:dyDescent="0.3">
      <c r="A62" s="11"/>
      <c r="B62" s="12"/>
      <c r="C62" s="62">
        <v>2020</v>
      </c>
      <c r="D62" s="125" t="s">
        <v>174</v>
      </c>
      <c r="E62" s="120">
        <v>8875</v>
      </c>
      <c r="F62" s="113">
        <v>8625</v>
      </c>
      <c r="G62" s="10">
        <f t="shared" si="0"/>
        <v>2.8571428571428572</v>
      </c>
    </row>
    <row r="63" spans="1:7" ht="15.75" thickBot="1" x14ac:dyDescent="0.3">
      <c r="A63" s="23"/>
      <c r="B63" s="24"/>
      <c r="C63" s="62">
        <v>2021</v>
      </c>
      <c r="D63" s="126">
        <v>44669</v>
      </c>
      <c r="E63" s="122">
        <v>7225</v>
      </c>
      <c r="F63" s="114">
        <v>7050</v>
      </c>
      <c r="G63" s="10">
        <f t="shared" si="0"/>
        <v>2.4518388791593697</v>
      </c>
    </row>
    <row r="64" spans="1:7" ht="15.75" thickBot="1" x14ac:dyDescent="0.3">
      <c r="A64" s="6">
        <v>16</v>
      </c>
      <c r="B64" s="41" t="s">
        <v>52</v>
      </c>
      <c r="C64" s="64">
        <v>2018</v>
      </c>
      <c r="D64" s="124" t="s">
        <v>173</v>
      </c>
      <c r="E64" s="123">
        <v>7300</v>
      </c>
      <c r="F64" s="112">
        <v>7200</v>
      </c>
      <c r="G64" s="10">
        <f t="shared" si="0"/>
        <v>1.3793103448275863</v>
      </c>
    </row>
    <row r="65" spans="1:7" ht="15.75" thickBot="1" x14ac:dyDescent="0.3">
      <c r="A65" s="11"/>
      <c r="B65" s="12"/>
      <c r="C65" s="62">
        <v>2019</v>
      </c>
      <c r="D65" s="125" t="s">
        <v>155</v>
      </c>
      <c r="E65" s="120">
        <v>6025</v>
      </c>
      <c r="F65" s="113">
        <v>5275</v>
      </c>
      <c r="G65" s="10">
        <f t="shared" si="0"/>
        <v>13.274336283185843</v>
      </c>
    </row>
    <row r="66" spans="1:7" ht="15.75" thickBot="1" x14ac:dyDescent="0.3">
      <c r="A66" s="11"/>
      <c r="B66" s="12"/>
      <c r="C66" s="62">
        <v>2020</v>
      </c>
      <c r="D66" s="125" t="s">
        <v>174</v>
      </c>
      <c r="E66" s="120">
        <v>6500</v>
      </c>
      <c r="F66" s="113">
        <v>6275</v>
      </c>
      <c r="G66" s="10">
        <f t="shared" si="0"/>
        <v>3.5225048923679059</v>
      </c>
    </row>
    <row r="67" spans="1:7" ht="15.75" thickBot="1" x14ac:dyDescent="0.3">
      <c r="A67" s="23"/>
      <c r="B67" s="24"/>
      <c r="C67" s="62">
        <v>2021</v>
      </c>
      <c r="D67" s="126" t="s">
        <v>145</v>
      </c>
      <c r="E67" s="122">
        <v>5900</v>
      </c>
      <c r="F67" s="114">
        <v>5800</v>
      </c>
      <c r="G67" s="10">
        <f t="shared" si="0"/>
        <v>1.7094017094017095</v>
      </c>
    </row>
    <row r="68" spans="1:7" ht="15.75" thickBot="1" x14ac:dyDescent="0.3">
      <c r="A68" s="6">
        <v>17</v>
      </c>
      <c r="B68" s="41" t="s">
        <v>54</v>
      </c>
      <c r="C68" s="64">
        <v>2018</v>
      </c>
      <c r="D68" s="124" t="s">
        <v>175</v>
      </c>
      <c r="E68" s="123">
        <v>3360</v>
      </c>
      <c r="F68" s="112">
        <v>3240</v>
      </c>
      <c r="G68" s="10">
        <f t="shared" si="0"/>
        <v>3.6363636363636362</v>
      </c>
    </row>
    <row r="69" spans="1:7" ht="15.75" thickBot="1" x14ac:dyDescent="0.3">
      <c r="A69" s="11"/>
      <c r="B69" s="12"/>
      <c r="C69" s="62">
        <v>2019</v>
      </c>
      <c r="D69" s="125" t="s">
        <v>176</v>
      </c>
      <c r="E69" s="120">
        <v>750</v>
      </c>
      <c r="F69" s="113">
        <v>650</v>
      </c>
      <c r="G69" s="10">
        <f t="shared" ref="G69:G132" si="1">((E69-F69)/((E69+F69)/2))*100</f>
        <v>14.285714285714285</v>
      </c>
    </row>
    <row r="70" spans="1:7" ht="15.75" thickBot="1" x14ac:dyDescent="0.3">
      <c r="A70" s="11"/>
      <c r="B70" s="12"/>
      <c r="C70" s="62">
        <v>2020</v>
      </c>
      <c r="D70" s="125" t="s">
        <v>168</v>
      </c>
      <c r="E70" s="120">
        <v>3110</v>
      </c>
      <c r="F70" s="113">
        <v>3020</v>
      </c>
      <c r="G70" s="10">
        <f t="shared" si="1"/>
        <v>2.9363784665579118</v>
      </c>
    </row>
    <row r="71" spans="1:7" ht="15.75" thickBot="1" x14ac:dyDescent="0.3">
      <c r="A71" s="23"/>
      <c r="B71" s="24"/>
      <c r="C71" s="62">
        <v>2021</v>
      </c>
      <c r="D71" s="126" t="s">
        <v>177</v>
      </c>
      <c r="E71" s="122">
        <v>1740</v>
      </c>
      <c r="F71" s="114">
        <v>1730</v>
      </c>
      <c r="G71" s="10">
        <f t="shared" si="1"/>
        <v>0.57636887608069165</v>
      </c>
    </row>
    <row r="72" spans="1:7" ht="15.75" thickBot="1" x14ac:dyDescent="0.3">
      <c r="A72" s="6">
        <v>18</v>
      </c>
      <c r="B72" s="41" t="s">
        <v>55</v>
      </c>
      <c r="C72" s="64">
        <v>2018</v>
      </c>
      <c r="D72" s="124">
        <v>43795</v>
      </c>
      <c r="E72" s="123">
        <v>1405</v>
      </c>
      <c r="F72" s="112">
        <v>1185</v>
      </c>
      <c r="G72" s="10">
        <f t="shared" si="1"/>
        <v>16.988416988416986</v>
      </c>
    </row>
    <row r="73" spans="1:7" ht="15.75" thickBot="1" x14ac:dyDescent="0.3">
      <c r="A73" s="11"/>
      <c r="B73" s="12"/>
      <c r="C73" s="62">
        <v>2019</v>
      </c>
      <c r="D73" s="125" t="s">
        <v>180</v>
      </c>
      <c r="E73" s="120">
        <v>765</v>
      </c>
      <c r="F73" s="113">
        <v>745</v>
      </c>
      <c r="G73" s="10">
        <f t="shared" si="1"/>
        <v>2.6490066225165565</v>
      </c>
    </row>
    <row r="74" spans="1:7" ht="15.75" thickBot="1" x14ac:dyDescent="0.3">
      <c r="A74" s="11"/>
      <c r="B74" s="12"/>
      <c r="C74" s="62">
        <v>2020</v>
      </c>
      <c r="D74" s="125" t="s">
        <v>178</v>
      </c>
      <c r="E74" s="120">
        <v>1325</v>
      </c>
      <c r="F74" s="113">
        <v>1265</v>
      </c>
      <c r="G74" s="10">
        <f t="shared" si="1"/>
        <v>4.6332046332046328</v>
      </c>
    </row>
    <row r="75" spans="1:7" ht="15.75" thickBot="1" x14ac:dyDescent="0.3">
      <c r="A75" s="23"/>
      <c r="B75" s="24"/>
      <c r="C75" s="62">
        <v>2021</v>
      </c>
      <c r="D75" s="126" t="s">
        <v>179</v>
      </c>
      <c r="E75" s="122">
        <v>1150</v>
      </c>
      <c r="F75" s="114">
        <v>1135</v>
      </c>
      <c r="G75" s="10">
        <f t="shared" si="1"/>
        <v>1.3129102844638949</v>
      </c>
    </row>
    <row r="76" spans="1:7" ht="15.75" thickBot="1" x14ac:dyDescent="0.3">
      <c r="A76" s="6">
        <v>19</v>
      </c>
      <c r="B76" s="41" t="s">
        <v>57</v>
      </c>
      <c r="C76" s="64">
        <v>2018</v>
      </c>
      <c r="D76" s="124" t="s">
        <v>152</v>
      </c>
      <c r="E76" s="123">
        <v>2360</v>
      </c>
      <c r="F76" s="112">
        <v>2250</v>
      </c>
      <c r="G76" s="10">
        <f t="shared" si="1"/>
        <v>4.7722342733188716</v>
      </c>
    </row>
    <row r="77" spans="1:7" ht="15.75" thickBot="1" x14ac:dyDescent="0.3">
      <c r="A77" s="11"/>
      <c r="B77" s="12"/>
      <c r="C77" s="62">
        <v>2019</v>
      </c>
      <c r="D77" s="125" t="s">
        <v>159</v>
      </c>
      <c r="E77" s="120">
        <v>2190</v>
      </c>
      <c r="F77" s="113">
        <v>2040</v>
      </c>
      <c r="G77" s="10">
        <f t="shared" si="1"/>
        <v>7.0921985815602842</v>
      </c>
    </row>
    <row r="78" spans="1:7" ht="15.75" thickBot="1" x14ac:dyDescent="0.3">
      <c r="A78" s="11"/>
      <c r="B78" s="12"/>
      <c r="C78" s="62">
        <v>2020</v>
      </c>
      <c r="D78" s="125">
        <v>44305</v>
      </c>
      <c r="E78" s="120">
        <v>2750</v>
      </c>
      <c r="F78" s="113">
        <v>2630</v>
      </c>
      <c r="G78" s="10">
        <f t="shared" si="1"/>
        <v>4.4609665427509295</v>
      </c>
    </row>
    <row r="79" spans="1:7" ht="15.75" thickBot="1" x14ac:dyDescent="0.3">
      <c r="A79" s="23"/>
      <c r="B79" s="24"/>
      <c r="C79" s="62">
        <v>2021</v>
      </c>
      <c r="D79" s="126">
        <v>44679</v>
      </c>
      <c r="E79" s="122">
        <v>5000</v>
      </c>
      <c r="F79" s="114">
        <v>4700</v>
      </c>
      <c r="G79" s="10">
        <f t="shared" si="1"/>
        <v>6.1855670103092786</v>
      </c>
    </row>
    <row r="80" spans="1:7" ht="15.75" thickBot="1" x14ac:dyDescent="0.3">
      <c r="A80" s="6">
        <v>20</v>
      </c>
      <c r="B80" s="41" t="s">
        <v>58</v>
      </c>
      <c r="C80" s="64">
        <v>2018</v>
      </c>
      <c r="D80" s="124" t="s">
        <v>170</v>
      </c>
      <c r="E80" s="123">
        <v>1520</v>
      </c>
      <c r="F80" s="112">
        <v>1510</v>
      </c>
      <c r="G80" s="10">
        <f t="shared" si="1"/>
        <v>0.66006600660066006</v>
      </c>
    </row>
    <row r="81" spans="1:7" ht="15.75" thickBot="1" x14ac:dyDescent="0.3">
      <c r="A81" s="11"/>
      <c r="B81" s="12"/>
      <c r="C81" s="62">
        <v>2019</v>
      </c>
      <c r="D81" s="125" t="s">
        <v>135</v>
      </c>
      <c r="E81" s="120">
        <v>1160</v>
      </c>
      <c r="F81" s="113">
        <v>960</v>
      </c>
      <c r="G81" s="10">
        <f t="shared" si="1"/>
        <v>18.867924528301888</v>
      </c>
    </row>
    <row r="82" spans="1:7" ht="15.75" thickBot="1" x14ac:dyDescent="0.3">
      <c r="A82" s="11"/>
      <c r="B82" s="12"/>
      <c r="C82" s="62">
        <v>2020</v>
      </c>
      <c r="D82" s="125" t="s">
        <v>181</v>
      </c>
      <c r="E82" s="120">
        <v>1585</v>
      </c>
      <c r="F82" s="113">
        <v>1530</v>
      </c>
      <c r="G82" s="10">
        <f t="shared" si="1"/>
        <v>3.5313001605136436</v>
      </c>
    </row>
    <row r="83" spans="1:7" ht="15.75" thickBot="1" x14ac:dyDescent="0.3">
      <c r="A83" s="23"/>
      <c r="B83" s="24"/>
      <c r="C83" s="62">
        <v>2021</v>
      </c>
      <c r="D83" s="126" t="s">
        <v>145</v>
      </c>
      <c r="E83" s="122">
        <v>1660</v>
      </c>
      <c r="F83" s="114">
        <v>1625</v>
      </c>
      <c r="G83" s="10">
        <f t="shared" si="1"/>
        <v>2.1308980213089801</v>
      </c>
    </row>
    <row r="84" spans="1:7" ht="15.75" thickBot="1" x14ac:dyDescent="0.3">
      <c r="A84" s="6">
        <v>21</v>
      </c>
      <c r="B84" s="41" t="s">
        <v>62</v>
      </c>
      <c r="C84" s="64">
        <v>2018</v>
      </c>
      <c r="D84" s="124" t="s">
        <v>133</v>
      </c>
      <c r="E84" s="123">
        <v>4090</v>
      </c>
      <c r="F84" s="112">
        <v>4000</v>
      </c>
      <c r="G84" s="10">
        <f t="shared" si="1"/>
        <v>2.2249690976514214</v>
      </c>
    </row>
    <row r="85" spans="1:7" ht="15.75" thickBot="1" x14ac:dyDescent="0.3">
      <c r="A85" s="11"/>
      <c r="B85" s="12"/>
      <c r="C85" s="62">
        <v>2019</v>
      </c>
      <c r="D85" s="125" t="s">
        <v>147</v>
      </c>
      <c r="E85" s="120">
        <v>2050</v>
      </c>
      <c r="F85" s="113">
        <v>1910</v>
      </c>
      <c r="G85" s="10">
        <f t="shared" si="1"/>
        <v>7.0707070707070701</v>
      </c>
    </row>
    <row r="86" spans="1:7" ht="15.75" thickBot="1" x14ac:dyDescent="0.3">
      <c r="A86" s="11"/>
      <c r="B86" s="12"/>
      <c r="C86" s="62">
        <v>2020</v>
      </c>
      <c r="D86" s="125" t="s">
        <v>161</v>
      </c>
      <c r="E86" s="120">
        <v>3220</v>
      </c>
      <c r="F86" s="113">
        <v>3170</v>
      </c>
      <c r="G86" s="10">
        <f t="shared" si="1"/>
        <v>1.5649452269170578</v>
      </c>
    </row>
    <row r="87" spans="1:7" ht="15.75" thickBot="1" x14ac:dyDescent="0.3">
      <c r="A87" s="23"/>
      <c r="B87" s="24"/>
      <c r="C87" s="62">
        <v>2021</v>
      </c>
      <c r="D87" s="126" t="s">
        <v>182</v>
      </c>
      <c r="E87" s="122">
        <v>3800</v>
      </c>
      <c r="F87" s="114">
        <v>3730</v>
      </c>
      <c r="G87" s="10">
        <f t="shared" si="1"/>
        <v>1.8592297476759629</v>
      </c>
    </row>
    <row r="88" spans="1:7" ht="15.75" thickBot="1" x14ac:dyDescent="0.3">
      <c r="A88" s="6">
        <v>22</v>
      </c>
      <c r="B88" s="41" t="s">
        <v>65</v>
      </c>
      <c r="C88" s="64">
        <v>2018</v>
      </c>
      <c r="D88" s="124" t="s">
        <v>183</v>
      </c>
      <c r="E88" s="129">
        <v>17875</v>
      </c>
      <c r="F88" s="112">
        <v>17400</v>
      </c>
      <c r="G88" s="10">
        <f t="shared" si="1"/>
        <v>2.6931254429482636</v>
      </c>
    </row>
    <row r="89" spans="1:7" ht="15.75" thickBot="1" x14ac:dyDescent="0.3">
      <c r="A89" s="11"/>
      <c r="B89" s="12"/>
      <c r="C89" s="62">
        <v>2019</v>
      </c>
      <c r="D89" s="124" t="s">
        <v>184</v>
      </c>
      <c r="E89" s="120">
        <v>15200</v>
      </c>
      <c r="F89" s="113">
        <v>15150</v>
      </c>
      <c r="G89" s="10">
        <f t="shared" si="1"/>
        <v>0.32948929159802309</v>
      </c>
    </row>
    <row r="90" spans="1:7" ht="15.75" thickBot="1" x14ac:dyDescent="0.3">
      <c r="A90" s="11"/>
      <c r="B90" s="12"/>
      <c r="C90" s="62">
        <v>2020</v>
      </c>
      <c r="D90" s="125" t="s">
        <v>185</v>
      </c>
      <c r="E90" s="120">
        <v>9125</v>
      </c>
      <c r="F90" s="113">
        <v>9000</v>
      </c>
      <c r="G90" s="10">
        <f t="shared" si="1"/>
        <v>1.3793103448275863</v>
      </c>
    </row>
    <row r="91" spans="1:7" ht="15.75" thickBot="1" x14ac:dyDescent="0.3">
      <c r="A91" s="23"/>
      <c r="B91" s="24"/>
      <c r="C91" s="62">
        <v>2021</v>
      </c>
      <c r="D91" s="126" t="s">
        <v>186</v>
      </c>
      <c r="E91" s="122">
        <v>8675</v>
      </c>
      <c r="F91" s="114">
        <v>8525</v>
      </c>
      <c r="G91" s="10">
        <f t="shared" si="1"/>
        <v>1.7441860465116279</v>
      </c>
    </row>
    <row r="92" spans="1:7" ht="15.75" thickBot="1" x14ac:dyDescent="0.3">
      <c r="A92" s="6">
        <v>23</v>
      </c>
      <c r="B92" s="41" t="s">
        <v>67</v>
      </c>
      <c r="C92" s="64">
        <v>2018</v>
      </c>
      <c r="D92" s="124" t="s">
        <v>133</v>
      </c>
      <c r="E92" s="123">
        <v>2650</v>
      </c>
      <c r="F92" s="112">
        <v>2610</v>
      </c>
      <c r="G92" s="10">
        <f t="shared" si="1"/>
        <v>1.520912547528517</v>
      </c>
    </row>
    <row r="93" spans="1:7" ht="15.75" thickBot="1" x14ac:dyDescent="0.3">
      <c r="A93" s="11"/>
      <c r="B93" s="12"/>
      <c r="C93" s="62">
        <v>2019</v>
      </c>
      <c r="D93" s="125" t="s">
        <v>159</v>
      </c>
      <c r="E93" s="120">
        <v>1890</v>
      </c>
      <c r="F93" s="113">
        <v>1815</v>
      </c>
      <c r="G93" s="10">
        <f t="shared" si="1"/>
        <v>4.048582995951417</v>
      </c>
    </row>
    <row r="94" spans="1:7" ht="15.75" thickBot="1" x14ac:dyDescent="0.3">
      <c r="A94" s="11"/>
      <c r="B94" s="12"/>
      <c r="C94" s="62">
        <v>2020</v>
      </c>
      <c r="D94" s="125" t="s">
        <v>156</v>
      </c>
      <c r="E94" s="120">
        <v>2730</v>
      </c>
      <c r="F94" s="113">
        <v>2610</v>
      </c>
      <c r="G94" s="10">
        <f t="shared" si="1"/>
        <v>4.4943820224719104</v>
      </c>
    </row>
    <row r="95" spans="1:7" ht="15.75" thickBot="1" x14ac:dyDescent="0.3">
      <c r="A95" s="23"/>
      <c r="B95" s="24"/>
      <c r="C95" s="62">
        <v>2021</v>
      </c>
      <c r="D95" s="126" t="s">
        <v>136</v>
      </c>
      <c r="E95" s="122">
        <v>1735</v>
      </c>
      <c r="F95" s="114">
        <v>1655</v>
      </c>
      <c r="G95" s="10">
        <f t="shared" si="1"/>
        <v>4.71976401179941</v>
      </c>
    </row>
    <row r="96" spans="1:7" ht="15.75" thickBot="1" x14ac:dyDescent="0.3">
      <c r="A96" s="6">
        <v>24</v>
      </c>
      <c r="B96" s="41" t="s">
        <v>73</v>
      </c>
      <c r="C96" s="64">
        <v>2018</v>
      </c>
      <c r="D96" s="124" t="s">
        <v>187</v>
      </c>
      <c r="E96" s="123">
        <v>2520</v>
      </c>
      <c r="F96" s="112">
        <v>2100</v>
      </c>
      <c r="G96" s="10">
        <f t="shared" si="1"/>
        <v>18.181818181818183</v>
      </c>
    </row>
    <row r="97" spans="1:7" ht="15.75" thickBot="1" x14ac:dyDescent="0.3">
      <c r="A97" s="11"/>
      <c r="B97" s="12"/>
      <c r="C97" s="62">
        <v>2019</v>
      </c>
      <c r="D97" s="125" t="s">
        <v>189</v>
      </c>
      <c r="E97" s="120">
        <v>850</v>
      </c>
      <c r="F97" s="113">
        <v>780</v>
      </c>
      <c r="G97" s="10">
        <f t="shared" si="1"/>
        <v>8.5889570552147241</v>
      </c>
    </row>
    <row r="98" spans="1:7" ht="15.75" thickBot="1" x14ac:dyDescent="0.3">
      <c r="A98" s="11"/>
      <c r="B98" s="12"/>
      <c r="C98" s="62">
        <v>2020</v>
      </c>
      <c r="D98" s="125" t="s">
        <v>174</v>
      </c>
      <c r="E98" s="120">
        <v>1300</v>
      </c>
      <c r="F98" s="113">
        <v>1275</v>
      </c>
      <c r="G98" s="10">
        <f t="shared" si="1"/>
        <v>1.9417475728155338</v>
      </c>
    </row>
    <row r="99" spans="1:7" ht="15.75" thickBot="1" x14ac:dyDescent="0.3">
      <c r="A99" s="23"/>
      <c r="B99" s="24"/>
      <c r="C99" s="62">
        <v>2021</v>
      </c>
      <c r="D99" s="126" t="s">
        <v>188</v>
      </c>
      <c r="E99" s="122">
        <v>1085</v>
      </c>
      <c r="F99" s="114">
        <v>1075</v>
      </c>
      <c r="G99" s="10">
        <f t="shared" si="1"/>
        <v>0.92592592592592582</v>
      </c>
    </row>
    <row r="100" spans="1:7" ht="15.75" thickBot="1" x14ac:dyDescent="0.3">
      <c r="A100" s="6">
        <v>25</v>
      </c>
      <c r="B100" s="41" t="s">
        <v>77</v>
      </c>
      <c r="C100" s="64">
        <v>2018</v>
      </c>
      <c r="D100" s="124" t="s">
        <v>190</v>
      </c>
      <c r="E100" s="123">
        <v>1800</v>
      </c>
      <c r="F100" s="112">
        <v>1800</v>
      </c>
      <c r="G100" s="10">
        <f t="shared" si="1"/>
        <v>0</v>
      </c>
    </row>
    <row r="101" spans="1:7" ht="15.75" thickBot="1" x14ac:dyDescent="0.3">
      <c r="A101" s="11"/>
      <c r="B101" s="12"/>
      <c r="C101" s="62">
        <v>2019</v>
      </c>
      <c r="D101" s="124" t="s">
        <v>143</v>
      </c>
      <c r="E101" s="120">
        <v>170</v>
      </c>
      <c r="F101" s="113">
        <v>169</v>
      </c>
      <c r="G101" s="10">
        <f t="shared" si="1"/>
        <v>0.58997050147492625</v>
      </c>
    </row>
    <row r="102" spans="1:7" ht="15.75" thickBot="1" x14ac:dyDescent="0.3">
      <c r="A102" s="11"/>
      <c r="B102" s="12"/>
      <c r="C102" s="62">
        <v>2020</v>
      </c>
      <c r="D102" s="125">
        <v>44298</v>
      </c>
      <c r="E102" s="120">
        <v>1035</v>
      </c>
      <c r="F102" s="113">
        <v>960</v>
      </c>
      <c r="G102" s="10">
        <f t="shared" si="1"/>
        <v>7.518796992481203</v>
      </c>
    </row>
    <row r="103" spans="1:7" ht="15.75" thickBot="1" x14ac:dyDescent="0.3">
      <c r="A103" s="23"/>
      <c r="B103" s="24"/>
      <c r="C103" s="62">
        <v>2021</v>
      </c>
      <c r="D103" s="126" t="s">
        <v>203</v>
      </c>
      <c r="E103" s="122">
        <v>1015</v>
      </c>
      <c r="F103" s="114">
        <v>1010</v>
      </c>
      <c r="G103" s="10">
        <f t="shared" si="1"/>
        <v>0.49382716049382713</v>
      </c>
    </row>
    <row r="104" spans="1:7" ht="15.75" thickBot="1" x14ac:dyDescent="0.3">
      <c r="A104" s="6">
        <v>26</v>
      </c>
      <c r="B104" s="41" t="s">
        <v>81</v>
      </c>
      <c r="C104" s="64">
        <v>2018</v>
      </c>
      <c r="D104" s="124" t="s">
        <v>183</v>
      </c>
      <c r="E104" s="123">
        <v>404.41</v>
      </c>
      <c r="F104" s="112">
        <v>396.97</v>
      </c>
      <c r="G104" s="10">
        <f t="shared" si="1"/>
        <v>1.856797025131647</v>
      </c>
    </row>
    <row r="105" spans="1:7" ht="15.75" thickBot="1" x14ac:dyDescent="0.3">
      <c r="A105" s="11"/>
      <c r="B105" s="12"/>
      <c r="C105" s="62">
        <v>2019</v>
      </c>
      <c r="D105" s="125" t="s">
        <v>191</v>
      </c>
      <c r="E105" s="120">
        <v>610.34</v>
      </c>
      <c r="F105" s="113">
        <v>595.45000000000005</v>
      </c>
      <c r="G105" s="10">
        <f t="shared" si="1"/>
        <v>2.4697501223264395</v>
      </c>
    </row>
    <row r="106" spans="1:7" ht="15.75" thickBot="1" x14ac:dyDescent="0.3">
      <c r="A106" s="11"/>
      <c r="B106" s="12"/>
      <c r="C106" s="62">
        <v>2020</v>
      </c>
      <c r="D106" s="125" t="s">
        <v>204</v>
      </c>
      <c r="E106" s="120">
        <v>793.94</v>
      </c>
      <c r="F106" s="113">
        <v>769.13</v>
      </c>
      <c r="G106" s="10">
        <f t="shared" si="1"/>
        <v>3.1745219343983386</v>
      </c>
    </row>
    <row r="107" spans="1:7" ht="15.75" thickBot="1" x14ac:dyDescent="0.3">
      <c r="A107" s="23"/>
      <c r="B107" s="24"/>
      <c r="C107" s="62">
        <v>2021</v>
      </c>
      <c r="D107" s="126" t="s">
        <v>205</v>
      </c>
      <c r="E107" s="122">
        <v>940</v>
      </c>
      <c r="F107" s="114">
        <v>920</v>
      </c>
      <c r="G107" s="10">
        <f t="shared" si="1"/>
        <v>2.1505376344086025</v>
      </c>
    </row>
    <row r="108" spans="1:7" ht="15.75" thickBot="1" x14ac:dyDescent="0.3">
      <c r="A108" s="6">
        <v>27</v>
      </c>
      <c r="B108" s="41" t="s">
        <v>82</v>
      </c>
      <c r="C108" s="64">
        <v>2018</v>
      </c>
      <c r="D108" s="124" t="s">
        <v>192</v>
      </c>
      <c r="E108" s="123">
        <v>478</v>
      </c>
      <c r="F108" s="112">
        <v>432</v>
      </c>
      <c r="G108" s="10">
        <f t="shared" si="1"/>
        <v>10.109890109890109</v>
      </c>
    </row>
    <row r="109" spans="1:7" ht="15.75" thickBot="1" x14ac:dyDescent="0.3">
      <c r="A109" s="11"/>
      <c r="B109" s="12"/>
      <c r="C109" s="62">
        <v>2019</v>
      </c>
      <c r="D109" s="125" t="s">
        <v>159</v>
      </c>
      <c r="E109" s="120">
        <v>428</v>
      </c>
      <c r="F109" s="113">
        <v>428</v>
      </c>
      <c r="G109" s="10">
        <f t="shared" si="1"/>
        <v>0</v>
      </c>
    </row>
    <row r="110" spans="1:7" ht="15.75" thickBot="1" x14ac:dyDescent="0.3">
      <c r="A110" s="11"/>
      <c r="B110" s="12"/>
      <c r="C110" s="62">
        <v>2020</v>
      </c>
      <c r="D110" s="125" t="s">
        <v>193</v>
      </c>
      <c r="E110" s="120">
        <v>366</v>
      </c>
      <c r="F110" s="113">
        <v>364</v>
      </c>
      <c r="G110" s="10">
        <f t="shared" si="1"/>
        <v>0.54794520547945202</v>
      </c>
    </row>
    <row r="111" spans="1:7" ht="15.75" thickBot="1" x14ac:dyDescent="0.3">
      <c r="A111" s="23"/>
      <c r="B111" s="24"/>
      <c r="C111" s="63">
        <v>2021</v>
      </c>
      <c r="D111" s="127">
        <v>44671</v>
      </c>
      <c r="E111" s="122">
        <v>400</v>
      </c>
      <c r="F111" s="114">
        <v>386</v>
      </c>
      <c r="G111" s="10">
        <f t="shared" si="1"/>
        <v>3.5623409669211195</v>
      </c>
    </row>
    <row r="112" spans="1:7" ht="15.75" thickBot="1" x14ac:dyDescent="0.3">
      <c r="A112" s="6">
        <v>28</v>
      </c>
      <c r="B112" s="41" t="s">
        <v>83</v>
      </c>
      <c r="C112" s="64">
        <v>2018</v>
      </c>
      <c r="D112" s="124">
        <v>43571</v>
      </c>
      <c r="E112" s="123">
        <v>1500</v>
      </c>
      <c r="F112" s="112">
        <v>1500</v>
      </c>
      <c r="G112" s="10">
        <f t="shared" si="1"/>
        <v>0</v>
      </c>
    </row>
    <row r="113" spans="1:7" ht="15.75" thickBot="1" x14ac:dyDescent="0.3">
      <c r="A113" s="11"/>
      <c r="B113" s="12"/>
      <c r="C113" s="62">
        <v>2019</v>
      </c>
      <c r="D113" s="125" t="s">
        <v>194</v>
      </c>
      <c r="E113" s="120">
        <v>1610</v>
      </c>
      <c r="F113" s="113">
        <v>1610</v>
      </c>
      <c r="G113" s="10">
        <f t="shared" si="1"/>
        <v>0</v>
      </c>
    </row>
    <row r="114" spans="1:7" ht="15.75" thickBot="1" x14ac:dyDescent="0.3">
      <c r="A114" s="11"/>
      <c r="B114" s="12"/>
      <c r="C114" s="62">
        <v>2020</v>
      </c>
      <c r="D114" s="125">
        <v>44298</v>
      </c>
      <c r="E114" s="120">
        <v>2240</v>
      </c>
      <c r="F114" s="113">
        <v>2060</v>
      </c>
      <c r="G114" s="10">
        <f t="shared" si="1"/>
        <v>8.3720930232558146</v>
      </c>
    </row>
    <row r="115" spans="1:7" ht="15.75" thickBot="1" x14ac:dyDescent="0.3">
      <c r="A115" s="23"/>
      <c r="B115" s="24"/>
      <c r="C115" s="62">
        <v>2021</v>
      </c>
      <c r="D115" s="126">
        <v>44669</v>
      </c>
      <c r="E115" s="122">
        <v>2130</v>
      </c>
      <c r="F115" s="114">
        <v>2050</v>
      </c>
      <c r="G115" s="10">
        <f t="shared" si="1"/>
        <v>3.8277511961722488</v>
      </c>
    </row>
    <row r="116" spans="1:7" ht="15.75" thickBot="1" x14ac:dyDescent="0.3">
      <c r="A116" s="6">
        <v>29</v>
      </c>
      <c r="B116" s="41" t="s">
        <v>86</v>
      </c>
      <c r="C116" s="64">
        <v>2018</v>
      </c>
      <c r="D116" s="124" t="s">
        <v>137</v>
      </c>
      <c r="E116" s="123">
        <v>3300</v>
      </c>
      <c r="F116" s="112">
        <v>3300</v>
      </c>
      <c r="G116" s="10">
        <f t="shared" si="1"/>
        <v>0</v>
      </c>
    </row>
    <row r="117" spans="1:7" ht="15.75" thickBot="1" x14ac:dyDescent="0.3">
      <c r="A117" s="11"/>
      <c r="B117" s="12"/>
      <c r="C117" s="62">
        <v>2019</v>
      </c>
      <c r="D117" s="125" t="s">
        <v>140</v>
      </c>
      <c r="E117" s="120">
        <v>9300</v>
      </c>
      <c r="F117" s="113">
        <v>8750</v>
      </c>
      <c r="G117" s="10">
        <f t="shared" si="1"/>
        <v>6.094182825484765</v>
      </c>
    </row>
    <row r="118" spans="1:7" ht="15.75" thickBot="1" x14ac:dyDescent="0.3">
      <c r="A118" s="11"/>
      <c r="B118" s="12"/>
      <c r="C118" s="62">
        <v>2020</v>
      </c>
      <c r="D118" s="125" t="s">
        <v>195</v>
      </c>
      <c r="E118" s="120">
        <v>6800</v>
      </c>
      <c r="F118" s="113">
        <v>6500</v>
      </c>
      <c r="G118" s="10">
        <f t="shared" si="1"/>
        <v>4.5112781954887211</v>
      </c>
    </row>
    <row r="119" spans="1:7" ht="15.75" thickBot="1" x14ac:dyDescent="0.3">
      <c r="A119" s="23"/>
      <c r="B119" s="24"/>
      <c r="C119" s="62">
        <v>2021</v>
      </c>
      <c r="D119" s="126" t="s">
        <v>196</v>
      </c>
      <c r="E119" s="122">
        <v>8050</v>
      </c>
      <c r="F119" s="114">
        <v>7700</v>
      </c>
      <c r="G119" s="10">
        <f t="shared" si="1"/>
        <v>4.4444444444444446</v>
      </c>
    </row>
    <row r="120" spans="1:7" ht="15.75" thickBot="1" x14ac:dyDescent="0.3">
      <c r="A120" s="6">
        <v>30</v>
      </c>
      <c r="B120" s="41" t="s">
        <v>91</v>
      </c>
      <c r="C120" s="64">
        <v>2018</v>
      </c>
      <c r="D120" s="124" t="s">
        <v>133</v>
      </c>
      <c r="E120" s="123">
        <v>1770</v>
      </c>
      <c r="F120" s="112">
        <v>1705</v>
      </c>
      <c r="G120" s="10">
        <f t="shared" si="1"/>
        <v>3.7410071942446042</v>
      </c>
    </row>
    <row r="121" spans="1:7" ht="15.75" thickBot="1" x14ac:dyDescent="0.3">
      <c r="A121" s="11"/>
      <c r="B121" s="12"/>
      <c r="C121" s="62">
        <v>2019</v>
      </c>
      <c r="D121" s="125" t="s">
        <v>206</v>
      </c>
      <c r="E121" s="120">
        <v>1110</v>
      </c>
      <c r="F121" s="113">
        <v>1110</v>
      </c>
      <c r="G121" s="10">
        <f t="shared" si="1"/>
        <v>0</v>
      </c>
    </row>
    <row r="122" spans="1:7" ht="15.75" thickBot="1" x14ac:dyDescent="0.3">
      <c r="A122" s="11"/>
      <c r="B122" s="12"/>
      <c r="C122" s="62">
        <v>2020</v>
      </c>
      <c r="D122" s="125" t="s">
        <v>148</v>
      </c>
      <c r="E122" s="120">
        <v>1515</v>
      </c>
      <c r="F122" s="113">
        <v>1465</v>
      </c>
      <c r="G122" s="10">
        <f t="shared" si="1"/>
        <v>3.3557046979865772</v>
      </c>
    </row>
    <row r="123" spans="1:7" ht="15.75" thickBot="1" x14ac:dyDescent="0.3">
      <c r="A123" s="23"/>
      <c r="B123" s="24"/>
      <c r="C123" s="62">
        <v>2021</v>
      </c>
      <c r="D123" s="126" t="s">
        <v>197</v>
      </c>
      <c r="E123" s="122">
        <v>1470</v>
      </c>
      <c r="F123" s="114">
        <v>1455</v>
      </c>
      <c r="G123" s="10">
        <f t="shared" si="1"/>
        <v>1.0256410256410255</v>
      </c>
    </row>
    <row r="124" spans="1:7" ht="15.75" thickBot="1" x14ac:dyDescent="0.3">
      <c r="A124" s="6">
        <v>31</v>
      </c>
      <c r="B124" s="41" t="s">
        <v>92</v>
      </c>
      <c r="C124" s="64">
        <v>2018</v>
      </c>
      <c r="D124" s="124" t="s">
        <v>152</v>
      </c>
      <c r="E124" s="123">
        <v>1250</v>
      </c>
      <c r="F124" s="112">
        <v>1225</v>
      </c>
      <c r="G124" s="10">
        <f t="shared" si="1"/>
        <v>2.0202020202020203</v>
      </c>
    </row>
    <row r="125" spans="1:7" ht="15.75" thickBot="1" x14ac:dyDescent="0.3">
      <c r="A125" s="11"/>
      <c r="B125" s="12"/>
      <c r="C125" s="62">
        <v>2019</v>
      </c>
      <c r="D125" s="125" t="s">
        <v>155</v>
      </c>
      <c r="E125" s="120">
        <v>1280</v>
      </c>
      <c r="F125" s="113">
        <v>1195</v>
      </c>
      <c r="G125" s="10">
        <f t="shared" si="1"/>
        <v>6.8686868686868685</v>
      </c>
    </row>
    <row r="126" spans="1:7" ht="15.75" thickBot="1" x14ac:dyDescent="0.3">
      <c r="A126" s="11"/>
      <c r="B126" s="12"/>
      <c r="C126" s="62">
        <v>2020</v>
      </c>
      <c r="D126" s="125">
        <v>44287</v>
      </c>
      <c r="E126" s="120">
        <v>1525</v>
      </c>
      <c r="F126" s="113">
        <v>1500</v>
      </c>
      <c r="G126" s="10">
        <f t="shared" si="1"/>
        <v>1.6528925619834711</v>
      </c>
    </row>
    <row r="127" spans="1:7" ht="15.75" thickBot="1" x14ac:dyDescent="0.3">
      <c r="A127" s="23"/>
      <c r="B127" s="24"/>
      <c r="C127" s="62">
        <v>2021</v>
      </c>
      <c r="D127" s="126" t="s">
        <v>136</v>
      </c>
      <c r="E127" s="122">
        <v>1490</v>
      </c>
      <c r="F127" s="114">
        <v>1465</v>
      </c>
      <c r="G127" s="10">
        <f t="shared" si="1"/>
        <v>1.6920473773265652</v>
      </c>
    </row>
    <row r="128" spans="1:7" ht="15.75" thickBot="1" x14ac:dyDescent="0.3">
      <c r="A128" s="6">
        <v>32</v>
      </c>
      <c r="B128" s="41" t="s">
        <v>93</v>
      </c>
      <c r="C128" s="64">
        <v>2018</v>
      </c>
      <c r="D128" s="124" t="s">
        <v>198</v>
      </c>
      <c r="E128" s="123">
        <v>9820</v>
      </c>
      <c r="F128" s="112">
        <v>9725</v>
      </c>
      <c r="G128" s="10">
        <f t="shared" si="1"/>
        <v>0.97211563059606043</v>
      </c>
    </row>
    <row r="129" spans="1:7" ht="15.75" thickBot="1" x14ac:dyDescent="0.3">
      <c r="A129" s="11"/>
      <c r="B129" s="12"/>
      <c r="C129" s="62">
        <v>2019</v>
      </c>
      <c r="D129" s="125" t="s">
        <v>199</v>
      </c>
      <c r="E129" s="120">
        <v>8300</v>
      </c>
      <c r="F129" s="113">
        <v>8225</v>
      </c>
      <c r="G129" s="10">
        <f t="shared" si="1"/>
        <v>0.90771558245083206</v>
      </c>
    </row>
    <row r="130" spans="1:7" ht="15.75" thickBot="1" x14ac:dyDescent="0.3">
      <c r="A130" s="11"/>
      <c r="B130" s="12"/>
      <c r="C130" s="62">
        <v>2020</v>
      </c>
      <c r="D130" s="125" t="s">
        <v>200</v>
      </c>
      <c r="E130" s="120">
        <v>7325</v>
      </c>
      <c r="F130" s="113">
        <v>7000</v>
      </c>
      <c r="G130" s="10">
        <f t="shared" si="1"/>
        <v>4.5375218150087253</v>
      </c>
    </row>
    <row r="131" spans="1:7" ht="15.75" thickBot="1" x14ac:dyDescent="0.3">
      <c r="A131" s="23"/>
      <c r="B131" s="24"/>
      <c r="C131" s="62">
        <v>2021</v>
      </c>
      <c r="D131" s="126" t="s">
        <v>201</v>
      </c>
      <c r="E131" s="122">
        <v>4020</v>
      </c>
      <c r="F131" s="114">
        <v>3960</v>
      </c>
      <c r="G131" s="10">
        <f t="shared" si="1"/>
        <v>1.5037593984962405</v>
      </c>
    </row>
    <row r="132" spans="1:7" ht="15.75" thickBot="1" x14ac:dyDescent="0.3">
      <c r="A132" s="6">
        <v>33</v>
      </c>
      <c r="B132" s="41" t="s">
        <v>95</v>
      </c>
      <c r="C132" s="64">
        <v>2018</v>
      </c>
      <c r="D132" s="124" t="s">
        <v>190</v>
      </c>
      <c r="E132" s="123">
        <v>320</v>
      </c>
      <c r="F132" s="112">
        <v>306</v>
      </c>
      <c r="G132" s="10">
        <f t="shared" si="1"/>
        <v>4.4728434504792327</v>
      </c>
    </row>
    <row r="133" spans="1:7" ht="15.75" thickBot="1" x14ac:dyDescent="0.3">
      <c r="A133" s="11"/>
      <c r="B133" s="12"/>
      <c r="C133" s="62">
        <v>2019</v>
      </c>
      <c r="D133" s="125">
        <v>43948</v>
      </c>
      <c r="E133" s="120">
        <v>111</v>
      </c>
      <c r="F133" s="113">
        <v>108</v>
      </c>
      <c r="G133" s="10">
        <f t="shared" ref="G133:G139" si="2">((E133-F133)/((E133+F133)/2))*100</f>
        <v>2.7397260273972601</v>
      </c>
    </row>
    <row r="134" spans="1:7" ht="15.75" thickBot="1" x14ac:dyDescent="0.3">
      <c r="A134" s="11"/>
      <c r="B134" s="12"/>
      <c r="C134" s="62">
        <v>2020</v>
      </c>
      <c r="D134" s="125">
        <v>44291</v>
      </c>
      <c r="E134" s="120">
        <v>925</v>
      </c>
      <c r="F134" s="113">
        <v>895</v>
      </c>
      <c r="G134" s="10">
        <f t="shared" si="2"/>
        <v>3.296703296703297</v>
      </c>
    </row>
    <row r="135" spans="1:7" ht="15.75" thickBot="1" x14ac:dyDescent="0.3">
      <c r="A135" s="23"/>
      <c r="B135" s="24"/>
      <c r="C135" s="62">
        <v>2021</v>
      </c>
      <c r="D135" s="126" t="s">
        <v>202</v>
      </c>
      <c r="E135" s="122">
        <v>520</v>
      </c>
      <c r="F135" s="114">
        <v>500</v>
      </c>
      <c r="G135" s="10">
        <f t="shared" si="2"/>
        <v>3.9215686274509802</v>
      </c>
    </row>
    <row r="136" spans="1:7" ht="15.75" thickBot="1" x14ac:dyDescent="0.3">
      <c r="A136" s="6">
        <v>34</v>
      </c>
      <c r="B136" s="50" t="s">
        <v>97</v>
      </c>
      <c r="C136" s="64">
        <v>2018</v>
      </c>
      <c r="D136" s="124" t="s">
        <v>192</v>
      </c>
      <c r="E136" s="123">
        <v>940</v>
      </c>
      <c r="F136" s="112">
        <v>915</v>
      </c>
      <c r="G136" s="10">
        <f t="shared" si="2"/>
        <v>2.6954177897574128</v>
      </c>
    </row>
    <row r="137" spans="1:7" ht="15.75" thickBot="1" x14ac:dyDescent="0.3">
      <c r="A137" s="11"/>
      <c r="B137" s="12"/>
      <c r="C137" s="62">
        <v>2019</v>
      </c>
      <c r="D137" s="125">
        <v>43941</v>
      </c>
      <c r="E137" s="120">
        <v>300</v>
      </c>
      <c r="F137" s="113">
        <v>280</v>
      </c>
      <c r="G137" s="10">
        <f t="shared" si="2"/>
        <v>6.8965517241379306</v>
      </c>
    </row>
    <row r="138" spans="1:7" ht="15.75" thickBot="1" x14ac:dyDescent="0.3">
      <c r="A138" s="11"/>
      <c r="B138" s="12"/>
      <c r="C138" s="62">
        <v>2020</v>
      </c>
      <c r="D138" s="125">
        <v>44300</v>
      </c>
      <c r="E138" s="120">
        <v>850</v>
      </c>
      <c r="F138" s="113">
        <v>810</v>
      </c>
      <c r="G138" s="10">
        <f t="shared" si="2"/>
        <v>4.8192771084337354</v>
      </c>
    </row>
    <row r="139" spans="1:7" ht="15.75" thickBot="1" x14ac:dyDescent="0.3">
      <c r="A139" s="23"/>
      <c r="B139" s="24"/>
      <c r="C139" s="63">
        <v>2021</v>
      </c>
      <c r="D139" s="127">
        <v>44305</v>
      </c>
      <c r="E139" s="122">
        <v>700</v>
      </c>
      <c r="F139" s="114">
        <v>685</v>
      </c>
      <c r="G139" s="10">
        <f t="shared" si="2"/>
        <v>2.1660649819494582</v>
      </c>
    </row>
    <row r="140" spans="1:7" x14ac:dyDescent="0.25">
      <c r="D140"/>
    </row>
    <row r="141" spans="1:7" x14ac:dyDescent="0.25">
      <c r="D141"/>
    </row>
    <row r="142" spans="1:7" x14ac:dyDescent="0.25">
      <c r="D142"/>
    </row>
    <row r="143" spans="1:7" x14ac:dyDescent="0.25">
      <c r="D143"/>
    </row>
    <row r="144" spans="1:7" x14ac:dyDescent="0.25">
      <c r="D144"/>
    </row>
    <row r="145" spans="4:4" x14ac:dyDescent="0.25">
      <c r="D145"/>
    </row>
    <row r="146" spans="4:4" x14ac:dyDescent="0.25">
      <c r="D146"/>
    </row>
    <row r="147" spans="4:4" x14ac:dyDescent="0.25">
      <c r="D147"/>
    </row>
    <row r="148" spans="4:4" x14ac:dyDescent="0.25">
      <c r="D148"/>
    </row>
    <row r="149" spans="4:4" x14ac:dyDescent="0.25">
      <c r="D149"/>
    </row>
    <row r="150" spans="4:4" x14ac:dyDescent="0.25">
      <c r="D150"/>
    </row>
    <row r="151" spans="4:4" x14ac:dyDescent="0.25">
      <c r="D151"/>
    </row>
    <row r="152" spans="4:4" x14ac:dyDescent="0.25">
      <c r="D152"/>
    </row>
    <row r="153" spans="4:4" x14ac:dyDescent="0.25">
      <c r="D153"/>
    </row>
    <row r="154" spans="4:4" x14ac:dyDescent="0.25">
      <c r="D154"/>
    </row>
    <row r="155" spans="4:4" x14ac:dyDescent="0.25">
      <c r="D155"/>
    </row>
    <row r="156" spans="4:4" x14ac:dyDescent="0.25">
      <c r="D156"/>
    </row>
    <row r="157" spans="4:4" x14ac:dyDescent="0.25">
      <c r="D157"/>
    </row>
    <row r="158" spans="4:4" x14ac:dyDescent="0.25">
      <c r="D158"/>
    </row>
    <row r="159" spans="4:4" x14ac:dyDescent="0.25">
      <c r="D159"/>
    </row>
    <row r="160" spans="4:4" x14ac:dyDescent="0.25">
      <c r="D160"/>
    </row>
    <row r="161" spans="4:4" x14ac:dyDescent="0.25">
      <c r="D161"/>
    </row>
    <row r="162" spans="4:4" x14ac:dyDescent="0.25">
      <c r="D162"/>
    </row>
    <row r="163" spans="4:4" x14ac:dyDescent="0.25">
      <c r="D163"/>
    </row>
    <row r="164" spans="4:4" x14ac:dyDescent="0.25">
      <c r="D164"/>
    </row>
    <row r="165" spans="4:4" x14ac:dyDescent="0.25">
      <c r="D165"/>
    </row>
    <row r="166" spans="4:4" x14ac:dyDescent="0.25">
      <c r="D166"/>
    </row>
    <row r="167" spans="4:4" x14ac:dyDescent="0.25">
      <c r="D167"/>
    </row>
    <row r="168" spans="4:4" x14ac:dyDescent="0.25">
      <c r="D168"/>
    </row>
    <row r="169" spans="4:4" x14ac:dyDescent="0.25">
      <c r="D169"/>
    </row>
    <row r="170" spans="4:4" x14ac:dyDescent="0.25">
      <c r="D170"/>
    </row>
    <row r="171" spans="4:4" x14ac:dyDescent="0.25">
      <c r="D171"/>
    </row>
    <row r="172" spans="4:4" x14ac:dyDescent="0.25">
      <c r="D172"/>
    </row>
    <row r="173" spans="4:4" x14ac:dyDescent="0.25">
      <c r="D173"/>
    </row>
    <row r="174" spans="4:4" x14ac:dyDescent="0.25">
      <c r="D174"/>
    </row>
    <row r="175" spans="4:4" x14ac:dyDescent="0.25">
      <c r="D175"/>
    </row>
    <row r="176" spans="4:4" x14ac:dyDescent="0.25">
      <c r="D176"/>
    </row>
    <row r="177" spans="4:4" x14ac:dyDescent="0.25">
      <c r="D177"/>
    </row>
    <row r="178" spans="4:4" x14ac:dyDescent="0.25">
      <c r="D178"/>
    </row>
    <row r="179" spans="4:4" x14ac:dyDescent="0.25">
      <c r="D179"/>
    </row>
    <row r="180" spans="4:4" x14ac:dyDescent="0.25">
      <c r="D180"/>
    </row>
    <row r="181" spans="4:4" x14ac:dyDescent="0.25">
      <c r="D181"/>
    </row>
    <row r="182" spans="4:4" x14ac:dyDescent="0.25">
      <c r="D182"/>
    </row>
    <row r="183" spans="4:4" x14ac:dyDescent="0.25">
      <c r="D183"/>
    </row>
    <row r="184" spans="4:4" x14ac:dyDescent="0.25">
      <c r="D184"/>
    </row>
    <row r="185" spans="4:4" x14ac:dyDescent="0.25">
      <c r="D185"/>
    </row>
    <row r="186" spans="4:4" x14ac:dyDescent="0.25">
      <c r="D186"/>
    </row>
    <row r="187" spans="4:4" x14ac:dyDescent="0.25">
      <c r="D187"/>
    </row>
    <row r="188" spans="4:4" x14ac:dyDescent="0.25">
      <c r="D188"/>
    </row>
    <row r="189" spans="4:4" x14ac:dyDescent="0.25">
      <c r="D189"/>
    </row>
    <row r="190" spans="4:4" x14ac:dyDescent="0.25">
      <c r="D190"/>
    </row>
    <row r="191" spans="4:4" x14ac:dyDescent="0.25">
      <c r="D191"/>
    </row>
    <row r="192" spans="4:4" x14ac:dyDescent="0.25">
      <c r="D192"/>
    </row>
    <row r="193" spans="4:4" x14ac:dyDescent="0.25">
      <c r="D193"/>
    </row>
    <row r="194" spans="4:4" x14ac:dyDescent="0.25">
      <c r="D194"/>
    </row>
    <row r="195" spans="4:4" x14ac:dyDescent="0.25">
      <c r="D195"/>
    </row>
    <row r="196" spans="4:4" x14ac:dyDescent="0.25">
      <c r="D196"/>
    </row>
    <row r="197" spans="4:4" x14ac:dyDescent="0.25">
      <c r="D197"/>
    </row>
    <row r="198" spans="4:4" x14ac:dyDescent="0.25">
      <c r="D198"/>
    </row>
    <row r="199" spans="4:4" x14ac:dyDescent="0.25">
      <c r="D199"/>
    </row>
    <row r="200" spans="4:4" x14ac:dyDescent="0.25">
      <c r="D200"/>
    </row>
    <row r="201" spans="4:4" x14ac:dyDescent="0.25">
      <c r="D201"/>
    </row>
    <row r="202" spans="4:4" x14ac:dyDescent="0.25">
      <c r="D202"/>
    </row>
    <row r="203" spans="4:4" x14ac:dyDescent="0.25">
      <c r="D203"/>
    </row>
    <row r="204" spans="4:4" x14ac:dyDescent="0.25">
      <c r="D204"/>
    </row>
    <row r="205" spans="4:4" x14ac:dyDescent="0.25">
      <c r="D205"/>
    </row>
    <row r="206" spans="4:4" x14ac:dyDescent="0.25">
      <c r="D206"/>
    </row>
    <row r="207" spans="4:4" x14ac:dyDescent="0.25">
      <c r="D207"/>
    </row>
    <row r="208" spans="4:4" x14ac:dyDescent="0.25">
      <c r="D208"/>
    </row>
    <row r="209" spans="4:4" x14ac:dyDescent="0.25">
      <c r="D209"/>
    </row>
    <row r="210" spans="4:4" x14ac:dyDescent="0.25">
      <c r="D210"/>
    </row>
    <row r="211" spans="4:4" x14ac:dyDescent="0.25">
      <c r="D211"/>
    </row>
    <row r="212" spans="4:4" x14ac:dyDescent="0.25">
      <c r="D212"/>
    </row>
    <row r="213" spans="4:4" x14ac:dyDescent="0.25">
      <c r="D213"/>
    </row>
    <row r="214" spans="4:4" x14ac:dyDescent="0.25">
      <c r="D214"/>
    </row>
    <row r="215" spans="4:4" x14ac:dyDescent="0.25">
      <c r="D215"/>
    </row>
    <row r="216" spans="4:4" x14ac:dyDescent="0.25">
      <c r="D216"/>
    </row>
    <row r="217" spans="4:4" x14ac:dyDescent="0.25">
      <c r="D217"/>
    </row>
    <row r="218" spans="4:4" x14ac:dyDescent="0.25">
      <c r="D218"/>
    </row>
    <row r="219" spans="4:4" x14ac:dyDescent="0.25">
      <c r="D219"/>
    </row>
    <row r="220" spans="4:4" x14ac:dyDescent="0.25">
      <c r="D220"/>
    </row>
    <row r="221" spans="4:4" x14ac:dyDescent="0.25">
      <c r="D221"/>
    </row>
    <row r="222" spans="4:4" x14ac:dyDescent="0.25">
      <c r="D222"/>
    </row>
    <row r="223" spans="4:4" x14ac:dyDescent="0.25">
      <c r="D223"/>
    </row>
    <row r="224" spans="4:4" x14ac:dyDescent="0.25">
      <c r="D224"/>
    </row>
    <row r="225" spans="4:4" x14ac:dyDescent="0.25">
      <c r="D225"/>
    </row>
    <row r="226" spans="4:4" x14ac:dyDescent="0.25">
      <c r="D226"/>
    </row>
    <row r="227" spans="4:4" x14ac:dyDescent="0.25">
      <c r="D227"/>
    </row>
    <row r="228" spans="4:4" x14ac:dyDescent="0.25">
      <c r="D228"/>
    </row>
    <row r="229" spans="4:4" x14ac:dyDescent="0.25">
      <c r="D229"/>
    </row>
    <row r="230" spans="4:4" x14ac:dyDescent="0.25">
      <c r="D230"/>
    </row>
    <row r="231" spans="4:4" x14ac:dyDescent="0.25">
      <c r="D231"/>
    </row>
    <row r="232" spans="4:4" x14ac:dyDescent="0.25">
      <c r="D232"/>
    </row>
    <row r="233" spans="4:4" x14ac:dyDescent="0.25">
      <c r="D233"/>
    </row>
    <row r="234" spans="4:4" x14ac:dyDescent="0.25">
      <c r="D234"/>
    </row>
    <row r="235" spans="4:4" x14ac:dyDescent="0.25">
      <c r="D235"/>
    </row>
    <row r="236" spans="4:4" x14ac:dyDescent="0.25">
      <c r="D236"/>
    </row>
    <row r="237" spans="4:4" x14ac:dyDescent="0.25">
      <c r="D237"/>
    </row>
    <row r="238" spans="4:4" x14ac:dyDescent="0.25">
      <c r="D238"/>
    </row>
    <row r="239" spans="4:4" x14ac:dyDescent="0.25">
      <c r="D239"/>
    </row>
    <row r="240" spans="4:4" x14ac:dyDescent="0.25">
      <c r="D240"/>
    </row>
    <row r="241" spans="4:4" x14ac:dyDescent="0.25">
      <c r="D241"/>
    </row>
    <row r="242" spans="4:4" x14ac:dyDescent="0.25">
      <c r="D242"/>
    </row>
    <row r="243" spans="4:4" x14ac:dyDescent="0.25">
      <c r="D243"/>
    </row>
    <row r="244" spans="4:4" x14ac:dyDescent="0.25">
      <c r="D244"/>
    </row>
    <row r="245" spans="4:4" x14ac:dyDescent="0.25">
      <c r="D245"/>
    </row>
    <row r="246" spans="4:4" x14ac:dyDescent="0.25">
      <c r="D246"/>
    </row>
    <row r="247" spans="4:4" x14ac:dyDescent="0.25">
      <c r="D247"/>
    </row>
    <row r="248" spans="4:4" x14ac:dyDescent="0.25">
      <c r="D248"/>
    </row>
    <row r="249" spans="4:4" x14ac:dyDescent="0.25">
      <c r="D249"/>
    </row>
    <row r="250" spans="4:4" x14ac:dyDescent="0.25">
      <c r="D250"/>
    </row>
    <row r="251" spans="4:4" x14ac:dyDescent="0.25">
      <c r="D251"/>
    </row>
    <row r="252" spans="4:4" x14ac:dyDescent="0.25">
      <c r="D252"/>
    </row>
    <row r="253" spans="4:4" x14ac:dyDescent="0.25">
      <c r="D253"/>
    </row>
    <row r="254" spans="4:4" x14ac:dyDescent="0.25">
      <c r="D254"/>
    </row>
    <row r="255" spans="4:4" x14ac:dyDescent="0.25">
      <c r="D255"/>
    </row>
    <row r="256" spans="4:4" x14ac:dyDescent="0.25">
      <c r="D256"/>
    </row>
    <row r="257" spans="4:4" x14ac:dyDescent="0.25">
      <c r="D257"/>
    </row>
    <row r="258" spans="4:4" x14ac:dyDescent="0.25">
      <c r="D258"/>
    </row>
    <row r="259" spans="4:4" x14ac:dyDescent="0.25">
      <c r="D259"/>
    </row>
    <row r="260" spans="4:4" x14ac:dyDescent="0.25">
      <c r="D260"/>
    </row>
    <row r="261" spans="4:4" x14ac:dyDescent="0.25">
      <c r="D261"/>
    </row>
    <row r="262" spans="4:4" x14ac:dyDescent="0.25">
      <c r="D262"/>
    </row>
    <row r="263" spans="4:4" x14ac:dyDescent="0.25">
      <c r="D263"/>
    </row>
    <row r="264" spans="4:4" x14ac:dyDescent="0.25">
      <c r="D264"/>
    </row>
    <row r="265" spans="4:4" x14ac:dyDescent="0.25">
      <c r="D265"/>
    </row>
    <row r="266" spans="4:4" x14ac:dyDescent="0.25">
      <c r="D266"/>
    </row>
    <row r="267" spans="4:4" x14ac:dyDescent="0.25">
      <c r="D267"/>
    </row>
    <row r="268" spans="4:4" x14ac:dyDescent="0.25">
      <c r="D268"/>
    </row>
    <row r="269" spans="4:4" x14ac:dyDescent="0.25">
      <c r="D269"/>
    </row>
    <row r="270" spans="4:4" x14ac:dyDescent="0.25">
      <c r="D270"/>
    </row>
    <row r="271" spans="4:4" x14ac:dyDescent="0.25">
      <c r="D271"/>
    </row>
    <row r="272" spans="4:4" x14ac:dyDescent="0.25">
      <c r="D272"/>
    </row>
    <row r="273" spans="4:4" x14ac:dyDescent="0.25">
      <c r="D273"/>
    </row>
    <row r="274" spans="4:4" x14ac:dyDescent="0.25">
      <c r="D274"/>
    </row>
    <row r="275" spans="4:4" x14ac:dyDescent="0.25">
      <c r="D275"/>
    </row>
    <row r="276" spans="4:4" x14ac:dyDescent="0.25">
      <c r="D276"/>
    </row>
    <row r="277" spans="4:4" x14ac:dyDescent="0.25">
      <c r="D277"/>
    </row>
    <row r="278" spans="4:4" x14ac:dyDescent="0.25">
      <c r="D278"/>
    </row>
    <row r="279" spans="4:4" x14ac:dyDescent="0.25">
      <c r="D279"/>
    </row>
    <row r="280" spans="4:4" x14ac:dyDescent="0.25">
      <c r="D280"/>
    </row>
    <row r="281" spans="4:4" x14ac:dyDescent="0.25">
      <c r="D281"/>
    </row>
    <row r="282" spans="4:4" x14ac:dyDescent="0.25">
      <c r="D282"/>
    </row>
    <row r="283" spans="4:4" x14ac:dyDescent="0.25">
      <c r="D283"/>
    </row>
    <row r="284" spans="4:4" x14ac:dyDescent="0.25">
      <c r="D284"/>
    </row>
    <row r="285" spans="4:4" x14ac:dyDescent="0.25">
      <c r="D285"/>
    </row>
    <row r="286" spans="4:4" x14ac:dyDescent="0.25">
      <c r="D286"/>
    </row>
    <row r="287" spans="4:4" x14ac:dyDescent="0.25">
      <c r="D287"/>
    </row>
    <row r="288" spans="4:4" x14ac:dyDescent="0.25">
      <c r="D288"/>
    </row>
    <row r="289" spans="4:4" x14ac:dyDescent="0.25">
      <c r="D289"/>
    </row>
    <row r="290" spans="4:4" x14ac:dyDescent="0.25">
      <c r="D290"/>
    </row>
    <row r="291" spans="4:4" x14ac:dyDescent="0.25">
      <c r="D291"/>
    </row>
    <row r="292" spans="4:4" x14ac:dyDescent="0.25">
      <c r="D292"/>
    </row>
    <row r="293" spans="4:4" x14ac:dyDescent="0.25">
      <c r="D293"/>
    </row>
    <row r="294" spans="4:4" x14ac:dyDescent="0.25">
      <c r="D294"/>
    </row>
    <row r="295" spans="4:4" x14ac:dyDescent="0.25">
      <c r="D295"/>
    </row>
    <row r="296" spans="4:4" x14ac:dyDescent="0.25">
      <c r="D296"/>
    </row>
    <row r="297" spans="4:4" x14ac:dyDescent="0.25">
      <c r="D297"/>
    </row>
    <row r="298" spans="4:4" x14ac:dyDescent="0.25">
      <c r="D298"/>
    </row>
    <row r="299" spans="4:4" x14ac:dyDescent="0.25">
      <c r="D299"/>
    </row>
    <row r="300" spans="4:4" x14ac:dyDescent="0.25">
      <c r="D300"/>
    </row>
    <row r="301" spans="4:4" x14ac:dyDescent="0.25">
      <c r="D301"/>
    </row>
    <row r="302" spans="4:4" x14ac:dyDescent="0.25">
      <c r="D302"/>
    </row>
    <row r="303" spans="4:4" x14ac:dyDescent="0.25">
      <c r="D303"/>
    </row>
    <row r="304" spans="4:4" x14ac:dyDescent="0.25">
      <c r="D304"/>
    </row>
    <row r="305" spans="4:4" x14ac:dyDescent="0.25">
      <c r="D305"/>
    </row>
    <row r="306" spans="4:4" x14ac:dyDescent="0.25">
      <c r="D306"/>
    </row>
    <row r="307" spans="4:4" x14ac:dyDescent="0.25">
      <c r="D307"/>
    </row>
    <row r="308" spans="4:4" x14ac:dyDescent="0.25">
      <c r="D308"/>
    </row>
    <row r="309" spans="4:4" x14ac:dyDescent="0.25">
      <c r="D309"/>
    </row>
    <row r="310" spans="4:4" x14ac:dyDescent="0.25">
      <c r="D310"/>
    </row>
    <row r="311" spans="4:4" x14ac:dyDescent="0.25">
      <c r="D311"/>
    </row>
    <row r="312" spans="4:4" x14ac:dyDescent="0.25">
      <c r="D312"/>
    </row>
    <row r="313" spans="4:4" x14ac:dyDescent="0.25">
      <c r="D313"/>
    </row>
    <row r="314" spans="4:4" x14ac:dyDescent="0.25">
      <c r="D314"/>
    </row>
    <row r="315" spans="4:4" x14ac:dyDescent="0.25">
      <c r="D315"/>
    </row>
    <row r="316" spans="4:4" x14ac:dyDescent="0.25">
      <c r="D316"/>
    </row>
    <row r="317" spans="4:4" x14ac:dyDescent="0.25">
      <c r="D317"/>
    </row>
    <row r="318" spans="4:4" x14ac:dyDescent="0.25">
      <c r="D318"/>
    </row>
    <row r="319" spans="4:4" x14ac:dyDescent="0.25">
      <c r="D319"/>
    </row>
    <row r="320" spans="4:4" x14ac:dyDescent="0.25">
      <c r="D320"/>
    </row>
    <row r="321" spans="4:4" x14ac:dyDescent="0.25">
      <c r="D321"/>
    </row>
    <row r="322" spans="4:4" x14ac:dyDescent="0.25">
      <c r="D322"/>
    </row>
    <row r="323" spans="4:4" x14ac:dyDescent="0.25">
      <c r="D323"/>
    </row>
    <row r="324" spans="4:4" x14ac:dyDescent="0.25">
      <c r="D324"/>
    </row>
    <row r="325" spans="4:4" x14ac:dyDescent="0.25">
      <c r="D325"/>
    </row>
    <row r="326" spans="4:4" x14ac:dyDescent="0.25">
      <c r="D326"/>
    </row>
    <row r="327" spans="4:4" x14ac:dyDescent="0.25">
      <c r="D327"/>
    </row>
    <row r="328" spans="4:4" x14ac:dyDescent="0.25">
      <c r="D328"/>
    </row>
    <row r="329" spans="4:4" x14ac:dyDescent="0.25">
      <c r="D329"/>
    </row>
    <row r="330" spans="4:4" x14ac:dyDescent="0.25">
      <c r="D330"/>
    </row>
    <row r="331" spans="4:4" x14ac:dyDescent="0.25">
      <c r="D331"/>
    </row>
    <row r="332" spans="4:4" x14ac:dyDescent="0.25">
      <c r="D332"/>
    </row>
    <row r="333" spans="4:4" x14ac:dyDescent="0.25">
      <c r="D333"/>
    </row>
    <row r="334" spans="4:4" x14ac:dyDescent="0.25">
      <c r="D334"/>
    </row>
    <row r="335" spans="4:4" x14ac:dyDescent="0.25">
      <c r="D335"/>
    </row>
    <row r="336" spans="4:4" x14ac:dyDescent="0.25">
      <c r="D336"/>
    </row>
    <row r="337" spans="4:4" x14ac:dyDescent="0.25">
      <c r="D337"/>
    </row>
    <row r="338" spans="4:4" x14ac:dyDescent="0.25">
      <c r="D338"/>
    </row>
    <row r="339" spans="4:4" x14ac:dyDescent="0.25">
      <c r="D339"/>
    </row>
    <row r="340" spans="4:4" x14ac:dyDescent="0.25">
      <c r="D340"/>
    </row>
    <row r="341" spans="4:4" x14ac:dyDescent="0.25">
      <c r="D341"/>
    </row>
    <row r="342" spans="4:4" x14ac:dyDescent="0.25">
      <c r="D342"/>
    </row>
    <row r="343" spans="4:4" x14ac:dyDescent="0.25">
      <c r="D343"/>
    </row>
    <row r="344" spans="4:4" x14ac:dyDescent="0.25">
      <c r="D344"/>
    </row>
    <row r="345" spans="4:4" x14ac:dyDescent="0.25">
      <c r="D345"/>
    </row>
    <row r="346" spans="4:4" x14ac:dyDescent="0.25">
      <c r="D346"/>
    </row>
    <row r="347" spans="4:4" x14ac:dyDescent="0.25">
      <c r="D347"/>
    </row>
    <row r="348" spans="4:4" x14ac:dyDescent="0.25">
      <c r="D348"/>
    </row>
    <row r="349" spans="4:4" x14ac:dyDescent="0.25">
      <c r="D349"/>
    </row>
    <row r="350" spans="4:4" x14ac:dyDescent="0.25">
      <c r="D350"/>
    </row>
    <row r="351" spans="4:4" x14ac:dyDescent="0.25">
      <c r="D351"/>
    </row>
    <row r="352" spans="4:4" x14ac:dyDescent="0.25">
      <c r="D352"/>
    </row>
    <row r="353" spans="4:4" x14ac:dyDescent="0.25">
      <c r="D353"/>
    </row>
    <row r="354" spans="4:4" x14ac:dyDescent="0.25">
      <c r="D354"/>
    </row>
    <row r="355" spans="4:4" x14ac:dyDescent="0.25">
      <c r="D355"/>
    </row>
    <row r="356" spans="4:4" x14ac:dyDescent="0.25">
      <c r="D356"/>
    </row>
    <row r="357" spans="4:4" x14ac:dyDescent="0.25">
      <c r="D357"/>
    </row>
    <row r="358" spans="4:4" x14ac:dyDescent="0.25">
      <c r="D358"/>
    </row>
    <row r="359" spans="4:4" x14ac:dyDescent="0.25">
      <c r="D359"/>
    </row>
    <row r="360" spans="4:4" x14ac:dyDescent="0.25">
      <c r="D360"/>
    </row>
    <row r="361" spans="4:4" x14ac:dyDescent="0.25">
      <c r="D361"/>
    </row>
    <row r="362" spans="4:4" x14ac:dyDescent="0.25">
      <c r="D362"/>
    </row>
    <row r="363" spans="4:4" x14ac:dyDescent="0.25">
      <c r="D363"/>
    </row>
    <row r="364" spans="4:4" x14ac:dyDescent="0.25">
      <c r="D364"/>
    </row>
    <row r="365" spans="4:4" x14ac:dyDescent="0.25">
      <c r="D365"/>
    </row>
    <row r="366" spans="4:4" x14ac:dyDescent="0.25">
      <c r="D366"/>
    </row>
    <row r="367" spans="4:4" x14ac:dyDescent="0.25">
      <c r="D367"/>
    </row>
    <row r="368" spans="4:4" x14ac:dyDescent="0.25">
      <c r="D368"/>
    </row>
    <row r="369" spans="4:4" x14ac:dyDescent="0.25">
      <c r="D369"/>
    </row>
    <row r="370" spans="4:4" x14ac:dyDescent="0.25">
      <c r="D370"/>
    </row>
    <row r="371" spans="4:4" x14ac:dyDescent="0.25">
      <c r="D371"/>
    </row>
    <row r="372" spans="4:4" x14ac:dyDescent="0.25">
      <c r="D372"/>
    </row>
    <row r="373" spans="4:4" x14ac:dyDescent="0.25">
      <c r="D373"/>
    </row>
    <row r="374" spans="4:4" x14ac:dyDescent="0.25">
      <c r="D374"/>
    </row>
    <row r="375" spans="4:4" x14ac:dyDescent="0.25">
      <c r="D375"/>
    </row>
    <row r="376" spans="4:4" x14ac:dyDescent="0.25">
      <c r="D376"/>
    </row>
    <row r="377" spans="4:4" x14ac:dyDescent="0.25">
      <c r="D377"/>
    </row>
    <row r="378" spans="4:4" x14ac:dyDescent="0.25">
      <c r="D378"/>
    </row>
    <row r="379" spans="4:4" x14ac:dyDescent="0.25">
      <c r="D379"/>
    </row>
    <row r="380" spans="4:4" x14ac:dyDescent="0.25">
      <c r="D380"/>
    </row>
    <row r="381" spans="4:4" x14ac:dyDescent="0.25">
      <c r="D381"/>
    </row>
    <row r="382" spans="4:4" x14ac:dyDescent="0.25">
      <c r="D382"/>
    </row>
    <row r="383" spans="4:4" x14ac:dyDescent="0.25">
      <c r="D383"/>
    </row>
    <row r="384" spans="4:4" x14ac:dyDescent="0.25">
      <c r="D384"/>
    </row>
    <row r="385" spans="4:4" x14ac:dyDescent="0.25">
      <c r="D385"/>
    </row>
    <row r="386" spans="4:4" x14ac:dyDescent="0.25">
      <c r="D386"/>
    </row>
    <row r="387" spans="4:4" x14ac:dyDescent="0.25">
      <c r="D387"/>
    </row>
    <row r="388" spans="4:4" x14ac:dyDescent="0.25">
      <c r="D388"/>
    </row>
    <row r="389" spans="4:4" x14ac:dyDescent="0.25">
      <c r="D389"/>
    </row>
    <row r="390" spans="4:4" x14ac:dyDescent="0.25">
      <c r="D390"/>
    </row>
    <row r="391" spans="4:4" x14ac:dyDescent="0.25">
      <c r="D391"/>
    </row>
    <row r="392" spans="4:4" x14ac:dyDescent="0.25">
      <c r="D392"/>
    </row>
    <row r="393" spans="4:4" x14ac:dyDescent="0.25">
      <c r="D393"/>
    </row>
    <row r="394" spans="4:4" x14ac:dyDescent="0.25">
      <c r="D394"/>
    </row>
    <row r="395" spans="4:4" x14ac:dyDescent="0.25">
      <c r="D395"/>
    </row>
    <row r="396" spans="4:4" x14ac:dyDescent="0.25">
      <c r="D396"/>
    </row>
    <row r="397" spans="4:4" x14ac:dyDescent="0.25">
      <c r="D397"/>
    </row>
    <row r="398" spans="4:4" x14ac:dyDescent="0.25">
      <c r="D398"/>
    </row>
    <row r="399" spans="4:4" x14ac:dyDescent="0.25">
      <c r="D399"/>
    </row>
    <row r="400" spans="4:4" x14ac:dyDescent="0.25">
      <c r="D400"/>
    </row>
    <row r="401" spans="4:4" x14ac:dyDescent="0.25">
      <c r="D401"/>
    </row>
    <row r="402" spans="4:4" x14ac:dyDescent="0.25">
      <c r="D402"/>
    </row>
    <row r="403" spans="4:4" x14ac:dyDescent="0.25">
      <c r="D403"/>
    </row>
    <row r="404" spans="4:4" x14ac:dyDescent="0.25">
      <c r="D404"/>
    </row>
    <row r="405" spans="4:4" x14ac:dyDescent="0.25">
      <c r="D405"/>
    </row>
    <row r="406" spans="4:4" x14ac:dyDescent="0.25">
      <c r="D406"/>
    </row>
    <row r="407" spans="4:4" x14ac:dyDescent="0.25">
      <c r="D407"/>
    </row>
    <row r="408" spans="4:4" x14ac:dyDescent="0.25">
      <c r="D408"/>
    </row>
    <row r="409" spans="4:4" x14ac:dyDescent="0.25">
      <c r="D409"/>
    </row>
    <row r="410" spans="4:4" x14ac:dyDescent="0.25">
      <c r="D410"/>
    </row>
    <row r="411" spans="4:4" x14ac:dyDescent="0.25">
      <c r="D411"/>
    </row>
    <row r="412" spans="4:4" x14ac:dyDescent="0.25">
      <c r="D412"/>
    </row>
    <row r="413" spans="4:4" x14ac:dyDescent="0.25">
      <c r="D413"/>
    </row>
    <row r="414" spans="4:4" x14ac:dyDescent="0.25">
      <c r="D414"/>
    </row>
    <row r="415" spans="4:4" x14ac:dyDescent="0.25">
      <c r="D415"/>
    </row>
    <row r="416" spans="4:4" x14ac:dyDescent="0.25">
      <c r="D416"/>
    </row>
    <row r="417" spans="4:4" x14ac:dyDescent="0.25">
      <c r="D417"/>
    </row>
    <row r="418" spans="4:4" x14ac:dyDescent="0.25">
      <c r="D418"/>
    </row>
    <row r="419" spans="4:4" x14ac:dyDescent="0.25">
      <c r="D419"/>
    </row>
    <row r="420" spans="4:4" x14ac:dyDescent="0.25">
      <c r="D420"/>
    </row>
    <row r="421" spans="4:4" x14ac:dyDescent="0.25">
      <c r="D421"/>
    </row>
    <row r="422" spans="4:4" x14ac:dyDescent="0.25">
      <c r="D422"/>
    </row>
    <row r="423" spans="4:4" x14ac:dyDescent="0.25">
      <c r="D423"/>
    </row>
    <row r="424" spans="4:4" x14ac:dyDescent="0.25">
      <c r="D424"/>
    </row>
    <row r="425" spans="4:4" x14ac:dyDescent="0.25">
      <c r="D425"/>
    </row>
    <row r="426" spans="4:4" x14ac:dyDescent="0.25">
      <c r="D426"/>
    </row>
    <row r="427" spans="4:4" x14ac:dyDescent="0.25">
      <c r="D427"/>
    </row>
    <row r="428" spans="4:4" x14ac:dyDescent="0.25">
      <c r="D428"/>
    </row>
    <row r="429" spans="4:4" x14ac:dyDescent="0.25">
      <c r="D429"/>
    </row>
    <row r="430" spans="4:4" x14ac:dyDescent="0.25">
      <c r="D430"/>
    </row>
    <row r="431" spans="4:4" x14ac:dyDescent="0.25">
      <c r="D431"/>
    </row>
    <row r="432" spans="4:4" x14ac:dyDescent="0.25">
      <c r="D432"/>
    </row>
    <row r="433" spans="4:4" x14ac:dyDescent="0.25">
      <c r="D433"/>
    </row>
    <row r="434" spans="4:4" x14ac:dyDescent="0.25">
      <c r="D434"/>
    </row>
    <row r="435" spans="4:4" x14ac:dyDescent="0.25">
      <c r="D435"/>
    </row>
    <row r="436" spans="4:4" x14ac:dyDescent="0.25">
      <c r="D436"/>
    </row>
    <row r="437" spans="4:4" x14ac:dyDescent="0.25">
      <c r="D437"/>
    </row>
    <row r="438" spans="4:4" x14ac:dyDescent="0.25">
      <c r="D438"/>
    </row>
    <row r="439" spans="4:4" x14ac:dyDescent="0.25">
      <c r="D439"/>
    </row>
    <row r="440" spans="4:4" x14ac:dyDescent="0.25">
      <c r="D440"/>
    </row>
    <row r="441" spans="4:4" x14ac:dyDescent="0.25">
      <c r="D441"/>
    </row>
    <row r="442" spans="4:4" x14ac:dyDescent="0.25">
      <c r="D442"/>
    </row>
    <row r="443" spans="4:4" x14ac:dyDescent="0.25">
      <c r="D443"/>
    </row>
    <row r="444" spans="4:4" x14ac:dyDescent="0.25">
      <c r="D444"/>
    </row>
    <row r="445" spans="4:4" x14ac:dyDescent="0.25">
      <c r="D445"/>
    </row>
    <row r="446" spans="4:4" x14ac:dyDescent="0.25">
      <c r="D446"/>
    </row>
    <row r="447" spans="4:4" x14ac:dyDescent="0.25">
      <c r="D447"/>
    </row>
    <row r="448" spans="4:4" x14ac:dyDescent="0.25">
      <c r="D448"/>
    </row>
    <row r="449" spans="4:4" x14ac:dyDescent="0.25">
      <c r="D449"/>
    </row>
    <row r="450" spans="4:4" x14ac:dyDescent="0.25">
      <c r="D450"/>
    </row>
    <row r="451" spans="4:4" x14ac:dyDescent="0.25">
      <c r="D451"/>
    </row>
    <row r="452" spans="4:4" x14ac:dyDescent="0.25">
      <c r="D452"/>
    </row>
    <row r="453" spans="4:4" x14ac:dyDescent="0.25">
      <c r="D453"/>
    </row>
    <row r="454" spans="4:4" x14ac:dyDescent="0.25">
      <c r="D454"/>
    </row>
    <row r="455" spans="4:4" x14ac:dyDescent="0.25">
      <c r="D455"/>
    </row>
    <row r="456" spans="4:4" x14ac:dyDescent="0.25">
      <c r="D456"/>
    </row>
    <row r="457" spans="4:4" x14ac:dyDescent="0.25">
      <c r="D457"/>
    </row>
    <row r="458" spans="4:4" x14ac:dyDescent="0.25">
      <c r="D458"/>
    </row>
    <row r="459" spans="4:4" x14ac:dyDescent="0.25">
      <c r="D459"/>
    </row>
    <row r="460" spans="4:4" x14ac:dyDescent="0.25">
      <c r="D460"/>
    </row>
    <row r="461" spans="4:4" x14ac:dyDescent="0.25">
      <c r="D461"/>
    </row>
    <row r="462" spans="4:4" x14ac:dyDescent="0.25">
      <c r="D462"/>
    </row>
    <row r="463" spans="4:4" x14ac:dyDescent="0.25">
      <c r="D463"/>
    </row>
    <row r="464" spans="4:4" x14ac:dyDescent="0.25">
      <c r="D464"/>
    </row>
    <row r="465" spans="4:4" x14ac:dyDescent="0.25">
      <c r="D465"/>
    </row>
    <row r="466" spans="4:4" x14ac:dyDescent="0.25">
      <c r="D466"/>
    </row>
    <row r="467" spans="4:4" x14ac:dyDescent="0.25">
      <c r="D467"/>
    </row>
    <row r="468" spans="4:4" x14ac:dyDescent="0.25">
      <c r="D468"/>
    </row>
    <row r="469" spans="4:4" x14ac:dyDescent="0.25">
      <c r="D469"/>
    </row>
    <row r="470" spans="4:4" x14ac:dyDescent="0.25">
      <c r="D470"/>
    </row>
    <row r="471" spans="4:4" x14ac:dyDescent="0.25">
      <c r="D471"/>
    </row>
    <row r="472" spans="4:4" x14ac:dyDescent="0.25">
      <c r="D472"/>
    </row>
    <row r="473" spans="4:4" x14ac:dyDescent="0.25">
      <c r="D473"/>
    </row>
    <row r="474" spans="4:4" x14ac:dyDescent="0.25">
      <c r="D474"/>
    </row>
    <row r="475" spans="4:4" x14ac:dyDescent="0.25">
      <c r="D475"/>
    </row>
    <row r="476" spans="4:4" x14ac:dyDescent="0.25">
      <c r="D476"/>
    </row>
    <row r="477" spans="4:4" x14ac:dyDescent="0.25">
      <c r="D477"/>
    </row>
    <row r="478" spans="4:4" x14ac:dyDescent="0.25">
      <c r="D478"/>
    </row>
    <row r="479" spans="4:4" x14ac:dyDescent="0.25">
      <c r="D479"/>
    </row>
    <row r="480" spans="4:4" x14ac:dyDescent="0.25">
      <c r="D480"/>
    </row>
    <row r="481" spans="4:4" x14ac:dyDescent="0.25">
      <c r="D481"/>
    </row>
    <row r="482" spans="4:4" x14ac:dyDescent="0.25">
      <c r="D482"/>
    </row>
    <row r="483" spans="4:4" x14ac:dyDescent="0.25">
      <c r="D483"/>
    </row>
    <row r="484" spans="4:4" x14ac:dyDescent="0.25">
      <c r="D484"/>
    </row>
    <row r="485" spans="4:4" x14ac:dyDescent="0.25">
      <c r="D485"/>
    </row>
    <row r="486" spans="4:4" x14ac:dyDescent="0.25">
      <c r="D486"/>
    </row>
    <row r="487" spans="4:4" x14ac:dyDescent="0.25">
      <c r="D487"/>
    </row>
    <row r="488" spans="4:4" x14ac:dyDescent="0.25">
      <c r="D488"/>
    </row>
    <row r="489" spans="4:4" x14ac:dyDescent="0.25">
      <c r="D489"/>
    </row>
    <row r="490" spans="4:4" x14ac:dyDescent="0.25">
      <c r="D490"/>
    </row>
    <row r="491" spans="4:4" x14ac:dyDescent="0.25">
      <c r="D491"/>
    </row>
    <row r="492" spans="4:4" x14ac:dyDescent="0.25">
      <c r="D492"/>
    </row>
    <row r="493" spans="4:4" x14ac:dyDescent="0.25">
      <c r="D493"/>
    </row>
    <row r="494" spans="4:4" x14ac:dyDescent="0.25">
      <c r="D494"/>
    </row>
    <row r="495" spans="4:4" x14ac:dyDescent="0.25">
      <c r="D495"/>
    </row>
    <row r="496" spans="4:4" x14ac:dyDescent="0.25">
      <c r="D496"/>
    </row>
    <row r="497" spans="4:4" x14ac:dyDescent="0.25">
      <c r="D497"/>
    </row>
    <row r="498" spans="4:4" x14ac:dyDescent="0.25">
      <c r="D498"/>
    </row>
    <row r="499" spans="4:4" x14ac:dyDescent="0.25">
      <c r="D499"/>
    </row>
    <row r="500" spans="4:4" x14ac:dyDescent="0.25">
      <c r="D500"/>
    </row>
    <row r="501" spans="4:4" x14ac:dyDescent="0.25">
      <c r="D501"/>
    </row>
    <row r="502" spans="4:4" x14ac:dyDescent="0.25">
      <c r="D502"/>
    </row>
    <row r="503" spans="4:4" x14ac:dyDescent="0.25">
      <c r="D503"/>
    </row>
    <row r="504" spans="4:4" x14ac:dyDescent="0.25">
      <c r="D504"/>
    </row>
    <row r="505" spans="4:4" x14ac:dyDescent="0.25">
      <c r="D505"/>
    </row>
    <row r="506" spans="4:4" x14ac:dyDescent="0.25">
      <c r="D506"/>
    </row>
    <row r="507" spans="4:4" x14ac:dyDescent="0.25">
      <c r="D507"/>
    </row>
    <row r="508" spans="4:4" x14ac:dyDescent="0.25">
      <c r="D508"/>
    </row>
    <row r="509" spans="4:4" x14ac:dyDescent="0.25">
      <c r="D509"/>
    </row>
    <row r="510" spans="4:4" x14ac:dyDescent="0.25">
      <c r="D510"/>
    </row>
    <row r="511" spans="4:4" x14ac:dyDescent="0.25">
      <c r="D511"/>
    </row>
    <row r="512" spans="4:4" x14ac:dyDescent="0.25">
      <c r="D512"/>
    </row>
    <row r="513" spans="4:4" x14ac:dyDescent="0.25">
      <c r="D513"/>
    </row>
    <row r="514" spans="4:4" x14ac:dyDescent="0.25">
      <c r="D514"/>
    </row>
    <row r="515" spans="4:4" x14ac:dyDescent="0.25">
      <c r="D515"/>
    </row>
    <row r="516" spans="4:4" x14ac:dyDescent="0.25">
      <c r="D516"/>
    </row>
    <row r="517" spans="4:4" x14ac:dyDescent="0.25">
      <c r="D517"/>
    </row>
    <row r="518" spans="4:4" x14ac:dyDescent="0.25">
      <c r="D518"/>
    </row>
    <row r="519" spans="4:4" x14ac:dyDescent="0.25">
      <c r="D519"/>
    </row>
    <row r="520" spans="4:4" x14ac:dyDescent="0.25">
      <c r="D520"/>
    </row>
    <row r="521" spans="4:4" x14ac:dyDescent="0.25">
      <c r="D521"/>
    </row>
    <row r="522" spans="4:4" x14ac:dyDescent="0.25">
      <c r="D522"/>
    </row>
    <row r="523" spans="4:4" x14ac:dyDescent="0.25">
      <c r="D523"/>
    </row>
    <row r="524" spans="4:4" x14ac:dyDescent="0.25">
      <c r="D524"/>
    </row>
    <row r="525" spans="4:4" x14ac:dyDescent="0.25">
      <c r="D525"/>
    </row>
    <row r="526" spans="4:4" x14ac:dyDescent="0.25">
      <c r="D526"/>
    </row>
    <row r="527" spans="4:4" x14ac:dyDescent="0.25">
      <c r="D527"/>
    </row>
    <row r="528" spans="4:4" x14ac:dyDescent="0.25">
      <c r="D528"/>
    </row>
    <row r="529" spans="4:4" x14ac:dyDescent="0.25">
      <c r="D529"/>
    </row>
    <row r="530" spans="4:4" x14ac:dyDescent="0.25">
      <c r="D530"/>
    </row>
    <row r="531" spans="4:4" x14ac:dyDescent="0.25">
      <c r="D531"/>
    </row>
    <row r="532" spans="4:4" x14ac:dyDescent="0.25">
      <c r="D532"/>
    </row>
    <row r="533" spans="4:4" x14ac:dyDescent="0.25">
      <c r="D533"/>
    </row>
    <row r="534" spans="4:4" x14ac:dyDescent="0.25">
      <c r="D534"/>
    </row>
    <row r="535" spans="4:4" x14ac:dyDescent="0.25">
      <c r="D535"/>
    </row>
    <row r="536" spans="4:4" x14ac:dyDescent="0.25">
      <c r="D536"/>
    </row>
    <row r="537" spans="4:4" x14ac:dyDescent="0.25">
      <c r="D537"/>
    </row>
    <row r="538" spans="4:4" x14ac:dyDescent="0.25">
      <c r="D538"/>
    </row>
    <row r="539" spans="4:4" x14ac:dyDescent="0.25">
      <c r="D539"/>
    </row>
    <row r="540" spans="4:4" x14ac:dyDescent="0.25">
      <c r="D540"/>
    </row>
    <row r="541" spans="4:4" x14ac:dyDescent="0.25">
      <c r="D541"/>
    </row>
    <row r="542" spans="4:4" x14ac:dyDescent="0.25">
      <c r="D542"/>
    </row>
    <row r="543" spans="4:4" x14ac:dyDescent="0.25">
      <c r="D543"/>
    </row>
    <row r="544" spans="4:4" x14ac:dyDescent="0.25">
      <c r="D544"/>
    </row>
    <row r="545" spans="4:4" x14ac:dyDescent="0.25">
      <c r="D545"/>
    </row>
    <row r="546" spans="4:4" x14ac:dyDescent="0.25">
      <c r="D546"/>
    </row>
    <row r="547" spans="4:4" x14ac:dyDescent="0.25">
      <c r="D547"/>
    </row>
    <row r="548" spans="4:4" x14ac:dyDescent="0.25">
      <c r="D548"/>
    </row>
    <row r="549" spans="4:4" x14ac:dyDescent="0.25">
      <c r="D549"/>
    </row>
    <row r="550" spans="4:4" x14ac:dyDescent="0.25">
      <c r="D550"/>
    </row>
    <row r="551" spans="4:4" x14ac:dyDescent="0.25">
      <c r="D551"/>
    </row>
    <row r="552" spans="4:4" x14ac:dyDescent="0.25">
      <c r="D552"/>
    </row>
    <row r="553" spans="4:4" x14ac:dyDescent="0.25">
      <c r="D553"/>
    </row>
    <row r="554" spans="4:4" x14ac:dyDescent="0.25">
      <c r="D554"/>
    </row>
    <row r="555" spans="4:4" x14ac:dyDescent="0.25">
      <c r="D555"/>
    </row>
    <row r="556" spans="4:4" x14ac:dyDescent="0.25">
      <c r="D556"/>
    </row>
    <row r="557" spans="4:4" x14ac:dyDescent="0.25">
      <c r="D557"/>
    </row>
    <row r="558" spans="4:4" x14ac:dyDescent="0.25">
      <c r="D558"/>
    </row>
    <row r="559" spans="4:4" x14ac:dyDescent="0.25">
      <c r="D559"/>
    </row>
    <row r="560" spans="4:4" x14ac:dyDescent="0.25">
      <c r="D560"/>
    </row>
    <row r="561" spans="4:4" x14ac:dyDescent="0.25">
      <c r="D561"/>
    </row>
    <row r="562" spans="4:4" x14ac:dyDescent="0.25">
      <c r="D562"/>
    </row>
    <row r="563" spans="4:4" x14ac:dyDescent="0.25">
      <c r="D563"/>
    </row>
    <row r="564" spans="4:4" x14ac:dyDescent="0.25">
      <c r="D564"/>
    </row>
    <row r="565" spans="4:4" x14ac:dyDescent="0.25">
      <c r="D565"/>
    </row>
    <row r="566" spans="4:4" x14ac:dyDescent="0.25">
      <c r="D566"/>
    </row>
    <row r="567" spans="4:4" x14ac:dyDescent="0.25">
      <c r="D567"/>
    </row>
    <row r="568" spans="4:4" x14ac:dyDescent="0.25">
      <c r="D568"/>
    </row>
    <row r="569" spans="4:4" x14ac:dyDescent="0.25">
      <c r="D569"/>
    </row>
    <row r="570" spans="4:4" x14ac:dyDescent="0.25">
      <c r="D570"/>
    </row>
    <row r="571" spans="4:4" x14ac:dyDescent="0.25">
      <c r="D571"/>
    </row>
    <row r="572" spans="4:4" x14ac:dyDescent="0.25">
      <c r="D572"/>
    </row>
    <row r="573" spans="4:4" x14ac:dyDescent="0.25">
      <c r="D573"/>
    </row>
    <row r="574" spans="4:4" x14ac:dyDescent="0.25">
      <c r="D574"/>
    </row>
    <row r="575" spans="4:4" x14ac:dyDescent="0.25">
      <c r="D575"/>
    </row>
    <row r="576" spans="4:4" x14ac:dyDescent="0.25">
      <c r="D576"/>
    </row>
    <row r="577" spans="4:4" x14ac:dyDescent="0.25">
      <c r="D577"/>
    </row>
    <row r="578" spans="4:4" x14ac:dyDescent="0.25">
      <c r="D578"/>
    </row>
    <row r="579" spans="4:4" x14ac:dyDescent="0.25">
      <c r="D579"/>
    </row>
    <row r="580" spans="4:4" x14ac:dyDescent="0.25">
      <c r="D580"/>
    </row>
    <row r="581" spans="4:4" x14ac:dyDescent="0.25">
      <c r="D581"/>
    </row>
    <row r="582" spans="4:4" x14ac:dyDescent="0.25">
      <c r="D582"/>
    </row>
    <row r="583" spans="4:4" x14ac:dyDescent="0.25">
      <c r="D583"/>
    </row>
    <row r="584" spans="4:4" x14ac:dyDescent="0.25">
      <c r="D584"/>
    </row>
    <row r="585" spans="4:4" x14ac:dyDescent="0.25">
      <c r="D585"/>
    </row>
    <row r="586" spans="4:4" x14ac:dyDescent="0.25">
      <c r="D586"/>
    </row>
    <row r="587" spans="4:4" x14ac:dyDescent="0.25">
      <c r="D587"/>
    </row>
    <row r="588" spans="4:4" x14ac:dyDescent="0.25">
      <c r="D588"/>
    </row>
    <row r="589" spans="4:4" x14ac:dyDescent="0.25">
      <c r="D589"/>
    </row>
    <row r="590" spans="4:4" x14ac:dyDescent="0.25">
      <c r="D590"/>
    </row>
    <row r="591" spans="4:4" x14ac:dyDescent="0.25">
      <c r="D591"/>
    </row>
    <row r="592" spans="4:4" x14ac:dyDescent="0.25">
      <c r="D592"/>
    </row>
    <row r="593" spans="4:4" x14ac:dyDescent="0.25">
      <c r="D593"/>
    </row>
    <row r="594" spans="4:4" x14ac:dyDescent="0.25">
      <c r="D594"/>
    </row>
    <row r="595" spans="4:4" x14ac:dyDescent="0.25">
      <c r="D595"/>
    </row>
    <row r="596" spans="4:4" x14ac:dyDescent="0.25">
      <c r="D596"/>
    </row>
    <row r="597" spans="4:4" x14ac:dyDescent="0.25">
      <c r="D597"/>
    </row>
    <row r="598" spans="4:4" x14ac:dyDescent="0.25">
      <c r="D598"/>
    </row>
    <row r="599" spans="4:4" x14ac:dyDescent="0.25">
      <c r="D599"/>
    </row>
    <row r="600" spans="4:4" x14ac:dyDescent="0.25">
      <c r="D600"/>
    </row>
    <row r="601" spans="4:4" x14ac:dyDescent="0.25">
      <c r="D601"/>
    </row>
    <row r="602" spans="4:4" x14ac:dyDescent="0.25">
      <c r="D602"/>
    </row>
    <row r="603" spans="4:4" x14ac:dyDescent="0.25">
      <c r="D603"/>
    </row>
    <row r="604" spans="4:4" x14ac:dyDescent="0.25">
      <c r="D604"/>
    </row>
    <row r="605" spans="4:4" x14ac:dyDescent="0.25">
      <c r="D605"/>
    </row>
    <row r="606" spans="4:4" x14ac:dyDescent="0.25">
      <c r="D606"/>
    </row>
    <row r="607" spans="4:4" x14ac:dyDescent="0.25">
      <c r="D607"/>
    </row>
    <row r="608" spans="4:4" x14ac:dyDescent="0.25">
      <c r="D608"/>
    </row>
    <row r="609" spans="4:4" x14ac:dyDescent="0.25">
      <c r="D609"/>
    </row>
    <row r="610" spans="4:4" x14ac:dyDescent="0.25">
      <c r="D610"/>
    </row>
    <row r="611" spans="4:4" x14ac:dyDescent="0.25">
      <c r="D611"/>
    </row>
    <row r="612" spans="4:4" x14ac:dyDescent="0.25">
      <c r="D612"/>
    </row>
    <row r="613" spans="4:4" x14ac:dyDescent="0.25">
      <c r="D613"/>
    </row>
    <row r="614" spans="4:4" x14ac:dyDescent="0.25">
      <c r="D614"/>
    </row>
    <row r="615" spans="4:4" x14ac:dyDescent="0.25">
      <c r="D615"/>
    </row>
    <row r="616" spans="4:4" x14ac:dyDescent="0.25">
      <c r="D616"/>
    </row>
    <row r="617" spans="4:4" x14ac:dyDescent="0.25">
      <c r="D617"/>
    </row>
    <row r="618" spans="4:4" x14ac:dyDescent="0.25">
      <c r="D618"/>
    </row>
    <row r="619" spans="4:4" x14ac:dyDescent="0.25">
      <c r="D619"/>
    </row>
    <row r="620" spans="4:4" x14ac:dyDescent="0.25">
      <c r="D620"/>
    </row>
    <row r="621" spans="4:4" x14ac:dyDescent="0.25">
      <c r="D621"/>
    </row>
    <row r="622" spans="4:4" x14ac:dyDescent="0.25">
      <c r="D622"/>
    </row>
    <row r="623" spans="4:4" x14ac:dyDescent="0.25">
      <c r="D623"/>
    </row>
    <row r="624" spans="4:4" x14ac:dyDescent="0.25">
      <c r="D624"/>
    </row>
    <row r="625" spans="4:4" x14ac:dyDescent="0.25">
      <c r="D625"/>
    </row>
    <row r="626" spans="4:4" x14ac:dyDescent="0.25">
      <c r="D626"/>
    </row>
    <row r="627" spans="4:4" x14ac:dyDescent="0.25">
      <c r="D627"/>
    </row>
    <row r="628" spans="4:4" x14ac:dyDescent="0.25">
      <c r="D628"/>
    </row>
    <row r="629" spans="4:4" x14ac:dyDescent="0.25">
      <c r="D629"/>
    </row>
    <row r="630" spans="4:4" x14ac:dyDescent="0.25">
      <c r="D630"/>
    </row>
    <row r="631" spans="4:4" x14ac:dyDescent="0.25">
      <c r="D631"/>
    </row>
    <row r="632" spans="4:4" x14ac:dyDescent="0.25">
      <c r="D632"/>
    </row>
    <row r="633" spans="4:4" x14ac:dyDescent="0.25">
      <c r="D633"/>
    </row>
    <row r="634" spans="4:4" x14ac:dyDescent="0.25">
      <c r="D634"/>
    </row>
    <row r="635" spans="4:4" x14ac:dyDescent="0.25">
      <c r="D635"/>
    </row>
    <row r="636" spans="4:4" x14ac:dyDescent="0.25">
      <c r="D636"/>
    </row>
    <row r="637" spans="4:4" x14ac:dyDescent="0.25">
      <c r="D637"/>
    </row>
    <row r="638" spans="4:4" x14ac:dyDescent="0.25">
      <c r="D638"/>
    </row>
    <row r="639" spans="4:4" x14ac:dyDescent="0.25">
      <c r="D639"/>
    </row>
    <row r="640" spans="4:4" x14ac:dyDescent="0.25">
      <c r="D640"/>
    </row>
    <row r="641" spans="4:4" x14ac:dyDescent="0.25">
      <c r="D641"/>
    </row>
    <row r="642" spans="4:4" x14ac:dyDescent="0.25">
      <c r="D642"/>
    </row>
    <row r="643" spans="4:4" x14ac:dyDescent="0.25">
      <c r="D643"/>
    </row>
    <row r="644" spans="4:4" x14ac:dyDescent="0.25">
      <c r="D644"/>
    </row>
    <row r="645" spans="4:4" x14ac:dyDescent="0.25">
      <c r="D645"/>
    </row>
    <row r="646" spans="4:4" x14ac:dyDescent="0.25">
      <c r="D646"/>
    </row>
    <row r="647" spans="4:4" x14ac:dyDescent="0.25">
      <c r="D647"/>
    </row>
    <row r="648" spans="4:4" x14ac:dyDescent="0.25">
      <c r="D648"/>
    </row>
    <row r="649" spans="4:4" x14ac:dyDescent="0.25">
      <c r="D649"/>
    </row>
    <row r="650" spans="4:4" x14ac:dyDescent="0.25">
      <c r="D650"/>
    </row>
    <row r="651" spans="4:4" x14ac:dyDescent="0.25">
      <c r="D651"/>
    </row>
    <row r="652" spans="4:4" x14ac:dyDescent="0.25">
      <c r="D652"/>
    </row>
    <row r="653" spans="4:4" x14ac:dyDescent="0.25">
      <c r="D653"/>
    </row>
    <row r="654" spans="4:4" x14ac:dyDescent="0.25">
      <c r="D654"/>
    </row>
    <row r="655" spans="4:4" x14ac:dyDescent="0.25">
      <c r="D655"/>
    </row>
    <row r="656" spans="4:4" x14ac:dyDescent="0.25">
      <c r="D656"/>
    </row>
    <row r="657" spans="4:4" x14ac:dyDescent="0.25">
      <c r="D657"/>
    </row>
    <row r="658" spans="4:4" x14ac:dyDescent="0.25">
      <c r="D658"/>
    </row>
    <row r="659" spans="4:4" x14ac:dyDescent="0.25">
      <c r="D659"/>
    </row>
    <row r="660" spans="4:4" x14ac:dyDescent="0.25">
      <c r="D660"/>
    </row>
    <row r="661" spans="4:4" x14ac:dyDescent="0.25">
      <c r="D661"/>
    </row>
    <row r="662" spans="4:4" x14ac:dyDescent="0.25">
      <c r="D662"/>
    </row>
    <row r="663" spans="4:4" x14ac:dyDescent="0.25">
      <c r="D663"/>
    </row>
    <row r="664" spans="4:4" x14ac:dyDescent="0.25">
      <c r="D664"/>
    </row>
    <row r="665" spans="4:4" x14ac:dyDescent="0.25">
      <c r="D665"/>
    </row>
    <row r="666" spans="4:4" x14ac:dyDescent="0.25">
      <c r="D666"/>
    </row>
    <row r="667" spans="4:4" x14ac:dyDescent="0.25">
      <c r="D667"/>
    </row>
    <row r="668" spans="4:4" x14ac:dyDescent="0.25">
      <c r="D668"/>
    </row>
    <row r="669" spans="4:4" x14ac:dyDescent="0.25">
      <c r="D669"/>
    </row>
    <row r="670" spans="4:4" x14ac:dyDescent="0.25">
      <c r="D670"/>
    </row>
    <row r="671" spans="4:4" x14ac:dyDescent="0.25">
      <c r="D671"/>
    </row>
    <row r="672" spans="4:4" x14ac:dyDescent="0.25">
      <c r="D672"/>
    </row>
    <row r="673" spans="4:4" x14ac:dyDescent="0.25">
      <c r="D673"/>
    </row>
    <row r="674" spans="4:4" x14ac:dyDescent="0.25">
      <c r="D674"/>
    </row>
    <row r="675" spans="4:4" x14ac:dyDescent="0.25">
      <c r="D675"/>
    </row>
    <row r="676" spans="4:4" x14ac:dyDescent="0.25">
      <c r="D676"/>
    </row>
    <row r="677" spans="4:4" x14ac:dyDescent="0.25">
      <c r="D677"/>
    </row>
    <row r="678" spans="4:4" x14ac:dyDescent="0.25">
      <c r="D678"/>
    </row>
    <row r="679" spans="4:4" x14ac:dyDescent="0.25">
      <c r="D679"/>
    </row>
    <row r="680" spans="4:4" x14ac:dyDescent="0.25">
      <c r="D680"/>
    </row>
    <row r="681" spans="4:4" x14ac:dyDescent="0.25">
      <c r="D681"/>
    </row>
    <row r="682" spans="4:4" x14ac:dyDescent="0.25">
      <c r="D682"/>
    </row>
    <row r="683" spans="4:4" x14ac:dyDescent="0.25">
      <c r="D683"/>
    </row>
    <row r="684" spans="4:4" x14ac:dyDescent="0.25">
      <c r="D684"/>
    </row>
    <row r="685" spans="4:4" x14ac:dyDescent="0.25">
      <c r="D685"/>
    </row>
    <row r="686" spans="4:4" x14ac:dyDescent="0.25">
      <c r="D686"/>
    </row>
    <row r="687" spans="4:4" x14ac:dyDescent="0.25">
      <c r="D687"/>
    </row>
    <row r="688" spans="4:4" x14ac:dyDescent="0.25">
      <c r="D688"/>
    </row>
    <row r="689" spans="4:4" x14ac:dyDescent="0.25">
      <c r="D689"/>
    </row>
    <row r="690" spans="4:4" x14ac:dyDescent="0.25">
      <c r="D690"/>
    </row>
    <row r="691" spans="4:4" x14ac:dyDescent="0.25">
      <c r="D691"/>
    </row>
    <row r="692" spans="4:4" x14ac:dyDescent="0.25">
      <c r="D692"/>
    </row>
    <row r="693" spans="4:4" x14ac:dyDescent="0.25">
      <c r="D693"/>
    </row>
    <row r="694" spans="4:4" x14ac:dyDescent="0.25">
      <c r="D694"/>
    </row>
    <row r="695" spans="4:4" x14ac:dyDescent="0.25">
      <c r="D695"/>
    </row>
    <row r="696" spans="4:4" x14ac:dyDescent="0.25">
      <c r="D696"/>
    </row>
    <row r="697" spans="4:4" x14ac:dyDescent="0.25">
      <c r="D697"/>
    </row>
    <row r="698" spans="4:4" x14ac:dyDescent="0.25">
      <c r="D698"/>
    </row>
    <row r="699" spans="4:4" x14ac:dyDescent="0.25">
      <c r="D699"/>
    </row>
    <row r="700" spans="4:4" x14ac:dyDescent="0.25">
      <c r="D700"/>
    </row>
    <row r="701" spans="4:4" x14ac:dyDescent="0.25">
      <c r="D701"/>
    </row>
    <row r="702" spans="4:4" x14ac:dyDescent="0.25">
      <c r="D702"/>
    </row>
    <row r="703" spans="4:4" x14ac:dyDescent="0.25">
      <c r="D703"/>
    </row>
    <row r="704" spans="4:4" x14ac:dyDescent="0.25">
      <c r="D704"/>
    </row>
    <row r="705" spans="4:4" x14ac:dyDescent="0.25">
      <c r="D705"/>
    </row>
    <row r="706" spans="4:4" x14ac:dyDescent="0.25">
      <c r="D706"/>
    </row>
    <row r="707" spans="4:4" x14ac:dyDescent="0.25">
      <c r="D707"/>
    </row>
    <row r="708" spans="4:4" x14ac:dyDescent="0.25">
      <c r="D708"/>
    </row>
    <row r="709" spans="4:4" x14ac:dyDescent="0.25">
      <c r="D709"/>
    </row>
    <row r="710" spans="4:4" x14ac:dyDescent="0.25">
      <c r="D710"/>
    </row>
    <row r="711" spans="4:4" x14ac:dyDescent="0.25">
      <c r="D711"/>
    </row>
    <row r="712" spans="4:4" x14ac:dyDescent="0.25">
      <c r="D712"/>
    </row>
    <row r="713" spans="4:4" x14ac:dyDescent="0.25">
      <c r="D713"/>
    </row>
    <row r="714" spans="4:4" x14ac:dyDescent="0.25">
      <c r="D714"/>
    </row>
    <row r="715" spans="4:4" x14ac:dyDescent="0.25">
      <c r="D715"/>
    </row>
    <row r="716" spans="4:4" x14ac:dyDescent="0.25">
      <c r="D716"/>
    </row>
    <row r="717" spans="4:4" x14ac:dyDescent="0.25">
      <c r="D717"/>
    </row>
    <row r="718" spans="4:4" x14ac:dyDescent="0.25">
      <c r="D718"/>
    </row>
    <row r="719" spans="4:4" x14ac:dyDescent="0.25">
      <c r="D719"/>
    </row>
    <row r="720" spans="4:4" x14ac:dyDescent="0.25">
      <c r="D720"/>
    </row>
    <row r="721" spans="4:4" x14ac:dyDescent="0.25">
      <c r="D721"/>
    </row>
    <row r="722" spans="4:4" x14ac:dyDescent="0.25">
      <c r="D722"/>
    </row>
    <row r="723" spans="4:4" x14ac:dyDescent="0.25">
      <c r="D723"/>
    </row>
    <row r="724" spans="4:4" x14ac:dyDescent="0.25">
      <c r="D724"/>
    </row>
    <row r="725" spans="4:4" x14ac:dyDescent="0.25">
      <c r="D725"/>
    </row>
    <row r="726" spans="4:4" x14ac:dyDescent="0.25">
      <c r="D726"/>
    </row>
    <row r="727" spans="4:4" x14ac:dyDescent="0.25">
      <c r="D727"/>
    </row>
    <row r="728" spans="4:4" x14ac:dyDescent="0.25">
      <c r="D728"/>
    </row>
    <row r="729" spans="4:4" x14ac:dyDescent="0.25">
      <c r="D729"/>
    </row>
    <row r="730" spans="4:4" x14ac:dyDescent="0.25">
      <c r="D730"/>
    </row>
    <row r="731" spans="4:4" x14ac:dyDescent="0.25">
      <c r="D731"/>
    </row>
    <row r="732" spans="4:4" x14ac:dyDescent="0.25">
      <c r="D732"/>
    </row>
    <row r="733" spans="4:4" x14ac:dyDescent="0.25">
      <c r="D733"/>
    </row>
    <row r="734" spans="4:4" x14ac:dyDescent="0.25">
      <c r="D734"/>
    </row>
    <row r="735" spans="4:4" x14ac:dyDescent="0.25">
      <c r="D735"/>
    </row>
    <row r="736" spans="4:4" x14ac:dyDescent="0.25">
      <c r="D736"/>
    </row>
    <row r="737" spans="4:4" x14ac:dyDescent="0.25">
      <c r="D737"/>
    </row>
    <row r="738" spans="4:4" x14ac:dyDescent="0.25">
      <c r="D738"/>
    </row>
    <row r="739" spans="4:4" x14ac:dyDescent="0.25">
      <c r="D739"/>
    </row>
    <row r="740" spans="4:4" x14ac:dyDescent="0.25">
      <c r="D740"/>
    </row>
    <row r="741" spans="4:4" x14ac:dyDescent="0.25">
      <c r="D741"/>
    </row>
    <row r="742" spans="4:4" x14ac:dyDescent="0.25">
      <c r="D742"/>
    </row>
    <row r="743" spans="4:4" x14ac:dyDescent="0.25">
      <c r="D743"/>
    </row>
    <row r="744" spans="4:4" x14ac:dyDescent="0.25">
      <c r="D744"/>
    </row>
    <row r="745" spans="4:4" x14ac:dyDescent="0.25">
      <c r="D745"/>
    </row>
    <row r="746" spans="4:4" x14ac:dyDescent="0.25">
      <c r="D746"/>
    </row>
    <row r="747" spans="4:4" x14ac:dyDescent="0.25">
      <c r="D747"/>
    </row>
    <row r="748" spans="4:4" x14ac:dyDescent="0.25">
      <c r="D748"/>
    </row>
    <row r="749" spans="4:4" x14ac:dyDescent="0.25">
      <c r="D749"/>
    </row>
    <row r="750" spans="4:4" x14ac:dyDescent="0.25">
      <c r="D750"/>
    </row>
    <row r="751" spans="4:4" x14ac:dyDescent="0.25">
      <c r="D751"/>
    </row>
    <row r="752" spans="4:4" x14ac:dyDescent="0.25">
      <c r="D752"/>
    </row>
    <row r="753" spans="4:4" x14ac:dyDescent="0.25">
      <c r="D753"/>
    </row>
    <row r="754" spans="4:4" x14ac:dyDescent="0.25">
      <c r="D754"/>
    </row>
    <row r="755" spans="4:4" x14ac:dyDescent="0.25">
      <c r="D755"/>
    </row>
    <row r="756" spans="4:4" x14ac:dyDescent="0.25">
      <c r="D756"/>
    </row>
    <row r="757" spans="4:4" x14ac:dyDescent="0.25">
      <c r="D757"/>
    </row>
    <row r="758" spans="4:4" x14ac:dyDescent="0.25">
      <c r="D758"/>
    </row>
    <row r="759" spans="4:4" x14ac:dyDescent="0.25">
      <c r="D759"/>
    </row>
    <row r="760" spans="4:4" x14ac:dyDescent="0.25">
      <c r="D760"/>
    </row>
    <row r="761" spans="4:4" x14ac:dyDescent="0.25">
      <c r="D761"/>
    </row>
    <row r="762" spans="4:4" x14ac:dyDescent="0.25">
      <c r="D762"/>
    </row>
    <row r="763" spans="4:4" x14ac:dyDescent="0.25">
      <c r="D763"/>
    </row>
    <row r="764" spans="4:4" x14ac:dyDescent="0.25">
      <c r="D764"/>
    </row>
    <row r="765" spans="4:4" x14ac:dyDescent="0.25">
      <c r="D765"/>
    </row>
    <row r="766" spans="4:4" x14ac:dyDescent="0.25">
      <c r="D766"/>
    </row>
    <row r="767" spans="4:4" x14ac:dyDescent="0.25">
      <c r="D767"/>
    </row>
    <row r="768" spans="4:4" x14ac:dyDescent="0.25">
      <c r="D768"/>
    </row>
    <row r="769" spans="4:4" x14ac:dyDescent="0.25">
      <c r="D769"/>
    </row>
    <row r="770" spans="4:4" x14ac:dyDescent="0.25">
      <c r="D770"/>
    </row>
    <row r="771" spans="4:4" x14ac:dyDescent="0.25">
      <c r="D771"/>
    </row>
    <row r="772" spans="4:4" x14ac:dyDescent="0.25">
      <c r="D772"/>
    </row>
    <row r="773" spans="4:4" x14ac:dyDescent="0.25">
      <c r="D773"/>
    </row>
    <row r="774" spans="4:4" x14ac:dyDescent="0.25">
      <c r="D774"/>
    </row>
    <row r="775" spans="4:4" x14ac:dyDescent="0.25">
      <c r="D775"/>
    </row>
    <row r="776" spans="4:4" x14ac:dyDescent="0.25">
      <c r="D776"/>
    </row>
    <row r="777" spans="4:4" x14ac:dyDescent="0.25">
      <c r="D777"/>
    </row>
    <row r="778" spans="4:4" x14ac:dyDescent="0.25">
      <c r="D778"/>
    </row>
    <row r="779" spans="4:4" x14ac:dyDescent="0.25">
      <c r="D779"/>
    </row>
    <row r="780" spans="4:4" x14ac:dyDescent="0.25">
      <c r="D780"/>
    </row>
    <row r="781" spans="4:4" x14ac:dyDescent="0.25">
      <c r="D781"/>
    </row>
    <row r="782" spans="4:4" x14ac:dyDescent="0.25">
      <c r="D782"/>
    </row>
    <row r="783" spans="4:4" x14ac:dyDescent="0.25">
      <c r="D783"/>
    </row>
    <row r="784" spans="4:4" x14ac:dyDescent="0.25">
      <c r="D784"/>
    </row>
    <row r="785" spans="4:4" x14ac:dyDescent="0.25">
      <c r="D785"/>
    </row>
    <row r="786" spans="4:4" x14ac:dyDescent="0.25">
      <c r="D786"/>
    </row>
    <row r="787" spans="4:4" x14ac:dyDescent="0.25">
      <c r="D787"/>
    </row>
    <row r="788" spans="4:4" x14ac:dyDescent="0.25">
      <c r="D788"/>
    </row>
    <row r="789" spans="4:4" x14ac:dyDescent="0.25">
      <c r="D789"/>
    </row>
    <row r="790" spans="4:4" x14ac:dyDescent="0.25">
      <c r="D790"/>
    </row>
    <row r="791" spans="4:4" x14ac:dyDescent="0.25">
      <c r="D791"/>
    </row>
    <row r="792" spans="4:4" x14ac:dyDescent="0.25">
      <c r="D792"/>
    </row>
    <row r="793" spans="4:4" x14ac:dyDescent="0.25">
      <c r="D793"/>
    </row>
    <row r="794" spans="4:4" x14ac:dyDescent="0.25">
      <c r="D794"/>
    </row>
    <row r="795" spans="4:4" x14ac:dyDescent="0.25">
      <c r="D795"/>
    </row>
    <row r="796" spans="4:4" x14ac:dyDescent="0.25">
      <c r="D796"/>
    </row>
    <row r="797" spans="4:4" x14ac:dyDescent="0.25">
      <c r="D797"/>
    </row>
    <row r="798" spans="4:4" x14ac:dyDescent="0.25">
      <c r="D798"/>
    </row>
    <row r="799" spans="4:4" x14ac:dyDescent="0.25">
      <c r="D799"/>
    </row>
    <row r="800" spans="4:4" x14ac:dyDescent="0.25">
      <c r="D800"/>
    </row>
    <row r="801" spans="4:4" x14ac:dyDescent="0.25">
      <c r="D801"/>
    </row>
    <row r="802" spans="4:4" x14ac:dyDescent="0.25">
      <c r="D802"/>
    </row>
    <row r="803" spans="4:4" x14ac:dyDescent="0.25">
      <c r="D803"/>
    </row>
    <row r="804" spans="4:4" x14ac:dyDescent="0.25">
      <c r="D804"/>
    </row>
    <row r="805" spans="4:4" x14ac:dyDescent="0.25">
      <c r="D805"/>
    </row>
    <row r="806" spans="4:4" x14ac:dyDescent="0.25">
      <c r="D806"/>
    </row>
    <row r="807" spans="4:4" x14ac:dyDescent="0.25">
      <c r="D807"/>
    </row>
    <row r="808" spans="4:4" x14ac:dyDescent="0.25">
      <c r="D808"/>
    </row>
    <row r="809" spans="4:4" x14ac:dyDescent="0.25">
      <c r="D809"/>
    </row>
    <row r="810" spans="4:4" x14ac:dyDescent="0.25">
      <c r="D810"/>
    </row>
    <row r="811" spans="4:4" x14ac:dyDescent="0.25">
      <c r="D811"/>
    </row>
    <row r="812" spans="4:4" x14ac:dyDescent="0.25">
      <c r="D812"/>
    </row>
    <row r="813" spans="4:4" x14ac:dyDescent="0.25">
      <c r="D813"/>
    </row>
    <row r="814" spans="4:4" x14ac:dyDescent="0.25">
      <c r="D814"/>
    </row>
    <row r="815" spans="4:4" x14ac:dyDescent="0.25">
      <c r="D815"/>
    </row>
    <row r="816" spans="4:4" x14ac:dyDescent="0.25">
      <c r="D816"/>
    </row>
    <row r="817" spans="4:4" x14ac:dyDescent="0.25">
      <c r="D817"/>
    </row>
    <row r="818" spans="4:4" x14ac:dyDescent="0.25">
      <c r="D818"/>
    </row>
    <row r="819" spans="4:4" x14ac:dyDescent="0.25">
      <c r="D819"/>
    </row>
    <row r="820" spans="4:4" x14ac:dyDescent="0.25">
      <c r="D820"/>
    </row>
    <row r="821" spans="4:4" x14ac:dyDescent="0.25">
      <c r="D821"/>
    </row>
    <row r="822" spans="4:4" x14ac:dyDescent="0.25">
      <c r="D822"/>
    </row>
    <row r="823" spans="4:4" x14ac:dyDescent="0.25">
      <c r="D823"/>
    </row>
    <row r="824" spans="4:4" x14ac:dyDescent="0.25">
      <c r="D824"/>
    </row>
    <row r="825" spans="4:4" x14ac:dyDescent="0.25">
      <c r="D825"/>
    </row>
    <row r="826" spans="4:4" x14ac:dyDescent="0.25">
      <c r="D826"/>
    </row>
    <row r="827" spans="4:4" x14ac:dyDescent="0.25">
      <c r="D827"/>
    </row>
    <row r="828" spans="4:4" x14ac:dyDescent="0.25">
      <c r="D828"/>
    </row>
    <row r="829" spans="4:4" x14ac:dyDescent="0.25">
      <c r="D829"/>
    </row>
    <row r="830" spans="4:4" x14ac:dyDescent="0.25">
      <c r="D830"/>
    </row>
    <row r="831" spans="4:4" x14ac:dyDescent="0.25">
      <c r="D831"/>
    </row>
    <row r="832" spans="4:4" x14ac:dyDescent="0.25">
      <c r="D832"/>
    </row>
    <row r="833" spans="4:4" x14ac:dyDescent="0.25">
      <c r="D833"/>
    </row>
    <row r="834" spans="4:4" x14ac:dyDescent="0.25">
      <c r="D834"/>
    </row>
    <row r="835" spans="4:4" x14ac:dyDescent="0.25">
      <c r="D835"/>
    </row>
    <row r="836" spans="4:4" x14ac:dyDescent="0.25">
      <c r="D836"/>
    </row>
    <row r="837" spans="4:4" x14ac:dyDescent="0.25">
      <c r="D837"/>
    </row>
    <row r="838" spans="4:4" x14ac:dyDescent="0.25">
      <c r="D838"/>
    </row>
    <row r="839" spans="4:4" x14ac:dyDescent="0.25">
      <c r="D839"/>
    </row>
    <row r="840" spans="4:4" x14ac:dyDescent="0.25">
      <c r="D840"/>
    </row>
    <row r="841" spans="4:4" x14ac:dyDescent="0.25">
      <c r="D841"/>
    </row>
    <row r="842" spans="4:4" x14ac:dyDescent="0.25">
      <c r="D842"/>
    </row>
    <row r="843" spans="4:4" x14ac:dyDescent="0.25">
      <c r="D843"/>
    </row>
    <row r="844" spans="4:4" x14ac:dyDescent="0.25">
      <c r="D844"/>
    </row>
    <row r="845" spans="4:4" x14ac:dyDescent="0.25">
      <c r="D845"/>
    </row>
    <row r="846" spans="4:4" x14ac:dyDescent="0.25">
      <c r="D846"/>
    </row>
    <row r="847" spans="4:4" x14ac:dyDescent="0.25">
      <c r="D847"/>
    </row>
    <row r="848" spans="4:4" x14ac:dyDescent="0.25">
      <c r="D848"/>
    </row>
    <row r="849" spans="4:4" x14ac:dyDescent="0.25">
      <c r="D849"/>
    </row>
    <row r="850" spans="4:4" x14ac:dyDescent="0.25">
      <c r="D850"/>
    </row>
    <row r="851" spans="4:4" x14ac:dyDescent="0.25">
      <c r="D851"/>
    </row>
    <row r="852" spans="4:4" x14ac:dyDescent="0.25">
      <c r="D852"/>
    </row>
    <row r="853" spans="4:4" x14ac:dyDescent="0.25">
      <c r="D853"/>
    </row>
    <row r="854" spans="4:4" x14ac:dyDescent="0.25">
      <c r="D854"/>
    </row>
    <row r="855" spans="4:4" x14ac:dyDescent="0.25">
      <c r="D855"/>
    </row>
    <row r="856" spans="4:4" x14ac:dyDescent="0.25">
      <c r="D856"/>
    </row>
    <row r="857" spans="4:4" x14ac:dyDescent="0.25">
      <c r="D857"/>
    </row>
    <row r="858" spans="4:4" x14ac:dyDescent="0.25">
      <c r="D858"/>
    </row>
    <row r="859" spans="4:4" x14ac:dyDescent="0.25">
      <c r="D859"/>
    </row>
    <row r="860" spans="4:4" x14ac:dyDescent="0.25">
      <c r="D860"/>
    </row>
    <row r="861" spans="4:4" x14ac:dyDescent="0.25">
      <c r="D861"/>
    </row>
    <row r="862" spans="4:4" x14ac:dyDescent="0.25">
      <c r="D862"/>
    </row>
    <row r="863" spans="4:4" x14ac:dyDescent="0.25">
      <c r="D863"/>
    </row>
    <row r="864" spans="4:4" x14ac:dyDescent="0.25">
      <c r="D864"/>
    </row>
    <row r="865" spans="4:4" x14ac:dyDescent="0.25">
      <c r="D865"/>
    </row>
    <row r="866" spans="4:4" x14ac:dyDescent="0.25">
      <c r="D866"/>
    </row>
    <row r="867" spans="4:4" x14ac:dyDescent="0.25">
      <c r="D867"/>
    </row>
    <row r="868" spans="4:4" x14ac:dyDescent="0.25">
      <c r="D868"/>
    </row>
    <row r="869" spans="4:4" x14ac:dyDescent="0.25">
      <c r="D869"/>
    </row>
    <row r="870" spans="4:4" x14ac:dyDescent="0.25">
      <c r="D870"/>
    </row>
    <row r="871" spans="4:4" x14ac:dyDescent="0.25">
      <c r="D871"/>
    </row>
    <row r="872" spans="4:4" x14ac:dyDescent="0.25">
      <c r="D872"/>
    </row>
    <row r="873" spans="4:4" x14ac:dyDescent="0.25">
      <c r="D873"/>
    </row>
    <row r="874" spans="4:4" x14ac:dyDescent="0.25">
      <c r="D874"/>
    </row>
    <row r="875" spans="4:4" x14ac:dyDescent="0.25">
      <c r="D875"/>
    </row>
    <row r="876" spans="4:4" x14ac:dyDescent="0.25">
      <c r="D876"/>
    </row>
    <row r="877" spans="4:4" x14ac:dyDescent="0.25">
      <c r="D877"/>
    </row>
    <row r="878" spans="4:4" x14ac:dyDescent="0.25">
      <c r="D878"/>
    </row>
    <row r="879" spans="4:4" x14ac:dyDescent="0.25">
      <c r="D879"/>
    </row>
    <row r="880" spans="4:4" x14ac:dyDescent="0.25">
      <c r="D880"/>
    </row>
    <row r="881" spans="4:4" x14ac:dyDescent="0.25">
      <c r="D881"/>
    </row>
    <row r="882" spans="4:4" x14ac:dyDescent="0.25">
      <c r="D882"/>
    </row>
    <row r="883" spans="4:4" x14ac:dyDescent="0.25">
      <c r="D883"/>
    </row>
    <row r="884" spans="4:4" x14ac:dyDescent="0.25">
      <c r="D884"/>
    </row>
    <row r="885" spans="4:4" x14ac:dyDescent="0.25">
      <c r="D885"/>
    </row>
    <row r="886" spans="4:4" x14ac:dyDescent="0.25">
      <c r="D886"/>
    </row>
    <row r="887" spans="4:4" x14ac:dyDescent="0.25">
      <c r="D887"/>
    </row>
    <row r="888" spans="4:4" x14ac:dyDescent="0.25">
      <c r="D888"/>
    </row>
    <row r="889" spans="4:4" x14ac:dyDescent="0.25">
      <c r="D889"/>
    </row>
    <row r="890" spans="4:4" x14ac:dyDescent="0.25">
      <c r="D890"/>
    </row>
    <row r="891" spans="4:4" x14ac:dyDescent="0.25">
      <c r="D891"/>
    </row>
    <row r="892" spans="4:4" x14ac:dyDescent="0.25">
      <c r="D892"/>
    </row>
    <row r="893" spans="4:4" x14ac:dyDescent="0.25">
      <c r="D893"/>
    </row>
    <row r="894" spans="4:4" x14ac:dyDescent="0.25">
      <c r="D894"/>
    </row>
    <row r="895" spans="4:4" x14ac:dyDescent="0.25">
      <c r="D895"/>
    </row>
    <row r="896" spans="4:4" x14ac:dyDescent="0.25">
      <c r="D896"/>
    </row>
    <row r="897" spans="4:4" x14ac:dyDescent="0.25">
      <c r="D897"/>
    </row>
    <row r="898" spans="4:4" x14ac:dyDescent="0.25">
      <c r="D898"/>
    </row>
    <row r="899" spans="4:4" x14ac:dyDescent="0.25">
      <c r="D899"/>
    </row>
    <row r="900" spans="4:4" x14ac:dyDescent="0.25">
      <c r="D900"/>
    </row>
    <row r="901" spans="4:4" x14ac:dyDescent="0.25">
      <c r="D901"/>
    </row>
    <row r="902" spans="4:4" x14ac:dyDescent="0.25">
      <c r="D902"/>
    </row>
    <row r="903" spans="4:4" x14ac:dyDescent="0.25">
      <c r="D903"/>
    </row>
    <row r="904" spans="4:4" x14ac:dyDescent="0.25">
      <c r="D904"/>
    </row>
    <row r="905" spans="4:4" x14ac:dyDescent="0.25">
      <c r="D905"/>
    </row>
    <row r="906" spans="4:4" x14ac:dyDescent="0.25">
      <c r="D906"/>
    </row>
    <row r="907" spans="4:4" x14ac:dyDescent="0.25">
      <c r="D907"/>
    </row>
    <row r="908" spans="4:4" x14ac:dyDescent="0.25">
      <c r="D908"/>
    </row>
    <row r="909" spans="4:4" x14ac:dyDescent="0.25">
      <c r="D909"/>
    </row>
    <row r="910" spans="4:4" x14ac:dyDescent="0.25">
      <c r="D910"/>
    </row>
    <row r="911" spans="4:4" x14ac:dyDescent="0.25">
      <c r="D911"/>
    </row>
    <row r="912" spans="4:4" x14ac:dyDescent="0.25">
      <c r="D912"/>
    </row>
    <row r="913" spans="4:4" x14ac:dyDescent="0.25">
      <c r="D913"/>
    </row>
    <row r="914" spans="4:4" x14ac:dyDescent="0.25">
      <c r="D914"/>
    </row>
    <row r="915" spans="4:4" x14ac:dyDescent="0.25">
      <c r="D915"/>
    </row>
    <row r="916" spans="4:4" x14ac:dyDescent="0.25">
      <c r="D916"/>
    </row>
    <row r="917" spans="4:4" x14ac:dyDescent="0.25">
      <c r="D917"/>
    </row>
    <row r="918" spans="4:4" x14ac:dyDescent="0.25">
      <c r="D918"/>
    </row>
    <row r="919" spans="4:4" x14ac:dyDescent="0.25">
      <c r="D919"/>
    </row>
    <row r="920" spans="4:4" x14ac:dyDescent="0.25">
      <c r="D920"/>
    </row>
    <row r="921" spans="4:4" x14ac:dyDescent="0.25">
      <c r="D921"/>
    </row>
    <row r="922" spans="4:4" x14ac:dyDescent="0.25">
      <c r="D922"/>
    </row>
    <row r="923" spans="4:4" x14ac:dyDescent="0.25">
      <c r="D923"/>
    </row>
    <row r="924" spans="4:4" x14ac:dyDescent="0.25">
      <c r="D924"/>
    </row>
    <row r="925" spans="4:4" x14ac:dyDescent="0.25">
      <c r="D925"/>
    </row>
    <row r="926" spans="4:4" x14ac:dyDescent="0.25">
      <c r="D926"/>
    </row>
    <row r="927" spans="4:4" x14ac:dyDescent="0.25">
      <c r="D927"/>
    </row>
    <row r="928" spans="4:4" x14ac:dyDescent="0.25">
      <c r="D928"/>
    </row>
    <row r="929" spans="4:4" x14ac:dyDescent="0.25">
      <c r="D929"/>
    </row>
    <row r="930" spans="4:4" x14ac:dyDescent="0.25">
      <c r="D930"/>
    </row>
    <row r="931" spans="4:4" x14ac:dyDescent="0.25">
      <c r="D931"/>
    </row>
    <row r="932" spans="4:4" x14ac:dyDescent="0.25">
      <c r="D932"/>
    </row>
    <row r="933" spans="4:4" x14ac:dyDescent="0.25">
      <c r="D933"/>
    </row>
    <row r="934" spans="4:4" x14ac:dyDescent="0.25">
      <c r="D934"/>
    </row>
    <row r="935" spans="4:4" x14ac:dyDescent="0.25">
      <c r="D935"/>
    </row>
    <row r="936" spans="4:4" x14ac:dyDescent="0.25">
      <c r="D936"/>
    </row>
    <row r="937" spans="4:4" x14ac:dyDescent="0.25">
      <c r="D937"/>
    </row>
    <row r="938" spans="4:4" x14ac:dyDescent="0.25">
      <c r="D938"/>
    </row>
    <row r="939" spans="4:4" x14ac:dyDescent="0.25">
      <c r="D939"/>
    </row>
    <row r="940" spans="4:4" x14ac:dyDescent="0.25">
      <c r="D940"/>
    </row>
    <row r="941" spans="4:4" x14ac:dyDescent="0.25">
      <c r="D941"/>
    </row>
    <row r="942" spans="4:4" x14ac:dyDescent="0.25">
      <c r="D942"/>
    </row>
    <row r="943" spans="4:4" x14ac:dyDescent="0.25">
      <c r="D943"/>
    </row>
    <row r="944" spans="4:4" x14ac:dyDescent="0.25">
      <c r="D944"/>
    </row>
    <row r="945" spans="4:4" x14ac:dyDescent="0.25">
      <c r="D945"/>
    </row>
    <row r="946" spans="4:4" x14ac:dyDescent="0.25">
      <c r="D946"/>
    </row>
    <row r="947" spans="4:4" x14ac:dyDescent="0.25">
      <c r="D947"/>
    </row>
    <row r="948" spans="4:4" x14ac:dyDescent="0.25">
      <c r="D948"/>
    </row>
    <row r="949" spans="4:4" x14ac:dyDescent="0.25">
      <c r="D949"/>
    </row>
    <row r="950" spans="4:4" x14ac:dyDescent="0.25">
      <c r="D950"/>
    </row>
    <row r="951" spans="4:4" x14ac:dyDescent="0.25">
      <c r="D951"/>
    </row>
    <row r="952" spans="4:4" x14ac:dyDescent="0.25">
      <c r="D952"/>
    </row>
    <row r="953" spans="4:4" x14ac:dyDescent="0.25">
      <c r="D953"/>
    </row>
    <row r="954" spans="4:4" x14ac:dyDescent="0.25">
      <c r="D954"/>
    </row>
    <row r="955" spans="4:4" x14ac:dyDescent="0.25">
      <c r="D955"/>
    </row>
    <row r="956" spans="4:4" x14ac:dyDescent="0.25">
      <c r="D956"/>
    </row>
    <row r="957" spans="4:4" x14ac:dyDescent="0.25">
      <c r="D957"/>
    </row>
    <row r="958" spans="4:4" x14ac:dyDescent="0.25">
      <c r="D958"/>
    </row>
    <row r="959" spans="4:4" x14ac:dyDescent="0.25">
      <c r="D959"/>
    </row>
    <row r="960" spans="4:4" x14ac:dyDescent="0.25">
      <c r="D960"/>
    </row>
    <row r="961" spans="4:4" x14ac:dyDescent="0.25">
      <c r="D961"/>
    </row>
    <row r="962" spans="4:4" x14ac:dyDescent="0.25">
      <c r="D962"/>
    </row>
    <row r="963" spans="4:4" x14ac:dyDescent="0.25">
      <c r="D963"/>
    </row>
    <row r="964" spans="4:4" x14ac:dyDescent="0.25">
      <c r="D964"/>
    </row>
    <row r="965" spans="4:4" x14ac:dyDescent="0.25">
      <c r="D965"/>
    </row>
    <row r="966" spans="4:4" x14ac:dyDescent="0.25">
      <c r="D966"/>
    </row>
    <row r="967" spans="4:4" x14ac:dyDescent="0.25">
      <c r="D967"/>
    </row>
    <row r="968" spans="4:4" x14ac:dyDescent="0.25">
      <c r="D968"/>
    </row>
    <row r="969" spans="4:4" x14ac:dyDescent="0.25">
      <c r="D969"/>
    </row>
    <row r="970" spans="4:4" x14ac:dyDescent="0.25">
      <c r="D970"/>
    </row>
    <row r="971" spans="4:4" x14ac:dyDescent="0.25">
      <c r="D971"/>
    </row>
    <row r="972" spans="4:4" x14ac:dyDescent="0.25">
      <c r="D972"/>
    </row>
    <row r="973" spans="4:4" x14ac:dyDescent="0.25">
      <c r="D973"/>
    </row>
    <row r="974" spans="4:4" x14ac:dyDescent="0.25">
      <c r="D974"/>
    </row>
    <row r="975" spans="4:4" x14ac:dyDescent="0.25">
      <c r="D975"/>
    </row>
    <row r="976" spans="4:4" x14ac:dyDescent="0.25">
      <c r="D976"/>
    </row>
    <row r="977" spans="4:4" x14ac:dyDescent="0.25">
      <c r="D977"/>
    </row>
    <row r="978" spans="4:4" x14ac:dyDescent="0.25">
      <c r="D978"/>
    </row>
    <row r="979" spans="4:4" x14ac:dyDescent="0.25">
      <c r="D979"/>
    </row>
    <row r="980" spans="4:4" x14ac:dyDescent="0.25">
      <c r="D980"/>
    </row>
    <row r="981" spans="4:4" x14ac:dyDescent="0.25">
      <c r="D981"/>
    </row>
    <row r="982" spans="4:4" x14ac:dyDescent="0.25">
      <c r="D982"/>
    </row>
    <row r="983" spans="4:4" x14ac:dyDescent="0.25">
      <c r="D983"/>
    </row>
    <row r="984" spans="4:4" x14ac:dyDescent="0.25">
      <c r="D984"/>
    </row>
    <row r="985" spans="4:4" x14ac:dyDescent="0.25">
      <c r="D985"/>
    </row>
    <row r="986" spans="4:4" x14ac:dyDescent="0.25">
      <c r="D986"/>
    </row>
    <row r="987" spans="4:4" x14ac:dyDescent="0.25">
      <c r="D987"/>
    </row>
    <row r="988" spans="4:4" x14ac:dyDescent="0.25">
      <c r="D988"/>
    </row>
    <row r="989" spans="4:4" x14ac:dyDescent="0.25">
      <c r="D989"/>
    </row>
    <row r="990" spans="4:4" x14ac:dyDescent="0.25">
      <c r="D990"/>
    </row>
    <row r="991" spans="4:4" x14ac:dyDescent="0.25">
      <c r="D991"/>
    </row>
    <row r="992" spans="4:4" x14ac:dyDescent="0.25">
      <c r="D992"/>
    </row>
    <row r="993" spans="4:4" x14ac:dyDescent="0.25">
      <c r="D993"/>
    </row>
    <row r="994" spans="4:4" x14ac:dyDescent="0.25">
      <c r="D994"/>
    </row>
    <row r="995" spans="4:4" x14ac:dyDescent="0.25">
      <c r="D995"/>
    </row>
    <row r="996" spans="4:4" x14ac:dyDescent="0.25">
      <c r="D996"/>
    </row>
    <row r="997" spans="4:4" x14ac:dyDescent="0.25">
      <c r="D997"/>
    </row>
    <row r="998" spans="4:4" x14ac:dyDescent="0.25">
      <c r="D998"/>
    </row>
    <row r="999" spans="4:4" x14ac:dyDescent="0.25">
      <c r="D999"/>
    </row>
    <row r="1000" spans="4:4" x14ac:dyDescent="0.25">
      <c r="D1000"/>
    </row>
    <row r="1001" spans="4:4" x14ac:dyDescent="0.25">
      <c r="D1001"/>
    </row>
    <row r="1002" spans="4:4" x14ac:dyDescent="0.25">
      <c r="D1002"/>
    </row>
    <row r="1003" spans="4:4" x14ac:dyDescent="0.25">
      <c r="D1003"/>
    </row>
    <row r="1004" spans="4:4" x14ac:dyDescent="0.25">
      <c r="D1004"/>
    </row>
    <row r="1005" spans="4:4" x14ac:dyDescent="0.25">
      <c r="D1005"/>
    </row>
    <row r="1006" spans="4:4" x14ac:dyDescent="0.25">
      <c r="D1006"/>
    </row>
    <row r="1007" spans="4:4" x14ac:dyDescent="0.25">
      <c r="D1007"/>
    </row>
    <row r="1008" spans="4:4" x14ac:dyDescent="0.25">
      <c r="D1008"/>
    </row>
    <row r="1009" spans="4:4" x14ac:dyDescent="0.25">
      <c r="D1009"/>
    </row>
    <row r="1010" spans="4:4" x14ac:dyDescent="0.25">
      <c r="D1010"/>
    </row>
    <row r="1011" spans="4:4" x14ac:dyDescent="0.25">
      <c r="D1011"/>
    </row>
    <row r="1012" spans="4:4" x14ac:dyDescent="0.25">
      <c r="D1012"/>
    </row>
    <row r="1013" spans="4:4" x14ac:dyDescent="0.25">
      <c r="D1013"/>
    </row>
    <row r="1014" spans="4:4" x14ac:dyDescent="0.25">
      <c r="D1014"/>
    </row>
    <row r="1015" spans="4:4" x14ac:dyDescent="0.25">
      <c r="D1015"/>
    </row>
    <row r="1016" spans="4:4" x14ac:dyDescent="0.25">
      <c r="D1016"/>
    </row>
    <row r="1017" spans="4:4" x14ac:dyDescent="0.25">
      <c r="D1017"/>
    </row>
    <row r="1018" spans="4:4" x14ac:dyDescent="0.25">
      <c r="D1018"/>
    </row>
    <row r="1019" spans="4:4" x14ac:dyDescent="0.25">
      <c r="D1019"/>
    </row>
    <row r="1020" spans="4:4" x14ac:dyDescent="0.25">
      <c r="D1020"/>
    </row>
    <row r="1021" spans="4:4" x14ac:dyDescent="0.25">
      <c r="D1021"/>
    </row>
    <row r="1022" spans="4:4" x14ac:dyDescent="0.25">
      <c r="D1022"/>
    </row>
    <row r="1023" spans="4:4" x14ac:dyDescent="0.25">
      <c r="D1023"/>
    </row>
    <row r="1024" spans="4:4" x14ac:dyDescent="0.25">
      <c r="D1024"/>
    </row>
    <row r="1025" spans="4:4" x14ac:dyDescent="0.25">
      <c r="D1025"/>
    </row>
    <row r="1026" spans="4:4" x14ac:dyDescent="0.25">
      <c r="D1026"/>
    </row>
    <row r="1027" spans="4:4" x14ac:dyDescent="0.25">
      <c r="D1027"/>
    </row>
    <row r="1028" spans="4:4" x14ac:dyDescent="0.25">
      <c r="D1028"/>
    </row>
    <row r="1029" spans="4:4" x14ac:dyDescent="0.25">
      <c r="D1029"/>
    </row>
    <row r="1030" spans="4:4" x14ac:dyDescent="0.25">
      <c r="D1030"/>
    </row>
    <row r="1031" spans="4:4" x14ac:dyDescent="0.25">
      <c r="D1031"/>
    </row>
    <row r="1032" spans="4:4" x14ac:dyDescent="0.25">
      <c r="D1032"/>
    </row>
    <row r="1033" spans="4:4" x14ac:dyDescent="0.25">
      <c r="D1033"/>
    </row>
    <row r="1034" spans="4:4" x14ac:dyDescent="0.25">
      <c r="D1034"/>
    </row>
    <row r="1035" spans="4:4" x14ac:dyDescent="0.25">
      <c r="D1035"/>
    </row>
    <row r="1036" spans="4:4" x14ac:dyDescent="0.25">
      <c r="D1036"/>
    </row>
    <row r="1037" spans="4:4" x14ac:dyDescent="0.25">
      <c r="D1037"/>
    </row>
    <row r="1038" spans="4:4" x14ac:dyDescent="0.25">
      <c r="D1038"/>
    </row>
    <row r="1039" spans="4:4" x14ac:dyDescent="0.25">
      <c r="D1039"/>
    </row>
    <row r="1040" spans="4:4" x14ac:dyDescent="0.25">
      <c r="D1040"/>
    </row>
    <row r="1041" spans="4:4" x14ac:dyDescent="0.25">
      <c r="D1041"/>
    </row>
    <row r="1042" spans="4:4" x14ac:dyDescent="0.25">
      <c r="D1042"/>
    </row>
    <row r="1043" spans="4:4" x14ac:dyDescent="0.25">
      <c r="D1043"/>
    </row>
    <row r="1044" spans="4:4" x14ac:dyDescent="0.25">
      <c r="D1044"/>
    </row>
    <row r="1045" spans="4:4" x14ac:dyDescent="0.25">
      <c r="D1045"/>
    </row>
    <row r="1046" spans="4:4" x14ac:dyDescent="0.25">
      <c r="D1046"/>
    </row>
    <row r="1047" spans="4:4" x14ac:dyDescent="0.25">
      <c r="D1047"/>
    </row>
    <row r="1048" spans="4:4" x14ac:dyDescent="0.25">
      <c r="D1048"/>
    </row>
    <row r="1049" spans="4:4" x14ac:dyDescent="0.25">
      <c r="D1049"/>
    </row>
    <row r="1050" spans="4:4" x14ac:dyDescent="0.25">
      <c r="D1050"/>
    </row>
    <row r="1051" spans="4:4" x14ac:dyDescent="0.25">
      <c r="D1051"/>
    </row>
    <row r="1052" spans="4:4" x14ac:dyDescent="0.25">
      <c r="D1052"/>
    </row>
    <row r="1053" spans="4:4" x14ac:dyDescent="0.25">
      <c r="D1053"/>
    </row>
    <row r="1054" spans="4:4" x14ac:dyDescent="0.25">
      <c r="D1054"/>
    </row>
    <row r="1055" spans="4:4" x14ac:dyDescent="0.25">
      <c r="D1055"/>
    </row>
    <row r="1056" spans="4:4" x14ac:dyDescent="0.25">
      <c r="D1056"/>
    </row>
    <row r="1057" spans="4:4" x14ac:dyDescent="0.25">
      <c r="D1057"/>
    </row>
    <row r="1058" spans="4:4" x14ac:dyDescent="0.25">
      <c r="D1058"/>
    </row>
    <row r="1059" spans="4:4" x14ac:dyDescent="0.25">
      <c r="D1059"/>
    </row>
    <row r="1060" spans="4:4" x14ac:dyDescent="0.25">
      <c r="D1060"/>
    </row>
    <row r="1061" spans="4:4" x14ac:dyDescent="0.25">
      <c r="D1061"/>
    </row>
    <row r="1062" spans="4:4" x14ac:dyDescent="0.25">
      <c r="D1062"/>
    </row>
    <row r="1063" spans="4:4" x14ac:dyDescent="0.25">
      <c r="D1063"/>
    </row>
    <row r="1064" spans="4:4" x14ac:dyDescent="0.25">
      <c r="D1064"/>
    </row>
    <row r="1065" spans="4:4" x14ac:dyDescent="0.25">
      <c r="D1065"/>
    </row>
    <row r="1066" spans="4:4" x14ac:dyDescent="0.25">
      <c r="D1066"/>
    </row>
    <row r="1067" spans="4:4" x14ac:dyDescent="0.25">
      <c r="D1067"/>
    </row>
    <row r="1068" spans="4:4" x14ac:dyDescent="0.25">
      <c r="D1068"/>
    </row>
    <row r="1069" spans="4:4" x14ac:dyDescent="0.25">
      <c r="D1069"/>
    </row>
    <row r="1070" spans="4:4" x14ac:dyDescent="0.25">
      <c r="D1070"/>
    </row>
    <row r="1071" spans="4:4" x14ac:dyDescent="0.25">
      <c r="D1071"/>
    </row>
    <row r="1072" spans="4:4" x14ac:dyDescent="0.25">
      <c r="D1072"/>
    </row>
    <row r="1073" spans="4:4" x14ac:dyDescent="0.25">
      <c r="D1073"/>
    </row>
    <row r="1074" spans="4:4" x14ac:dyDescent="0.25">
      <c r="D1074"/>
    </row>
    <row r="1075" spans="4:4" x14ac:dyDescent="0.25">
      <c r="D1075"/>
    </row>
    <row r="1076" spans="4:4" x14ac:dyDescent="0.25">
      <c r="D1076"/>
    </row>
    <row r="1077" spans="4:4" x14ac:dyDescent="0.25">
      <c r="D1077"/>
    </row>
    <row r="1078" spans="4:4" x14ac:dyDescent="0.25">
      <c r="D1078"/>
    </row>
    <row r="1079" spans="4:4" x14ac:dyDescent="0.25">
      <c r="D1079"/>
    </row>
    <row r="1080" spans="4:4" x14ac:dyDescent="0.25">
      <c r="D1080"/>
    </row>
    <row r="1081" spans="4:4" x14ac:dyDescent="0.25">
      <c r="D1081"/>
    </row>
    <row r="1082" spans="4:4" x14ac:dyDescent="0.25">
      <c r="D1082"/>
    </row>
    <row r="1083" spans="4:4" x14ac:dyDescent="0.25">
      <c r="D1083"/>
    </row>
    <row r="1084" spans="4:4" x14ac:dyDescent="0.25">
      <c r="D1084"/>
    </row>
    <row r="1085" spans="4:4" x14ac:dyDescent="0.25">
      <c r="D1085"/>
    </row>
    <row r="1086" spans="4:4" x14ac:dyDescent="0.25">
      <c r="D1086"/>
    </row>
    <row r="1087" spans="4:4" x14ac:dyDescent="0.25">
      <c r="D1087"/>
    </row>
    <row r="1088" spans="4:4" x14ac:dyDescent="0.25">
      <c r="D1088"/>
    </row>
    <row r="1089" spans="4:4" x14ac:dyDescent="0.25">
      <c r="D1089"/>
    </row>
    <row r="1090" spans="4:4" x14ac:dyDescent="0.25">
      <c r="D1090"/>
    </row>
    <row r="1091" spans="4:4" x14ac:dyDescent="0.25">
      <c r="D1091"/>
    </row>
    <row r="1092" spans="4:4" x14ac:dyDescent="0.25">
      <c r="D1092"/>
    </row>
    <row r="1093" spans="4:4" x14ac:dyDescent="0.25">
      <c r="D1093"/>
    </row>
    <row r="1094" spans="4:4" x14ac:dyDescent="0.25">
      <c r="D1094"/>
    </row>
    <row r="1095" spans="4:4" x14ac:dyDescent="0.25">
      <c r="D1095"/>
    </row>
    <row r="1096" spans="4:4" x14ac:dyDescent="0.25">
      <c r="D1096"/>
    </row>
    <row r="1097" spans="4:4" x14ac:dyDescent="0.25">
      <c r="D1097"/>
    </row>
    <row r="1098" spans="4:4" x14ac:dyDescent="0.25">
      <c r="D1098"/>
    </row>
    <row r="1099" spans="4:4" x14ac:dyDescent="0.25">
      <c r="D1099"/>
    </row>
    <row r="1100" spans="4:4" x14ac:dyDescent="0.25">
      <c r="D1100"/>
    </row>
    <row r="1101" spans="4:4" x14ac:dyDescent="0.25">
      <c r="D1101"/>
    </row>
    <row r="1102" spans="4:4" x14ac:dyDescent="0.25">
      <c r="D1102"/>
    </row>
    <row r="1103" spans="4:4" x14ac:dyDescent="0.25">
      <c r="D1103"/>
    </row>
    <row r="1104" spans="4:4" x14ac:dyDescent="0.25">
      <c r="D1104"/>
    </row>
    <row r="1105" spans="4:4" x14ac:dyDescent="0.25">
      <c r="D1105"/>
    </row>
    <row r="1106" spans="4:4" x14ac:dyDescent="0.25">
      <c r="D1106"/>
    </row>
    <row r="1107" spans="4:4" x14ac:dyDescent="0.25">
      <c r="D1107"/>
    </row>
    <row r="1108" spans="4:4" x14ac:dyDescent="0.25">
      <c r="D1108"/>
    </row>
    <row r="1109" spans="4:4" x14ac:dyDescent="0.25">
      <c r="D1109"/>
    </row>
    <row r="1110" spans="4:4" x14ac:dyDescent="0.25">
      <c r="D1110"/>
    </row>
    <row r="1111" spans="4:4" x14ac:dyDescent="0.25">
      <c r="D1111"/>
    </row>
    <row r="1112" spans="4:4" x14ac:dyDescent="0.25">
      <c r="D1112"/>
    </row>
    <row r="1113" spans="4:4" x14ac:dyDescent="0.25">
      <c r="D1113"/>
    </row>
    <row r="1114" spans="4:4" x14ac:dyDescent="0.25">
      <c r="D1114"/>
    </row>
    <row r="1115" spans="4:4" x14ac:dyDescent="0.25">
      <c r="D1115"/>
    </row>
    <row r="1116" spans="4:4" x14ac:dyDescent="0.25">
      <c r="D1116"/>
    </row>
    <row r="1117" spans="4:4" x14ac:dyDescent="0.25">
      <c r="D1117"/>
    </row>
    <row r="1118" spans="4:4" x14ac:dyDescent="0.25">
      <c r="D1118"/>
    </row>
    <row r="1119" spans="4:4" x14ac:dyDescent="0.25">
      <c r="D1119"/>
    </row>
    <row r="1120" spans="4:4" x14ac:dyDescent="0.25">
      <c r="D1120"/>
    </row>
    <row r="1121" spans="4:4" x14ac:dyDescent="0.25">
      <c r="D1121"/>
    </row>
    <row r="1122" spans="4:4" x14ac:dyDescent="0.25">
      <c r="D1122"/>
    </row>
    <row r="1123" spans="4:4" x14ac:dyDescent="0.25">
      <c r="D1123"/>
    </row>
    <row r="1124" spans="4:4" x14ac:dyDescent="0.25">
      <c r="D1124"/>
    </row>
    <row r="1125" spans="4:4" x14ac:dyDescent="0.25">
      <c r="D1125"/>
    </row>
    <row r="1126" spans="4:4" x14ac:dyDescent="0.25">
      <c r="D1126"/>
    </row>
    <row r="1127" spans="4:4" x14ac:dyDescent="0.25">
      <c r="D1127"/>
    </row>
    <row r="1128" spans="4:4" x14ac:dyDescent="0.25">
      <c r="D1128"/>
    </row>
    <row r="1129" spans="4:4" x14ac:dyDescent="0.25">
      <c r="D1129"/>
    </row>
    <row r="1130" spans="4:4" x14ac:dyDescent="0.25">
      <c r="D1130"/>
    </row>
    <row r="1131" spans="4:4" x14ac:dyDescent="0.25">
      <c r="D1131"/>
    </row>
    <row r="1132" spans="4:4" x14ac:dyDescent="0.25">
      <c r="D1132"/>
    </row>
    <row r="1133" spans="4:4" x14ac:dyDescent="0.25">
      <c r="D1133"/>
    </row>
    <row r="1134" spans="4:4" x14ac:dyDescent="0.25">
      <c r="D1134"/>
    </row>
    <row r="1135" spans="4:4" x14ac:dyDescent="0.25">
      <c r="D1135"/>
    </row>
    <row r="1136" spans="4:4" x14ac:dyDescent="0.25">
      <c r="D1136"/>
    </row>
    <row r="1137" spans="4:4" x14ac:dyDescent="0.25">
      <c r="D1137"/>
    </row>
    <row r="1138" spans="4:4" x14ac:dyDescent="0.25">
      <c r="D1138"/>
    </row>
    <row r="1139" spans="4:4" x14ac:dyDescent="0.25">
      <c r="D1139"/>
    </row>
    <row r="1140" spans="4:4" x14ac:dyDescent="0.25">
      <c r="D1140"/>
    </row>
    <row r="1141" spans="4:4" x14ac:dyDescent="0.25">
      <c r="D1141"/>
    </row>
    <row r="1142" spans="4:4" x14ac:dyDescent="0.25">
      <c r="D1142"/>
    </row>
    <row r="1143" spans="4:4" x14ac:dyDescent="0.25">
      <c r="D1143"/>
    </row>
    <row r="1144" spans="4:4" x14ac:dyDescent="0.25">
      <c r="D1144"/>
    </row>
    <row r="1145" spans="4:4" x14ac:dyDescent="0.25">
      <c r="D1145"/>
    </row>
    <row r="1146" spans="4:4" x14ac:dyDescent="0.25">
      <c r="D1146"/>
    </row>
    <row r="1147" spans="4:4" x14ac:dyDescent="0.25">
      <c r="D1147"/>
    </row>
    <row r="1148" spans="4:4" x14ac:dyDescent="0.25">
      <c r="D1148"/>
    </row>
    <row r="1149" spans="4:4" x14ac:dyDescent="0.25">
      <c r="D1149"/>
    </row>
    <row r="1150" spans="4:4" x14ac:dyDescent="0.25">
      <c r="D1150"/>
    </row>
    <row r="1151" spans="4:4" x14ac:dyDescent="0.25">
      <c r="D1151"/>
    </row>
    <row r="1152" spans="4:4" x14ac:dyDescent="0.25">
      <c r="D1152"/>
    </row>
    <row r="1153" spans="4:4" x14ac:dyDescent="0.25">
      <c r="D1153"/>
    </row>
    <row r="1154" spans="4:4" x14ac:dyDescent="0.25">
      <c r="D1154"/>
    </row>
    <row r="1155" spans="4:4" x14ac:dyDescent="0.25">
      <c r="D1155"/>
    </row>
    <row r="1156" spans="4:4" x14ac:dyDescent="0.25">
      <c r="D1156"/>
    </row>
    <row r="1157" spans="4:4" x14ac:dyDescent="0.25">
      <c r="D1157"/>
    </row>
    <row r="1158" spans="4:4" x14ac:dyDescent="0.25">
      <c r="D1158"/>
    </row>
    <row r="1159" spans="4:4" x14ac:dyDescent="0.25">
      <c r="D1159"/>
    </row>
    <row r="1160" spans="4:4" x14ac:dyDescent="0.25">
      <c r="D1160"/>
    </row>
    <row r="1161" spans="4:4" x14ac:dyDescent="0.25">
      <c r="D1161"/>
    </row>
    <row r="1162" spans="4:4" x14ac:dyDescent="0.25">
      <c r="D1162"/>
    </row>
    <row r="1163" spans="4:4" x14ac:dyDescent="0.25">
      <c r="D1163"/>
    </row>
    <row r="1164" spans="4:4" x14ac:dyDescent="0.25">
      <c r="D1164"/>
    </row>
    <row r="1165" spans="4:4" x14ac:dyDescent="0.25">
      <c r="D1165"/>
    </row>
    <row r="1166" spans="4:4" x14ac:dyDescent="0.25">
      <c r="D1166"/>
    </row>
    <row r="1167" spans="4:4" x14ac:dyDescent="0.25">
      <c r="D1167"/>
    </row>
    <row r="1168" spans="4:4" x14ac:dyDescent="0.25">
      <c r="D1168"/>
    </row>
    <row r="1169" spans="4:4" x14ac:dyDescent="0.25">
      <c r="D1169"/>
    </row>
    <row r="1170" spans="4:4" x14ac:dyDescent="0.25">
      <c r="D1170"/>
    </row>
    <row r="1171" spans="4:4" x14ac:dyDescent="0.25">
      <c r="D1171"/>
    </row>
    <row r="1172" spans="4:4" x14ac:dyDescent="0.25">
      <c r="D1172"/>
    </row>
    <row r="1173" spans="4:4" x14ac:dyDescent="0.25">
      <c r="D1173"/>
    </row>
    <row r="1174" spans="4:4" x14ac:dyDescent="0.25">
      <c r="D1174"/>
    </row>
    <row r="1175" spans="4:4" x14ac:dyDescent="0.25">
      <c r="D1175"/>
    </row>
    <row r="1176" spans="4:4" x14ac:dyDescent="0.25">
      <c r="D1176"/>
    </row>
    <row r="1177" spans="4:4" x14ac:dyDescent="0.25">
      <c r="D1177"/>
    </row>
    <row r="1178" spans="4:4" x14ac:dyDescent="0.25">
      <c r="D1178"/>
    </row>
    <row r="1179" spans="4:4" x14ac:dyDescent="0.25">
      <c r="D1179"/>
    </row>
    <row r="1180" spans="4:4" x14ac:dyDescent="0.25">
      <c r="D1180"/>
    </row>
    <row r="1181" spans="4:4" x14ac:dyDescent="0.25">
      <c r="D1181"/>
    </row>
    <row r="1182" spans="4:4" x14ac:dyDescent="0.25">
      <c r="D1182"/>
    </row>
    <row r="1183" spans="4:4" x14ac:dyDescent="0.25">
      <c r="D1183"/>
    </row>
    <row r="1184" spans="4:4" x14ac:dyDescent="0.25">
      <c r="D1184"/>
    </row>
    <row r="1185" spans="4:4" x14ac:dyDescent="0.25">
      <c r="D1185"/>
    </row>
    <row r="1186" spans="4:4" x14ac:dyDescent="0.25">
      <c r="D1186"/>
    </row>
    <row r="1187" spans="4:4" x14ac:dyDescent="0.25">
      <c r="D1187"/>
    </row>
    <row r="1188" spans="4:4" x14ac:dyDescent="0.25">
      <c r="D1188"/>
    </row>
    <row r="1189" spans="4:4" x14ac:dyDescent="0.25">
      <c r="D1189"/>
    </row>
    <row r="1190" spans="4:4" x14ac:dyDescent="0.25">
      <c r="D1190"/>
    </row>
    <row r="1191" spans="4:4" x14ac:dyDescent="0.25">
      <c r="D1191"/>
    </row>
    <row r="1192" spans="4:4" x14ac:dyDescent="0.25">
      <c r="D1192"/>
    </row>
    <row r="1193" spans="4:4" x14ac:dyDescent="0.25">
      <c r="D1193"/>
    </row>
    <row r="1194" spans="4:4" x14ac:dyDescent="0.25">
      <c r="D1194"/>
    </row>
    <row r="1195" spans="4:4" x14ac:dyDescent="0.25">
      <c r="D1195"/>
    </row>
    <row r="1196" spans="4:4" x14ac:dyDescent="0.25">
      <c r="D1196"/>
    </row>
    <row r="1197" spans="4:4" x14ac:dyDescent="0.25">
      <c r="D1197"/>
    </row>
    <row r="1198" spans="4:4" x14ac:dyDescent="0.25">
      <c r="D1198"/>
    </row>
    <row r="1199" spans="4:4" x14ac:dyDescent="0.25">
      <c r="D1199"/>
    </row>
    <row r="1200" spans="4:4" x14ac:dyDescent="0.25">
      <c r="D1200"/>
    </row>
    <row r="1201" spans="4:4" x14ac:dyDescent="0.25">
      <c r="D1201"/>
    </row>
    <row r="1202" spans="4:4" x14ac:dyDescent="0.25">
      <c r="D1202"/>
    </row>
    <row r="1203" spans="4:4" x14ac:dyDescent="0.25">
      <c r="D1203"/>
    </row>
    <row r="1204" spans="4:4" x14ac:dyDescent="0.25">
      <c r="D1204"/>
    </row>
    <row r="1205" spans="4:4" x14ac:dyDescent="0.25">
      <c r="D1205"/>
    </row>
    <row r="1206" spans="4:4" x14ac:dyDescent="0.25">
      <c r="D1206"/>
    </row>
    <row r="1207" spans="4:4" x14ac:dyDescent="0.25">
      <c r="D1207"/>
    </row>
    <row r="1208" spans="4:4" x14ac:dyDescent="0.25">
      <c r="D1208"/>
    </row>
    <row r="1209" spans="4:4" x14ac:dyDescent="0.25">
      <c r="D1209"/>
    </row>
    <row r="1210" spans="4:4" x14ac:dyDescent="0.25">
      <c r="D1210"/>
    </row>
    <row r="1211" spans="4:4" x14ac:dyDescent="0.25">
      <c r="D1211"/>
    </row>
    <row r="1212" spans="4:4" x14ac:dyDescent="0.25">
      <c r="D1212"/>
    </row>
    <row r="1213" spans="4:4" x14ac:dyDescent="0.25">
      <c r="D1213"/>
    </row>
    <row r="1214" spans="4:4" x14ac:dyDescent="0.25">
      <c r="D1214"/>
    </row>
    <row r="1215" spans="4:4" x14ac:dyDescent="0.25">
      <c r="D1215"/>
    </row>
    <row r="1216" spans="4:4" x14ac:dyDescent="0.25">
      <c r="D1216"/>
    </row>
    <row r="1217" spans="4:4" x14ac:dyDescent="0.25">
      <c r="D1217"/>
    </row>
    <row r="1218" spans="4:4" x14ac:dyDescent="0.25">
      <c r="D1218"/>
    </row>
    <row r="1219" spans="4:4" x14ac:dyDescent="0.25">
      <c r="D1219"/>
    </row>
    <row r="1220" spans="4:4" x14ac:dyDescent="0.25">
      <c r="D1220"/>
    </row>
    <row r="1221" spans="4:4" x14ac:dyDescent="0.25">
      <c r="D1221"/>
    </row>
    <row r="1222" spans="4:4" x14ac:dyDescent="0.25">
      <c r="D1222"/>
    </row>
    <row r="1223" spans="4:4" x14ac:dyDescent="0.25">
      <c r="D1223"/>
    </row>
    <row r="1224" spans="4:4" x14ac:dyDescent="0.25">
      <c r="D1224"/>
    </row>
    <row r="1225" spans="4:4" x14ac:dyDescent="0.25">
      <c r="D1225"/>
    </row>
    <row r="1226" spans="4:4" x14ac:dyDescent="0.25">
      <c r="D1226"/>
    </row>
    <row r="1227" spans="4:4" x14ac:dyDescent="0.25">
      <c r="D1227"/>
    </row>
    <row r="1228" spans="4:4" x14ac:dyDescent="0.25">
      <c r="D1228"/>
    </row>
    <row r="1229" spans="4:4" x14ac:dyDescent="0.25">
      <c r="D1229"/>
    </row>
    <row r="1230" spans="4:4" x14ac:dyDescent="0.25">
      <c r="D1230"/>
    </row>
    <row r="1231" spans="4:4" x14ac:dyDescent="0.25">
      <c r="D1231"/>
    </row>
    <row r="1232" spans="4:4" x14ac:dyDescent="0.25">
      <c r="D1232"/>
    </row>
    <row r="1233" spans="4:4" x14ac:dyDescent="0.25">
      <c r="D1233"/>
    </row>
    <row r="1234" spans="4:4" x14ac:dyDescent="0.25">
      <c r="D1234"/>
    </row>
    <row r="1235" spans="4:4" x14ac:dyDescent="0.25">
      <c r="D1235"/>
    </row>
    <row r="1236" spans="4:4" x14ac:dyDescent="0.25">
      <c r="D1236"/>
    </row>
    <row r="1237" spans="4:4" x14ac:dyDescent="0.25">
      <c r="D1237"/>
    </row>
    <row r="1238" spans="4:4" x14ac:dyDescent="0.25">
      <c r="D1238"/>
    </row>
    <row r="1239" spans="4:4" x14ac:dyDescent="0.25">
      <c r="D1239"/>
    </row>
    <row r="1240" spans="4:4" x14ac:dyDescent="0.25">
      <c r="D1240"/>
    </row>
    <row r="1241" spans="4:4" x14ac:dyDescent="0.25">
      <c r="D1241"/>
    </row>
    <row r="1242" spans="4:4" x14ac:dyDescent="0.25">
      <c r="D1242"/>
    </row>
    <row r="1243" spans="4:4" x14ac:dyDescent="0.25">
      <c r="D1243"/>
    </row>
    <row r="1244" spans="4:4" x14ac:dyDescent="0.25">
      <c r="D1244"/>
    </row>
    <row r="1245" spans="4:4" x14ac:dyDescent="0.25">
      <c r="D1245"/>
    </row>
    <row r="1246" spans="4:4" x14ac:dyDescent="0.25">
      <c r="D1246"/>
    </row>
    <row r="1247" spans="4:4" x14ac:dyDescent="0.25">
      <c r="D1247"/>
    </row>
    <row r="1248" spans="4:4" x14ac:dyDescent="0.25">
      <c r="D1248"/>
    </row>
    <row r="1249" spans="4:4" x14ac:dyDescent="0.25">
      <c r="D1249"/>
    </row>
    <row r="1250" spans="4:4" x14ac:dyDescent="0.25">
      <c r="D1250"/>
    </row>
    <row r="1251" spans="4:4" x14ac:dyDescent="0.25">
      <c r="D1251"/>
    </row>
    <row r="1252" spans="4:4" x14ac:dyDescent="0.25">
      <c r="D1252"/>
    </row>
    <row r="1253" spans="4:4" x14ac:dyDescent="0.25">
      <c r="D1253"/>
    </row>
    <row r="1254" spans="4:4" x14ac:dyDescent="0.25">
      <c r="D1254"/>
    </row>
    <row r="1255" spans="4:4" x14ac:dyDescent="0.25">
      <c r="D1255"/>
    </row>
    <row r="1256" spans="4:4" x14ac:dyDescent="0.25">
      <c r="D1256"/>
    </row>
    <row r="1257" spans="4:4" x14ac:dyDescent="0.25">
      <c r="D1257"/>
    </row>
    <row r="1258" spans="4:4" x14ac:dyDescent="0.25">
      <c r="D1258"/>
    </row>
    <row r="1259" spans="4:4" x14ac:dyDescent="0.25">
      <c r="D1259"/>
    </row>
    <row r="1260" spans="4:4" x14ac:dyDescent="0.25">
      <c r="D1260"/>
    </row>
    <row r="1261" spans="4:4" x14ac:dyDescent="0.25">
      <c r="D1261"/>
    </row>
    <row r="1262" spans="4:4" x14ac:dyDescent="0.25">
      <c r="D1262"/>
    </row>
    <row r="1263" spans="4:4" x14ac:dyDescent="0.25">
      <c r="D1263"/>
    </row>
    <row r="1264" spans="4:4" x14ac:dyDescent="0.25">
      <c r="D1264"/>
    </row>
    <row r="1265" spans="4:4" x14ac:dyDescent="0.25">
      <c r="D1265"/>
    </row>
    <row r="1266" spans="4:4" x14ac:dyDescent="0.25">
      <c r="D1266"/>
    </row>
    <row r="1267" spans="4:4" x14ac:dyDescent="0.25">
      <c r="D1267"/>
    </row>
    <row r="1268" spans="4:4" x14ac:dyDescent="0.25">
      <c r="D1268"/>
    </row>
    <row r="1269" spans="4:4" x14ac:dyDescent="0.25">
      <c r="D1269"/>
    </row>
    <row r="1270" spans="4:4" x14ac:dyDescent="0.25">
      <c r="D1270"/>
    </row>
    <row r="1271" spans="4:4" x14ac:dyDescent="0.25">
      <c r="D1271"/>
    </row>
    <row r="1272" spans="4:4" x14ac:dyDescent="0.25">
      <c r="D1272"/>
    </row>
    <row r="1273" spans="4:4" x14ac:dyDescent="0.25">
      <c r="D1273"/>
    </row>
    <row r="1274" spans="4:4" x14ac:dyDescent="0.25">
      <c r="D1274"/>
    </row>
    <row r="1275" spans="4:4" x14ac:dyDescent="0.25">
      <c r="D1275"/>
    </row>
    <row r="1276" spans="4:4" x14ac:dyDescent="0.25">
      <c r="D1276"/>
    </row>
    <row r="1277" spans="4:4" x14ac:dyDescent="0.25">
      <c r="D1277"/>
    </row>
    <row r="1278" spans="4:4" x14ac:dyDescent="0.25">
      <c r="D1278"/>
    </row>
    <row r="1279" spans="4:4" x14ac:dyDescent="0.25">
      <c r="D1279"/>
    </row>
    <row r="1280" spans="4:4" x14ac:dyDescent="0.25">
      <c r="D1280"/>
    </row>
    <row r="1281" spans="4:4" x14ac:dyDescent="0.25">
      <c r="D1281"/>
    </row>
    <row r="1282" spans="4:4" x14ac:dyDescent="0.25">
      <c r="D1282"/>
    </row>
    <row r="1283" spans="4:4" x14ac:dyDescent="0.25">
      <c r="D1283"/>
    </row>
    <row r="1284" spans="4:4" x14ac:dyDescent="0.25">
      <c r="D1284"/>
    </row>
    <row r="1285" spans="4:4" x14ac:dyDescent="0.25">
      <c r="D1285"/>
    </row>
    <row r="1286" spans="4:4" x14ac:dyDescent="0.25">
      <c r="D1286"/>
    </row>
    <row r="1287" spans="4:4" x14ac:dyDescent="0.25">
      <c r="D1287"/>
    </row>
    <row r="1288" spans="4:4" x14ac:dyDescent="0.25">
      <c r="D1288"/>
    </row>
    <row r="1289" spans="4:4" x14ac:dyDescent="0.25">
      <c r="D1289"/>
    </row>
    <row r="1290" spans="4:4" x14ac:dyDescent="0.25">
      <c r="D1290"/>
    </row>
    <row r="1291" spans="4:4" x14ac:dyDescent="0.25">
      <c r="D1291"/>
    </row>
    <row r="1292" spans="4:4" x14ac:dyDescent="0.25">
      <c r="D1292"/>
    </row>
    <row r="1293" spans="4:4" x14ac:dyDescent="0.25">
      <c r="D1293"/>
    </row>
    <row r="1294" spans="4:4" x14ac:dyDescent="0.25">
      <c r="D1294"/>
    </row>
    <row r="1295" spans="4:4" x14ac:dyDescent="0.25">
      <c r="D1295"/>
    </row>
    <row r="1296" spans="4:4" x14ac:dyDescent="0.25">
      <c r="D1296"/>
    </row>
    <row r="1297" spans="4:4" x14ac:dyDescent="0.25">
      <c r="D1297"/>
    </row>
    <row r="1298" spans="4:4" x14ac:dyDescent="0.25">
      <c r="D1298"/>
    </row>
    <row r="1299" spans="4:4" x14ac:dyDescent="0.25">
      <c r="D1299"/>
    </row>
    <row r="1300" spans="4:4" x14ac:dyDescent="0.25">
      <c r="D1300"/>
    </row>
    <row r="1301" spans="4:4" x14ac:dyDescent="0.25">
      <c r="D1301"/>
    </row>
    <row r="1302" spans="4:4" x14ac:dyDescent="0.25">
      <c r="D1302"/>
    </row>
    <row r="1303" spans="4:4" x14ac:dyDescent="0.25">
      <c r="D1303"/>
    </row>
    <row r="1304" spans="4:4" x14ac:dyDescent="0.25">
      <c r="D1304"/>
    </row>
    <row r="1305" spans="4:4" x14ac:dyDescent="0.25">
      <c r="D1305"/>
    </row>
    <row r="1306" spans="4:4" x14ac:dyDescent="0.25">
      <c r="D1306"/>
    </row>
    <row r="1307" spans="4:4" x14ac:dyDescent="0.25">
      <c r="D1307"/>
    </row>
    <row r="1308" spans="4:4" x14ac:dyDescent="0.25">
      <c r="D1308"/>
    </row>
    <row r="1309" spans="4:4" x14ac:dyDescent="0.25">
      <c r="D1309"/>
    </row>
    <row r="1310" spans="4:4" x14ac:dyDescent="0.25">
      <c r="D1310"/>
    </row>
    <row r="1311" spans="4:4" x14ac:dyDescent="0.25">
      <c r="D1311"/>
    </row>
    <row r="1312" spans="4:4" x14ac:dyDescent="0.25">
      <c r="D1312"/>
    </row>
    <row r="1313" spans="4:4" x14ac:dyDescent="0.25">
      <c r="D1313"/>
    </row>
    <row r="1314" spans="4:4" x14ac:dyDescent="0.25">
      <c r="D1314"/>
    </row>
    <row r="1315" spans="4:4" x14ac:dyDescent="0.25">
      <c r="D1315"/>
    </row>
    <row r="1316" spans="4:4" x14ac:dyDescent="0.25">
      <c r="D1316"/>
    </row>
    <row r="1317" spans="4:4" x14ac:dyDescent="0.25">
      <c r="D1317"/>
    </row>
    <row r="1318" spans="4:4" x14ac:dyDescent="0.25">
      <c r="D1318"/>
    </row>
    <row r="1319" spans="4:4" x14ac:dyDescent="0.25">
      <c r="D1319"/>
    </row>
    <row r="1320" spans="4:4" x14ac:dyDescent="0.25">
      <c r="D1320"/>
    </row>
    <row r="1321" spans="4:4" x14ac:dyDescent="0.25">
      <c r="D1321"/>
    </row>
    <row r="1322" spans="4:4" x14ac:dyDescent="0.25">
      <c r="D1322"/>
    </row>
    <row r="1323" spans="4:4" x14ac:dyDescent="0.25">
      <c r="D1323"/>
    </row>
    <row r="1324" spans="4:4" x14ac:dyDescent="0.25">
      <c r="D1324"/>
    </row>
    <row r="1325" spans="4:4" x14ac:dyDescent="0.25">
      <c r="D1325"/>
    </row>
    <row r="1326" spans="4:4" x14ac:dyDescent="0.25">
      <c r="D1326"/>
    </row>
    <row r="1327" spans="4:4" x14ac:dyDescent="0.25">
      <c r="D1327"/>
    </row>
    <row r="1328" spans="4:4" x14ac:dyDescent="0.25">
      <c r="D1328"/>
    </row>
    <row r="1329" spans="4:4" x14ac:dyDescent="0.25">
      <c r="D1329"/>
    </row>
    <row r="1330" spans="4:4" x14ac:dyDescent="0.25">
      <c r="D1330"/>
    </row>
    <row r="1331" spans="4:4" x14ac:dyDescent="0.25">
      <c r="D1331"/>
    </row>
    <row r="1332" spans="4:4" x14ac:dyDescent="0.25">
      <c r="D1332"/>
    </row>
    <row r="1333" spans="4:4" x14ac:dyDescent="0.25">
      <c r="D1333"/>
    </row>
    <row r="1334" spans="4:4" x14ac:dyDescent="0.25">
      <c r="D1334"/>
    </row>
    <row r="1335" spans="4:4" x14ac:dyDescent="0.25">
      <c r="D1335"/>
    </row>
    <row r="1336" spans="4:4" x14ac:dyDescent="0.25">
      <c r="D1336"/>
    </row>
    <row r="1337" spans="4:4" x14ac:dyDescent="0.25">
      <c r="D1337"/>
    </row>
    <row r="1338" spans="4:4" x14ac:dyDescent="0.25">
      <c r="D1338"/>
    </row>
    <row r="1339" spans="4:4" x14ac:dyDescent="0.25">
      <c r="D1339"/>
    </row>
    <row r="1340" spans="4:4" x14ac:dyDescent="0.25">
      <c r="D1340"/>
    </row>
    <row r="1341" spans="4:4" x14ac:dyDescent="0.25">
      <c r="D1341"/>
    </row>
    <row r="1342" spans="4:4" x14ac:dyDescent="0.25">
      <c r="D1342"/>
    </row>
    <row r="1343" spans="4:4" x14ac:dyDescent="0.25">
      <c r="D1343"/>
    </row>
    <row r="1344" spans="4:4" x14ac:dyDescent="0.25">
      <c r="D1344"/>
    </row>
    <row r="1345" spans="4:4" x14ac:dyDescent="0.25">
      <c r="D1345"/>
    </row>
    <row r="1346" spans="4:4" x14ac:dyDescent="0.25">
      <c r="D1346"/>
    </row>
    <row r="1347" spans="4:4" x14ac:dyDescent="0.25">
      <c r="D1347"/>
    </row>
    <row r="1348" spans="4:4" x14ac:dyDescent="0.25">
      <c r="D1348"/>
    </row>
    <row r="1349" spans="4:4" x14ac:dyDescent="0.25">
      <c r="D1349"/>
    </row>
    <row r="1350" spans="4:4" x14ac:dyDescent="0.25">
      <c r="D1350"/>
    </row>
    <row r="1351" spans="4:4" x14ac:dyDescent="0.25">
      <c r="D1351"/>
    </row>
    <row r="1352" spans="4:4" x14ac:dyDescent="0.25">
      <c r="D1352"/>
    </row>
    <row r="1353" spans="4:4" x14ac:dyDescent="0.25">
      <c r="D1353"/>
    </row>
    <row r="1354" spans="4:4" x14ac:dyDescent="0.25">
      <c r="D1354"/>
    </row>
    <row r="1355" spans="4:4" x14ac:dyDescent="0.25">
      <c r="D1355"/>
    </row>
    <row r="1356" spans="4:4" x14ac:dyDescent="0.25">
      <c r="D1356"/>
    </row>
    <row r="1357" spans="4:4" x14ac:dyDescent="0.25">
      <c r="D1357"/>
    </row>
    <row r="1358" spans="4:4" x14ac:dyDescent="0.25">
      <c r="D1358"/>
    </row>
    <row r="1359" spans="4:4" x14ac:dyDescent="0.25">
      <c r="D1359"/>
    </row>
    <row r="1360" spans="4:4" x14ac:dyDescent="0.25">
      <c r="D1360"/>
    </row>
    <row r="1361" spans="4:4" x14ac:dyDescent="0.25">
      <c r="D1361"/>
    </row>
    <row r="1362" spans="4:4" x14ac:dyDescent="0.25">
      <c r="D1362"/>
    </row>
    <row r="1363" spans="4:4" x14ac:dyDescent="0.25">
      <c r="D1363"/>
    </row>
    <row r="1364" spans="4:4" x14ac:dyDescent="0.25">
      <c r="D1364"/>
    </row>
    <row r="1365" spans="4:4" x14ac:dyDescent="0.25">
      <c r="D1365"/>
    </row>
    <row r="1366" spans="4:4" x14ac:dyDescent="0.25">
      <c r="D1366"/>
    </row>
    <row r="1367" spans="4:4" x14ac:dyDescent="0.25">
      <c r="D1367"/>
    </row>
    <row r="1368" spans="4:4" x14ac:dyDescent="0.25">
      <c r="D1368"/>
    </row>
    <row r="1369" spans="4:4" x14ac:dyDescent="0.25">
      <c r="D1369"/>
    </row>
    <row r="1370" spans="4:4" x14ac:dyDescent="0.25">
      <c r="D1370"/>
    </row>
    <row r="1371" spans="4:4" x14ac:dyDescent="0.25">
      <c r="D1371"/>
    </row>
    <row r="1372" spans="4:4" x14ac:dyDescent="0.25">
      <c r="D1372"/>
    </row>
    <row r="1373" spans="4:4" x14ac:dyDescent="0.25">
      <c r="D1373"/>
    </row>
    <row r="1374" spans="4:4" x14ac:dyDescent="0.25">
      <c r="D1374"/>
    </row>
    <row r="1375" spans="4:4" x14ac:dyDescent="0.25">
      <c r="D1375"/>
    </row>
    <row r="1376" spans="4:4" x14ac:dyDescent="0.25">
      <c r="D1376"/>
    </row>
    <row r="1377" spans="4:4" x14ac:dyDescent="0.25">
      <c r="D1377"/>
    </row>
    <row r="1378" spans="4:4" x14ac:dyDescent="0.25">
      <c r="D1378"/>
    </row>
    <row r="1379" spans="4:4" x14ac:dyDescent="0.25">
      <c r="D1379"/>
    </row>
    <row r="1380" spans="4:4" x14ac:dyDescent="0.25">
      <c r="D1380"/>
    </row>
    <row r="1381" spans="4:4" x14ac:dyDescent="0.25">
      <c r="D1381"/>
    </row>
    <row r="1382" spans="4:4" x14ac:dyDescent="0.25">
      <c r="D1382"/>
    </row>
    <row r="1383" spans="4:4" x14ac:dyDescent="0.25">
      <c r="D1383"/>
    </row>
    <row r="1384" spans="4:4" x14ac:dyDescent="0.25">
      <c r="D1384"/>
    </row>
    <row r="1385" spans="4:4" x14ac:dyDescent="0.25">
      <c r="D1385"/>
    </row>
    <row r="1386" spans="4:4" x14ac:dyDescent="0.25">
      <c r="D1386"/>
    </row>
    <row r="1387" spans="4:4" x14ac:dyDescent="0.25">
      <c r="D1387"/>
    </row>
    <row r="1388" spans="4:4" x14ac:dyDescent="0.25">
      <c r="D1388"/>
    </row>
    <row r="1389" spans="4:4" x14ac:dyDescent="0.25">
      <c r="D1389"/>
    </row>
    <row r="1390" spans="4:4" x14ac:dyDescent="0.25">
      <c r="D1390"/>
    </row>
    <row r="1391" spans="4:4" x14ac:dyDescent="0.25">
      <c r="D1391"/>
    </row>
    <row r="1392" spans="4:4" x14ac:dyDescent="0.25">
      <c r="D1392"/>
    </row>
    <row r="1393" spans="4:4" x14ac:dyDescent="0.25">
      <c r="D1393"/>
    </row>
    <row r="1394" spans="4:4" x14ac:dyDescent="0.25">
      <c r="D1394"/>
    </row>
    <row r="1395" spans="4:4" x14ac:dyDescent="0.25">
      <c r="D1395"/>
    </row>
    <row r="1396" spans="4:4" x14ac:dyDescent="0.25">
      <c r="D1396"/>
    </row>
    <row r="1397" spans="4:4" x14ac:dyDescent="0.25">
      <c r="D1397"/>
    </row>
    <row r="1398" spans="4:4" x14ac:dyDescent="0.25">
      <c r="D1398"/>
    </row>
    <row r="1399" spans="4:4" x14ac:dyDescent="0.25">
      <c r="D1399"/>
    </row>
    <row r="1400" spans="4:4" x14ac:dyDescent="0.25">
      <c r="D1400"/>
    </row>
    <row r="1401" spans="4:4" x14ac:dyDescent="0.25">
      <c r="D1401"/>
    </row>
    <row r="1402" spans="4:4" x14ac:dyDescent="0.25">
      <c r="D1402"/>
    </row>
    <row r="1403" spans="4:4" x14ac:dyDescent="0.25">
      <c r="D1403"/>
    </row>
    <row r="1404" spans="4:4" x14ac:dyDescent="0.25">
      <c r="D1404"/>
    </row>
    <row r="1405" spans="4:4" x14ac:dyDescent="0.25">
      <c r="D1405"/>
    </row>
    <row r="1406" spans="4:4" x14ac:dyDescent="0.25">
      <c r="D1406"/>
    </row>
    <row r="1407" spans="4:4" x14ac:dyDescent="0.25">
      <c r="D1407"/>
    </row>
    <row r="1408" spans="4:4" x14ac:dyDescent="0.25">
      <c r="D1408"/>
    </row>
    <row r="1409" spans="4:4" x14ac:dyDescent="0.25">
      <c r="D1409"/>
    </row>
    <row r="1410" spans="4:4" x14ac:dyDescent="0.25">
      <c r="D1410"/>
    </row>
    <row r="1411" spans="4:4" x14ac:dyDescent="0.25">
      <c r="D1411"/>
    </row>
    <row r="1412" spans="4:4" x14ac:dyDescent="0.25">
      <c r="D1412"/>
    </row>
    <row r="1413" spans="4:4" x14ac:dyDescent="0.25">
      <c r="D1413"/>
    </row>
    <row r="1414" spans="4:4" x14ac:dyDescent="0.25">
      <c r="D1414"/>
    </row>
    <row r="1415" spans="4:4" x14ac:dyDescent="0.25">
      <c r="D1415"/>
    </row>
    <row r="1416" spans="4:4" x14ac:dyDescent="0.25">
      <c r="D1416"/>
    </row>
    <row r="1417" spans="4:4" x14ac:dyDescent="0.25">
      <c r="D1417"/>
    </row>
    <row r="1418" spans="4:4" x14ac:dyDescent="0.25">
      <c r="D1418"/>
    </row>
    <row r="1419" spans="4:4" x14ac:dyDescent="0.25">
      <c r="D1419"/>
    </row>
    <row r="1420" spans="4:4" x14ac:dyDescent="0.25">
      <c r="D1420"/>
    </row>
    <row r="1421" spans="4:4" x14ac:dyDescent="0.25">
      <c r="D1421"/>
    </row>
    <row r="1422" spans="4:4" x14ac:dyDescent="0.25">
      <c r="D1422"/>
    </row>
    <row r="1423" spans="4:4" x14ac:dyDescent="0.25">
      <c r="D1423"/>
    </row>
    <row r="1424" spans="4:4" x14ac:dyDescent="0.25">
      <c r="D1424"/>
    </row>
    <row r="1425" spans="4:4" x14ac:dyDescent="0.25">
      <c r="D1425"/>
    </row>
    <row r="1426" spans="4:4" x14ac:dyDescent="0.25">
      <c r="D1426"/>
    </row>
    <row r="1427" spans="4:4" x14ac:dyDescent="0.25">
      <c r="D1427"/>
    </row>
    <row r="1428" spans="4:4" x14ac:dyDescent="0.25">
      <c r="D1428"/>
    </row>
    <row r="1429" spans="4:4" x14ac:dyDescent="0.25">
      <c r="D1429"/>
    </row>
    <row r="1430" spans="4:4" x14ac:dyDescent="0.25">
      <c r="D1430"/>
    </row>
    <row r="1431" spans="4:4" x14ac:dyDescent="0.25">
      <c r="D1431"/>
    </row>
    <row r="1432" spans="4:4" x14ac:dyDescent="0.25">
      <c r="D1432"/>
    </row>
    <row r="1433" spans="4:4" x14ac:dyDescent="0.25">
      <c r="D1433"/>
    </row>
    <row r="1434" spans="4:4" x14ac:dyDescent="0.25">
      <c r="D1434"/>
    </row>
    <row r="1435" spans="4:4" x14ac:dyDescent="0.25">
      <c r="D1435"/>
    </row>
    <row r="1436" spans="4:4" x14ac:dyDescent="0.25">
      <c r="D1436"/>
    </row>
    <row r="1437" spans="4:4" x14ac:dyDescent="0.25">
      <c r="D1437"/>
    </row>
    <row r="1438" spans="4:4" x14ac:dyDescent="0.25">
      <c r="D1438"/>
    </row>
    <row r="1439" spans="4:4" x14ac:dyDescent="0.25">
      <c r="D1439"/>
    </row>
    <row r="1440" spans="4:4" x14ac:dyDescent="0.25">
      <c r="D1440"/>
    </row>
    <row r="1441" spans="4:4" x14ac:dyDescent="0.25">
      <c r="D1441"/>
    </row>
    <row r="1442" spans="4:4" x14ac:dyDescent="0.25">
      <c r="D1442"/>
    </row>
    <row r="1443" spans="4:4" x14ac:dyDescent="0.25">
      <c r="D1443"/>
    </row>
    <row r="1444" spans="4:4" x14ac:dyDescent="0.25">
      <c r="D1444"/>
    </row>
    <row r="1445" spans="4:4" x14ac:dyDescent="0.25">
      <c r="D1445"/>
    </row>
    <row r="1446" spans="4:4" x14ac:dyDescent="0.25">
      <c r="D1446"/>
    </row>
    <row r="1447" spans="4:4" x14ac:dyDescent="0.25">
      <c r="D1447"/>
    </row>
    <row r="1448" spans="4:4" x14ac:dyDescent="0.25">
      <c r="D1448"/>
    </row>
    <row r="1449" spans="4:4" x14ac:dyDescent="0.25">
      <c r="D1449"/>
    </row>
    <row r="1450" spans="4:4" x14ac:dyDescent="0.25">
      <c r="D1450"/>
    </row>
    <row r="1451" spans="4:4" x14ac:dyDescent="0.25">
      <c r="D1451"/>
    </row>
    <row r="1452" spans="4:4" x14ac:dyDescent="0.25">
      <c r="D1452"/>
    </row>
    <row r="1453" spans="4:4" x14ac:dyDescent="0.25">
      <c r="D1453"/>
    </row>
    <row r="1454" spans="4:4" x14ac:dyDescent="0.25">
      <c r="D1454"/>
    </row>
    <row r="1455" spans="4:4" x14ac:dyDescent="0.25">
      <c r="D1455"/>
    </row>
    <row r="1456" spans="4:4" x14ac:dyDescent="0.25">
      <c r="D1456"/>
    </row>
    <row r="1457" spans="4:4" x14ac:dyDescent="0.25">
      <c r="D1457"/>
    </row>
    <row r="1458" spans="4:4" x14ac:dyDescent="0.25">
      <c r="D1458"/>
    </row>
    <row r="1459" spans="4:4" x14ac:dyDescent="0.25">
      <c r="D1459"/>
    </row>
    <row r="1460" spans="4:4" x14ac:dyDescent="0.25">
      <c r="D1460"/>
    </row>
    <row r="1461" spans="4:4" x14ac:dyDescent="0.25">
      <c r="D1461"/>
    </row>
    <row r="1462" spans="4:4" x14ac:dyDescent="0.25">
      <c r="D1462"/>
    </row>
    <row r="1463" spans="4:4" x14ac:dyDescent="0.25">
      <c r="D1463"/>
    </row>
    <row r="1464" spans="4:4" x14ac:dyDescent="0.25">
      <c r="D1464"/>
    </row>
    <row r="1465" spans="4:4" x14ac:dyDescent="0.25">
      <c r="D1465"/>
    </row>
    <row r="1466" spans="4:4" x14ac:dyDescent="0.25">
      <c r="D1466"/>
    </row>
    <row r="1467" spans="4:4" x14ac:dyDescent="0.25">
      <c r="D1467"/>
    </row>
    <row r="1468" spans="4:4" x14ac:dyDescent="0.25">
      <c r="D1468"/>
    </row>
    <row r="1469" spans="4:4" x14ac:dyDescent="0.25">
      <c r="D1469"/>
    </row>
    <row r="1470" spans="4:4" x14ac:dyDescent="0.25">
      <c r="D1470"/>
    </row>
    <row r="1471" spans="4:4" x14ac:dyDescent="0.25">
      <c r="D1471"/>
    </row>
    <row r="1472" spans="4:4" x14ac:dyDescent="0.25">
      <c r="D1472"/>
    </row>
    <row r="1473" spans="4:4" x14ac:dyDescent="0.25">
      <c r="D1473"/>
    </row>
    <row r="1474" spans="4:4" x14ac:dyDescent="0.25">
      <c r="D1474"/>
    </row>
    <row r="1475" spans="4:4" x14ac:dyDescent="0.25">
      <c r="D1475"/>
    </row>
    <row r="1476" spans="4:4" x14ac:dyDescent="0.25">
      <c r="D1476"/>
    </row>
    <row r="1477" spans="4:4" x14ac:dyDescent="0.25">
      <c r="D1477"/>
    </row>
    <row r="1478" spans="4:4" x14ac:dyDescent="0.25">
      <c r="D1478"/>
    </row>
    <row r="1479" spans="4:4" x14ac:dyDescent="0.25">
      <c r="D1479"/>
    </row>
    <row r="1480" spans="4:4" x14ac:dyDescent="0.25">
      <c r="D1480"/>
    </row>
    <row r="1481" spans="4:4" x14ac:dyDescent="0.25">
      <c r="D1481"/>
    </row>
    <row r="1482" spans="4:4" x14ac:dyDescent="0.25">
      <c r="D1482"/>
    </row>
    <row r="1483" spans="4:4" x14ac:dyDescent="0.25">
      <c r="D1483"/>
    </row>
    <row r="1484" spans="4:4" x14ac:dyDescent="0.25">
      <c r="D1484"/>
    </row>
    <row r="1485" spans="4:4" x14ac:dyDescent="0.25">
      <c r="D1485"/>
    </row>
    <row r="1486" spans="4:4" x14ac:dyDescent="0.25">
      <c r="D1486"/>
    </row>
    <row r="1487" spans="4:4" x14ac:dyDescent="0.25">
      <c r="D1487"/>
    </row>
    <row r="1488" spans="4:4" x14ac:dyDescent="0.25">
      <c r="D1488"/>
    </row>
    <row r="1489" spans="4:4" x14ac:dyDescent="0.25">
      <c r="D1489"/>
    </row>
    <row r="1490" spans="4:4" x14ac:dyDescent="0.25">
      <c r="D1490"/>
    </row>
    <row r="1491" spans="4:4" x14ac:dyDescent="0.25">
      <c r="D1491"/>
    </row>
    <row r="1492" spans="4:4" x14ac:dyDescent="0.25">
      <c r="D1492"/>
    </row>
    <row r="1493" spans="4:4" x14ac:dyDescent="0.25">
      <c r="D1493"/>
    </row>
    <row r="1494" spans="4:4" x14ac:dyDescent="0.25">
      <c r="D1494"/>
    </row>
    <row r="1495" spans="4:4" x14ac:dyDescent="0.25">
      <c r="D1495"/>
    </row>
    <row r="1496" spans="4:4" x14ac:dyDescent="0.25">
      <c r="D1496"/>
    </row>
    <row r="1497" spans="4:4" x14ac:dyDescent="0.25">
      <c r="D1497"/>
    </row>
    <row r="1498" spans="4:4" x14ac:dyDescent="0.25">
      <c r="D1498"/>
    </row>
    <row r="1499" spans="4:4" x14ac:dyDescent="0.25">
      <c r="D1499"/>
    </row>
    <row r="1500" spans="4:4" x14ac:dyDescent="0.25">
      <c r="D1500"/>
    </row>
    <row r="1501" spans="4:4" x14ac:dyDescent="0.25">
      <c r="D1501"/>
    </row>
    <row r="1502" spans="4:4" x14ac:dyDescent="0.25">
      <c r="D1502"/>
    </row>
    <row r="1503" spans="4:4" x14ac:dyDescent="0.25">
      <c r="D1503"/>
    </row>
    <row r="1504" spans="4:4" x14ac:dyDescent="0.25">
      <c r="D1504"/>
    </row>
    <row r="1505" spans="4:4" x14ac:dyDescent="0.25">
      <c r="D1505"/>
    </row>
    <row r="1506" spans="4:4" x14ac:dyDescent="0.25">
      <c r="D1506"/>
    </row>
    <row r="1507" spans="4:4" x14ac:dyDescent="0.25">
      <c r="D1507"/>
    </row>
    <row r="1508" spans="4:4" x14ac:dyDescent="0.25">
      <c r="D1508"/>
    </row>
    <row r="1509" spans="4:4" x14ac:dyDescent="0.25">
      <c r="D1509"/>
    </row>
    <row r="1510" spans="4:4" x14ac:dyDescent="0.25">
      <c r="D1510"/>
    </row>
    <row r="1511" spans="4:4" x14ac:dyDescent="0.25">
      <c r="D1511"/>
    </row>
    <row r="1512" spans="4:4" x14ac:dyDescent="0.25">
      <c r="D1512"/>
    </row>
    <row r="1513" spans="4:4" x14ac:dyDescent="0.25">
      <c r="D1513"/>
    </row>
    <row r="1514" spans="4:4" x14ac:dyDescent="0.25">
      <c r="D1514"/>
    </row>
    <row r="1515" spans="4:4" x14ac:dyDescent="0.25">
      <c r="D1515"/>
    </row>
    <row r="1516" spans="4:4" x14ac:dyDescent="0.25">
      <c r="D1516"/>
    </row>
    <row r="1517" spans="4:4" x14ac:dyDescent="0.25">
      <c r="D1517"/>
    </row>
    <row r="1518" spans="4:4" x14ac:dyDescent="0.25">
      <c r="D1518"/>
    </row>
    <row r="1519" spans="4:4" x14ac:dyDescent="0.25">
      <c r="D1519"/>
    </row>
    <row r="1520" spans="4:4" x14ac:dyDescent="0.25">
      <c r="D1520"/>
    </row>
    <row r="1521" spans="4:4" x14ac:dyDescent="0.25">
      <c r="D1521"/>
    </row>
    <row r="1522" spans="4:4" x14ac:dyDescent="0.25">
      <c r="D1522"/>
    </row>
    <row r="1523" spans="4:4" x14ac:dyDescent="0.25">
      <c r="D1523"/>
    </row>
    <row r="1524" spans="4:4" x14ac:dyDescent="0.25">
      <c r="D1524"/>
    </row>
    <row r="1525" spans="4:4" x14ac:dyDescent="0.25">
      <c r="D1525"/>
    </row>
    <row r="1526" spans="4:4" x14ac:dyDescent="0.25">
      <c r="D1526"/>
    </row>
    <row r="1527" spans="4:4" x14ac:dyDescent="0.25">
      <c r="D1527"/>
    </row>
    <row r="1528" spans="4:4" x14ac:dyDescent="0.25">
      <c r="D1528"/>
    </row>
    <row r="1529" spans="4:4" x14ac:dyDescent="0.25">
      <c r="D1529"/>
    </row>
    <row r="1530" spans="4:4" x14ac:dyDescent="0.25">
      <c r="D1530"/>
    </row>
    <row r="1531" spans="4:4" x14ac:dyDescent="0.25">
      <c r="D1531"/>
    </row>
    <row r="1532" spans="4:4" x14ac:dyDescent="0.25">
      <c r="D1532"/>
    </row>
    <row r="1533" spans="4:4" x14ac:dyDescent="0.25">
      <c r="D1533"/>
    </row>
    <row r="1534" spans="4:4" x14ac:dyDescent="0.25">
      <c r="D1534"/>
    </row>
    <row r="1535" spans="4:4" x14ac:dyDescent="0.25">
      <c r="D1535"/>
    </row>
    <row r="1536" spans="4:4" x14ac:dyDescent="0.25">
      <c r="D1536"/>
    </row>
    <row r="1537" spans="4:4" x14ac:dyDescent="0.25">
      <c r="D1537"/>
    </row>
    <row r="1538" spans="4:4" x14ac:dyDescent="0.25">
      <c r="D1538"/>
    </row>
    <row r="1539" spans="4:4" x14ac:dyDescent="0.25">
      <c r="D1539"/>
    </row>
    <row r="1540" spans="4:4" x14ac:dyDescent="0.25">
      <c r="D1540"/>
    </row>
    <row r="1541" spans="4:4" x14ac:dyDescent="0.25">
      <c r="D1541"/>
    </row>
    <row r="1542" spans="4:4" x14ac:dyDescent="0.25">
      <c r="D1542"/>
    </row>
    <row r="1543" spans="4:4" x14ac:dyDescent="0.25">
      <c r="D1543"/>
    </row>
    <row r="1544" spans="4:4" x14ac:dyDescent="0.25">
      <c r="D1544"/>
    </row>
    <row r="1545" spans="4:4" x14ac:dyDescent="0.25">
      <c r="D1545"/>
    </row>
    <row r="1546" spans="4:4" x14ac:dyDescent="0.25">
      <c r="D1546"/>
    </row>
    <row r="1547" spans="4:4" x14ac:dyDescent="0.25">
      <c r="D1547"/>
    </row>
    <row r="1548" spans="4:4" x14ac:dyDescent="0.25">
      <c r="D1548"/>
    </row>
    <row r="1549" spans="4:4" x14ac:dyDescent="0.25">
      <c r="D1549"/>
    </row>
    <row r="1550" spans="4:4" x14ac:dyDescent="0.25">
      <c r="D1550"/>
    </row>
    <row r="1551" spans="4:4" x14ac:dyDescent="0.25">
      <c r="D1551"/>
    </row>
    <row r="1552" spans="4:4" x14ac:dyDescent="0.25">
      <c r="D1552"/>
    </row>
    <row r="1553" spans="4:4" x14ac:dyDescent="0.25">
      <c r="D1553"/>
    </row>
    <row r="1554" spans="4:4" x14ac:dyDescent="0.25">
      <c r="D1554"/>
    </row>
    <row r="1555" spans="4:4" x14ac:dyDescent="0.25">
      <c r="D1555"/>
    </row>
    <row r="1556" spans="4:4" x14ac:dyDescent="0.25">
      <c r="D1556"/>
    </row>
    <row r="1557" spans="4:4" x14ac:dyDescent="0.25">
      <c r="D1557"/>
    </row>
    <row r="1558" spans="4:4" x14ac:dyDescent="0.25">
      <c r="D1558"/>
    </row>
    <row r="1559" spans="4:4" x14ac:dyDescent="0.25">
      <c r="D1559"/>
    </row>
    <row r="1560" spans="4:4" x14ac:dyDescent="0.25">
      <c r="D1560"/>
    </row>
    <row r="1561" spans="4:4" x14ac:dyDescent="0.25">
      <c r="D1561"/>
    </row>
    <row r="1562" spans="4:4" x14ac:dyDescent="0.25">
      <c r="D1562"/>
    </row>
    <row r="1563" spans="4:4" x14ac:dyDescent="0.25">
      <c r="D1563"/>
    </row>
    <row r="1564" spans="4:4" x14ac:dyDescent="0.25">
      <c r="D1564"/>
    </row>
    <row r="1565" spans="4:4" x14ac:dyDescent="0.25">
      <c r="D1565"/>
    </row>
    <row r="1566" spans="4:4" x14ac:dyDescent="0.25">
      <c r="D1566"/>
    </row>
    <row r="1567" spans="4:4" x14ac:dyDescent="0.25">
      <c r="D1567"/>
    </row>
    <row r="1568" spans="4:4" x14ac:dyDescent="0.25">
      <c r="D1568"/>
    </row>
    <row r="1569" spans="4:4" x14ac:dyDescent="0.25">
      <c r="D1569"/>
    </row>
    <row r="1570" spans="4:4" x14ac:dyDescent="0.25">
      <c r="D1570"/>
    </row>
    <row r="1571" spans="4:4" x14ac:dyDescent="0.25">
      <c r="D1571"/>
    </row>
    <row r="1572" spans="4:4" x14ac:dyDescent="0.25">
      <c r="D1572"/>
    </row>
    <row r="1573" spans="4:4" x14ac:dyDescent="0.25">
      <c r="D1573"/>
    </row>
    <row r="1574" spans="4:4" x14ac:dyDescent="0.25">
      <c r="D1574"/>
    </row>
    <row r="1575" spans="4:4" x14ac:dyDescent="0.25">
      <c r="D1575"/>
    </row>
    <row r="1576" spans="4:4" x14ac:dyDescent="0.25">
      <c r="D1576"/>
    </row>
    <row r="1577" spans="4:4" x14ac:dyDescent="0.25">
      <c r="D1577"/>
    </row>
    <row r="1578" spans="4:4" x14ac:dyDescent="0.25">
      <c r="D1578"/>
    </row>
    <row r="1579" spans="4:4" x14ac:dyDescent="0.25">
      <c r="D1579"/>
    </row>
    <row r="1580" spans="4:4" x14ac:dyDescent="0.25">
      <c r="D1580"/>
    </row>
    <row r="1581" spans="4:4" x14ac:dyDescent="0.25">
      <c r="D1581"/>
    </row>
    <row r="1582" spans="4:4" x14ac:dyDescent="0.25">
      <c r="D1582"/>
    </row>
    <row r="1583" spans="4:4" x14ac:dyDescent="0.25">
      <c r="D1583"/>
    </row>
    <row r="1584" spans="4:4" x14ac:dyDescent="0.25">
      <c r="D1584"/>
    </row>
    <row r="1585" spans="4:4" x14ac:dyDescent="0.25">
      <c r="D1585"/>
    </row>
    <row r="1586" spans="4:4" x14ac:dyDescent="0.25">
      <c r="D1586"/>
    </row>
    <row r="1587" spans="4:4" x14ac:dyDescent="0.25">
      <c r="D1587"/>
    </row>
    <row r="1588" spans="4:4" x14ac:dyDescent="0.25">
      <c r="D1588"/>
    </row>
    <row r="1589" spans="4:4" x14ac:dyDescent="0.25">
      <c r="D1589"/>
    </row>
    <row r="1590" spans="4:4" x14ac:dyDescent="0.25">
      <c r="D1590"/>
    </row>
    <row r="1591" spans="4:4" x14ac:dyDescent="0.25">
      <c r="D1591"/>
    </row>
    <row r="1592" spans="4:4" x14ac:dyDescent="0.25">
      <c r="D1592"/>
    </row>
    <row r="1593" spans="4:4" x14ac:dyDescent="0.25">
      <c r="D1593"/>
    </row>
    <row r="1594" spans="4:4" x14ac:dyDescent="0.25">
      <c r="D1594"/>
    </row>
    <row r="1595" spans="4:4" x14ac:dyDescent="0.25">
      <c r="D1595"/>
    </row>
    <row r="1596" spans="4:4" x14ac:dyDescent="0.25">
      <c r="D1596"/>
    </row>
    <row r="1597" spans="4:4" x14ac:dyDescent="0.25">
      <c r="D1597"/>
    </row>
    <row r="1598" spans="4:4" x14ac:dyDescent="0.25">
      <c r="D1598"/>
    </row>
    <row r="1599" spans="4:4" x14ac:dyDescent="0.25">
      <c r="D1599"/>
    </row>
    <row r="1600" spans="4:4" x14ac:dyDescent="0.25">
      <c r="D1600"/>
    </row>
    <row r="1601" spans="4:4" x14ac:dyDescent="0.25">
      <c r="D1601"/>
    </row>
    <row r="1602" spans="4:4" x14ac:dyDescent="0.25">
      <c r="D1602"/>
    </row>
    <row r="1603" spans="4:4" x14ac:dyDescent="0.25">
      <c r="D1603"/>
    </row>
    <row r="1604" spans="4:4" x14ac:dyDescent="0.25">
      <c r="D1604"/>
    </row>
    <row r="1605" spans="4:4" x14ac:dyDescent="0.25">
      <c r="D1605"/>
    </row>
    <row r="1606" spans="4:4" x14ac:dyDescent="0.25">
      <c r="D1606"/>
    </row>
    <row r="1607" spans="4:4" x14ac:dyDescent="0.25">
      <c r="D1607"/>
    </row>
    <row r="1608" spans="4:4" x14ac:dyDescent="0.25">
      <c r="D1608"/>
    </row>
    <row r="1609" spans="4:4" x14ac:dyDescent="0.25">
      <c r="D1609"/>
    </row>
    <row r="1610" spans="4:4" x14ac:dyDescent="0.25">
      <c r="D1610"/>
    </row>
    <row r="1611" spans="4:4" x14ac:dyDescent="0.25">
      <c r="D1611"/>
    </row>
    <row r="1612" spans="4:4" x14ac:dyDescent="0.25">
      <c r="D1612"/>
    </row>
    <row r="1613" spans="4:4" x14ac:dyDescent="0.25">
      <c r="D1613"/>
    </row>
    <row r="1614" spans="4:4" x14ac:dyDescent="0.25">
      <c r="D1614"/>
    </row>
    <row r="1615" spans="4:4" x14ac:dyDescent="0.25">
      <c r="D1615"/>
    </row>
    <row r="1616" spans="4:4" x14ac:dyDescent="0.25">
      <c r="D1616"/>
    </row>
    <row r="1617" spans="4:4" x14ac:dyDescent="0.25">
      <c r="D1617"/>
    </row>
    <row r="1618" spans="4:4" x14ac:dyDescent="0.25">
      <c r="D1618"/>
    </row>
    <row r="1619" spans="4:4" x14ac:dyDescent="0.25">
      <c r="D1619"/>
    </row>
    <row r="1620" spans="4:4" x14ac:dyDescent="0.25">
      <c r="D1620"/>
    </row>
    <row r="1621" spans="4:4" x14ac:dyDescent="0.25">
      <c r="D1621"/>
    </row>
    <row r="1622" spans="4:4" x14ac:dyDescent="0.25">
      <c r="D1622"/>
    </row>
    <row r="1623" spans="4:4" x14ac:dyDescent="0.25">
      <c r="D1623"/>
    </row>
    <row r="1624" spans="4:4" x14ac:dyDescent="0.25">
      <c r="D1624"/>
    </row>
    <row r="1625" spans="4:4" x14ac:dyDescent="0.25">
      <c r="D1625"/>
    </row>
    <row r="1626" spans="4:4" x14ac:dyDescent="0.25">
      <c r="D1626"/>
    </row>
    <row r="1627" spans="4:4" x14ac:dyDescent="0.25">
      <c r="D1627"/>
    </row>
    <row r="1628" spans="4:4" x14ac:dyDescent="0.25">
      <c r="D1628"/>
    </row>
    <row r="1629" spans="4:4" x14ac:dyDescent="0.25">
      <c r="D1629"/>
    </row>
    <row r="1630" spans="4:4" x14ac:dyDescent="0.25">
      <c r="D1630"/>
    </row>
    <row r="1631" spans="4:4" x14ac:dyDescent="0.25">
      <c r="D1631"/>
    </row>
    <row r="1632" spans="4:4" x14ac:dyDescent="0.25">
      <c r="D1632"/>
    </row>
    <row r="1633" spans="4:4" x14ac:dyDescent="0.25">
      <c r="D1633"/>
    </row>
    <row r="1634" spans="4:4" x14ac:dyDescent="0.25">
      <c r="D1634"/>
    </row>
    <row r="1635" spans="4:4" x14ac:dyDescent="0.25">
      <c r="D1635"/>
    </row>
    <row r="1636" spans="4:4" x14ac:dyDescent="0.25">
      <c r="D1636"/>
    </row>
    <row r="1637" spans="4:4" x14ac:dyDescent="0.25">
      <c r="D1637"/>
    </row>
    <row r="1638" spans="4:4" x14ac:dyDescent="0.25">
      <c r="D1638"/>
    </row>
    <row r="1639" spans="4:4" x14ac:dyDescent="0.25">
      <c r="D1639"/>
    </row>
    <row r="1640" spans="4:4" x14ac:dyDescent="0.25">
      <c r="D1640"/>
    </row>
    <row r="1641" spans="4:4" x14ac:dyDescent="0.25">
      <c r="D1641"/>
    </row>
    <row r="1642" spans="4:4" x14ac:dyDescent="0.25">
      <c r="D1642"/>
    </row>
    <row r="1643" spans="4:4" x14ac:dyDescent="0.25">
      <c r="D1643"/>
    </row>
    <row r="1644" spans="4:4" x14ac:dyDescent="0.25">
      <c r="D1644"/>
    </row>
    <row r="1645" spans="4:4" x14ac:dyDescent="0.25">
      <c r="D1645"/>
    </row>
    <row r="1646" spans="4:4" x14ac:dyDescent="0.25">
      <c r="D1646"/>
    </row>
    <row r="1647" spans="4:4" x14ac:dyDescent="0.25">
      <c r="D1647"/>
    </row>
    <row r="1648" spans="4:4" x14ac:dyDescent="0.25">
      <c r="D1648"/>
    </row>
    <row r="1649" spans="4:4" x14ac:dyDescent="0.25">
      <c r="D1649"/>
    </row>
    <row r="1650" spans="4:4" x14ac:dyDescent="0.25">
      <c r="D1650"/>
    </row>
    <row r="1651" spans="4:4" x14ac:dyDescent="0.25">
      <c r="D1651"/>
    </row>
    <row r="1652" spans="4:4" x14ac:dyDescent="0.25">
      <c r="D1652"/>
    </row>
    <row r="1653" spans="4:4" x14ac:dyDescent="0.25">
      <c r="D1653"/>
    </row>
    <row r="1654" spans="4:4" x14ac:dyDescent="0.25">
      <c r="D1654"/>
    </row>
    <row r="1655" spans="4:4" x14ac:dyDescent="0.25">
      <c r="D1655"/>
    </row>
    <row r="1656" spans="4:4" x14ac:dyDescent="0.25">
      <c r="D1656"/>
    </row>
    <row r="1657" spans="4:4" x14ac:dyDescent="0.25">
      <c r="D1657"/>
    </row>
    <row r="1658" spans="4:4" x14ac:dyDescent="0.25">
      <c r="D1658"/>
    </row>
    <row r="1659" spans="4:4" x14ac:dyDescent="0.25">
      <c r="D1659"/>
    </row>
    <row r="1660" spans="4:4" x14ac:dyDescent="0.25">
      <c r="D1660"/>
    </row>
    <row r="1661" spans="4:4" x14ac:dyDescent="0.25">
      <c r="D1661"/>
    </row>
    <row r="1662" spans="4:4" x14ac:dyDescent="0.25">
      <c r="D1662"/>
    </row>
    <row r="1663" spans="4:4" x14ac:dyDescent="0.25">
      <c r="D1663"/>
    </row>
    <row r="1664" spans="4:4" x14ac:dyDescent="0.25">
      <c r="D1664"/>
    </row>
    <row r="1665" spans="4:4" x14ac:dyDescent="0.25">
      <c r="D1665"/>
    </row>
    <row r="1666" spans="4:4" x14ac:dyDescent="0.25">
      <c r="D1666"/>
    </row>
    <row r="1667" spans="4:4" x14ac:dyDescent="0.25">
      <c r="D1667"/>
    </row>
    <row r="1668" spans="4:4" x14ac:dyDescent="0.25">
      <c r="D1668"/>
    </row>
    <row r="1669" spans="4:4" x14ac:dyDescent="0.25">
      <c r="D1669"/>
    </row>
    <row r="1670" spans="4:4" x14ac:dyDescent="0.25">
      <c r="D1670"/>
    </row>
    <row r="1671" spans="4:4" x14ac:dyDescent="0.25">
      <c r="D1671"/>
    </row>
    <row r="1672" spans="4:4" x14ac:dyDescent="0.25">
      <c r="D1672"/>
    </row>
    <row r="1673" spans="4:4" x14ac:dyDescent="0.25">
      <c r="D1673"/>
    </row>
    <row r="1674" spans="4:4" x14ac:dyDescent="0.25">
      <c r="D1674"/>
    </row>
    <row r="1675" spans="4:4" x14ac:dyDescent="0.25">
      <c r="D1675"/>
    </row>
    <row r="1676" spans="4:4" x14ac:dyDescent="0.25">
      <c r="D1676"/>
    </row>
    <row r="1677" spans="4:4" x14ac:dyDescent="0.25">
      <c r="D1677"/>
    </row>
    <row r="1678" spans="4:4" x14ac:dyDescent="0.25">
      <c r="D1678"/>
    </row>
    <row r="1679" spans="4:4" x14ac:dyDescent="0.25">
      <c r="D1679"/>
    </row>
    <row r="1680" spans="4:4" x14ac:dyDescent="0.25">
      <c r="D1680"/>
    </row>
    <row r="1681" spans="4:4" x14ac:dyDescent="0.25">
      <c r="D1681"/>
    </row>
    <row r="1682" spans="4:4" x14ac:dyDescent="0.25">
      <c r="D1682"/>
    </row>
    <row r="1683" spans="4:4" x14ac:dyDescent="0.25">
      <c r="D1683"/>
    </row>
    <row r="1684" spans="4:4" x14ac:dyDescent="0.25">
      <c r="D1684"/>
    </row>
    <row r="1685" spans="4:4" x14ac:dyDescent="0.25">
      <c r="D1685"/>
    </row>
    <row r="1686" spans="4:4" x14ac:dyDescent="0.25">
      <c r="D1686"/>
    </row>
    <row r="1687" spans="4:4" x14ac:dyDescent="0.25">
      <c r="D1687"/>
    </row>
    <row r="1688" spans="4:4" x14ac:dyDescent="0.25">
      <c r="D1688"/>
    </row>
    <row r="1689" spans="4:4" x14ac:dyDescent="0.25">
      <c r="D1689"/>
    </row>
    <row r="1690" spans="4:4" x14ac:dyDescent="0.25">
      <c r="D1690"/>
    </row>
    <row r="1691" spans="4:4" x14ac:dyDescent="0.25">
      <c r="D1691"/>
    </row>
    <row r="1692" spans="4:4" x14ac:dyDescent="0.25">
      <c r="D1692"/>
    </row>
    <row r="1693" spans="4:4" x14ac:dyDescent="0.25">
      <c r="D1693"/>
    </row>
    <row r="1694" spans="4:4" x14ac:dyDescent="0.25">
      <c r="D1694"/>
    </row>
    <row r="1695" spans="4:4" x14ac:dyDescent="0.25">
      <c r="D1695"/>
    </row>
    <row r="1696" spans="4:4" x14ac:dyDescent="0.25">
      <c r="D1696"/>
    </row>
    <row r="1697" spans="4:4" x14ac:dyDescent="0.25">
      <c r="D1697"/>
    </row>
    <row r="1698" spans="4:4" x14ac:dyDescent="0.25">
      <c r="D1698"/>
    </row>
    <row r="1699" spans="4:4" x14ac:dyDescent="0.25">
      <c r="D1699"/>
    </row>
    <row r="1700" spans="4:4" x14ac:dyDescent="0.25">
      <c r="D1700"/>
    </row>
    <row r="1701" spans="4:4" x14ac:dyDescent="0.25">
      <c r="D1701"/>
    </row>
    <row r="1702" spans="4:4" x14ac:dyDescent="0.25">
      <c r="D1702"/>
    </row>
    <row r="1703" spans="4:4" x14ac:dyDescent="0.25">
      <c r="D1703"/>
    </row>
    <row r="1704" spans="4:4" x14ac:dyDescent="0.25">
      <c r="D1704"/>
    </row>
    <row r="1705" spans="4:4" x14ac:dyDescent="0.25">
      <c r="D1705"/>
    </row>
    <row r="1706" spans="4:4" x14ac:dyDescent="0.25">
      <c r="D1706"/>
    </row>
    <row r="1707" spans="4:4" x14ac:dyDescent="0.25">
      <c r="D1707"/>
    </row>
    <row r="1708" spans="4:4" x14ac:dyDescent="0.25">
      <c r="D1708"/>
    </row>
    <row r="1709" spans="4:4" x14ac:dyDescent="0.25">
      <c r="D1709"/>
    </row>
    <row r="1710" spans="4:4" x14ac:dyDescent="0.25">
      <c r="D1710"/>
    </row>
    <row r="1711" spans="4:4" x14ac:dyDescent="0.25">
      <c r="D1711"/>
    </row>
    <row r="1712" spans="4:4" x14ac:dyDescent="0.25">
      <c r="D1712"/>
    </row>
    <row r="1713" spans="4:4" x14ac:dyDescent="0.25">
      <c r="D1713"/>
    </row>
    <row r="1714" spans="4:4" x14ac:dyDescent="0.25">
      <c r="D1714"/>
    </row>
    <row r="1715" spans="4:4" x14ac:dyDescent="0.25">
      <c r="D1715"/>
    </row>
    <row r="1716" spans="4:4" x14ac:dyDescent="0.25">
      <c r="D1716"/>
    </row>
  </sheetData>
  <mergeCells count="1">
    <mergeCell ref="A1:G2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2033F-56D2-4400-B698-05C85BFEE74A}">
  <dimension ref="A1:Q139"/>
  <sheetViews>
    <sheetView topLeftCell="J1" zoomScale="115" zoomScaleNormal="115" workbookViewId="0">
      <selection activeCell="O4" sqref="O4:O139"/>
    </sheetView>
  </sheetViews>
  <sheetFormatPr defaultRowHeight="15" x14ac:dyDescent="0.25"/>
  <cols>
    <col min="2" max="2" width="15.5703125" customWidth="1"/>
    <col min="3" max="3" width="10.28515625" customWidth="1"/>
    <col min="4" max="4" width="35.140625" customWidth="1"/>
    <col min="5" max="5" width="30.42578125" customWidth="1"/>
    <col min="6" max="6" width="27.28515625" customWidth="1"/>
    <col min="10" max="10" width="15.140625" customWidth="1"/>
    <col min="12" max="12" width="29" style="69" customWidth="1"/>
    <col min="13" max="13" width="28.7109375" style="69" customWidth="1"/>
    <col min="14" max="14" width="25.140625" style="69" customWidth="1"/>
    <col min="15" max="15" width="25.42578125" customWidth="1"/>
    <col min="16" max="16" width="6.42578125" customWidth="1"/>
    <col min="17" max="17" width="23.42578125" customWidth="1"/>
  </cols>
  <sheetData>
    <row r="1" spans="1:17" x14ac:dyDescent="0.25">
      <c r="A1" s="169" t="s">
        <v>4</v>
      </c>
      <c r="B1" s="170"/>
      <c r="C1" s="170"/>
      <c r="D1" s="170"/>
      <c r="E1" s="170"/>
      <c r="F1" s="171"/>
      <c r="I1" s="169" t="s">
        <v>4</v>
      </c>
      <c r="J1" s="170"/>
      <c r="K1" s="170"/>
      <c r="L1" s="170"/>
      <c r="M1" s="170"/>
      <c r="N1" s="170"/>
      <c r="O1" s="171"/>
    </row>
    <row r="2" spans="1:17" ht="15.75" thickBot="1" x14ac:dyDescent="0.3">
      <c r="A2" s="172"/>
      <c r="B2" s="173"/>
      <c r="C2" s="173"/>
      <c r="D2" s="173"/>
      <c r="E2" s="173"/>
      <c r="F2" s="174"/>
      <c r="I2" s="172"/>
      <c r="J2" s="173"/>
      <c r="K2" s="173"/>
      <c r="L2" s="173"/>
      <c r="M2" s="173"/>
      <c r="N2" s="173"/>
      <c r="O2" s="174"/>
    </row>
    <row r="3" spans="1:17" ht="15.75" thickBot="1" x14ac:dyDescent="0.3">
      <c r="A3" s="1" t="s">
        <v>0</v>
      </c>
      <c r="B3" s="2" t="s">
        <v>1</v>
      </c>
      <c r="C3" s="2" t="s">
        <v>2</v>
      </c>
      <c r="D3" s="100" t="s">
        <v>129</v>
      </c>
      <c r="E3" s="29" t="s">
        <v>6</v>
      </c>
      <c r="F3" s="5" t="s">
        <v>5</v>
      </c>
      <c r="I3" s="1" t="s">
        <v>0</v>
      </c>
      <c r="J3" s="2" t="s">
        <v>1</v>
      </c>
      <c r="K3" s="2" t="s">
        <v>2</v>
      </c>
      <c r="L3" s="71" t="s">
        <v>7</v>
      </c>
      <c r="M3" s="70" t="s">
        <v>8</v>
      </c>
      <c r="N3" s="67" t="s">
        <v>9</v>
      </c>
      <c r="O3" s="5" t="s">
        <v>10</v>
      </c>
    </row>
    <row r="4" spans="1:17" ht="15.75" thickBot="1" x14ac:dyDescent="0.3">
      <c r="A4" s="6">
        <v>1</v>
      </c>
      <c r="B4" s="41" t="s">
        <v>18</v>
      </c>
      <c r="C4" s="7">
        <v>2018</v>
      </c>
      <c r="D4" s="18">
        <v>920</v>
      </c>
      <c r="E4" s="18">
        <v>8.1694628619785701E-4</v>
      </c>
      <c r="F4" s="107">
        <f>SUM(D4/E4)</f>
        <v>1126145.0300261043</v>
      </c>
      <c r="I4" s="6">
        <v>1</v>
      </c>
      <c r="J4" s="41" t="s">
        <v>18</v>
      </c>
      <c r="K4" s="7">
        <v>2018</v>
      </c>
      <c r="L4" s="8">
        <v>481914000000</v>
      </c>
      <c r="M4" s="9">
        <v>589896800000000</v>
      </c>
      <c r="N4" s="9">
        <v>920</v>
      </c>
      <c r="O4" s="90">
        <f>SUM(L4/M4*N4)</f>
        <v>0.75159058330202844</v>
      </c>
      <c r="Q4">
        <f>SUM(L4/M4)</f>
        <v>8.1694628619785701E-4</v>
      </c>
    </row>
    <row r="5" spans="1:17" ht="15.75" thickBot="1" x14ac:dyDescent="0.3">
      <c r="A5" s="11"/>
      <c r="B5" s="12"/>
      <c r="C5" s="13">
        <v>2019</v>
      </c>
      <c r="D5" s="101">
        <v>1045</v>
      </c>
      <c r="E5" s="17">
        <v>9.6277348851527933E-4</v>
      </c>
      <c r="F5" s="107">
        <f t="shared" ref="F5:F68" si="0">SUM(D5/E5)</f>
        <v>1085405.8742430939</v>
      </c>
      <c r="I5" s="11"/>
      <c r="J5" s="12"/>
      <c r="K5" s="13">
        <v>2019</v>
      </c>
      <c r="L5" s="14">
        <v>567937000000</v>
      </c>
      <c r="M5" s="9">
        <v>589896800000000</v>
      </c>
      <c r="N5" s="30">
        <v>1045</v>
      </c>
      <c r="O5" s="90">
        <f t="shared" ref="O5:O68" si="1">SUM(L5/M5*N5)</f>
        <v>1.006098295498467</v>
      </c>
      <c r="Q5">
        <f t="shared" ref="Q5:Q68" si="2">SUM(L5/M5)</f>
        <v>9.6277348851527933E-4</v>
      </c>
    </row>
    <row r="6" spans="1:17" ht="15.75" thickBot="1" x14ac:dyDescent="0.3">
      <c r="A6" s="11"/>
      <c r="B6" s="12"/>
      <c r="C6" s="13">
        <v>2020</v>
      </c>
      <c r="D6" s="102">
        <v>1460</v>
      </c>
      <c r="E6" s="17">
        <v>1.187509408425338E-3</v>
      </c>
      <c r="F6" s="107">
        <f t="shared" si="0"/>
        <v>1229463.9433097125</v>
      </c>
      <c r="I6" s="11"/>
      <c r="J6" s="12"/>
      <c r="K6" s="13">
        <v>2020</v>
      </c>
      <c r="L6" s="14">
        <v>700508000000</v>
      </c>
      <c r="M6" s="65">
        <v>589896800000000</v>
      </c>
      <c r="N6" s="32">
        <v>1460</v>
      </c>
      <c r="O6" s="90">
        <f t="shared" si="1"/>
        <v>1.7337637363009935</v>
      </c>
      <c r="Q6">
        <f t="shared" si="2"/>
        <v>1.187509408425338E-3</v>
      </c>
    </row>
    <row r="7" spans="1:17" ht="15.75" thickBot="1" x14ac:dyDescent="0.3">
      <c r="A7" s="11"/>
      <c r="B7" s="12"/>
      <c r="C7" s="13">
        <v>2021</v>
      </c>
      <c r="D7" s="103">
        <v>3290</v>
      </c>
      <c r="E7" s="17">
        <v>1.6440451957020279E-3</v>
      </c>
      <c r="F7" s="107">
        <f t="shared" si="0"/>
        <v>2001161.5304743059</v>
      </c>
      <c r="I7" s="11"/>
      <c r="J7" s="12"/>
      <c r="K7" s="13">
        <v>2021</v>
      </c>
      <c r="L7" s="14">
        <v>969817000000</v>
      </c>
      <c r="M7" s="66">
        <v>589896800000000</v>
      </c>
      <c r="N7" s="81">
        <v>3290</v>
      </c>
      <c r="O7" s="90">
        <f t="shared" si="1"/>
        <v>5.4089086938596722</v>
      </c>
      <c r="Q7">
        <f t="shared" si="2"/>
        <v>1.6440451957020279E-3</v>
      </c>
    </row>
    <row r="8" spans="1:17" ht="15.75" thickBot="1" x14ac:dyDescent="0.3">
      <c r="A8" s="6">
        <v>2</v>
      </c>
      <c r="B8" s="41" t="s">
        <v>26</v>
      </c>
      <c r="C8" s="7">
        <v>2018</v>
      </c>
      <c r="D8" s="104">
        <v>346</v>
      </c>
      <c r="E8" s="18">
        <v>150.45413740951571</v>
      </c>
      <c r="F8" s="107">
        <f t="shared" si="0"/>
        <v>2.2997041221819976</v>
      </c>
      <c r="I8" s="6">
        <v>2</v>
      </c>
      <c r="J8" s="41" t="s">
        <v>26</v>
      </c>
      <c r="K8" s="7">
        <v>2018</v>
      </c>
      <c r="L8" s="8">
        <v>885422598655</v>
      </c>
      <c r="M8" s="19">
        <v>5885000000</v>
      </c>
      <c r="N8" s="68">
        <v>346</v>
      </c>
      <c r="O8" s="90">
        <f t="shared" si="1"/>
        <v>52057.131543692434</v>
      </c>
      <c r="Q8">
        <f t="shared" si="2"/>
        <v>150.45413740951571</v>
      </c>
    </row>
    <row r="9" spans="1:17" ht="15.75" thickBot="1" x14ac:dyDescent="0.3">
      <c r="A9" s="11"/>
      <c r="B9" s="12"/>
      <c r="C9" s="13">
        <v>2019</v>
      </c>
      <c r="D9" s="104">
        <v>374</v>
      </c>
      <c r="E9" s="17">
        <v>158.94519691588786</v>
      </c>
      <c r="F9" s="107">
        <f t="shared" si="0"/>
        <v>2.353012278803976</v>
      </c>
      <c r="I9" s="11"/>
      <c r="J9" s="12"/>
      <c r="K9" s="13">
        <v>2019</v>
      </c>
      <c r="L9" s="14">
        <v>935392483850</v>
      </c>
      <c r="M9" s="19">
        <v>5885000000</v>
      </c>
      <c r="N9" s="68">
        <v>374</v>
      </c>
      <c r="O9" s="90">
        <f t="shared" si="1"/>
        <v>59445.503646542064</v>
      </c>
      <c r="Q9">
        <f t="shared" si="2"/>
        <v>158.94519691588786</v>
      </c>
    </row>
    <row r="10" spans="1:17" ht="15.75" thickBot="1" x14ac:dyDescent="0.3">
      <c r="A10" s="11"/>
      <c r="B10" s="12"/>
      <c r="C10" s="13">
        <v>2020</v>
      </c>
      <c r="D10" s="104">
        <v>302</v>
      </c>
      <c r="E10" s="17">
        <v>163.41749017858965</v>
      </c>
      <c r="F10" s="107">
        <f t="shared" si="0"/>
        <v>1.8480274031253414</v>
      </c>
      <c r="I10" s="11"/>
      <c r="J10" s="12"/>
      <c r="K10" s="13">
        <v>2020</v>
      </c>
      <c r="L10" s="14">
        <v>961711929701</v>
      </c>
      <c r="M10" s="19">
        <v>5885000000</v>
      </c>
      <c r="N10" s="68">
        <v>302</v>
      </c>
      <c r="O10" s="90">
        <f t="shared" si="1"/>
        <v>49352.082033934072</v>
      </c>
      <c r="Q10">
        <f t="shared" si="2"/>
        <v>163.41749017858965</v>
      </c>
    </row>
    <row r="11" spans="1:17" ht="15.75" thickBot="1" x14ac:dyDescent="0.3">
      <c r="A11" s="11"/>
      <c r="B11" s="12"/>
      <c r="C11" s="13">
        <v>2021</v>
      </c>
      <c r="D11" s="104">
        <v>290</v>
      </c>
      <c r="E11" s="17">
        <v>173.80033494171622</v>
      </c>
      <c r="F11" s="107">
        <f t="shared" si="0"/>
        <v>1.6685813643411633</v>
      </c>
      <c r="I11" s="11"/>
      <c r="J11" s="12"/>
      <c r="K11" s="13">
        <v>2021</v>
      </c>
      <c r="L11" s="14">
        <v>1022814971132</v>
      </c>
      <c r="M11" s="19">
        <v>5885000000</v>
      </c>
      <c r="N11" s="68">
        <v>290</v>
      </c>
      <c r="O11" s="90">
        <f t="shared" si="1"/>
        <v>50402.097133097704</v>
      </c>
      <c r="Q11">
        <f t="shared" si="2"/>
        <v>173.80033494171622</v>
      </c>
    </row>
    <row r="12" spans="1:17" ht="15.75" thickBot="1" x14ac:dyDescent="0.3">
      <c r="A12" s="6">
        <v>3</v>
      </c>
      <c r="B12" s="41" t="s">
        <v>27</v>
      </c>
      <c r="C12" s="7">
        <v>2018</v>
      </c>
      <c r="D12" s="18">
        <v>206</v>
      </c>
      <c r="E12" s="18">
        <v>86.546535542933327</v>
      </c>
      <c r="F12" s="107">
        <f t="shared" si="0"/>
        <v>2.3802223706321453</v>
      </c>
      <c r="I12" s="6">
        <v>3</v>
      </c>
      <c r="J12" s="41" t="s">
        <v>27</v>
      </c>
      <c r="K12" s="7">
        <v>2018</v>
      </c>
      <c r="L12" s="8">
        <v>162274754143</v>
      </c>
      <c r="M12" s="9">
        <v>1875000000</v>
      </c>
      <c r="N12" s="9">
        <v>206</v>
      </c>
      <c r="O12" s="90">
        <f t="shared" si="1"/>
        <v>17828.586321844265</v>
      </c>
      <c r="Q12">
        <f t="shared" si="2"/>
        <v>86.546535542933327</v>
      </c>
    </row>
    <row r="13" spans="1:17" ht="15.75" thickBot="1" x14ac:dyDescent="0.3">
      <c r="A13" s="11"/>
      <c r="B13" s="12"/>
      <c r="C13" s="13">
        <v>2019</v>
      </c>
      <c r="D13" s="101">
        <v>206</v>
      </c>
      <c r="E13" s="17">
        <v>100.64552096853333</v>
      </c>
      <c r="F13" s="107">
        <f t="shared" si="0"/>
        <v>2.0467875571373471</v>
      </c>
      <c r="I13" s="11"/>
      <c r="J13" s="12"/>
      <c r="K13" s="13">
        <v>2019</v>
      </c>
      <c r="L13" s="14">
        <v>188710351816</v>
      </c>
      <c r="M13" s="9">
        <v>1875000000</v>
      </c>
      <c r="N13" s="30">
        <v>206</v>
      </c>
      <c r="O13" s="90">
        <f t="shared" si="1"/>
        <v>20732.977319517868</v>
      </c>
      <c r="Q13">
        <f t="shared" si="2"/>
        <v>100.64552096853333</v>
      </c>
    </row>
    <row r="14" spans="1:17" ht="15.75" thickBot="1" x14ac:dyDescent="0.3">
      <c r="A14" s="11"/>
      <c r="B14" s="12"/>
      <c r="C14" s="13">
        <v>2020</v>
      </c>
      <c r="D14" s="101">
        <v>570</v>
      </c>
      <c r="E14" s="17">
        <v>132.93494253013333</v>
      </c>
      <c r="F14" s="107">
        <f t="shared" si="0"/>
        <v>4.2878116855603556</v>
      </c>
      <c r="I14" s="11"/>
      <c r="J14" s="12"/>
      <c r="K14" s="13">
        <v>2020</v>
      </c>
      <c r="L14" s="14">
        <v>249253017244</v>
      </c>
      <c r="M14" s="9">
        <v>1875000000</v>
      </c>
      <c r="N14" s="30">
        <v>570</v>
      </c>
      <c r="O14" s="90">
        <f t="shared" si="1"/>
        <v>75772.917242176001</v>
      </c>
      <c r="Q14">
        <f t="shared" si="2"/>
        <v>132.93494253013333</v>
      </c>
    </row>
    <row r="15" spans="1:17" ht="15.75" thickBot="1" x14ac:dyDescent="0.3">
      <c r="A15" s="11"/>
      <c r="B15" s="12"/>
      <c r="C15" s="13">
        <v>2021</v>
      </c>
      <c r="D15" s="101">
        <v>98</v>
      </c>
      <c r="E15" s="17">
        <v>133.7645921392</v>
      </c>
      <c r="F15" s="107">
        <f t="shared" si="0"/>
        <v>0.73263035032482926</v>
      </c>
      <c r="I15" s="11"/>
      <c r="J15" s="12"/>
      <c r="K15" s="13">
        <v>2021</v>
      </c>
      <c r="L15" s="14">
        <v>250808610261</v>
      </c>
      <c r="M15" s="9">
        <v>1875000000</v>
      </c>
      <c r="N15" s="30">
        <v>98</v>
      </c>
      <c r="O15" s="90">
        <f t="shared" si="1"/>
        <v>13108.9300296416</v>
      </c>
      <c r="Q15">
        <f t="shared" si="2"/>
        <v>133.7645921392</v>
      </c>
    </row>
    <row r="16" spans="1:17" ht="15.75" thickBot="1" x14ac:dyDescent="0.3">
      <c r="A16" s="6">
        <v>4</v>
      </c>
      <c r="B16" s="41" t="s">
        <v>28</v>
      </c>
      <c r="C16" s="7">
        <v>2018</v>
      </c>
      <c r="D16" s="18">
        <v>1375</v>
      </c>
      <c r="E16" s="18">
        <v>1641.4244972134454</v>
      </c>
      <c r="F16" s="107">
        <f t="shared" si="0"/>
        <v>0.83768702266492345</v>
      </c>
      <c r="I16" s="6">
        <v>4</v>
      </c>
      <c r="J16" s="41" t="s">
        <v>28</v>
      </c>
      <c r="K16" s="7">
        <v>2018</v>
      </c>
      <c r="L16" s="8">
        <v>976647575842</v>
      </c>
      <c r="M16" s="9">
        <v>595000000</v>
      </c>
      <c r="N16" s="9">
        <v>1375</v>
      </c>
      <c r="O16" s="90">
        <f t="shared" si="1"/>
        <v>2256958.6836684872</v>
      </c>
      <c r="Q16">
        <f t="shared" si="2"/>
        <v>1641.4244972134454</v>
      </c>
    </row>
    <row r="17" spans="1:17" ht="15.75" thickBot="1" x14ac:dyDescent="0.3">
      <c r="A17" s="11"/>
      <c r="B17" s="12"/>
      <c r="C17" s="13">
        <v>2019</v>
      </c>
      <c r="D17" s="101">
        <v>1670</v>
      </c>
      <c r="E17" s="17">
        <v>1901.3356249310925</v>
      </c>
      <c r="F17" s="107">
        <f t="shared" si="0"/>
        <v>0.87832993717798957</v>
      </c>
      <c r="I17" s="11"/>
      <c r="J17" s="12"/>
      <c r="K17" s="13">
        <v>2019</v>
      </c>
      <c r="L17" s="14">
        <v>1131294696834</v>
      </c>
      <c r="M17" s="9">
        <v>595000000</v>
      </c>
      <c r="N17" s="30">
        <v>1670</v>
      </c>
      <c r="O17" s="90">
        <f t="shared" si="1"/>
        <v>3175230.4936349243</v>
      </c>
      <c r="Q17">
        <f t="shared" si="2"/>
        <v>1901.3356249310925</v>
      </c>
    </row>
    <row r="18" spans="1:17" ht="15.75" thickBot="1" x14ac:dyDescent="0.3">
      <c r="A18" s="11"/>
      <c r="B18" s="12"/>
      <c r="C18" s="13">
        <v>2020</v>
      </c>
      <c r="D18" s="101">
        <v>1785</v>
      </c>
      <c r="E18" s="17">
        <v>2118.8487308638655</v>
      </c>
      <c r="F18" s="107">
        <f t="shared" si="0"/>
        <v>0.84243861961407995</v>
      </c>
      <c r="I18" s="11"/>
      <c r="J18" s="12"/>
      <c r="K18" s="13">
        <v>2020</v>
      </c>
      <c r="L18" s="14">
        <v>1260714994864</v>
      </c>
      <c r="M18" s="9">
        <v>595000000</v>
      </c>
      <c r="N18" s="30">
        <v>1785</v>
      </c>
      <c r="O18" s="90">
        <f t="shared" si="1"/>
        <v>3782144.984592</v>
      </c>
      <c r="Q18">
        <f t="shared" si="2"/>
        <v>2118.8487308638655</v>
      </c>
    </row>
    <row r="19" spans="1:17" ht="15.75" thickBot="1" x14ac:dyDescent="0.3">
      <c r="A19" s="11"/>
      <c r="B19" s="12"/>
      <c r="C19" s="13">
        <v>2021</v>
      </c>
      <c r="D19" s="101">
        <v>1880</v>
      </c>
      <c r="E19" s="17">
        <v>2331.7091812352942</v>
      </c>
      <c r="F19" s="107">
        <f t="shared" si="0"/>
        <v>0.80627550602344522</v>
      </c>
      <c r="I19" s="11"/>
      <c r="J19" s="12"/>
      <c r="K19" s="13">
        <v>2021</v>
      </c>
      <c r="L19" s="14">
        <v>1387366962835</v>
      </c>
      <c r="M19" s="9">
        <v>595000000</v>
      </c>
      <c r="N19" s="30">
        <v>1880</v>
      </c>
      <c r="O19" s="90">
        <f t="shared" si="1"/>
        <v>4383613.2607223531</v>
      </c>
      <c r="Q19">
        <f t="shared" si="2"/>
        <v>2331.7091812352942</v>
      </c>
    </row>
    <row r="20" spans="1:17" ht="15.75" thickBot="1" x14ac:dyDescent="0.3">
      <c r="A20" s="6">
        <v>5</v>
      </c>
      <c r="B20" s="41" t="s">
        <v>30</v>
      </c>
      <c r="C20" s="7">
        <v>2018</v>
      </c>
      <c r="D20" s="18">
        <v>498</v>
      </c>
      <c r="E20" s="18">
        <v>52.956539157666668</v>
      </c>
      <c r="F20" s="107">
        <f t="shared" si="0"/>
        <v>9.4039377935425961</v>
      </c>
      <c r="I20" s="6">
        <v>5</v>
      </c>
      <c r="J20" s="41" t="s">
        <v>30</v>
      </c>
      <c r="K20" s="7">
        <v>2018</v>
      </c>
      <c r="L20" s="8">
        <v>635478469892</v>
      </c>
      <c r="M20" s="9">
        <v>12000000000</v>
      </c>
      <c r="N20" s="9">
        <v>498</v>
      </c>
      <c r="O20" s="90">
        <f t="shared" si="1"/>
        <v>26372.356500518003</v>
      </c>
      <c r="Q20">
        <f t="shared" si="2"/>
        <v>52.956539157666668</v>
      </c>
    </row>
    <row r="21" spans="1:17" ht="15.75" thickBot="1" x14ac:dyDescent="0.3">
      <c r="A21" s="11"/>
      <c r="B21" s="12"/>
      <c r="C21" s="13">
        <v>2019</v>
      </c>
      <c r="D21" s="101">
        <v>505</v>
      </c>
      <c r="E21" s="17">
        <v>63.858286335499997</v>
      </c>
      <c r="F21" s="107">
        <f t="shared" si="0"/>
        <v>7.9081357953581852</v>
      </c>
      <c r="I21" s="11"/>
      <c r="J21" s="12"/>
      <c r="K21" s="13">
        <v>2019</v>
      </c>
      <c r="L21" s="14">
        <v>766299436026</v>
      </c>
      <c r="M21" s="9">
        <v>12000000000</v>
      </c>
      <c r="N21" s="30">
        <v>505</v>
      </c>
      <c r="O21" s="90">
        <f t="shared" si="1"/>
        <v>32248.434599427499</v>
      </c>
      <c r="Q21">
        <f t="shared" si="2"/>
        <v>63.858286335499997</v>
      </c>
    </row>
    <row r="22" spans="1:17" ht="15.75" thickBot="1" x14ac:dyDescent="0.3">
      <c r="A22" s="11"/>
      <c r="B22" s="12"/>
      <c r="C22" s="13">
        <v>2020</v>
      </c>
      <c r="D22" s="101">
        <v>500</v>
      </c>
      <c r="E22" s="17">
        <v>74.562175890000006</v>
      </c>
      <c r="F22" s="107">
        <f t="shared" si="0"/>
        <v>6.7058128874570313</v>
      </c>
      <c r="I22" s="11"/>
      <c r="J22" s="12"/>
      <c r="K22" s="13">
        <v>2020</v>
      </c>
      <c r="L22" s="14">
        <v>894746110680</v>
      </c>
      <c r="M22" s="9">
        <v>12000000000</v>
      </c>
      <c r="N22" s="30">
        <v>500</v>
      </c>
      <c r="O22" s="90">
        <f t="shared" si="1"/>
        <v>37281.087945000007</v>
      </c>
      <c r="Q22">
        <f t="shared" si="2"/>
        <v>74.562175890000006</v>
      </c>
    </row>
    <row r="23" spans="1:17" ht="15.75" thickBot="1" x14ac:dyDescent="0.3">
      <c r="A23" s="11"/>
      <c r="B23" s="12"/>
      <c r="C23" s="13">
        <v>2021</v>
      </c>
      <c r="D23" s="101">
        <v>470</v>
      </c>
      <c r="E23" s="17">
        <v>83.464991108916664</v>
      </c>
      <c r="F23" s="107">
        <f t="shared" si="0"/>
        <v>5.6311034573367298</v>
      </c>
      <c r="I23" s="11"/>
      <c r="J23" s="12"/>
      <c r="K23" s="13">
        <v>2021</v>
      </c>
      <c r="L23" s="14">
        <v>1001579893307</v>
      </c>
      <c r="M23" s="9">
        <v>12000000000</v>
      </c>
      <c r="N23" s="30">
        <v>470</v>
      </c>
      <c r="O23" s="90">
        <f t="shared" si="1"/>
        <v>39228.545821190834</v>
      </c>
      <c r="Q23">
        <f t="shared" si="2"/>
        <v>83.464991108916664</v>
      </c>
    </row>
    <row r="24" spans="1:17" ht="15.75" thickBot="1" x14ac:dyDescent="0.3">
      <c r="A24" s="6">
        <v>6</v>
      </c>
      <c r="B24" s="41" t="s">
        <v>32</v>
      </c>
      <c r="C24" s="7">
        <v>2018</v>
      </c>
      <c r="D24" s="18">
        <v>2416</v>
      </c>
      <c r="E24" s="18">
        <v>147.69548655882352</v>
      </c>
      <c r="F24" s="107">
        <f t="shared" si="0"/>
        <v>16.357981251091015</v>
      </c>
      <c r="I24" s="6">
        <v>6</v>
      </c>
      <c r="J24" s="41" t="s">
        <v>32</v>
      </c>
      <c r="K24" s="7">
        <v>2018</v>
      </c>
      <c r="L24" s="8">
        <v>50216465430</v>
      </c>
      <c r="M24" s="19">
        <v>340000000</v>
      </c>
      <c r="N24" s="9">
        <v>2416</v>
      </c>
      <c r="O24" s="90">
        <f t="shared" si="1"/>
        <v>356832.29552611761</v>
      </c>
      <c r="Q24">
        <f t="shared" si="2"/>
        <v>147.69548655882352</v>
      </c>
    </row>
    <row r="25" spans="1:17" ht="15.75" thickBot="1" x14ac:dyDescent="0.3">
      <c r="A25" s="11"/>
      <c r="B25" s="12"/>
      <c r="C25" s="13">
        <v>2019</v>
      </c>
      <c r="D25" s="18">
        <v>2463</v>
      </c>
      <c r="E25" s="17">
        <v>195.18852957814119</v>
      </c>
      <c r="F25" s="107">
        <f t="shared" si="0"/>
        <v>12.618569366362125</v>
      </c>
      <c r="I25" s="11"/>
      <c r="J25" s="12"/>
      <c r="K25" s="13">
        <v>2019</v>
      </c>
      <c r="L25" s="14">
        <v>109361193193</v>
      </c>
      <c r="M25" s="21">
        <v>560284938</v>
      </c>
      <c r="N25" s="9">
        <v>2463</v>
      </c>
      <c r="O25" s="90">
        <f t="shared" si="1"/>
        <v>480749.34835096175</v>
      </c>
      <c r="Q25">
        <f t="shared" si="2"/>
        <v>195.18852957814119</v>
      </c>
    </row>
    <row r="26" spans="1:17" ht="15.75" thickBot="1" x14ac:dyDescent="0.3">
      <c r="A26" s="11"/>
      <c r="B26" s="12"/>
      <c r="C26" s="13">
        <v>2020</v>
      </c>
      <c r="D26" s="101">
        <v>2463</v>
      </c>
      <c r="E26" s="17">
        <v>200.02158717997446</v>
      </c>
      <c r="F26" s="107">
        <f t="shared" si="0"/>
        <v>12.31367091284929</v>
      </c>
      <c r="I26" s="11"/>
      <c r="J26" s="12"/>
      <c r="K26" s="13">
        <v>2020</v>
      </c>
      <c r="L26" s="14">
        <v>112068982561</v>
      </c>
      <c r="M26" s="21">
        <v>560284438</v>
      </c>
      <c r="N26" s="30">
        <v>2463</v>
      </c>
      <c r="O26" s="90">
        <f t="shared" si="1"/>
        <v>492653.16922427708</v>
      </c>
      <c r="Q26">
        <f t="shared" si="2"/>
        <v>200.02158717997446</v>
      </c>
    </row>
    <row r="27" spans="1:17" ht="15.75" thickBot="1" x14ac:dyDescent="0.3">
      <c r="A27" s="11"/>
      <c r="B27" s="12"/>
      <c r="C27" s="13">
        <v>2021</v>
      </c>
      <c r="D27" s="101">
        <v>2463</v>
      </c>
      <c r="E27" s="17">
        <v>245.91638902957237</v>
      </c>
      <c r="F27" s="107">
        <f t="shared" si="0"/>
        <v>10.01559924378938</v>
      </c>
      <c r="I27" s="11"/>
      <c r="J27" s="12"/>
      <c r="K27" s="13">
        <v>2021</v>
      </c>
      <c r="L27" s="14">
        <v>218832136935</v>
      </c>
      <c r="M27" s="72">
        <v>889863981</v>
      </c>
      <c r="N27" s="30">
        <v>2463</v>
      </c>
      <c r="O27" s="90">
        <f t="shared" si="1"/>
        <v>605692.06617983675</v>
      </c>
      <c r="Q27">
        <f t="shared" si="2"/>
        <v>245.91638902957237</v>
      </c>
    </row>
    <row r="28" spans="1:17" ht="15.75" thickBot="1" x14ac:dyDescent="0.3">
      <c r="A28" s="6">
        <v>7</v>
      </c>
      <c r="B28" s="41" t="s">
        <v>34</v>
      </c>
      <c r="C28" s="7">
        <v>2018</v>
      </c>
      <c r="D28" s="18">
        <v>600</v>
      </c>
      <c r="E28" s="18">
        <v>1.603883468250312</v>
      </c>
      <c r="F28" s="107">
        <f t="shared" si="0"/>
        <v>374.09201595833161</v>
      </c>
      <c r="I28" s="6">
        <v>7</v>
      </c>
      <c r="J28" s="41" t="s">
        <v>34</v>
      </c>
      <c r="K28" s="7">
        <v>2018</v>
      </c>
      <c r="L28" s="8">
        <v>1284163814000</v>
      </c>
      <c r="M28" s="30">
        <v>800659050000</v>
      </c>
      <c r="N28" s="9">
        <v>600</v>
      </c>
      <c r="O28" s="90">
        <f t="shared" si="1"/>
        <v>962.33008095018727</v>
      </c>
      <c r="Q28">
        <f t="shared" si="2"/>
        <v>1.603883468250312</v>
      </c>
    </row>
    <row r="29" spans="1:17" ht="15.75" thickBot="1" x14ac:dyDescent="0.3">
      <c r="A29" s="11"/>
      <c r="B29" s="12"/>
      <c r="C29" s="13">
        <v>2019</v>
      </c>
      <c r="D29" s="101">
        <v>2200</v>
      </c>
      <c r="E29" s="17">
        <v>1.5157055078563091</v>
      </c>
      <c r="F29" s="107">
        <f t="shared" si="0"/>
        <v>1451.4692917567486</v>
      </c>
      <c r="I29" s="11"/>
      <c r="J29" s="12"/>
      <c r="K29" s="13">
        <v>2019</v>
      </c>
      <c r="L29" s="14">
        <v>1213563332000</v>
      </c>
      <c r="M29" s="30">
        <v>800659050000</v>
      </c>
      <c r="N29" s="30">
        <v>2200</v>
      </c>
      <c r="O29" s="90">
        <f t="shared" si="1"/>
        <v>3334.5521172838799</v>
      </c>
      <c r="Q29">
        <f t="shared" si="2"/>
        <v>1.5157055078563091</v>
      </c>
    </row>
    <row r="30" spans="1:17" ht="15.75" thickBot="1" x14ac:dyDescent="0.3">
      <c r="A30" s="11"/>
      <c r="B30" s="12"/>
      <c r="C30" s="13">
        <v>2020</v>
      </c>
      <c r="D30" s="101">
        <v>3800</v>
      </c>
      <c r="E30" s="17">
        <v>1.2327834525819699</v>
      </c>
      <c r="F30" s="107">
        <f t="shared" si="0"/>
        <v>3082.4553915297884</v>
      </c>
      <c r="I30" s="11"/>
      <c r="J30" s="12"/>
      <c r="K30" s="13">
        <v>2020</v>
      </c>
      <c r="L30" s="14">
        <v>987039228000</v>
      </c>
      <c r="M30" s="30">
        <v>800659050000</v>
      </c>
      <c r="N30" s="30">
        <v>3800</v>
      </c>
      <c r="O30" s="90">
        <f t="shared" si="1"/>
        <v>4684.5771198114853</v>
      </c>
      <c r="Q30">
        <f t="shared" si="2"/>
        <v>1.2327834525819699</v>
      </c>
    </row>
    <row r="31" spans="1:17" ht="15.75" thickBot="1" x14ac:dyDescent="0.3">
      <c r="A31" s="11"/>
      <c r="B31" s="12"/>
      <c r="C31" s="13">
        <v>2021</v>
      </c>
      <c r="D31" s="101">
        <v>3500</v>
      </c>
      <c r="E31" s="17">
        <v>1.2616781350313844</v>
      </c>
      <c r="F31" s="107">
        <f t="shared" si="0"/>
        <v>2774.0831063169189</v>
      </c>
      <c r="I31" s="11"/>
      <c r="J31" s="12"/>
      <c r="K31" s="13">
        <v>2021</v>
      </c>
      <c r="L31" s="14">
        <v>1010174017000</v>
      </c>
      <c r="M31" s="30">
        <v>800659050000</v>
      </c>
      <c r="N31" s="30">
        <v>3500</v>
      </c>
      <c r="O31" s="90">
        <f t="shared" si="1"/>
        <v>4415.8734726098455</v>
      </c>
      <c r="Q31">
        <f t="shared" si="2"/>
        <v>1.2616781350313844</v>
      </c>
    </row>
    <row r="32" spans="1:17" ht="15.75" thickBot="1" x14ac:dyDescent="0.3">
      <c r="A32" s="6">
        <v>8</v>
      </c>
      <c r="B32" s="41" t="s">
        <v>35</v>
      </c>
      <c r="C32" s="7">
        <v>2018</v>
      </c>
      <c r="D32" s="101">
        <v>955</v>
      </c>
      <c r="E32" s="18">
        <v>1425.9142091152814</v>
      </c>
      <c r="F32" s="107">
        <f t="shared" si="0"/>
        <v>0.66974576303053779</v>
      </c>
      <c r="I32" s="6">
        <v>8</v>
      </c>
      <c r="J32" s="41" t="s">
        <v>35</v>
      </c>
      <c r="K32" s="7">
        <v>2018</v>
      </c>
      <c r="L32" s="8">
        <v>2925263000000</v>
      </c>
      <c r="M32" s="74">
        <v>2051500000</v>
      </c>
      <c r="N32" s="30">
        <v>955</v>
      </c>
      <c r="O32" s="90">
        <f t="shared" si="1"/>
        <v>1361748.0697050937</v>
      </c>
      <c r="Q32">
        <f t="shared" si="2"/>
        <v>1425.9142091152814</v>
      </c>
    </row>
    <row r="33" spans="1:17" ht="15.75" thickBot="1" x14ac:dyDescent="0.3">
      <c r="A33" s="11"/>
      <c r="B33" s="12"/>
      <c r="C33" s="13">
        <v>2019</v>
      </c>
      <c r="D33" s="101">
        <v>955</v>
      </c>
      <c r="E33" s="17">
        <v>399.95018270401948</v>
      </c>
      <c r="F33" s="107">
        <f t="shared" si="0"/>
        <v>2.3877973840225533</v>
      </c>
      <c r="I33" s="11"/>
      <c r="J33" s="12"/>
      <c r="K33" s="13">
        <v>2019</v>
      </c>
      <c r="L33" s="14">
        <v>3283591000000</v>
      </c>
      <c r="M33" s="75">
        <v>8210000000</v>
      </c>
      <c r="N33" s="30">
        <v>955</v>
      </c>
      <c r="O33" s="90">
        <f t="shared" si="1"/>
        <v>381952.4244823386</v>
      </c>
      <c r="Q33">
        <f t="shared" si="2"/>
        <v>399.95018270401948</v>
      </c>
    </row>
    <row r="34" spans="1:17" ht="15.75" thickBot="1" x14ac:dyDescent="0.3">
      <c r="A34" s="11"/>
      <c r="B34" s="12"/>
      <c r="C34" s="13">
        <v>2020</v>
      </c>
      <c r="D34" s="101">
        <v>920</v>
      </c>
      <c r="E34" s="17">
        <v>491.70040975421404</v>
      </c>
      <c r="F34" s="107">
        <f t="shared" si="0"/>
        <v>1.871058029949334</v>
      </c>
      <c r="I34" s="11"/>
      <c r="J34" s="12"/>
      <c r="K34" s="13">
        <v>2020</v>
      </c>
      <c r="L34" s="14">
        <v>4655596000000</v>
      </c>
      <c r="M34" s="75">
        <v>9468359000</v>
      </c>
      <c r="N34" s="30">
        <v>920</v>
      </c>
      <c r="O34" s="90">
        <f t="shared" si="1"/>
        <v>452364.3769738769</v>
      </c>
      <c r="Q34">
        <f t="shared" si="2"/>
        <v>491.70040975421404</v>
      </c>
    </row>
    <row r="35" spans="1:17" ht="15.75" thickBot="1" x14ac:dyDescent="0.3">
      <c r="A35" s="11"/>
      <c r="B35" s="12"/>
      <c r="C35" s="13">
        <v>2021</v>
      </c>
      <c r="D35" s="101">
        <v>875</v>
      </c>
      <c r="E35" s="17">
        <v>530.12153425952692</v>
      </c>
      <c r="F35" s="107">
        <f t="shared" si="0"/>
        <v>1.6505649053140217</v>
      </c>
      <c r="I35" s="11"/>
      <c r="J35" s="12"/>
      <c r="K35" s="13">
        <v>2021</v>
      </c>
      <c r="L35" s="14">
        <v>5019381000000</v>
      </c>
      <c r="M35" s="76">
        <v>9468359000</v>
      </c>
      <c r="N35" s="30">
        <v>875</v>
      </c>
      <c r="O35" s="90">
        <f t="shared" si="1"/>
        <v>463856.34247708606</v>
      </c>
      <c r="Q35">
        <f t="shared" si="2"/>
        <v>530.12153425952692</v>
      </c>
    </row>
    <row r="36" spans="1:17" ht="15.75" thickBot="1" x14ac:dyDescent="0.3">
      <c r="A36" s="6">
        <v>9</v>
      </c>
      <c r="B36" s="41" t="s">
        <v>36</v>
      </c>
      <c r="C36" s="7">
        <v>2018</v>
      </c>
      <c r="D36" s="18">
        <v>1940</v>
      </c>
      <c r="E36" s="18">
        <v>1.0716623776785714</v>
      </c>
      <c r="F36" s="107">
        <f t="shared" si="0"/>
        <v>1810.271630699975</v>
      </c>
      <c r="I36" s="6">
        <v>9</v>
      </c>
      <c r="J36" s="41" t="s">
        <v>36</v>
      </c>
      <c r="K36" s="7">
        <v>2018</v>
      </c>
      <c r="L36" s="8">
        <v>1200261863000</v>
      </c>
      <c r="M36" s="74">
        <v>1120000000000</v>
      </c>
      <c r="N36" s="9">
        <v>1940</v>
      </c>
      <c r="O36" s="90">
        <f t="shared" si="1"/>
        <v>2079.0250126964283</v>
      </c>
      <c r="Q36">
        <f t="shared" si="2"/>
        <v>1.0716623776785714</v>
      </c>
    </row>
    <row r="37" spans="1:17" ht="15.75" thickBot="1" x14ac:dyDescent="0.3">
      <c r="A37" s="11"/>
      <c r="B37" s="12"/>
      <c r="C37" s="13">
        <v>2019</v>
      </c>
      <c r="D37" s="17">
        <v>2250</v>
      </c>
      <c r="E37" s="17">
        <v>1.1661419535714286</v>
      </c>
      <c r="F37" s="107">
        <f t="shared" si="0"/>
        <v>1929.4392017276675</v>
      </c>
      <c r="I37" s="11"/>
      <c r="J37" s="12"/>
      <c r="K37" s="13">
        <v>2019</v>
      </c>
      <c r="L37" s="14">
        <v>1306078988000</v>
      </c>
      <c r="M37" s="74">
        <v>1120000000000</v>
      </c>
      <c r="N37" s="15">
        <v>2250</v>
      </c>
      <c r="O37" s="90">
        <f t="shared" si="1"/>
        <v>2623.8193955357142</v>
      </c>
      <c r="Q37">
        <f t="shared" si="2"/>
        <v>1.1661419535714286</v>
      </c>
    </row>
    <row r="38" spans="1:17" ht="15.75" thickBot="1" x14ac:dyDescent="0.3">
      <c r="A38" s="11"/>
      <c r="B38" s="12"/>
      <c r="C38" s="13">
        <v>2020</v>
      </c>
      <c r="D38" s="17">
        <v>2410</v>
      </c>
      <c r="E38" s="17">
        <v>1.1841849491071428</v>
      </c>
      <c r="F38" s="107">
        <f t="shared" si="0"/>
        <v>2035.1550674724442</v>
      </c>
      <c r="I38" s="11"/>
      <c r="J38" s="12"/>
      <c r="K38" s="13">
        <v>2020</v>
      </c>
      <c r="L38" s="14">
        <v>1326287143000</v>
      </c>
      <c r="M38" s="74">
        <v>1120000000000</v>
      </c>
      <c r="N38" s="15">
        <v>2410</v>
      </c>
      <c r="O38" s="90">
        <f t="shared" si="1"/>
        <v>2853.885727348214</v>
      </c>
      <c r="Q38">
        <f t="shared" si="2"/>
        <v>1.1841849491071428</v>
      </c>
    </row>
    <row r="39" spans="1:17" ht="15.75" thickBot="1" x14ac:dyDescent="0.3">
      <c r="A39" s="11"/>
      <c r="B39" s="12"/>
      <c r="C39" s="13">
        <v>2021</v>
      </c>
      <c r="D39" s="17">
        <v>2750</v>
      </c>
      <c r="E39" s="17">
        <v>1.2328555901785714</v>
      </c>
      <c r="F39" s="107">
        <f t="shared" si="0"/>
        <v>2230.5937710041771</v>
      </c>
      <c r="I39" s="11"/>
      <c r="J39" s="12"/>
      <c r="K39" s="13">
        <v>2021</v>
      </c>
      <c r="L39" s="14">
        <v>1380798261000</v>
      </c>
      <c r="M39" s="74">
        <v>1120000000000</v>
      </c>
      <c r="N39" s="15">
        <v>2750</v>
      </c>
      <c r="O39" s="90">
        <f t="shared" si="1"/>
        <v>3390.3528729910713</v>
      </c>
      <c r="Q39">
        <f t="shared" si="2"/>
        <v>1.2328555901785714</v>
      </c>
    </row>
    <row r="40" spans="1:17" ht="15.75" thickBot="1" x14ac:dyDescent="0.3">
      <c r="A40" s="6">
        <v>10</v>
      </c>
      <c r="B40" s="41" t="s">
        <v>41</v>
      </c>
      <c r="C40" s="7">
        <v>2018</v>
      </c>
      <c r="D40" s="18">
        <v>83625</v>
      </c>
      <c r="E40" s="18">
        <v>2.3456975460581845E-2</v>
      </c>
      <c r="F40" s="107">
        <f t="shared" si="0"/>
        <v>3565037.6213475266</v>
      </c>
      <c r="I40" s="6">
        <v>10</v>
      </c>
      <c r="J40" s="41" t="s">
        <v>41</v>
      </c>
      <c r="K40" s="7">
        <v>2018</v>
      </c>
      <c r="L40" s="8">
        <v>45133285000000</v>
      </c>
      <c r="M40" s="30">
        <v>1924088000000000</v>
      </c>
      <c r="N40" s="9">
        <v>83625</v>
      </c>
      <c r="O40" s="90">
        <f t="shared" si="1"/>
        <v>1961.5895728911569</v>
      </c>
      <c r="Q40">
        <f t="shared" si="2"/>
        <v>2.3456975460581845E-2</v>
      </c>
    </row>
    <row r="41" spans="1:17" ht="15.75" thickBot="1" x14ac:dyDescent="0.3">
      <c r="A41" s="11"/>
      <c r="B41" s="12"/>
      <c r="C41" s="13">
        <v>2019</v>
      </c>
      <c r="D41" s="101">
        <v>53000</v>
      </c>
      <c r="E41" s="17">
        <v>2.6470077252183893E-2</v>
      </c>
      <c r="F41" s="107">
        <f t="shared" si="0"/>
        <v>2002260.8734784587</v>
      </c>
      <c r="I41" s="11"/>
      <c r="J41" s="12"/>
      <c r="K41" s="13">
        <v>2019</v>
      </c>
      <c r="L41" s="14">
        <v>50930758000000</v>
      </c>
      <c r="M41" s="30">
        <v>1924088000000000</v>
      </c>
      <c r="N41" s="30">
        <v>53000</v>
      </c>
      <c r="O41" s="90">
        <f t="shared" si="1"/>
        <v>1402.9140943657465</v>
      </c>
      <c r="Q41">
        <f t="shared" si="2"/>
        <v>2.6470077252183893E-2</v>
      </c>
    </row>
    <row r="42" spans="1:17" ht="15.75" thickBot="1" x14ac:dyDescent="0.3">
      <c r="A42" s="11"/>
      <c r="B42" s="12"/>
      <c r="C42" s="13">
        <v>2020</v>
      </c>
      <c r="D42" s="101">
        <v>41000</v>
      </c>
      <c r="E42" s="17">
        <v>3.0415692005771044E-2</v>
      </c>
      <c r="F42" s="107">
        <f t="shared" si="0"/>
        <v>1347988.3999423948</v>
      </c>
      <c r="I42" s="11"/>
      <c r="J42" s="12"/>
      <c r="K42" s="13">
        <v>2020</v>
      </c>
      <c r="L42" s="14">
        <v>58522468000000</v>
      </c>
      <c r="M42" s="30">
        <v>1924088000000000</v>
      </c>
      <c r="N42" s="30">
        <v>41000</v>
      </c>
      <c r="O42" s="90">
        <f t="shared" si="1"/>
        <v>1247.0433722366129</v>
      </c>
      <c r="Q42">
        <f t="shared" si="2"/>
        <v>3.0415692005771044E-2</v>
      </c>
    </row>
    <row r="43" spans="1:17" ht="15.75" thickBot="1" x14ac:dyDescent="0.3">
      <c r="A43" s="11"/>
      <c r="B43" s="12"/>
      <c r="C43" s="13">
        <v>2021</v>
      </c>
      <c r="D43" s="101">
        <v>30600</v>
      </c>
      <c r="E43" s="17">
        <v>3.0813701868105826E-2</v>
      </c>
      <c r="F43" s="107">
        <f t="shared" si="0"/>
        <v>993064.71293126186</v>
      </c>
      <c r="I43" s="11"/>
      <c r="J43" s="12"/>
      <c r="K43" s="13">
        <v>2021</v>
      </c>
      <c r="L43" s="14">
        <v>59288274000000</v>
      </c>
      <c r="M43" s="30">
        <v>1924088000000000</v>
      </c>
      <c r="N43" s="30">
        <v>30600</v>
      </c>
      <c r="O43" s="90">
        <f t="shared" si="1"/>
        <v>942.89927716403827</v>
      </c>
      <c r="Q43">
        <f t="shared" si="2"/>
        <v>3.0813701868105826E-2</v>
      </c>
    </row>
    <row r="44" spans="1:17" ht="15.75" thickBot="1" x14ac:dyDescent="0.3">
      <c r="A44" s="6">
        <v>11</v>
      </c>
      <c r="B44" s="41" t="s">
        <v>42</v>
      </c>
      <c r="C44" s="7">
        <v>2018</v>
      </c>
      <c r="D44" s="18">
        <v>1875</v>
      </c>
      <c r="E44" s="18">
        <v>337.3374065346286</v>
      </c>
      <c r="F44" s="107">
        <f t="shared" si="0"/>
        <v>5.5582332812164017</v>
      </c>
      <c r="I44" s="6">
        <v>11</v>
      </c>
      <c r="J44" s="41" t="s">
        <v>42</v>
      </c>
      <c r="K44" s="7">
        <v>2018</v>
      </c>
      <c r="L44" s="8">
        <v>2489408476680</v>
      </c>
      <c r="M44" s="9">
        <v>7379580291</v>
      </c>
      <c r="N44" s="9">
        <v>1875</v>
      </c>
      <c r="O44" s="90">
        <f t="shared" si="1"/>
        <v>632507.63725242857</v>
      </c>
      <c r="Q44">
        <f t="shared" si="2"/>
        <v>337.3374065346286</v>
      </c>
    </row>
    <row r="45" spans="1:17" ht="15.75" thickBot="1" x14ac:dyDescent="0.3">
      <c r="A45" s="11"/>
      <c r="B45" s="12"/>
      <c r="C45" s="13">
        <v>2019</v>
      </c>
      <c r="D45" s="101">
        <v>1875</v>
      </c>
      <c r="E45" s="17">
        <v>374.75312360077959</v>
      </c>
      <c r="F45" s="107">
        <f t="shared" si="0"/>
        <v>5.0032938537889731</v>
      </c>
      <c r="I45" s="11"/>
      <c r="J45" s="12"/>
      <c r="K45" s="13">
        <v>2019</v>
      </c>
      <c r="L45" s="14">
        <v>2765520764915</v>
      </c>
      <c r="M45" s="16">
        <v>7379580291</v>
      </c>
      <c r="N45" s="30">
        <v>1875</v>
      </c>
      <c r="O45" s="90">
        <f t="shared" si="1"/>
        <v>702662.10675146175</v>
      </c>
      <c r="Q45">
        <f t="shared" si="2"/>
        <v>374.75312360077959</v>
      </c>
    </row>
    <row r="46" spans="1:17" ht="15.75" thickBot="1" x14ac:dyDescent="0.3">
      <c r="A46" s="11"/>
      <c r="B46" s="12"/>
      <c r="C46" s="13">
        <v>2020</v>
      </c>
      <c r="D46" s="101">
        <v>1270</v>
      </c>
      <c r="E46" s="17">
        <v>392.22241306636391</v>
      </c>
      <c r="F46" s="107">
        <f t="shared" si="0"/>
        <v>3.2379587644449996</v>
      </c>
      <c r="I46" s="11"/>
      <c r="J46" s="12"/>
      <c r="K46" s="13">
        <v>2020</v>
      </c>
      <c r="L46" s="14">
        <v>2894436789153</v>
      </c>
      <c r="M46" s="77">
        <v>7379580291</v>
      </c>
      <c r="N46" s="30">
        <v>1270</v>
      </c>
      <c r="O46" s="90">
        <f t="shared" si="1"/>
        <v>498122.46459428215</v>
      </c>
      <c r="Q46">
        <f t="shared" si="2"/>
        <v>392.22241306636391</v>
      </c>
    </row>
    <row r="47" spans="1:17" ht="15.75" thickBot="1" x14ac:dyDescent="0.3">
      <c r="A47" s="11"/>
      <c r="B47" s="12"/>
      <c r="C47" s="13">
        <v>2021</v>
      </c>
      <c r="D47" s="101">
        <v>525</v>
      </c>
      <c r="E47" s="17">
        <v>82.136325127003076</v>
      </c>
      <c r="F47" s="107">
        <f t="shared" si="0"/>
        <v>6.3918126259997647</v>
      </c>
      <c r="I47" s="11"/>
      <c r="J47" s="12"/>
      <c r="K47" s="13">
        <v>2021</v>
      </c>
      <c r="L47" s="14">
        <v>3030658030412</v>
      </c>
      <c r="M47" s="77">
        <v>36897901455</v>
      </c>
      <c r="N47" s="30">
        <v>525</v>
      </c>
      <c r="O47" s="90">
        <f t="shared" si="1"/>
        <v>43121.570691676614</v>
      </c>
      <c r="Q47">
        <f t="shared" si="2"/>
        <v>82.136325127003076</v>
      </c>
    </row>
    <row r="48" spans="1:17" ht="15.75" thickBot="1" x14ac:dyDescent="0.3">
      <c r="A48" s="6">
        <v>12</v>
      </c>
      <c r="B48" s="41" t="s">
        <v>44</v>
      </c>
      <c r="C48" s="7">
        <v>2018</v>
      </c>
      <c r="D48" s="18">
        <v>3710</v>
      </c>
      <c r="E48" s="18">
        <v>303.97900259645712</v>
      </c>
      <c r="F48" s="107">
        <f t="shared" si="0"/>
        <v>12.204790358251014</v>
      </c>
      <c r="I48" s="6">
        <v>12</v>
      </c>
      <c r="J48" s="41" t="s">
        <v>44</v>
      </c>
      <c r="K48" s="7">
        <v>2018</v>
      </c>
      <c r="L48" s="8">
        <v>35358253000000</v>
      </c>
      <c r="M48" s="9">
        <v>116318076900</v>
      </c>
      <c r="N48" s="9">
        <v>3710</v>
      </c>
      <c r="O48" s="90">
        <f t="shared" si="1"/>
        <v>1127762.099632856</v>
      </c>
      <c r="Q48">
        <f t="shared" si="2"/>
        <v>303.97900259645712</v>
      </c>
    </row>
    <row r="49" spans="1:17" ht="15.75" thickBot="1" x14ac:dyDescent="0.3">
      <c r="A49" s="11"/>
      <c r="B49" s="12"/>
      <c r="C49" s="13">
        <v>2019</v>
      </c>
      <c r="D49" s="101">
        <v>2100</v>
      </c>
      <c r="E49" s="17">
        <v>306.74277765677192</v>
      </c>
      <c r="F49" s="107">
        <f t="shared" si="0"/>
        <v>6.8461269603217296</v>
      </c>
      <c r="I49" s="11"/>
      <c r="J49" s="12"/>
      <c r="K49" s="13">
        <v>2019</v>
      </c>
      <c r="L49" s="14">
        <v>35679730000000</v>
      </c>
      <c r="M49" s="9">
        <v>116318076900</v>
      </c>
      <c r="N49" s="30">
        <v>2100</v>
      </c>
      <c r="O49" s="90">
        <f t="shared" si="1"/>
        <v>644159.83307922108</v>
      </c>
      <c r="Q49">
        <f t="shared" si="2"/>
        <v>306.74277765677192</v>
      </c>
    </row>
    <row r="50" spans="1:17" ht="15.75" thickBot="1" x14ac:dyDescent="0.3">
      <c r="A50" s="11"/>
      <c r="B50" s="12"/>
      <c r="C50" s="13">
        <v>2020</v>
      </c>
      <c r="D50" s="101">
        <v>1505</v>
      </c>
      <c r="E50" s="17">
        <v>259.98904732579877</v>
      </c>
      <c r="F50" s="107">
        <f t="shared" si="0"/>
        <v>5.7887053915546174</v>
      </c>
      <c r="I50" s="11"/>
      <c r="J50" s="12"/>
      <c r="K50" s="13">
        <v>2020</v>
      </c>
      <c r="L50" s="14">
        <v>30241426000000</v>
      </c>
      <c r="M50" s="9">
        <v>116318076900</v>
      </c>
      <c r="N50" s="30">
        <v>1505</v>
      </c>
      <c r="O50" s="90">
        <f t="shared" si="1"/>
        <v>391283.51622532716</v>
      </c>
      <c r="Q50">
        <f t="shared" si="2"/>
        <v>259.98904732579877</v>
      </c>
    </row>
    <row r="51" spans="1:17" ht="15.75" thickBot="1" x14ac:dyDescent="0.3">
      <c r="A51" s="11"/>
      <c r="B51" s="12"/>
      <c r="C51" s="13">
        <v>2021</v>
      </c>
      <c r="D51" s="101">
        <v>965</v>
      </c>
      <c r="E51" s="17">
        <v>250.96190358353491</v>
      </c>
      <c r="F51" s="107">
        <f t="shared" si="0"/>
        <v>3.845205133610214</v>
      </c>
      <c r="I51" s="11"/>
      <c r="J51" s="12"/>
      <c r="K51" s="13">
        <v>2021</v>
      </c>
      <c r="L51" s="14">
        <v>29191406000000</v>
      </c>
      <c r="M51" s="65">
        <v>116318076900</v>
      </c>
      <c r="N51" s="30">
        <v>965</v>
      </c>
      <c r="O51" s="90">
        <f t="shared" si="1"/>
        <v>242178.23695811117</v>
      </c>
      <c r="Q51">
        <f t="shared" si="2"/>
        <v>250.96190358353491</v>
      </c>
    </row>
    <row r="52" spans="1:17" ht="15.75" thickBot="1" x14ac:dyDescent="0.3">
      <c r="A52" s="6">
        <v>13</v>
      </c>
      <c r="B52" s="41" t="s">
        <v>45</v>
      </c>
      <c r="C52" s="7">
        <v>2018</v>
      </c>
      <c r="D52" s="105">
        <v>730</v>
      </c>
      <c r="E52" s="10">
        <v>232.76791497383047</v>
      </c>
      <c r="F52" s="107">
        <f t="shared" si="0"/>
        <v>3.1361710658536084</v>
      </c>
      <c r="I52" s="6">
        <v>13</v>
      </c>
      <c r="J52" s="41" t="s">
        <v>45</v>
      </c>
      <c r="K52" s="7">
        <v>2018</v>
      </c>
      <c r="L52" s="8">
        <v>563167578239</v>
      </c>
      <c r="M52" s="78">
        <v>2419438170</v>
      </c>
      <c r="N52" s="20">
        <v>730</v>
      </c>
      <c r="O52" s="90">
        <f t="shared" si="1"/>
        <v>169920.57793089625</v>
      </c>
      <c r="Q52">
        <f t="shared" si="2"/>
        <v>232.76791497383047</v>
      </c>
    </row>
    <row r="53" spans="1:17" ht="15.75" thickBot="1" x14ac:dyDescent="0.3">
      <c r="A53" s="11"/>
      <c r="B53" s="12"/>
      <c r="C53" s="13">
        <v>2019</v>
      </c>
      <c r="D53" s="104">
        <v>940</v>
      </c>
      <c r="E53" s="98">
        <v>265.17207704423379</v>
      </c>
      <c r="F53" s="107">
        <f t="shared" si="0"/>
        <v>3.5448679607513767</v>
      </c>
      <c r="I53" s="11"/>
      <c r="J53" s="12"/>
      <c r="K53" s="13">
        <v>2019</v>
      </c>
      <c r="L53" s="14">
        <v>641567444819</v>
      </c>
      <c r="M53" s="79">
        <v>2419438170</v>
      </c>
      <c r="N53" s="68">
        <v>940</v>
      </c>
      <c r="O53" s="90">
        <f t="shared" si="1"/>
        <v>249261.75242157976</v>
      </c>
      <c r="Q53">
        <f t="shared" si="2"/>
        <v>265.17207704423379</v>
      </c>
    </row>
    <row r="54" spans="1:17" ht="15.75" thickBot="1" x14ac:dyDescent="0.3">
      <c r="A54" s="11"/>
      <c r="B54" s="12"/>
      <c r="C54" s="13">
        <v>2020</v>
      </c>
      <c r="D54" s="104">
        <v>251</v>
      </c>
      <c r="E54" s="98">
        <v>273.84907985021994</v>
      </c>
      <c r="F54" s="107">
        <f t="shared" si="0"/>
        <v>0.91656324037050951</v>
      </c>
      <c r="I54" s="11"/>
      <c r="J54" s="12"/>
      <c r="K54" s="13">
        <v>2020</v>
      </c>
      <c r="L54" s="14">
        <v>662560916609</v>
      </c>
      <c r="M54" s="79">
        <v>2419438170</v>
      </c>
      <c r="N54" s="68">
        <v>251</v>
      </c>
      <c r="O54" s="90">
        <f t="shared" si="1"/>
        <v>68736.119042405204</v>
      </c>
      <c r="Q54">
        <f t="shared" si="2"/>
        <v>273.84907985021994</v>
      </c>
    </row>
    <row r="55" spans="1:17" ht="15.75" thickBot="1" x14ac:dyDescent="0.3">
      <c r="A55" s="11"/>
      <c r="B55" s="12"/>
      <c r="C55" s="13">
        <v>2021</v>
      </c>
      <c r="D55">
        <v>181</v>
      </c>
      <c r="E55" s="99">
        <v>69.092548813305697</v>
      </c>
      <c r="F55" s="107">
        <f t="shared" si="0"/>
        <v>2.619674669826964</v>
      </c>
      <c r="I55" s="11"/>
      <c r="J55" s="12"/>
      <c r="K55" s="13">
        <v>2021</v>
      </c>
      <c r="L55" s="14">
        <v>668660599446</v>
      </c>
      <c r="M55" s="72">
        <v>9677752680</v>
      </c>
      <c r="N55" s="69">
        <v>181</v>
      </c>
      <c r="O55" s="90">
        <f t="shared" si="1"/>
        <v>12505.751335208332</v>
      </c>
      <c r="Q55">
        <f t="shared" si="2"/>
        <v>69.092548813305697</v>
      </c>
    </row>
    <row r="56" spans="1:17" ht="15.75" thickBot="1" x14ac:dyDescent="0.3">
      <c r="A56" s="6">
        <v>14</v>
      </c>
      <c r="B56" s="41" t="s">
        <v>46</v>
      </c>
      <c r="C56" s="7">
        <v>2018</v>
      </c>
      <c r="D56" s="18">
        <v>306</v>
      </c>
      <c r="E56" s="18">
        <v>237.27708089423959</v>
      </c>
      <c r="F56" s="107">
        <f t="shared" si="0"/>
        <v>1.2896315094857054</v>
      </c>
      <c r="I56" s="6">
        <v>14</v>
      </c>
      <c r="J56" s="41" t="s">
        <v>46</v>
      </c>
      <c r="K56" s="7">
        <v>2018</v>
      </c>
      <c r="L56" s="8">
        <v>1092723219024</v>
      </c>
      <c r="M56" s="30">
        <v>4605262400</v>
      </c>
      <c r="N56" s="9">
        <v>306</v>
      </c>
      <c r="O56" s="90">
        <f t="shared" si="1"/>
        <v>72606.786753637309</v>
      </c>
      <c r="Q56">
        <f t="shared" si="2"/>
        <v>237.27708089423959</v>
      </c>
    </row>
    <row r="57" spans="1:17" ht="15.75" thickBot="1" x14ac:dyDescent="0.3">
      <c r="A57" s="11"/>
      <c r="B57" s="12"/>
      <c r="C57" s="13">
        <v>2019</v>
      </c>
      <c r="D57" s="101">
        <v>200</v>
      </c>
      <c r="E57" s="17">
        <v>263.01365550766445</v>
      </c>
      <c r="F57" s="107">
        <f t="shared" si="0"/>
        <v>0.76041679134097973</v>
      </c>
      <c r="I57" s="11"/>
      <c r="J57" s="12"/>
      <c r="K57" s="13">
        <v>2019</v>
      </c>
      <c r="L57" s="14">
        <v>1211246898396</v>
      </c>
      <c r="M57" s="30">
        <v>4605262400</v>
      </c>
      <c r="N57" s="30">
        <v>200</v>
      </c>
      <c r="O57" s="90">
        <f t="shared" si="1"/>
        <v>52602.731101532889</v>
      </c>
      <c r="Q57">
        <f t="shared" si="2"/>
        <v>263.01365550766445</v>
      </c>
    </row>
    <row r="58" spans="1:17" ht="15.75" thickBot="1" x14ac:dyDescent="0.3">
      <c r="A58" s="11"/>
      <c r="B58" s="12"/>
      <c r="C58" s="13">
        <v>2020</v>
      </c>
      <c r="D58" s="101">
        <v>244</v>
      </c>
      <c r="E58" s="17">
        <v>294.65144369754046</v>
      </c>
      <c r="F58" s="107">
        <f t="shared" si="0"/>
        <v>0.8280970795122452</v>
      </c>
      <c r="I58" s="11"/>
      <c r="J58" s="12"/>
      <c r="K58" s="13">
        <v>2020</v>
      </c>
      <c r="L58" s="14">
        <v>1356947214766</v>
      </c>
      <c r="M58" s="30">
        <v>4605262400</v>
      </c>
      <c r="N58" s="30">
        <v>244</v>
      </c>
      <c r="O58" s="90">
        <f t="shared" si="1"/>
        <v>71894.952262199877</v>
      </c>
      <c r="Q58">
        <f t="shared" si="2"/>
        <v>294.65144369754046</v>
      </c>
    </row>
    <row r="59" spans="1:17" ht="15.75" thickBot="1" x14ac:dyDescent="0.3">
      <c r="A59" s="23"/>
      <c r="B59" s="24"/>
      <c r="C59" s="25">
        <v>2021</v>
      </c>
      <c r="D59" s="102">
        <v>212</v>
      </c>
      <c r="E59" s="51">
        <v>329.09143644583639</v>
      </c>
      <c r="F59" s="107">
        <f t="shared" si="0"/>
        <v>0.64419786272649515</v>
      </c>
      <c r="I59" s="23"/>
      <c r="J59" s="24"/>
      <c r="K59" s="25">
        <v>2021</v>
      </c>
      <c r="L59" s="26">
        <v>1515552418426</v>
      </c>
      <c r="M59" s="30">
        <v>4605262400</v>
      </c>
      <c r="N59" s="32">
        <v>212</v>
      </c>
      <c r="O59" s="90">
        <f t="shared" si="1"/>
        <v>69767.384526517315</v>
      </c>
      <c r="Q59">
        <f t="shared" si="2"/>
        <v>329.09143644583639</v>
      </c>
    </row>
    <row r="60" spans="1:17" ht="15.75" thickBot="1" x14ac:dyDescent="0.3">
      <c r="A60" s="6">
        <v>15</v>
      </c>
      <c r="B60" s="41" t="s">
        <v>48</v>
      </c>
      <c r="C60" s="7">
        <v>2018</v>
      </c>
      <c r="D60" s="18">
        <v>10450</v>
      </c>
      <c r="E60" s="18">
        <v>1947.121345838091</v>
      </c>
      <c r="F60" s="107">
        <f t="shared" si="0"/>
        <v>5.3668971491358448</v>
      </c>
      <c r="I60" s="6">
        <v>15</v>
      </c>
      <c r="J60" s="41" t="s">
        <v>48</v>
      </c>
      <c r="K60" s="7">
        <v>2018</v>
      </c>
      <c r="L60" s="8">
        <v>22707150000000</v>
      </c>
      <c r="M60" s="9">
        <v>11661908000</v>
      </c>
      <c r="N60" s="9">
        <v>10450</v>
      </c>
      <c r="O60" s="90">
        <f t="shared" si="1"/>
        <v>20347418.06400805</v>
      </c>
      <c r="Q60">
        <f t="shared" si="2"/>
        <v>1947.121345838091</v>
      </c>
    </row>
    <row r="61" spans="1:17" ht="15.75" thickBot="1" x14ac:dyDescent="0.3">
      <c r="A61" s="11"/>
      <c r="B61" s="12"/>
      <c r="C61" s="13">
        <v>2019</v>
      </c>
      <c r="D61" s="101">
        <v>11150</v>
      </c>
      <c r="E61" s="17">
        <v>2287.0274744064177</v>
      </c>
      <c r="F61" s="107">
        <f t="shared" si="0"/>
        <v>4.8753240285816446</v>
      </c>
      <c r="I61" s="11"/>
      <c r="J61" s="12"/>
      <c r="K61" s="13">
        <v>2019</v>
      </c>
      <c r="L61" s="14">
        <v>26671104000000</v>
      </c>
      <c r="M61" s="9">
        <v>11661908000</v>
      </c>
      <c r="N61" s="30">
        <v>11150</v>
      </c>
      <c r="O61" s="90">
        <f t="shared" si="1"/>
        <v>25500356.339631557</v>
      </c>
      <c r="Q61">
        <f t="shared" si="2"/>
        <v>2287.0274744064177</v>
      </c>
    </row>
    <row r="62" spans="1:17" ht="15.75" thickBot="1" x14ac:dyDescent="0.3">
      <c r="A62" s="11"/>
      <c r="B62" s="12"/>
      <c r="C62" s="13">
        <v>2020</v>
      </c>
      <c r="D62" s="101">
        <v>9575</v>
      </c>
      <c r="E62" s="17">
        <v>4314.7358905592464</v>
      </c>
      <c r="F62" s="107">
        <f t="shared" si="0"/>
        <v>2.219139303740548</v>
      </c>
      <c r="I62" s="11"/>
      <c r="J62" s="12"/>
      <c r="K62" s="13">
        <v>2020</v>
      </c>
      <c r="L62" s="14">
        <v>50318053000000</v>
      </c>
      <c r="M62" s="9">
        <v>11661908000</v>
      </c>
      <c r="N62" s="30">
        <v>9575</v>
      </c>
      <c r="O62" s="90">
        <f t="shared" si="1"/>
        <v>41313596.152104788</v>
      </c>
      <c r="Q62">
        <f t="shared" si="2"/>
        <v>4314.7358905592464</v>
      </c>
    </row>
    <row r="63" spans="1:17" ht="15.75" thickBot="1" x14ac:dyDescent="0.3">
      <c r="A63" s="23"/>
      <c r="B63" s="24"/>
      <c r="C63" s="25">
        <v>2021</v>
      </c>
      <c r="D63" s="101">
        <v>9575</v>
      </c>
      <c r="E63" s="51">
        <v>4692.5308448668948</v>
      </c>
      <c r="F63" s="107">
        <f t="shared" si="0"/>
        <v>2.0404767313301693</v>
      </c>
      <c r="I63" s="23"/>
      <c r="J63" s="24"/>
      <c r="K63" s="25">
        <v>2021</v>
      </c>
      <c r="L63" s="14">
        <v>54723863000000</v>
      </c>
      <c r="M63" s="9">
        <v>11661908000</v>
      </c>
      <c r="N63" s="30">
        <v>9575</v>
      </c>
      <c r="O63" s="90">
        <f t="shared" si="1"/>
        <v>44930982.839600518</v>
      </c>
      <c r="Q63">
        <f t="shared" si="2"/>
        <v>4692.5308448668948</v>
      </c>
    </row>
    <row r="64" spans="1:17" ht="15.75" thickBot="1" x14ac:dyDescent="0.3">
      <c r="A64" s="6">
        <v>16</v>
      </c>
      <c r="B64" s="41" t="s">
        <v>52</v>
      </c>
      <c r="C64" s="7">
        <v>2018</v>
      </c>
      <c r="D64" s="18">
        <v>7450</v>
      </c>
      <c r="E64" s="18">
        <v>5685.00858130297</v>
      </c>
      <c r="F64" s="107">
        <f t="shared" si="0"/>
        <v>1.3104641608636771</v>
      </c>
      <c r="I64" s="6">
        <v>16</v>
      </c>
      <c r="J64" s="41" t="s">
        <v>52</v>
      </c>
      <c r="K64" s="7">
        <v>2018</v>
      </c>
      <c r="L64" s="8">
        <v>49916800000000</v>
      </c>
      <c r="M64" s="9">
        <v>8780426500</v>
      </c>
      <c r="N64" s="9">
        <v>7450</v>
      </c>
      <c r="O64" s="90">
        <f t="shared" si="1"/>
        <v>42353313.930707127</v>
      </c>
      <c r="Q64">
        <f t="shared" si="2"/>
        <v>5685.00858130297</v>
      </c>
    </row>
    <row r="65" spans="1:17" ht="15.75" thickBot="1" x14ac:dyDescent="0.3">
      <c r="A65" s="11"/>
      <c r="B65" s="12"/>
      <c r="C65" s="13">
        <v>2019</v>
      </c>
      <c r="D65" s="101">
        <v>7925</v>
      </c>
      <c r="E65" s="17">
        <v>6173.1042336041419</v>
      </c>
      <c r="F65" s="107">
        <f t="shared" si="0"/>
        <v>1.2837949433704963</v>
      </c>
      <c r="I65" s="11"/>
      <c r="J65" s="12"/>
      <c r="K65" s="13">
        <v>2019</v>
      </c>
      <c r="L65" s="14">
        <v>54202488000000</v>
      </c>
      <c r="M65" s="9">
        <v>8780426500</v>
      </c>
      <c r="N65" s="30">
        <v>7925</v>
      </c>
      <c r="O65" s="90">
        <f t="shared" si="1"/>
        <v>48921851.051312827</v>
      </c>
      <c r="Q65">
        <f t="shared" si="2"/>
        <v>6173.1042336041419</v>
      </c>
    </row>
    <row r="66" spans="1:17" ht="15.75" thickBot="1" x14ac:dyDescent="0.3">
      <c r="A66" s="11"/>
      <c r="B66" s="12"/>
      <c r="C66" s="13">
        <v>2020</v>
      </c>
      <c r="D66" s="101">
        <v>6850</v>
      </c>
      <c r="E66" s="17">
        <v>9013.0068283129531</v>
      </c>
      <c r="F66" s="107">
        <f t="shared" si="0"/>
        <v>0.76001273831079263</v>
      </c>
      <c r="I66" s="11"/>
      <c r="J66" s="12"/>
      <c r="K66" s="13">
        <v>2020</v>
      </c>
      <c r="L66" s="14">
        <v>79138044000000</v>
      </c>
      <c r="M66" s="9">
        <v>8780426500</v>
      </c>
      <c r="N66" s="30">
        <v>6850</v>
      </c>
      <c r="O66" s="90">
        <f t="shared" si="1"/>
        <v>61739096.77394373</v>
      </c>
      <c r="Q66">
        <f t="shared" si="2"/>
        <v>9013.0068283129531</v>
      </c>
    </row>
    <row r="67" spans="1:17" ht="15.75" thickBot="1" x14ac:dyDescent="0.3">
      <c r="A67" s="23"/>
      <c r="B67" s="24"/>
      <c r="C67" s="25">
        <v>2021</v>
      </c>
      <c r="D67" s="101">
        <v>6325</v>
      </c>
      <c r="E67" s="51">
        <v>9866.5037512699419</v>
      </c>
      <c r="F67" s="107">
        <f t="shared" si="0"/>
        <v>0.64105788224992</v>
      </c>
      <c r="I67" s="23"/>
      <c r="J67" s="24"/>
      <c r="K67" s="25">
        <v>2021</v>
      </c>
      <c r="L67" s="14">
        <v>86632111000000</v>
      </c>
      <c r="M67" s="9">
        <v>8780426500</v>
      </c>
      <c r="N67" s="30">
        <v>6325</v>
      </c>
      <c r="O67" s="90">
        <f t="shared" si="1"/>
        <v>62405636.226782382</v>
      </c>
      <c r="Q67">
        <f t="shared" si="2"/>
        <v>9866.5037512699419</v>
      </c>
    </row>
    <row r="68" spans="1:17" ht="15.75" thickBot="1" x14ac:dyDescent="0.3">
      <c r="A68" s="6">
        <v>17</v>
      </c>
      <c r="B68" s="41" t="s">
        <v>54</v>
      </c>
      <c r="C68" s="7">
        <v>2018</v>
      </c>
      <c r="D68" s="18">
        <v>2600</v>
      </c>
      <c r="E68" s="18">
        <v>604.3319643231905</v>
      </c>
      <c r="F68" s="107">
        <f t="shared" si="0"/>
        <v>4.302271191152065</v>
      </c>
      <c r="I68" s="6">
        <v>17</v>
      </c>
      <c r="J68" s="41" t="s">
        <v>54</v>
      </c>
      <c r="K68" s="7">
        <v>2018</v>
      </c>
      <c r="L68" s="8">
        <v>3356459729851</v>
      </c>
      <c r="M68" s="9">
        <v>5554000000</v>
      </c>
      <c r="N68" s="9">
        <v>2600</v>
      </c>
      <c r="O68" s="90">
        <f t="shared" si="1"/>
        <v>1571263.1072402953</v>
      </c>
      <c r="Q68">
        <f t="shared" si="2"/>
        <v>604.3319643231905</v>
      </c>
    </row>
    <row r="69" spans="1:17" ht="15.75" thickBot="1" x14ac:dyDescent="0.3">
      <c r="A69" s="11"/>
      <c r="B69" s="12"/>
      <c r="C69" s="13">
        <v>2019</v>
      </c>
      <c r="D69" s="101">
        <v>1250</v>
      </c>
      <c r="E69" s="17">
        <v>1334.7005451926539</v>
      </c>
      <c r="F69" s="107">
        <f t="shared" ref="F69:F132" si="3">SUM(D69/E69)</f>
        <v>0.93653966389859533</v>
      </c>
      <c r="I69" s="11"/>
      <c r="J69" s="12"/>
      <c r="K69" s="13">
        <v>2019</v>
      </c>
      <c r="L69" s="14">
        <v>7412926828000</v>
      </c>
      <c r="M69" s="9">
        <v>5554000000</v>
      </c>
      <c r="N69" s="30">
        <v>1250</v>
      </c>
      <c r="O69" s="90">
        <f t="shared" ref="O69:O132" si="4">SUM(L69/M69*N69)</f>
        <v>1668375.6814908173</v>
      </c>
      <c r="Q69">
        <f t="shared" ref="Q69:Q132" si="5">SUM(L69/M69)</f>
        <v>1334.7005451926539</v>
      </c>
    </row>
    <row r="70" spans="1:17" ht="15.75" thickBot="1" x14ac:dyDescent="0.3">
      <c r="A70" s="11"/>
      <c r="B70" s="12"/>
      <c r="C70" s="13">
        <v>2020</v>
      </c>
      <c r="D70" s="101">
        <v>4250</v>
      </c>
      <c r="E70" s="17">
        <v>1279.3791944544473</v>
      </c>
      <c r="F70" s="107">
        <f t="shared" si="3"/>
        <v>3.3219236473610816</v>
      </c>
      <c r="I70" s="11"/>
      <c r="J70" s="12"/>
      <c r="K70" s="13">
        <v>2020</v>
      </c>
      <c r="L70" s="14">
        <v>7105672046000</v>
      </c>
      <c r="M70" s="9">
        <v>5554000000</v>
      </c>
      <c r="N70" s="30">
        <v>4250</v>
      </c>
      <c r="O70" s="90">
        <f t="shared" si="4"/>
        <v>5437361.5764314011</v>
      </c>
      <c r="Q70">
        <f t="shared" si="5"/>
        <v>1279.3791944544473</v>
      </c>
    </row>
    <row r="71" spans="1:17" ht="15.75" thickBot="1" x14ac:dyDescent="0.3">
      <c r="A71" s="23"/>
      <c r="B71" s="24"/>
      <c r="C71" s="25">
        <v>2021</v>
      </c>
      <c r="D71" s="101">
        <v>2430</v>
      </c>
      <c r="E71" s="51">
        <v>1302.1016627655745</v>
      </c>
      <c r="F71" s="107">
        <f t="shared" si="3"/>
        <v>1.8662137293019401</v>
      </c>
      <c r="I71" s="23"/>
      <c r="J71" s="24"/>
      <c r="K71" s="25">
        <v>2021</v>
      </c>
      <c r="L71" s="14">
        <v>7231872635000</v>
      </c>
      <c r="M71" s="9">
        <v>5554000000</v>
      </c>
      <c r="N71" s="30">
        <v>2430</v>
      </c>
      <c r="O71" s="90">
        <f t="shared" si="4"/>
        <v>3164107.0405203458</v>
      </c>
      <c r="Q71">
        <f t="shared" si="5"/>
        <v>1302.1016627655745</v>
      </c>
    </row>
    <row r="72" spans="1:17" ht="15.75" thickBot="1" x14ac:dyDescent="0.3">
      <c r="A72" s="6">
        <v>18</v>
      </c>
      <c r="B72" s="41" t="s">
        <v>55</v>
      </c>
      <c r="C72" s="7">
        <v>2018</v>
      </c>
      <c r="D72" s="18">
        <v>940</v>
      </c>
      <c r="E72" s="18">
        <v>249.84661077690225</v>
      </c>
      <c r="F72" s="107">
        <f t="shared" si="3"/>
        <v>3.7623083902441348</v>
      </c>
      <c r="I72" s="6">
        <v>18</v>
      </c>
      <c r="J72" s="41" t="s">
        <v>55</v>
      </c>
      <c r="K72" s="7">
        <v>2018</v>
      </c>
      <c r="L72" s="8">
        <v>374784906962</v>
      </c>
      <c r="M72" s="15">
        <v>1500060000</v>
      </c>
      <c r="N72" s="9">
        <v>940</v>
      </c>
      <c r="O72" s="90">
        <f t="shared" si="4"/>
        <v>234855.81413028811</v>
      </c>
      <c r="Q72">
        <f t="shared" si="5"/>
        <v>249.84661077690225</v>
      </c>
    </row>
    <row r="73" spans="1:17" ht="15.75" thickBot="1" x14ac:dyDescent="0.3">
      <c r="A73" s="11"/>
      <c r="B73" s="12"/>
      <c r="C73" s="13">
        <v>2019</v>
      </c>
      <c r="D73" s="18">
        <v>940</v>
      </c>
      <c r="E73" s="17">
        <v>290.45103321667131</v>
      </c>
      <c r="F73" s="107">
        <f t="shared" si="3"/>
        <v>3.2363458638440328</v>
      </c>
      <c r="I73" s="11"/>
      <c r="J73" s="12"/>
      <c r="K73" s="13">
        <v>2019</v>
      </c>
      <c r="L73" s="14">
        <v>435693976887</v>
      </c>
      <c r="M73" s="15">
        <v>1500060000</v>
      </c>
      <c r="N73" s="9">
        <v>940</v>
      </c>
      <c r="O73" s="90">
        <f t="shared" si="4"/>
        <v>273023.97122367105</v>
      </c>
      <c r="Q73">
        <f t="shared" si="5"/>
        <v>290.45103321667131</v>
      </c>
    </row>
    <row r="74" spans="1:17" ht="15.75" thickBot="1" x14ac:dyDescent="0.3">
      <c r="A74" s="11"/>
      <c r="B74" s="12"/>
      <c r="C74" s="13">
        <v>2020</v>
      </c>
      <c r="D74" s="101">
        <v>1355</v>
      </c>
      <c r="E74" s="17">
        <v>293.93397607866666</v>
      </c>
      <c r="F74" s="107">
        <f t="shared" si="3"/>
        <v>4.609878783245378</v>
      </c>
      <c r="I74" s="11"/>
      <c r="J74" s="12"/>
      <c r="K74" s="13">
        <v>2020</v>
      </c>
      <c r="L74" s="14">
        <v>440900964118</v>
      </c>
      <c r="M74" s="15">
        <v>1500000000</v>
      </c>
      <c r="N74" s="30">
        <v>1355</v>
      </c>
      <c r="O74" s="90">
        <f t="shared" si="4"/>
        <v>398280.5375865933</v>
      </c>
      <c r="Q74">
        <f t="shared" si="5"/>
        <v>293.93397607866666</v>
      </c>
    </row>
    <row r="75" spans="1:17" ht="15.75" thickBot="1" x14ac:dyDescent="0.3">
      <c r="A75" s="23"/>
      <c r="B75" s="24"/>
      <c r="C75" s="25">
        <v>2021</v>
      </c>
      <c r="D75" s="101">
        <v>1185</v>
      </c>
      <c r="E75" s="51">
        <v>390.55035265800001</v>
      </c>
      <c r="F75" s="107">
        <f t="shared" si="3"/>
        <v>3.0341798232549273</v>
      </c>
      <c r="I75" s="23"/>
      <c r="J75" s="24"/>
      <c r="K75" s="25">
        <v>2021</v>
      </c>
      <c r="L75" s="14">
        <v>585825528987</v>
      </c>
      <c r="M75" s="15">
        <v>1500000000</v>
      </c>
      <c r="N75" s="30">
        <v>1185</v>
      </c>
      <c r="O75" s="90">
        <f t="shared" si="4"/>
        <v>462802.16789973003</v>
      </c>
      <c r="Q75">
        <f t="shared" si="5"/>
        <v>390.55035265800001</v>
      </c>
    </row>
    <row r="76" spans="1:17" ht="15.75" thickBot="1" x14ac:dyDescent="0.3">
      <c r="A76" s="6">
        <v>19</v>
      </c>
      <c r="B76" s="41" t="s">
        <v>57</v>
      </c>
      <c r="C76" s="7">
        <v>2018</v>
      </c>
      <c r="D76" s="18">
        <v>2800</v>
      </c>
      <c r="E76" s="18">
        <v>1530.8300119356993</v>
      </c>
      <c r="F76" s="107">
        <f t="shared" si="3"/>
        <v>1.8290731029367948</v>
      </c>
      <c r="I76" s="6">
        <v>19</v>
      </c>
      <c r="J76" s="41" t="s">
        <v>57</v>
      </c>
      <c r="K76" s="7">
        <v>2018</v>
      </c>
      <c r="L76" s="8">
        <v>2186900126396</v>
      </c>
      <c r="M76" s="15">
        <v>1428571500</v>
      </c>
      <c r="N76" s="9">
        <v>2800</v>
      </c>
      <c r="O76" s="90">
        <f t="shared" si="4"/>
        <v>4286324.0334199583</v>
      </c>
      <c r="Q76">
        <f t="shared" si="5"/>
        <v>1530.8300119356993</v>
      </c>
    </row>
    <row r="77" spans="1:17" ht="15.75" thickBot="1" x14ac:dyDescent="0.3">
      <c r="A77" s="11"/>
      <c r="B77" s="12"/>
      <c r="C77" s="13">
        <v>2019</v>
      </c>
      <c r="D77" s="101">
        <v>3430</v>
      </c>
      <c r="E77" s="17">
        <v>1892.0034310862284</v>
      </c>
      <c r="F77" s="107">
        <f t="shared" si="3"/>
        <v>1.8128931182914314</v>
      </c>
      <c r="I77" s="11"/>
      <c r="J77" s="12"/>
      <c r="K77" s="13">
        <v>2019</v>
      </c>
      <c r="L77" s="14">
        <v>2702862179552</v>
      </c>
      <c r="M77" s="15">
        <v>1428571500</v>
      </c>
      <c r="N77" s="30">
        <v>3430</v>
      </c>
      <c r="O77" s="90">
        <f t="shared" si="4"/>
        <v>6489571.7686257632</v>
      </c>
      <c r="Q77">
        <f t="shared" si="5"/>
        <v>1892.0034310862284</v>
      </c>
    </row>
    <row r="78" spans="1:17" ht="15.75" thickBot="1" x14ac:dyDescent="0.3">
      <c r="A78" s="11"/>
      <c r="B78" s="12"/>
      <c r="C78" s="13">
        <v>2020</v>
      </c>
      <c r="D78" s="101">
        <v>2720</v>
      </c>
      <c r="E78" s="17">
        <v>1804.0647921514603</v>
      </c>
      <c r="F78" s="107">
        <f t="shared" si="3"/>
        <v>1.5077063816295808</v>
      </c>
      <c r="I78" s="11"/>
      <c r="J78" s="12"/>
      <c r="K78" s="13">
        <v>2020</v>
      </c>
      <c r="L78" s="14">
        <v>2577235546221</v>
      </c>
      <c r="M78" s="15">
        <v>1428571500</v>
      </c>
      <c r="N78" s="30">
        <v>2720</v>
      </c>
      <c r="O78" s="90">
        <f t="shared" si="4"/>
        <v>4907056.2346519725</v>
      </c>
      <c r="Q78">
        <f t="shared" si="5"/>
        <v>1804.0647921514603</v>
      </c>
    </row>
    <row r="79" spans="1:17" ht="15.75" thickBot="1" x14ac:dyDescent="0.3">
      <c r="A79" s="23"/>
      <c r="B79" s="24"/>
      <c r="C79" s="25">
        <v>2021</v>
      </c>
      <c r="D79" s="101">
        <v>2030</v>
      </c>
      <c r="E79" s="51">
        <v>1864.541958940802</v>
      </c>
      <c r="F79" s="107">
        <f t="shared" si="3"/>
        <v>1.0887392425071465</v>
      </c>
      <c r="I79" s="23"/>
      <c r="J79" s="24"/>
      <c r="K79" s="25">
        <v>2021</v>
      </c>
      <c r="L79" s="14">
        <v>2663631503097</v>
      </c>
      <c r="M79" s="15">
        <v>1428571500</v>
      </c>
      <c r="N79" s="30">
        <v>2030</v>
      </c>
      <c r="O79" s="90">
        <f t="shared" si="4"/>
        <v>3785020.176649828</v>
      </c>
      <c r="Q79">
        <f t="shared" si="5"/>
        <v>1864.541958940802</v>
      </c>
    </row>
    <row r="80" spans="1:17" ht="15.75" thickBot="1" x14ac:dyDescent="0.3">
      <c r="A80" s="6">
        <v>20</v>
      </c>
      <c r="B80" s="41" t="s">
        <v>58</v>
      </c>
      <c r="C80" s="7">
        <v>2018</v>
      </c>
      <c r="D80" s="18">
        <v>1520</v>
      </c>
      <c r="E80" s="18">
        <v>326.28383901513422</v>
      </c>
      <c r="F80" s="107">
        <f t="shared" si="3"/>
        <v>4.6585206444426346</v>
      </c>
      <c r="I80" s="6">
        <v>20</v>
      </c>
      <c r="J80" s="41" t="s">
        <v>58</v>
      </c>
      <c r="K80" s="7">
        <v>2018</v>
      </c>
      <c r="L80" s="8">
        <v>15294594796354</v>
      </c>
      <c r="M80" s="15">
        <v>46875122110</v>
      </c>
      <c r="N80" s="9">
        <v>1520</v>
      </c>
      <c r="O80" s="90">
        <f t="shared" si="4"/>
        <v>495951.43530300399</v>
      </c>
      <c r="Q80">
        <f t="shared" si="5"/>
        <v>326.28383901513422</v>
      </c>
    </row>
    <row r="81" spans="1:17" ht="15.75" thickBot="1" x14ac:dyDescent="0.3">
      <c r="A81" s="11"/>
      <c r="B81" s="12"/>
      <c r="C81" s="13">
        <v>2019</v>
      </c>
      <c r="D81" s="101">
        <v>1620</v>
      </c>
      <c r="E81" s="17">
        <v>356.38483110142454</v>
      </c>
      <c r="F81" s="107">
        <f t="shared" si="3"/>
        <v>4.545648014797127</v>
      </c>
      <c r="I81" s="11"/>
      <c r="J81" s="12"/>
      <c r="K81" s="13">
        <v>2019</v>
      </c>
      <c r="L81" s="14">
        <v>16705582476031</v>
      </c>
      <c r="M81" s="15">
        <v>46875122110</v>
      </c>
      <c r="N81" s="30">
        <v>1620</v>
      </c>
      <c r="O81" s="90">
        <f t="shared" si="4"/>
        <v>577343.42638430779</v>
      </c>
      <c r="Q81">
        <f t="shared" si="5"/>
        <v>356.38483110142454</v>
      </c>
    </row>
    <row r="82" spans="1:17" ht="15.75" thickBot="1" x14ac:dyDescent="0.3">
      <c r="A82" s="11"/>
      <c r="B82" s="12"/>
      <c r="C82" s="13">
        <v>2020</v>
      </c>
      <c r="D82" s="101">
        <v>1480</v>
      </c>
      <c r="E82" s="17">
        <v>389.88873674168229</v>
      </c>
      <c r="F82" s="107">
        <f t="shared" si="3"/>
        <v>3.7959547443417487</v>
      </c>
      <c r="I82" s="11"/>
      <c r="J82" s="12"/>
      <c r="K82" s="13">
        <v>2020</v>
      </c>
      <c r="L82" s="14">
        <v>18276082144080</v>
      </c>
      <c r="M82" s="15">
        <v>46875122110</v>
      </c>
      <c r="N82" s="30">
        <v>1480</v>
      </c>
      <c r="O82" s="90">
        <f t="shared" si="4"/>
        <v>577035.3303776898</v>
      </c>
      <c r="Q82">
        <f t="shared" si="5"/>
        <v>389.88873674168229</v>
      </c>
    </row>
    <row r="83" spans="1:17" ht="15.75" thickBot="1" x14ac:dyDescent="0.3">
      <c r="A83" s="23"/>
      <c r="B83" s="24"/>
      <c r="C83" s="25">
        <v>2021</v>
      </c>
      <c r="D83" s="101">
        <v>1615</v>
      </c>
      <c r="E83" s="51">
        <v>453.67087776793846</v>
      </c>
      <c r="F83" s="107">
        <f t="shared" si="3"/>
        <v>3.5598493955481625</v>
      </c>
      <c r="I83" s="23"/>
      <c r="J83" s="24"/>
      <c r="K83" s="25">
        <v>2021</v>
      </c>
      <c r="L83" s="14">
        <v>21265877793123</v>
      </c>
      <c r="M83" s="15">
        <v>46875122110</v>
      </c>
      <c r="N83" s="30">
        <v>1615</v>
      </c>
      <c r="O83" s="90">
        <f t="shared" si="4"/>
        <v>732678.46759522066</v>
      </c>
      <c r="Q83">
        <f t="shared" si="5"/>
        <v>453.67087776793846</v>
      </c>
    </row>
    <row r="84" spans="1:17" ht="15.75" thickBot="1" x14ac:dyDescent="0.3">
      <c r="A84" s="6">
        <v>21</v>
      </c>
      <c r="B84" s="41" t="s">
        <v>62</v>
      </c>
      <c r="C84" s="7">
        <v>2018</v>
      </c>
      <c r="D84" s="18">
        <v>4300</v>
      </c>
      <c r="E84" s="18">
        <v>1.1568758950892857</v>
      </c>
      <c r="F84" s="107">
        <f t="shared" si="3"/>
        <v>3716.9069026787297</v>
      </c>
      <c r="I84" s="6">
        <v>21</v>
      </c>
      <c r="J84" s="41" t="s">
        <v>62</v>
      </c>
      <c r="K84" s="7">
        <v>2018</v>
      </c>
      <c r="L84" s="8">
        <v>518280401</v>
      </c>
      <c r="M84" s="9">
        <v>448000000</v>
      </c>
      <c r="N84" s="9">
        <v>4300</v>
      </c>
      <c r="O84" s="90">
        <f t="shared" si="4"/>
        <v>4974.5663488839282</v>
      </c>
      <c r="Q84">
        <f t="shared" si="5"/>
        <v>1.1568758950892857</v>
      </c>
    </row>
    <row r="85" spans="1:17" ht="15.75" thickBot="1" x14ac:dyDescent="0.3">
      <c r="A85" s="11"/>
      <c r="B85" s="12"/>
      <c r="C85" s="13">
        <v>2019</v>
      </c>
      <c r="D85" s="101">
        <v>2850</v>
      </c>
      <c r="E85" s="17">
        <v>1.3259188794642858</v>
      </c>
      <c r="F85" s="107">
        <f t="shared" si="3"/>
        <v>2149.452763770505</v>
      </c>
      <c r="I85" s="11"/>
      <c r="J85" s="12"/>
      <c r="K85" s="13">
        <v>2019</v>
      </c>
      <c r="L85" s="14">
        <v>594011658</v>
      </c>
      <c r="M85" s="9">
        <v>448000000</v>
      </c>
      <c r="N85" s="30">
        <v>2850</v>
      </c>
      <c r="O85" s="90">
        <f t="shared" si="4"/>
        <v>3778.8688064732146</v>
      </c>
      <c r="Q85">
        <f t="shared" si="5"/>
        <v>1.3259188794642858</v>
      </c>
    </row>
    <row r="86" spans="1:17" ht="15.75" thickBot="1" x14ac:dyDescent="0.3">
      <c r="A86" s="11"/>
      <c r="B86" s="12"/>
      <c r="C86" s="13">
        <v>2020</v>
      </c>
      <c r="D86" s="101">
        <v>3280</v>
      </c>
      <c r="E86" s="17">
        <v>1.3675960379464285</v>
      </c>
      <c r="F86" s="107">
        <f t="shared" si="3"/>
        <v>2398.3690424587821</v>
      </c>
      <c r="I86" s="11"/>
      <c r="J86" s="12"/>
      <c r="K86" s="13">
        <v>2020</v>
      </c>
      <c r="L86" s="14">
        <v>612683025</v>
      </c>
      <c r="M86" s="9">
        <v>448000000</v>
      </c>
      <c r="N86" s="30">
        <v>3280</v>
      </c>
      <c r="O86" s="90">
        <f t="shared" si="4"/>
        <v>4485.7150044642858</v>
      </c>
      <c r="Q86">
        <f t="shared" si="5"/>
        <v>1.3675960379464285</v>
      </c>
    </row>
    <row r="87" spans="1:17" ht="15.75" thickBot="1" x14ac:dyDescent="0.3">
      <c r="A87" s="23"/>
      <c r="B87" s="24"/>
      <c r="C87" s="25">
        <v>2021</v>
      </c>
      <c r="D87" s="101">
        <v>3690</v>
      </c>
      <c r="E87" s="51">
        <v>1.5268834553571429</v>
      </c>
      <c r="F87" s="107">
        <f t="shared" si="3"/>
        <v>2416.6873948718617</v>
      </c>
      <c r="I87" s="23"/>
      <c r="J87" s="24"/>
      <c r="K87" s="25">
        <v>2021</v>
      </c>
      <c r="L87" s="14">
        <v>684043788</v>
      </c>
      <c r="M87" s="9">
        <v>448000000</v>
      </c>
      <c r="N87" s="30">
        <v>3690</v>
      </c>
      <c r="O87" s="90">
        <f t="shared" si="4"/>
        <v>5634.1999502678573</v>
      </c>
      <c r="Q87">
        <f t="shared" si="5"/>
        <v>1.5268834553571429</v>
      </c>
    </row>
    <row r="88" spans="1:17" ht="15.75" thickBot="1" x14ac:dyDescent="0.3">
      <c r="A88" s="6">
        <v>22</v>
      </c>
      <c r="B88" s="41" t="s">
        <v>65</v>
      </c>
      <c r="C88" s="7">
        <v>2018</v>
      </c>
      <c r="D88" s="18">
        <v>16000</v>
      </c>
      <c r="E88" s="18">
        <v>554.12244897959181</v>
      </c>
      <c r="F88" s="107">
        <f t="shared" si="3"/>
        <v>28.874484384207427</v>
      </c>
      <c r="I88" s="6">
        <v>22</v>
      </c>
      <c r="J88" s="41" t="s">
        <v>65</v>
      </c>
      <c r="K88" s="7">
        <v>2018</v>
      </c>
      <c r="L88" s="8">
        <v>1167536000000</v>
      </c>
      <c r="M88" s="15">
        <v>2107000000</v>
      </c>
      <c r="N88" s="9">
        <v>16000</v>
      </c>
      <c r="O88" s="90">
        <f t="shared" si="4"/>
        <v>8865959.1836734693</v>
      </c>
      <c r="Q88">
        <f t="shared" si="5"/>
        <v>554.12244897959181</v>
      </c>
    </row>
    <row r="89" spans="1:17" ht="15.75" thickBot="1" x14ac:dyDescent="0.3">
      <c r="A89" s="11"/>
      <c r="B89" s="12"/>
      <c r="C89" s="13">
        <v>2019</v>
      </c>
      <c r="D89" s="101">
        <v>16133</v>
      </c>
      <c r="E89" s="17">
        <v>543.90460370194592</v>
      </c>
      <c r="F89" s="107">
        <f t="shared" si="3"/>
        <v>29.661451457102793</v>
      </c>
      <c r="I89" s="11"/>
      <c r="J89" s="12"/>
      <c r="K89" s="13">
        <v>2019</v>
      </c>
      <c r="L89" s="14">
        <v>1146007000000</v>
      </c>
      <c r="M89" s="15">
        <v>2107000000</v>
      </c>
      <c r="N89" s="30">
        <v>16133</v>
      </c>
      <c r="O89" s="90">
        <f t="shared" si="4"/>
        <v>8774812.9715234935</v>
      </c>
      <c r="Q89">
        <f t="shared" si="5"/>
        <v>543.90460370194592</v>
      </c>
    </row>
    <row r="90" spans="1:17" ht="15.75" thickBot="1" x14ac:dyDescent="0.3">
      <c r="A90" s="11"/>
      <c r="B90" s="12"/>
      <c r="C90" s="13">
        <v>2020</v>
      </c>
      <c r="D90" s="101">
        <v>9700</v>
      </c>
      <c r="E90" s="17">
        <v>680.30659705742767</v>
      </c>
      <c r="F90" s="107">
        <f t="shared" si="3"/>
        <v>14.258277138507861</v>
      </c>
      <c r="I90" s="11"/>
      <c r="J90" s="12"/>
      <c r="K90" s="13">
        <v>2020</v>
      </c>
      <c r="L90" s="14">
        <v>1433406000000</v>
      </c>
      <c r="M90" s="15">
        <v>2107000000</v>
      </c>
      <c r="N90" s="30">
        <v>9700</v>
      </c>
      <c r="O90" s="90">
        <f t="shared" si="4"/>
        <v>6598973.9914570488</v>
      </c>
      <c r="Q90">
        <f t="shared" si="5"/>
        <v>680.30659705742767</v>
      </c>
    </row>
    <row r="91" spans="1:17" ht="15.75" thickBot="1" x14ac:dyDescent="0.3">
      <c r="A91" s="23"/>
      <c r="B91" s="24"/>
      <c r="C91" s="25">
        <v>2021</v>
      </c>
      <c r="D91" s="101">
        <v>8183</v>
      </c>
      <c r="E91" s="51">
        <v>521.66919791172279</v>
      </c>
      <c r="F91" s="107">
        <f t="shared" si="3"/>
        <v>15.686185867896944</v>
      </c>
      <c r="I91" s="23"/>
      <c r="J91" s="24"/>
      <c r="K91" s="25">
        <v>2021</v>
      </c>
      <c r="L91" s="14">
        <v>1099157000000</v>
      </c>
      <c r="M91" s="15">
        <v>2107000000</v>
      </c>
      <c r="N91" s="30">
        <v>8183</v>
      </c>
      <c r="O91" s="90">
        <f t="shared" si="4"/>
        <v>4268819.0465116277</v>
      </c>
      <c r="Q91">
        <f t="shared" si="5"/>
        <v>521.66919791172279</v>
      </c>
    </row>
    <row r="92" spans="1:17" ht="15.75" thickBot="1" x14ac:dyDescent="0.3">
      <c r="A92" s="6">
        <v>23</v>
      </c>
      <c r="B92" s="41" t="s">
        <v>67</v>
      </c>
      <c r="C92" s="7">
        <v>2018</v>
      </c>
      <c r="D92" s="18">
        <v>2620</v>
      </c>
      <c r="E92" s="18">
        <v>382.06803556390622</v>
      </c>
      <c r="F92" s="107">
        <f t="shared" si="3"/>
        <v>6.8574174129302907</v>
      </c>
      <c r="I92" s="6">
        <v>23</v>
      </c>
      <c r="J92" s="41" t="s">
        <v>67</v>
      </c>
      <c r="K92" s="7">
        <v>2018</v>
      </c>
      <c r="L92" s="8">
        <v>8542544481694</v>
      </c>
      <c r="M92" s="9">
        <v>22358699725</v>
      </c>
      <c r="N92" s="9">
        <v>2620</v>
      </c>
      <c r="O92" s="90">
        <f t="shared" si="4"/>
        <v>1001018.2531774343</v>
      </c>
      <c r="Q92">
        <f t="shared" si="5"/>
        <v>382.06803556390622</v>
      </c>
    </row>
    <row r="93" spans="1:17" ht="15.75" thickBot="1" x14ac:dyDescent="0.3">
      <c r="A93" s="11"/>
      <c r="B93" s="12"/>
      <c r="C93" s="13">
        <v>2019</v>
      </c>
      <c r="D93" s="101">
        <v>2050</v>
      </c>
      <c r="E93" s="17">
        <v>442.77799322330674</v>
      </c>
      <c r="F93" s="107">
        <f t="shared" si="3"/>
        <v>4.6298597296503878</v>
      </c>
      <c r="I93" s="11"/>
      <c r="J93" s="12"/>
      <c r="K93" s="13">
        <v>2019</v>
      </c>
      <c r="L93" s="14">
        <v>9899940195318</v>
      </c>
      <c r="M93" s="9">
        <v>22358699725</v>
      </c>
      <c r="N93" s="30">
        <v>2050</v>
      </c>
      <c r="O93" s="90">
        <f t="shared" si="4"/>
        <v>907694.88610777876</v>
      </c>
      <c r="Q93">
        <f t="shared" si="5"/>
        <v>442.77799322330674</v>
      </c>
    </row>
    <row r="94" spans="1:17" ht="15.75" thickBot="1" x14ac:dyDescent="0.3">
      <c r="A94" s="11"/>
      <c r="B94" s="12"/>
      <c r="C94" s="13">
        <v>2020</v>
      </c>
      <c r="D94" s="101">
        <v>2710</v>
      </c>
      <c r="E94" s="17">
        <v>504.12001541194275</v>
      </c>
      <c r="F94" s="107">
        <f t="shared" si="3"/>
        <v>5.3757040330674384</v>
      </c>
      <c r="I94" s="11"/>
      <c r="J94" s="12"/>
      <c r="K94" s="13">
        <v>2020</v>
      </c>
      <c r="L94" s="14">
        <v>11271468049958</v>
      </c>
      <c r="M94" s="9">
        <v>22358699725</v>
      </c>
      <c r="N94" s="30">
        <v>2710</v>
      </c>
      <c r="O94" s="90">
        <f t="shared" si="4"/>
        <v>1366165.2417663648</v>
      </c>
      <c r="Q94">
        <f t="shared" si="5"/>
        <v>504.12001541194275</v>
      </c>
    </row>
    <row r="95" spans="1:17" ht="15.75" thickBot="1" x14ac:dyDescent="0.3">
      <c r="A95" s="23"/>
      <c r="B95" s="24"/>
      <c r="C95" s="25">
        <v>2021</v>
      </c>
      <c r="D95" s="101">
        <v>2040</v>
      </c>
      <c r="E95" s="51">
        <v>508.08103941004111</v>
      </c>
      <c r="F95" s="107">
        <f t="shared" si="3"/>
        <v>4.0151075158576051</v>
      </c>
      <c r="I95" s="23"/>
      <c r="J95" s="24"/>
      <c r="K95" s="25">
        <v>2021</v>
      </c>
      <c r="L95" s="14">
        <v>11360031396135</v>
      </c>
      <c r="M95" s="9">
        <v>22358699725</v>
      </c>
      <c r="N95" s="30">
        <v>2040</v>
      </c>
      <c r="O95" s="90">
        <f t="shared" si="4"/>
        <v>1036485.3203964839</v>
      </c>
      <c r="Q95">
        <f t="shared" si="5"/>
        <v>508.08103941004111</v>
      </c>
    </row>
    <row r="96" spans="1:17" ht="15.75" thickBot="1" x14ac:dyDescent="0.3">
      <c r="A96" s="6">
        <v>24</v>
      </c>
      <c r="B96" s="41" t="s">
        <v>73</v>
      </c>
      <c r="C96" s="7">
        <v>2018</v>
      </c>
      <c r="D96" s="18">
        <v>2810</v>
      </c>
      <c r="E96" s="18">
        <v>2248.4089833333333</v>
      </c>
      <c r="F96" s="107">
        <f t="shared" si="3"/>
        <v>1.2497726262568527</v>
      </c>
      <c r="I96" s="6">
        <v>24</v>
      </c>
      <c r="J96" s="41" t="s">
        <v>73</v>
      </c>
      <c r="K96" s="7">
        <v>2018</v>
      </c>
      <c r="L96" s="8">
        <v>1888663546000</v>
      </c>
      <c r="M96" s="15">
        <v>840000000</v>
      </c>
      <c r="N96" s="9">
        <v>2810</v>
      </c>
      <c r="O96" s="90">
        <f t="shared" si="4"/>
        <v>6318029.2431666665</v>
      </c>
      <c r="Q96">
        <f t="shared" si="5"/>
        <v>2248.4089833333333</v>
      </c>
    </row>
    <row r="97" spans="1:17" ht="15.75" thickBot="1" x14ac:dyDescent="0.3">
      <c r="A97" s="11"/>
      <c r="B97" s="12"/>
      <c r="C97" s="13">
        <v>2019</v>
      </c>
      <c r="D97" s="101">
        <v>1075</v>
      </c>
      <c r="E97" s="17">
        <v>978.10636785714291</v>
      </c>
      <c r="F97" s="107">
        <f t="shared" si="3"/>
        <v>1.0990624694072217</v>
      </c>
      <c r="I97" s="11"/>
      <c r="J97" s="12"/>
      <c r="K97" s="13">
        <v>2019</v>
      </c>
      <c r="L97" s="14">
        <v>821609349000</v>
      </c>
      <c r="M97" s="15">
        <v>840000000</v>
      </c>
      <c r="N97" s="30">
        <v>1075</v>
      </c>
      <c r="O97" s="90">
        <f t="shared" si="4"/>
        <v>1051464.3454464285</v>
      </c>
      <c r="Q97">
        <f t="shared" si="5"/>
        <v>978.10636785714291</v>
      </c>
    </row>
    <row r="98" spans="1:17" ht="15.75" thickBot="1" x14ac:dyDescent="0.3">
      <c r="A98" s="11"/>
      <c r="B98" s="12"/>
      <c r="C98" s="13">
        <v>2020</v>
      </c>
      <c r="D98" s="101">
        <v>1695</v>
      </c>
      <c r="E98" s="17">
        <v>882.03458809523806</v>
      </c>
      <c r="F98" s="107">
        <f t="shared" si="3"/>
        <v>1.921693347264724</v>
      </c>
      <c r="I98" s="11"/>
      <c r="J98" s="12"/>
      <c r="K98" s="13">
        <v>2020</v>
      </c>
      <c r="L98" s="14">
        <v>740909054000</v>
      </c>
      <c r="M98" s="15">
        <v>840000000</v>
      </c>
      <c r="N98" s="30">
        <v>1695</v>
      </c>
      <c r="O98" s="90">
        <f t="shared" si="4"/>
        <v>1495048.6268214285</v>
      </c>
      <c r="Q98">
        <f t="shared" si="5"/>
        <v>882.03458809523806</v>
      </c>
    </row>
    <row r="99" spans="1:17" ht="15.75" thickBot="1" x14ac:dyDescent="0.3">
      <c r="A99" s="23"/>
      <c r="B99" s="24"/>
      <c r="C99" s="25">
        <v>2021</v>
      </c>
      <c r="D99" s="101">
        <v>1105</v>
      </c>
      <c r="E99" s="51">
        <v>882.1157892857143</v>
      </c>
      <c r="F99" s="107">
        <f t="shared" si="3"/>
        <v>1.2526700161378637</v>
      </c>
      <c r="I99" s="23"/>
      <c r="J99" s="24"/>
      <c r="K99" s="25">
        <v>2021</v>
      </c>
      <c r="L99" s="14">
        <v>740977263000</v>
      </c>
      <c r="M99" s="16">
        <v>840000000</v>
      </c>
      <c r="N99" s="30">
        <v>1105</v>
      </c>
      <c r="O99" s="90">
        <f t="shared" si="4"/>
        <v>974737.94716071431</v>
      </c>
      <c r="Q99">
        <f t="shared" si="5"/>
        <v>882.1157892857143</v>
      </c>
    </row>
    <row r="100" spans="1:17" ht="15.75" thickBot="1" x14ac:dyDescent="0.3">
      <c r="A100" s="6">
        <v>25</v>
      </c>
      <c r="B100" s="41" t="s">
        <v>77</v>
      </c>
      <c r="C100" s="7">
        <v>2018</v>
      </c>
      <c r="D100" s="105">
        <v>189</v>
      </c>
      <c r="E100" s="18">
        <v>222.26127083800554</v>
      </c>
      <c r="F100" s="107">
        <f t="shared" si="3"/>
        <v>0.85035057744159159</v>
      </c>
      <c r="I100" s="6">
        <v>25</v>
      </c>
      <c r="J100" s="41" t="s">
        <v>77</v>
      </c>
      <c r="K100" s="7">
        <v>2018</v>
      </c>
      <c r="L100" s="8">
        <v>118927560800</v>
      </c>
      <c r="M100" s="19">
        <v>535080000</v>
      </c>
      <c r="N100" s="20">
        <v>189</v>
      </c>
      <c r="O100" s="90">
        <f t="shared" si="4"/>
        <v>42007.380188383046</v>
      </c>
      <c r="Q100">
        <f t="shared" si="5"/>
        <v>222.26127083800554</v>
      </c>
    </row>
    <row r="101" spans="1:17" ht="15.75" thickBot="1" x14ac:dyDescent="0.3">
      <c r="A101" s="11"/>
      <c r="B101" s="12"/>
      <c r="C101" s="13">
        <v>2019</v>
      </c>
      <c r="D101" s="104">
        <v>198</v>
      </c>
      <c r="E101" s="17">
        <v>233.09784249644912</v>
      </c>
      <c r="F101" s="107">
        <f t="shared" si="3"/>
        <v>0.84942871147774013</v>
      </c>
      <c r="I101" s="11"/>
      <c r="J101" s="12"/>
      <c r="K101" s="13">
        <v>2019</v>
      </c>
      <c r="L101" s="14">
        <v>124725993563</v>
      </c>
      <c r="M101" s="21">
        <v>535080000</v>
      </c>
      <c r="N101" s="68">
        <v>198</v>
      </c>
      <c r="O101" s="90">
        <f t="shared" si="4"/>
        <v>46153.372814296927</v>
      </c>
      <c r="Q101">
        <f t="shared" si="5"/>
        <v>233.09784249644912</v>
      </c>
    </row>
    <row r="102" spans="1:17" ht="15.75" thickBot="1" x14ac:dyDescent="0.3">
      <c r="A102" s="11"/>
      <c r="B102" s="12"/>
      <c r="C102" s="13">
        <v>2020</v>
      </c>
      <c r="D102" s="104">
        <v>975</v>
      </c>
      <c r="E102" s="17">
        <v>294.59473378747106</v>
      </c>
      <c r="F102" s="107">
        <f t="shared" si="3"/>
        <v>3.3096314637565531</v>
      </c>
      <c r="I102" s="11"/>
      <c r="J102" s="12"/>
      <c r="K102" s="13">
        <v>2020</v>
      </c>
      <c r="L102" s="14">
        <v>157631750155</v>
      </c>
      <c r="M102" s="21">
        <v>535080000</v>
      </c>
      <c r="N102" s="68">
        <v>975</v>
      </c>
      <c r="O102" s="90">
        <f t="shared" si="4"/>
        <v>287229.86544278427</v>
      </c>
      <c r="Q102">
        <f t="shared" si="5"/>
        <v>294.59473378747106</v>
      </c>
    </row>
    <row r="103" spans="1:17" ht="15.75" thickBot="1" x14ac:dyDescent="0.3">
      <c r="A103" s="23"/>
      <c r="B103" s="24"/>
      <c r="C103" s="25">
        <v>2021</v>
      </c>
      <c r="D103" s="104">
        <v>1015</v>
      </c>
      <c r="E103" s="51">
        <v>312.29081157210135</v>
      </c>
      <c r="F103" s="107">
        <f t="shared" si="3"/>
        <v>3.2501756772490182</v>
      </c>
      <c r="I103" s="23"/>
      <c r="J103" s="24"/>
      <c r="K103" s="25">
        <v>2021</v>
      </c>
      <c r="L103" s="14">
        <v>167100567456</v>
      </c>
      <c r="M103" s="80">
        <v>535080000</v>
      </c>
      <c r="N103" s="68">
        <v>1015</v>
      </c>
      <c r="O103" s="90">
        <f t="shared" si="4"/>
        <v>316975.17374568287</v>
      </c>
      <c r="Q103">
        <f t="shared" si="5"/>
        <v>312.29081157210135</v>
      </c>
    </row>
    <row r="104" spans="1:17" ht="15.75" thickBot="1" x14ac:dyDescent="0.3">
      <c r="A104" s="6">
        <v>26</v>
      </c>
      <c r="B104" s="41" t="s">
        <v>81</v>
      </c>
      <c r="C104" s="7">
        <v>2018</v>
      </c>
      <c r="D104" s="105">
        <v>940</v>
      </c>
      <c r="E104" s="18">
        <v>96.753799999999998</v>
      </c>
      <c r="F104" s="107">
        <f t="shared" si="3"/>
        <v>9.7153806878902955</v>
      </c>
      <c r="I104" s="6">
        <v>26</v>
      </c>
      <c r="J104" s="41" t="s">
        <v>81</v>
      </c>
      <c r="K104" s="7">
        <v>2018</v>
      </c>
      <c r="L104" s="8">
        <v>2902614000000</v>
      </c>
      <c r="M104" s="19">
        <v>30000000000</v>
      </c>
      <c r="N104" s="20">
        <v>940</v>
      </c>
      <c r="O104" s="90">
        <f t="shared" si="4"/>
        <v>90948.572</v>
      </c>
      <c r="Q104">
        <f t="shared" si="5"/>
        <v>96.753799999999998</v>
      </c>
    </row>
    <row r="105" spans="1:17" ht="15.75" thickBot="1" x14ac:dyDescent="0.3">
      <c r="A105" s="11"/>
      <c r="B105" s="12"/>
      <c r="C105" s="13">
        <v>2019</v>
      </c>
      <c r="D105" s="104">
        <v>1275</v>
      </c>
      <c r="E105" s="17">
        <v>102.15689999999999</v>
      </c>
      <c r="F105" s="107">
        <f t="shared" si="3"/>
        <v>12.480801590494622</v>
      </c>
      <c r="I105" s="11"/>
      <c r="J105" s="12"/>
      <c r="K105" s="13">
        <v>2019</v>
      </c>
      <c r="L105" s="14">
        <v>3064707000000</v>
      </c>
      <c r="M105" s="21">
        <v>30000000000</v>
      </c>
      <c r="N105" s="68">
        <v>1275</v>
      </c>
      <c r="O105" s="90">
        <f t="shared" si="4"/>
        <v>130250.04749999999</v>
      </c>
      <c r="Q105">
        <f t="shared" si="5"/>
        <v>102.15689999999999</v>
      </c>
    </row>
    <row r="106" spans="1:17" ht="15.75" thickBot="1" x14ac:dyDescent="0.3">
      <c r="A106" s="11"/>
      <c r="B106" s="12"/>
      <c r="C106" s="13">
        <v>2020</v>
      </c>
      <c r="D106" s="104">
        <v>805</v>
      </c>
      <c r="E106" s="17">
        <v>107.39133333333334</v>
      </c>
      <c r="F106" s="107">
        <f t="shared" si="3"/>
        <v>7.4959493938058319</v>
      </c>
      <c r="I106" s="11"/>
      <c r="J106" s="12"/>
      <c r="K106" s="13">
        <v>2020</v>
      </c>
      <c r="L106" s="14">
        <v>3221740000000</v>
      </c>
      <c r="M106" s="21">
        <v>30000000000</v>
      </c>
      <c r="N106" s="68">
        <v>805</v>
      </c>
      <c r="O106" s="90">
        <f t="shared" si="4"/>
        <v>86450.023333333331</v>
      </c>
      <c r="Q106">
        <f t="shared" si="5"/>
        <v>107.39133333333334</v>
      </c>
    </row>
    <row r="107" spans="1:17" ht="15.75" thickBot="1" x14ac:dyDescent="0.3">
      <c r="A107" s="23"/>
      <c r="B107" s="24"/>
      <c r="C107" s="25">
        <v>2021</v>
      </c>
      <c r="D107">
        <v>865</v>
      </c>
      <c r="E107" s="51">
        <v>115.70616666666666</v>
      </c>
      <c r="F107" s="107">
        <f t="shared" si="3"/>
        <v>7.4758331808877951</v>
      </c>
      <c r="I107" s="23"/>
      <c r="J107" s="24"/>
      <c r="K107" s="25">
        <v>2021</v>
      </c>
      <c r="L107" s="14">
        <v>3471185000000</v>
      </c>
      <c r="M107" s="28">
        <v>30000000000</v>
      </c>
      <c r="N107" s="69">
        <v>865</v>
      </c>
      <c r="O107" s="90">
        <f t="shared" si="4"/>
        <v>100085.83416666667</v>
      </c>
      <c r="Q107">
        <f t="shared" si="5"/>
        <v>115.70616666666666</v>
      </c>
    </row>
    <row r="108" spans="1:17" ht="15.75" thickBot="1" x14ac:dyDescent="0.3">
      <c r="A108" s="6">
        <v>27</v>
      </c>
      <c r="B108" s="41" t="s">
        <v>82</v>
      </c>
      <c r="C108" s="7">
        <v>2018</v>
      </c>
      <c r="D108" s="18">
        <v>695</v>
      </c>
      <c r="E108" s="18">
        <v>602.88216286157706</v>
      </c>
      <c r="F108" s="107">
        <f t="shared" si="3"/>
        <v>1.1527957581315496</v>
      </c>
      <c r="I108" s="6">
        <v>27</v>
      </c>
      <c r="J108" s="41" t="s">
        <v>82</v>
      </c>
      <c r="K108" s="7">
        <v>2018</v>
      </c>
      <c r="L108" s="8">
        <v>1040576552571</v>
      </c>
      <c r="M108" s="30">
        <v>1726003217</v>
      </c>
      <c r="N108" s="9">
        <v>695</v>
      </c>
      <c r="O108" s="90">
        <f t="shared" si="4"/>
        <v>419003.10318879603</v>
      </c>
      <c r="Q108">
        <f t="shared" si="5"/>
        <v>602.88216286157706</v>
      </c>
    </row>
    <row r="109" spans="1:17" ht="15.75" thickBot="1" x14ac:dyDescent="0.3">
      <c r="A109" s="11"/>
      <c r="B109" s="12"/>
      <c r="C109" s="13">
        <v>2019</v>
      </c>
      <c r="D109" s="101">
        <v>410</v>
      </c>
      <c r="E109" s="17">
        <v>600.12656453814714</v>
      </c>
      <c r="F109" s="107">
        <f t="shared" si="3"/>
        <v>0.68318922078634015</v>
      </c>
      <c r="I109" s="11"/>
      <c r="J109" s="12"/>
      <c r="K109" s="13">
        <v>2019</v>
      </c>
      <c r="L109" s="14">
        <v>1035820381000</v>
      </c>
      <c r="M109" s="30">
        <v>1726003217</v>
      </c>
      <c r="N109" s="30">
        <v>410</v>
      </c>
      <c r="O109" s="90">
        <f t="shared" si="4"/>
        <v>246051.89146064033</v>
      </c>
      <c r="Q109">
        <f t="shared" si="5"/>
        <v>600.12656453814714</v>
      </c>
    </row>
    <row r="110" spans="1:17" ht="15.75" thickBot="1" x14ac:dyDescent="0.3">
      <c r="A110" s="11"/>
      <c r="B110" s="12"/>
      <c r="C110" s="13">
        <v>2020</v>
      </c>
      <c r="D110" s="101">
        <v>324</v>
      </c>
      <c r="E110" s="17">
        <v>557.34638838451247</v>
      </c>
      <c r="F110" s="107">
        <f t="shared" si="3"/>
        <v>0.58132609585777539</v>
      </c>
      <c r="I110" s="11"/>
      <c r="J110" s="12"/>
      <c r="K110" s="13">
        <v>2020</v>
      </c>
      <c r="L110" s="14">
        <v>961981659335</v>
      </c>
      <c r="M110" s="30">
        <v>1726003217</v>
      </c>
      <c r="N110" s="30">
        <v>324</v>
      </c>
      <c r="O110" s="90">
        <f t="shared" si="4"/>
        <v>180580.22983658203</v>
      </c>
      <c r="Q110">
        <f t="shared" si="5"/>
        <v>557.34638838451247</v>
      </c>
    </row>
    <row r="111" spans="1:17" ht="15.75" thickBot="1" x14ac:dyDescent="0.3">
      <c r="A111" s="23"/>
      <c r="B111" s="24"/>
      <c r="C111" s="25">
        <v>2021</v>
      </c>
      <c r="D111" s="101">
        <v>324</v>
      </c>
      <c r="E111" s="51">
        <v>575.01949198858301</v>
      </c>
      <c r="F111" s="107">
        <f t="shared" si="3"/>
        <v>0.56345916010518993</v>
      </c>
      <c r="I111" s="23"/>
      <c r="J111" s="24"/>
      <c r="K111" s="25">
        <v>2021</v>
      </c>
      <c r="L111" s="26">
        <v>992485493010</v>
      </c>
      <c r="M111" s="30">
        <v>1726003217</v>
      </c>
      <c r="N111" s="30">
        <v>324</v>
      </c>
      <c r="O111" s="90">
        <f t="shared" si="4"/>
        <v>186306.3154043009</v>
      </c>
      <c r="Q111">
        <f t="shared" si="5"/>
        <v>575.01949198858301</v>
      </c>
    </row>
    <row r="112" spans="1:17" ht="15.75" thickBot="1" x14ac:dyDescent="0.3">
      <c r="A112" s="6">
        <v>28</v>
      </c>
      <c r="B112" s="41" t="s">
        <v>83</v>
      </c>
      <c r="C112" s="7">
        <v>2018</v>
      </c>
      <c r="D112" s="18">
        <v>1500</v>
      </c>
      <c r="E112" s="18">
        <v>8.9744975396825399</v>
      </c>
      <c r="F112" s="107">
        <f t="shared" si="3"/>
        <v>167.1402764742482</v>
      </c>
      <c r="I112" s="6">
        <v>28</v>
      </c>
      <c r="J112" s="41" t="s">
        <v>83</v>
      </c>
      <c r="K112" s="7">
        <v>2018</v>
      </c>
      <c r="L112" s="8">
        <v>339236007000</v>
      </c>
      <c r="M112" s="9">
        <v>37800000000</v>
      </c>
      <c r="N112" s="9">
        <v>1500</v>
      </c>
      <c r="O112" s="90">
        <f t="shared" si="4"/>
        <v>13461.746309523809</v>
      </c>
      <c r="Q112">
        <f t="shared" si="5"/>
        <v>8.9744975396825399</v>
      </c>
    </row>
    <row r="113" spans="1:17" ht="15.75" thickBot="1" x14ac:dyDescent="0.3">
      <c r="A113" s="11"/>
      <c r="B113" s="12"/>
      <c r="C113" s="13">
        <v>2019</v>
      </c>
      <c r="D113" s="101">
        <v>1610</v>
      </c>
      <c r="E113" s="17">
        <v>10.063014496455027</v>
      </c>
      <c r="F113" s="107">
        <f t="shared" si="3"/>
        <v>159.99181960506633</v>
      </c>
      <c r="I113" s="11"/>
      <c r="J113" s="12"/>
      <c r="K113" s="13">
        <v>2019</v>
      </c>
      <c r="L113" s="14">
        <v>380381947966</v>
      </c>
      <c r="M113" s="9">
        <v>37800000000</v>
      </c>
      <c r="N113" s="30">
        <v>1610</v>
      </c>
      <c r="O113" s="90">
        <f t="shared" si="4"/>
        <v>16201.453339292593</v>
      </c>
      <c r="Q113">
        <f t="shared" si="5"/>
        <v>10.063014496455027</v>
      </c>
    </row>
    <row r="114" spans="1:17" ht="15.75" thickBot="1" x14ac:dyDescent="0.3">
      <c r="A114" s="11"/>
      <c r="B114" s="12"/>
      <c r="C114" s="13">
        <v>2020</v>
      </c>
      <c r="D114" s="101">
        <v>1565</v>
      </c>
      <c r="E114" s="17">
        <v>10.76599393457672</v>
      </c>
      <c r="F114" s="107">
        <f t="shared" si="3"/>
        <v>145.36511997965658</v>
      </c>
      <c r="I114" s="11"/>
      <c r="J114" s="12"/>
      <c r="K114" s="13">
        <v>2020</v>
      </c>
      <c r="L114" s="14">
        <v>406954570727</v>
      </c>
      <c r="M114" s="9">
        <v>37800000000</v>
      </c>
      <c r="N114" s="30">
        <v>1565</v>
      </c>
      <c r="O114" s="90">
        <f t="shared" si="4"/>
        <v>16848.780507612566</v>
      </c>
      <c r="Q114">
        <f t="shared" si="5"/>
        <v>10.76599393457672</v>
      </c>
    </row>
    <row r="115" spans="1:17" ht="15.75" thickBot="1" x14ac:dyDescent="0.3">
      <c r="A115" s="23"/>
      <c r="B115" s="24"/>
      <c r="C115" s="25">
        <v>2021</v>
      </c>
      <c r="D115" s="101">
        <v>2420</v>
      </c>
      <c r="E115" s="51">
        <v>14.334318233544973</v>
      </c>
      <c r="F115" s="107">
        <f t="shared" si="3"/>
        <v>168.82560862481409</v>
      </c>
      <c r="I115" s="23"/>
      <c r="J115" s="24"/>
      <c r="K115" s="25">
        <v>2021</v>
      </c>
      <c r="L115" s="14">
        <v>541837229228</v>
      </c>
      <c r="M115" s="9">
        <v>37800000000</v>
      </c>
      <c r="N115" s="30">
        <v>2420</v>
      </c>
      <c r="O115" s="90">
        <f t="shared" si="4"/>
        <v>34689.050125178837</v>
      </c>
      <c r="Q115">
        <f t="shared" si="5"/>
        <v>14.334318233544973</v>
      </c>
    </row>
    <row r="116" spans="1:17" ht="15.75" thickBot="1" x14ac:dyDescent="0.3">
      <c r="A116" s="6">
        <v>29</v>
      </c>
      <c r="B116" s="41" t="s">
        <v>86</v>
      </c>
      <c r="C116" s="7">
        <v>2018</v>
      </c>
      <c r="D116" s="18">
        <v>3750</v>
      </c>
      <c r="E116" s="18">
        <v>1256.7846923297709</v>
      </c>
      <c r="F116" s="107">
        <f t="shared" si="3"/>
        <v>2.9838046428210538</v>
      </c>
      <c r="I116" s="6">
        <v>29</v>
      </c>
      <c r="J116" s="41" t="s">
        <v>86</v>
      </c>
      <c r="K116" s="7">
        <v>2018</v>
      </c>
      <c r="L116" s="8">
        <v>1646387946952</v>
      </c>
      <c r="M116" s="9">
        <v>1310000000</v>
      </c>
      <c r="N116" s="9">
        <v>3750</v>
      </c>
      <c r="O116" s="90">
        <f t="shared" si="4"/>
        <v>4712942.5962366406</v>
      </c>
      <c r="Q116">
        <f t="shared" si="5"/>
        <v>1256.7846923297709</v>
      </c>
    </row>
    <row r="117" spans="1:17" ht="15.75" thickBot="1" x14ac:dyDescent="0.3">
      <c r="A117" s="11"/>
      <c r="B117" s="12"/>
      <c r="C117" s="13">
        <v>2019</v>
      </c>
      <c r="D117" s="101">
        <v>4500</v>
      </c>
      <c r="E117" s="17">
        <v>1639.700006091603</v>
      </c>
      <c r="F117" s="107">
        <f t="shared" si="3"/>
        <v>2.7444044540356027</v>
      </c>
      <c r="I117" s="11"/>
      <c r="J117" s="12"/>
      <c r="K117" s="13">
        <v>2019</v>
      </c>
      <c r="L117" s="14">
        <v>2148007007980</v>
      </c>
      <c r="M117" s="9">
        <v>1310000000</v>
      </c>
      <c r="N117" s="30">
        <v>4500</v>
      </c>
      <c r="O117" s="90">
        <f t="shared" si="4"/>
        <v>7378650.0274122134</v>
      </c>
      <c r="Q117">
        <f t="shared" si="5"/>
        <v>1639.700006091603</v>
      </c>
    </row>
    <row r="118" spans="1:17" ht="15.75" thickBot="1" x14ac:dyDescent="0.3">
      <c r="A118" s="11"/>
      <c r="B118" s="12"/>
      <c r="C118" s="13">
        <v>2020</v>
      </c>
      <c r="D118" s="101">
        <v>9500</v>
      </c>
      <c r="E118" s="17">
        <v>2040.6856482015266</v>
      </c>
      <c r="F118" s="107">
        <f t="shared" si="3"/>
        <v>4.6552980898221286</v>
      </c>
      <c r="I118" s="11"/>
      <c r="J118" s="12"/>
      <c r="K118" s="13">
        <v>2020</v>
      </c>
      <c r="L118" s="14">
        <v>2673298199144</v>
      </c>
      <c r="M118" s="9">
        <v>1310000000</v>
      </c>
      <c r="N118" s="30">
        <v>9500</v>
      </c>
      <c r="O118" s="90">
        <f t="shared" si="4"/>
        <v>19386513.657914504</v>
      </c>
      <c r="Q118">
        <f t="shared" si="5"/>
        <v>2040.6856482015266</v>
      </c>
    </row>
    <row r="119" spans="1:17" ht="15.75" thickBot="1" x14ac:dyDescent="0.3">
      <c r="A119" s="23"/>
      <c r="B119" s="24"/>
      <c r="C119" s="25">
        <v>2021</v>
      </c>
      <c r="D119" s="101">
        <v>11700</v>
      </c>
      <c r="E119" s="51">
        <v>2519.7317729229007</v>
      </c>
      <c r="F119" s="107">
        <f t="shared" si="3"/>
        <v>4.6433513780032012</v>
      </c>
      <c r="I119" s="23"/>
      <c r="J119" s="24"/>
      <c r="K119" s="25">
        <v>2021</v>
      </c>
      <c r="L119" s="14">
        <v>3300848622529</v>
      </c>
      <c r="M119" s="9">
        <v>1310000000</v>
      </c>
      <c r="N119" s="30">
        <v>11700</v>
      </c>
      <c r="O119" s="90">
        <f t="shared" si="4"/>
        <v>29480861.74319794</v>
      </c>
      <c r="Q119">
        <f t="shared" si="5"/>
        <v>2519.7317729229007</v>
      </c>
    </row>
    <row r="120" spans="1:17" ht="15.75" thickBot="1" x14ac:dyDescent="0.3">
      <c r="A120" s="6">
        <v>30</v>
      </c>
      <c r="B120" s="41" t="s">
        <v>91</v>
      </c>
      <c r="C120" s="7">
        <v>2018</v>
      </c>
      <c r="D120" s="18">
        <v>1390</v>
      </c>
      <c r="E120" s="18">
        <v>1207.299571220889</v>
      </c>
      <c r="F120" s="107">
        <f t="shared" si="3"/>
        <v>1.1513298216401702</v>
      </c>
      <c r="I120" s="6">
        <v>30</v>
      </c>
      <c r="J120" s="41" t="s">
        <v>91</v>
      </c>
      <c r="K120" s="7">
        <v>2018</v>
      </c>
      <c r="L120" s="8">
        <v>5432848070494</v>
      </c>
      <c r="M120" s="9">
        <v>4500000000</v>
      </c>
      <c r="N120" s="9">
        <v>1390</v>
      </c>
      <c r="O120" s="90">
        <f t="shared" si="4"/>
        <v>1678146.4039970357</v>
      </c>
      <c r="Q120">
        <f t="shared" si="5"/>
        <v>1207.299571220889</v>
      </c>
    </row>
    <row r="121" spans="1:17" ht="15.75" thickBot="1" x14ac:dyDescent="0.3">
      <c r="A121" s="11"/>
      <c r="B121" s="12"/>
      <c r="C121" s="13">
        <v>2019</v>
      </c>
      <c r="D121" s="101">
        <v>1395</v>
      </c>
      <c r="E121" s="17">
        <v>1286.8968821984445</v>
      </c>
      <c r="F121" s="107">
        <f t="shared" si="3"/>
        <v>1.0840029370627426</v>
      </c>
      <c r="I121" s="11"/>
      <c r="J121" s="12"/>
      <c r="K121" s="13">
        <v>2019</v>
      </c>
      <c r="L121" s="14">
        <v>5791035969893</v>
      </c>
      <c r="M121" s="9">
        <v>4500000000</v>
      </c>
      <c r="N121" s="30">
        <v>1395</v>
      </c>
      <c r="O121" s="90">
        <f t="shared" si="4"/>
        <v>1795221.1506668301</v>
      </c>
      <c r="Q121">
        <f t="shared" si="5"/>
        <v>1286.8968821984445</v>
      </c>
    </row>
    <row r="122" spans="1:17" ht="15.75" thickBot="1" x14ac:dyDescent="0.3">
      <c r="A122" s="11"/>
      <c r="B122" s="12"/>
      <c r="C122" s="13">
        <v>2020</v>
      </c>
      <c r="D122" s="101">
        <v>1400</v>
      </c>
      <c r="E122" s="17">
        <v>1417.1634906122222</v>
      </c>
      <c r="F122" s="107">
        <f t="shared" si="3"/>
        <v>0.98788884223597417</v>
      </c>
      <c r="I122" s="11"/>
      <c r="J122" s="12"/>
      <c r="K122" s="13">
        <v>2020</v>
      </c>
      <c r="L122" s="14">
        <v>6377235707755</v>
      </c>
      <c r="M122" s="9">
        <v>4500000000</v>
      </c>
      <c r="N122" s="30">
        <v>1400</v>
      </c>
      <c r="O122" s="90">
        <f t="shared" si="4"/>
        <v>1984028.886857111</v>
      </c>
      <c r="Q122">
        <f t="shared" si="5"/>
        <v>1417.1634906122222</v>
      </c>
    </row>
    <row r="123" spans="1:17" ht="15.75" thickBot="1" x14ac:dyDescent="0.3">
      <c r="A123" s="23"/>
      <c r="B123" s="24"/>
      <c r="C123" s="25">
        <v>2021</v>
      </c>
      <c r="D123" s="101">
        <v>1500</v>
      </c>
      <c r="E123" s="51">
        <v>1524.5035193553385</v>
      </c>
      <c r="F123" s="107">
        <f t="shared" si="3"/>
        <v>0.9839268856750818</v>
      </c>
      <c r="I123" s="23"/>
      <c r="J123" s="24"/>
      <c r="K123" s="25">
        <v>2021</v>
      </c>
      <c r="L123" s="14">
        <v>6875303997165</v>
      </c>
      <c r="M123" s="15">
        <v>4509864300</v>
      </c>
      <c r="N123" s="30">
        <v>1500</v>
      </c>
      <c r="O123" s="90">
        <f t="shared" si="4"/>
        <v>2286755.279033008</v>
      </c>
      <c r="Q123">
        <f t="shared" si="5"/>
        <v>1524.5035193553385</v>
      </c>
    </row>
    <row r="124" spans="1:17" ht="15.75" thickBot="1" x14ac:dyDescent="0.3">
      <c r="A124" s="6">
        <v>31</v>
      </c>
      <c r="B124" s="41" t="s">
        <v>92</v>
      </c>
      <c r="C124" s="7">
        <v>2018</v>
      </c>
      <c r="D124" s="18">
        <v>1350</v>
      </c>
      <c r="E124" s="18">
        <v>413.28986262897359</v>
      </c>
      <c r="F124" s="107">
        <f t="shared" si="3"/>
        <v>3.2664725706372999</v>
      </c>
      <c r="I124" s="6">
        <v>31</v>
      </c>
      <c r="J124" s="41" t="s">
        <v>92</v>
      </c>
      <c r="K124" s="7">
        <v>2018</v>
      </c>
      <c r="L124" s="8">
        <v>4774956000000</v>
      </c>
      <c r="M124" s="9">
        <v>11553528000</v>
      </c>
      <c r="N124" s="9">
        <v>1350</v>
      </c>
      <c r="O124" s="90">
        <f t="shared" si="4"/>
        <v>557941.31454911432</v>
      </c>
      <c r="Q124">
        <f t="shared" si="5"/>
        <v>413.28986262897359</v>
      </c>
    </row>
    <row r="125" spans="1:17" ht="15.75" thickBot="1" x14ac:dyDescent="0.3">
      <c r="A125" s="11"/>
      <c r="B125" s="12"/>
      <c r="C125" s="13">
        <v>2019</v>
      </c>
      <c r="D125" s="101">
        <v>1680</v>
      </c>
      <c r="E125" s="17">
        <v>489.47291251641923</v>
      </c>
      <c r="F125" s="107">
        <f t="shared" si="3"/>
        <v>3.4322634757518782</v>
      </c>
      <c r="I125" s="11"/>
      <c r="J125" s="12"/>
      <c r="K125" s="13">
        <v>2019</v>
      </c>
      <c r="L125" s="14">
        <v>5655139000000</v>
      </c>
      <c r="M125" s="9">
        <v>11553528000</v>
      </c>
      <c r="N125" s="30">
        <v>1680</v>
      </c>
      <c r="O125" s="90">
        <f t="shared" si="4"/>
        <v>822314.49302758428</v>
      </c>
      <c r="Q125">
        <f t="shared" si="5"/>
        <v>489.47291251641923</v>
      </c>
    </row>
    <row r="126" spans="1:17" ht="15.75" thickBot="1" x14ac:dyDescent="0.3">
      <c r="A126" s="11"/>
      <c r="B126" s="12"/>
      <c r="C126" s="13">
        <v>2020</v>
      </c>
      <c r="D126" s="101">
        <v>1600</v>
      </c>
      <c r="E126" s="17">
        <v>413.87678291860288</v>
      </c>
      <c r="F126" s="107">
        <f t="shared" si="3"/>
        <v>3.8658848866008313</v>
      </c>
      <c r="I126" s="11"/>
      <c r="J126" s="12"/>
      <c r="K126" s="13">
        <v>2020</v>
      </c>
      <c r="L126" s="14">
        <v>4781737000000</v>
      </c>
      <c r="M126" s="9">
        <v>11553528000</v>
      </c>
      <c r="N126" s="30">
        <v>1600</v>
      </c>
      <c r="O126" s="90">
        <f t="shared" si="4"/>
        <v>662202.85266976466</v>
      </c>
      <c r="Q126">
        <f t="shared" si="5"/>
        <v>413.87678291860288</v>
      </c>
    </row>
    <row r="127" spans="1:17" ht="15.75" thickBot="1" x14ac:dyDescent="0.3">
      <c r="A127" s="23"/>
      <c r="B127" s="24"/>
      <c r="C127" s="25">
        <v>2021</v>
      </c>
      <c r="D127" s="101">
        <v>1815</v>
      </c>
      <c r="E127" s="51">
        <v>444.72355110923695</v>
      </c>
      <c r="F127" s="107">
        <f t="shared" si="3"/>
        <v>4.0811870553583152</v>
      </c>
      <c r="I127" s="23"/>
      <c r="J127" s="24"/>
      <c r="K127" s="25">
        <v>2021</v>
      </c>
      <c r="L127" s="14">
        <v>5138126000000</v>
      </c>
      <c r="M127" s="9">
        <v>11553528000</v>
      </c>
      <c r="N127" s="30">
        <v>1815</v>
      </c>
      <c r="O127" s="90">
        <f t="shared" si="4"/>
        <v>807173.2452632651</v>
      </c>
      <c r="Q127">
        <f t="shared" si="5"/>
        <v>444.72355110923695</v>
      </c>
    </row>
    <row r="128" spans="1:17" ht="15.75" thickBot="1" x14ac:dyDescent="0.3">
      <c r="A128" s="6">
        <v>32</v>
      </c>
      <c r="B128" s="41" t="s">
        <v>93</v>
      </c>
      <c r="C128" s="7">
        <v>2018</v>
      </c>
      <c r="D128" s="18">
        <v>55900</v>
      </c>
      <c r="E128" s="18">
        <v>993.20222804718219</v>
      </c>
      <c r="F128" s="107">
        <f t="shared" si="3"/>
        <v>56.282596254248901</v>
      </c>
      <c r="I128" s="6">
        <v>32</v>
      </c>
      <c r="J128" s="41" t="s">
        <v>93</v>
      </c>
      <c r="K128" s="7">
        <v>2018</v>
      </c>
      <c r="L128" s="8">
        <v>7578133000000</v>
      </c>
      <c r="M128" s="9">
        <v>7630000000</v>
      </c>
      <c r="N128" s="9">
        <v>55900</v>
      </c>
      <c r="O128" s="90">
        <f t="shared" si="4"/>
        <v>55520004.547837481</v>
      </c>
      <c r="Q128">
        <f t="shared" si="5"/>
        <v>993.20222804718219</v>
      </c>
    </row>
    <row r="129" spans="1:17" ht="15.75" thickBot="1" x14ac:dyDescent="0.3">
      <c r="A129" s="11"/>
      <c r="B129" s="12"/>
      <c r="C129" s="13">
        <v>2019</v>
      </c>
      <c r="D129" s="101">
        <v>45400</v>
      </c>
      <c r="E129" s="17">
        <v>692.24927916120578</v>
      </c>
      <c r="F129" s="107">
        <f t="shared" si="3"/>
        <v>65.58331133982675</v>
      </c>
      <c r="I129" s="11"/>
      <c r="J129" s="12"/>
      <c r="K129" s="13">
        <v>2019</v>
      </c>
      <c r="L129" s="14">
        <v>5281862000000</v>
      </c>
      <c r="M129" s="9">
        <v>7630000000</v>
      </c>
      <c r="N129" s="30">
        <v>45400</v>
      </c>
      <c r="O129" s="90">
        <f t="shared" si="4"/>
        <v>31428117.27391874</v>
      </c>
      <c r="Q129">
        <f t="shared" si="5"/>
        <v>692.24927916120578</v>
      </c>
    </row>
    <row r="130" spans="1:17" ht="15.75" thickBot="1" x14ac:dyDescent="0.3">
      <c r="A130" s="11"/>
      <c r="B130" s="12"/>
      <c r="C130" s="13">
        <v>2020</v>
      </c>
      <c r="D130" s="101">
        <v>7350</v>
      </c>
      <c r="E130" s="17">
        <v>647.09934469200527</v>
      </c>
      <c r="F130" s="107">
        <f t="shared" si="3"/>
        <v>11.35837960630036</v>
      </c>
      <c r="I130" s="11"/>
      <c r="J130" s="12"/>
      <c r="K130" s="13">
        <v>2020</v>
      </c>
      <c r="L130" s="14">
        <v>4937368000000</v>
      </c>
      <c r="M130" s="9">
        <v>7630000000</v>
      </c>
      <c r="N130" s="30">
        <v>7350</v>
      </c>
      <c r="O130" s="90">
        <f t="shared" si="4"/>
        <v>4756180.1834862391</v>
      </c>
      <c r="Q130">
        <f t="shared" si="5"/>
        <v>647.09934469200527</v>
      </c>
    </row>
    <row r="131" spans="1:17" ht="15.75" thickBot="1" x14ac:dyDescent="0.3">
      <c r="A131" s="23"/>
      <c r="B131" s="24"/>
      <c r="C131" s="25">
        <v>2021</v>
      </c>
      <c r="D131" s="101">
        <v>7000</v>
      </c>
      <c r="E131" s="51">
        <v>566.35242463958059</v>
      </c>
      <c r="F131" s="107">
        <f t="shared" si="3"/>
        <v>12.359795236075328</v>
      </c>
      <c r="I131" s="23"/>
      <c r="J131" s="24"/>
      <c r="K131" s="25">
        <v>2021</v>
      </c>
      <c r="L131" s="14">
        <v>4321269000000</v>
      </c>
      <c r="M131" s="9">
        <v>7630000000</v>
      </c>
      <c r="N131" s="30">
        <v>7000</v>
      </c>
      <c r="O131" s="90">
        <f t="shared" si="4"/>
        <v>3964466.972477064</v>
      </c>
      <c r="Q131">
        <f t="shared" si="5"/>
        <v>566.35242463958059</v>
      </c>
    </row>
    <row r="132" spans="1:17" ht="15.75" thickBot="1" x14ac:dyDescent="0.3">
      <c r="A132" s="6">
        <v>33</v>
      </c>
      <c r="B132" s="41" t="s">
        <v>95</v>
      </c>
      <c r="C132" s="7">
        <v>2018</v>
      </c>
      <c r="D132" s="18">
        <v>141</v>
      </c>
      <c r="E132" s="18">
        <v>478.71296923344573</v>
      </c>
      <c r="F132" s="107">
        <f t="shared" si="3"/>
        <v>0.29453975359343348</v>
      </c>
      <c r="I132" s="6">
        <v>33</v>
      </c>
      <c r="J132" s="41" t="s">
        <v>95</v>
      </c>
      <c r="K132" s="7">
        <v>2018</v>
      </c>
      <c r="L132" s="8">
        <v>1005236802665</v>
      </c>
      <c r="M132" s="9">
        <v>2099873760</v>
      </c>
      <c r="N132" s="9">
        <v>141</v>
      </c>
      <c r="O132" s="90">
        <f t="shared" si="4"/>
        <v>67498.528661915843</v>
      </c>
      <c r="Q132">
        <f t="shared" si="5"/>
        <v>478.71296923344573</v>
      </c>
    </row>
    <row r="133" spans="1:17" ht="15.75" thickBot="1" x14ac:dyDescent="0.3">
      <c r="A133" s="11"/>
      <c r="B133" s="12"/>
      <c r="C133" s="13">
        <v>2019</v>
      </c>
      <c r="D133" s="101">
        <v>168</v>
      </c>
      <c r="E133" s="17">
        <v>492.01556643909868</v>
      </c>
      <c r="F133" s="107">
        <f t="shared" ref="F133:F139" si="6">SUM(D133/E133)</f>
        <v>0.34145261137951194</v>
      </c>
      <c r="I133" s="11"/>
      <c r="J133" s="12"/>
      <c r="K133" s="13">
        <v>2019</v>
      </c>
      <c r="L133" s="14">
        <v>1033170577477</v>
      </c>
      <c r="M133" s="9">
        <v>2099873760</v>
      </c>
      <c r="N133" s="30">
        <v>168</v>
      </c>
      <c r="O133" s="90">
        <f t="shared" ref="O133:O139" si="7">SUM(L133/M133*N133)</f>
        <v>82658.615161768583</v>
      </c>
      <c r="Q133">
        <f t="shared" ref="Q133:Q139" si="8">SUM(L133/M133)</f>
        <v>492.01556643909868</v>
      </c>
    </row>
    <row r="134" spans="1:17" ht="15.75" thickBot="1" x14ac:dyDescent="0.3">
      <c r="A134" s="11"/>
      <c r="B134" s="12"/>
      <c r="C134" s="13">
        <v>2020</v>
      </c>
      <c r="D134" s="101">
        <v>540</v>
      </c>
      <c r="E134" s="17">
        <v>564.72530115762765</v>
      </c>
      <c r="F134" s="107">
        <f t="shared" si="6"/>
        <v>0.9562171181157576</v>
      </c>
      <c r="I134" s="11"/>
      <c r="J134" s="12"/>
      <c r="K134" s="13">
        <v>2020</v>
      </c>
      <c r="L134" s="14">
        <v>1185851841509</v>
      </c>
      <c r="M134" s="9">
        <v>2099873760</v>
      </c>
      <c r="N134" s="30">
        <v>540</v>
      </c>
      <c r="O134" s="90">
        <f t="shared" si="7"/>
        <v>304951.66262511892</v>
      </c>
      <c r="Q134">
        <f t="shared" si="8"/>
        <v>564.72530115762765</v>
      </c>
    </row>
    <row r="135" spans="1:17" ht="15.75" thickBot="1" x14ac:dyDescent="0.3">
      <c r="A135" s="23"/>
      <c r="B135" s="24"/>
      <c r="C135" s="25">
        <v>2021</v>
      </c>
      <c r="D135" s="101">
        <v>720</v>
      </c>
      <c r="E135" s="51">
        <v>627.84019863889341</v>
      </c>
      <c r="F135" s="107">
        <f t="shared" si="6"/>
        <v>1.1467886279994519</v>
      </c>
      <c r="I135" s="23"/>
      <c r="J135" s="24"/>
      <c r="K135" s="25">
        <v>2021</v>
      </c>
      <c r="L135" s="14">
        <v>1318385158595</v>
      </c>
      <c r="M135" s="9">
        <v>2099873760</v>
      </c>
      <c r="N135" s="30">
        <v>720</v>
      </c>
      <c r="O135" s="90">
        <f t="shared" si="7"/>
        <v>452044.94302000327</v>
      </c>
      <c r="Q135">
        <f t="shared" si="8"/>
        <v>627.84019863889341</v>
      </c>
    </row>
    <row r="136" spans="1:17" ht="15.75" thickBot="1" x14ac:dyDescent="0.3">
      <c r="A136" s="6">
        <v>34</v>
      </c>
      <c r="B136" s="41" t="s">
        <v>97</v>
      </c>
      <c r="C136" s="7">
        <v>2018</v>
      </c>
      <c r="D136" s="10">
        <v>615</v>
      </c>
      <c r="E136" s="18">
        <v>388.50973474759166</v>
      </c>
      <c r="F136" s="107">
        <f t="shared" si="6"/>
        <v>1.5829719180641775</v>
      </c>
      <c r="I136" s="6">
        <v>34</v>
      </c>
      <c r="J136" s="41" t="s">
        <v>97</v>
      </c>
      <c r="K136" s="64">
        <v>2018</v>
      </c>
      <c r="L136" s="9">
        <v>2450039514752</v>
      </c>
      <c r="M136" s="9">
        <v>6306250000</v>
      </c>
      <c r="N136" s="19">
        <v>615</v>
      </c>
      <c r="O136" s="90">
        <f t="shared" si="7"/>
        <v>238933.48686976888</v>
      </c>
      <c r="Q136">
        <f t="shared" si="8"/>
        <v>388.50973474759166</v>
      </c>
    </row>
    <row r="137" spans="1:17" ht="15.75" thickBot="1" x14ac:dyDescent="0.3">
      <c r="A137" s="11"/>
      <c r="B137" s="12"/>
      <c r="C137" s="13">
        <v>2019</v>
      </c>
      <c r="D137" s="106">
        <v>685</v>
      </c>
      <c r="E137" s="17">
        <v>428.71887224293357</v>
      </c>
      <c r="F137" s="107">
        <f t="shared" si="6"/>
        <v>1.5977836394658287</v>
      </c>
      <c r="I137" s="11"/>
      <c r="J137" s="12"/>
      <c r="K137" s="62">
        <v>2019</v>
      </c>
      <c r="L137" s="15">
        <v>2703608388082</v>
      </c>
      <c r="M137" s="9">
        <v>6306250000</v>
      </c>
      <c r="N137" s="31">
        <v>685</v>
      </c>
      <c r="O137" s="90">
        <f t="shared" si="7"/>
        <v>293672.42748640949</v>
      </c>
      <c r="Q137">
        <f t="shared" si="8"/>
        <v>428.71887224293357</v>
      </c>
    </row>
    <row r="138" spans="1:17" ht="15.75" thickBot="1" x14ac:dyDescent="0.3">
      <c r="A138" s="11"/>
      <c r="B138" s="12"/>
      <c r="C138" s="13">
        <v>2020</v>
      </c>
      <c r="D138" s="106">
        <v>560</v>
      </c>
      <c r="E138" s="17">
        <v>480.44993168507432</v>
      </c>
      <c r="F138" s="107">
        <f t="shared" si="6"/>
        <v>1.1655741068292402</v>
      </c>
      <c r="I138" s="11"/>
      <c r="J138" s="12"/>
      <c r="K138" s="62">
        <v>2020</v>
      </c>
      <c r="L138" s="15">
        <v>3029837381689</v>
      </c>
      <c r="M138" s="9">
        <v>6306250000</v>
      </c>
      <c r="N138" s="31">
        <v>560</v>
      </c>
      <c r="O138" s="90">
        <f t="shared" si="7"/>
        <v>269051.96174364164</v>
      </c>
      <c r="Q138">
        <f t="shared" si="8"/>
        <v>480.44993168507432</v>
      </c>
    </row>
    <row r="139" spans="1:17" ht="15.75" thickBot="1" x14ac:dyDescent="0.3">
      <c r="A139" s="23"/>
      <c r="B139" s="24"/>
      <c r="C139" s="25">
        <v>2021</v>
      </c>
      <c r="D139" s="99">
        <v>500</v>
      </c>
      <c r="E139" s="51">
        <v>577.60757248253719</v>
      </c>
      <c r="F139" s="107">
        <f t="shared" si="6"/>
        <v>0.86563962077404466</v>
      </c>
      <c r="I139" s="23"/>
      <c r="J139" s="24"/>
      <c r="K139" s="63">
        <v>2021</v>
      </c>
      <c r="L139" s="27">
        <v>3642537753968</v>
      </c>
      <c r="M139" s="89">
        <v>6306250000</v>
      </c>
      <c r="N139" s="22">
        <v>500</v>
      </c>
      <c r="O139" s="91">
        <f t="shared" si="7"/>
        <v>288803.78624126862</v>
      </c>
      <c r="Q139">
        <f t="shared" si="8"/>
        <v>577.60757248253719</v>
      </c>
    </row>
  </sheetData>
  <mergeCells count="2">
    <mergeCell ref="A1:F2"/>
    <mergeCell ref="I1:O2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CAA46-40E0-48A6-8D3E-E3A952143451}">
  <dimension ref="A1:F139"/>
  <sheetViews>
    <sheetView zoomScale="85" zoomScaleNormal="85" workbookViewId="0">
      <selection activeCell="F4" sqref="F4:F139"/>
    </sheetView>
  </sheetViews>
  <sheetFormatPr defaultRowHeight="15" x14ac:dyDescent="0.25"/>
  <cols>
    <col min="2" max="2" width="14.7109375" customWidth="1"/>
    <col min="4" max="4" width="27.42578125" customWidth="1"/>
    <col min="5" max="5" width="29.85546875" customWidth="1"/>
    <col min="6" max="6" width="28.42578125" customWidth="1"/>
  </cols>
  <sheetData>
    <row r="1" spans="1:6" x14ac:dyDescent="0.25">
      <c r="A1" s="169" t="s">
        <v>3</v>
      </c>
      <c r="B1" s="170"/>
      <c r="C1" s="170"/>
      <c r="D1" s="170"/>
      <c r="E1" s="170"/>
      <c r="F1" s="171"/>
    </row>
    <row r="2" spans="1:6" ht="15.75" thickBot="1" x14ac:dyDescent="0.3">
      <c r="A2" s="172"/>
      <c r="B2" s="173"/>
      <c r="C2" s="173"/>
      <c r="D2" s="173"/>
      <c r="E2" s="173"/>
      <c r="F2" s="174"/>
    </row>
    <row r="3" spans="1:6" ht="15.75" thickBot="1" x14ac:dyDescent="0.3">
      <c r="A3" s="1" t="s">
        <v>0</v>
      </c>
      <c r="B3" s="2" t="s">
        <v>1</v>
      </c>
      <c r="C3" s="2" t="s">
        <v>2</v>
      </c>
      <c r="D3" s="3" t="s">
        <v>12</v>
      </c>
      <c r="E3" s="33" t="s">
        <v>13</v>
      </c>
      <c r="F3" s="5" t="s">
        <v>11</v>
      </c>
    </row>
    <row r="4" spans="1:6" ht="15.75" thickBot="1" x14ac:dyDescent="0.3">
      <c r="A4" s="6">
        <v>1</v>
      </c>
      <c r="B4" s="41" t="s">
        <v>18</v>
      </c>
      <c r="C4" s="7">
        <v>2018</v>
      </c>
      <c r="D4" s="8">
        <v>52958000000</v>
      </c>
      <c r="E4" s="9">
        <v>881275000000</v>
      </c>
      <c r="F4" s="92">
        <f>SUM(D4/E4)</f>
        <v>6.0092479645967492E-2</v>
      </c>
    </row>
    <row r="5" spans="1:6" ht="15.75" thickBot="1" x14ac:dyDescent="0.3">
      <c r="A5" s="11"/>
      <c r="B5" s="12"/>
      <c r="C5" s="13">
        <v>2019</v>
      </c>
      <c r="D5" s="14">
        <v>83885000000</v>
      </c>
      <c r="E5" s="15">
        <v>822375000000</v>
      </c>
      <c r="F5" s="92">
        <f t="shared" ref="F5:F68" si="0">SUM(D5/E5)</f>
        <v>0.10200334397324821</v>
      </c>
    </row>
    <row r="6" spans="1:6" ht="15.75" thickBot="1" x14ac:dyDescent="0.3">
      <c r="A6" s="11"/>
      <c r="B6" s="12"/>
      <c r="C6" s="13">
        <v>2020</v>
      </c>
      <c r="D6" s="14">
        <v>135789000000</v>
      </c>
      <c r="E6" s="15">
        <v>958791000000</v>
      </c>
      <c r="F6" s="92">
        <f t="shared" si="0"/>
        <v>0.14162523427942064</v>
      </c>
    </row>
    <row r="7" spans="1:6" ht="15.75" thickBot="1" x14ac:dyDescent="0.3">
      <c r="A7" s="11"/>
      <c r="B7" s="12"/>
      <c r="C7" s="13">
        <v>2021</v>
      </c>
      <c r="D7" s="14">
        <v>265758000000</v>
      </c>
      <c r="E7" s="15">
        <v>1304108000000</v>
      </c>
      <c r="F7" s="92">
        <f t="shared" si="0"/>
        <v>0.2037852693181853</v>
      </c>
    </row>
    <row r="8" spans="1:6" ht="15.75" thickBot="1" x14ac:dyDescent="0.3">
      <c r="A8" s="6">
        <v>2</v>
      </c>
      <c r="B8" s="41" t="s">
        <v>26</v>
      </c>
      <c r="C8" s="7">
        <v>2018</v>
      </c>
      <c r="D8" s="8">
        <v>61947295689</v>
      </c>
      <c r="E8" s="9">
        <v>1004275813783</v>
      </c>
      <c r="F8" s="92">
        <f t="shared" si="0"/>
        <v>6.168354832289661E-2</v>
      </c>
    </row>
    <row r="9" spans="1:6" ht="15.75" thickBot="1" x14ac:dyDescent="0.3">
      <c r="A9" s="11"/>
      <c r="B9" s="12"/>
      <c r="C9" s="13">
        <v>2019</v>
      </c>
      <c r="D9" s="14">
        <v>76758829457</v>
      </c>
      <c r="E9" s="15">
        <v>1057529235985</v>
      </c>
      <c r="F9" s="92">
        <f t="shared" si="0"/>
        <v>7.2583174861833091E-2</v>
      </c>
    </row>
    <row r="10" spans="1:6" ht="15.75" thickBot="1" x14ac:dyDescent="0.3">
      <c r="A10" s="11"/>
      <c r="B10" s="12"/>
      <c r="C10" s="13">
        <v>2020</v>
      </c>
      <c r="D10" s="14">
        <v>44045828312</v>
      </c>
      <c r="E10" s="15">
        <v>1086873666641</v>
      </c>
      <c r="F10" s="92">
        <f t="shared" si="0"/>
        <v>4.0525251152808146E-2</v>
      </c>
    </row>
    <row r="11" spans="1:6" ht="15.75" thickBot="1" x14ac:dyDescent="0.3">
      <c r="A11" s="11"/>
      <c r="B11" s="12"/>
      <c r="C11" s="13">
        <v>2021</v>
      </c>
      <c r="D11" s="14">
        <v>100066615090</v>
      </c>
      <c r="E11" s="15">
        <v>1147260611704</v>
      </c>
      <c r="F11" s="92">
        <f t="shared" si="0"/>
        <v>8.7222217924289525E-2</v>
      </c>
    </row>
    <row r="12" spans="1:6" ht="15.75" thickBot="1" x14ac:dyDescent="0.3">
      <c r="A12" s="6">
        <v>3</v>
      </c>
      <c r="B12" s="41" t="s">
        <v>27</v>
      </c>
      <c r="C12" s="7">
        <v>2018</v>
      </c>
      <c r="D12" s="8">
        <v>9222630047</v>
      </c>
      <c r="E12" s="9">
        <v>236349002148</v>
      </c>
      <c r="F12" s="92">
        <f t="shared" si="0"/>
        <v>3.9021235389963091E-2</v>
      </c>
    </row>
    <row r="13" spans="1:6" ht="15.75" thickBot="1" x14ac:dyDescent="0.3">
      <c r="A13" s="11"/>
      <c r="B13" s="12"/>
      <c r="C13" s="13">
        <v>2019</v>
      </c>
      <c r="D13" s="8">
        <v>26331445466</v>
      </c>
      <c r="E13" s="9">
        <v>273741128990</v>
      </c>
      <c r="F13" s="92">
        <f t="shared" si="0"/>
        <v>9.6191045763393157E-2</v>
      </c>
    </row>
    <row r="14" spans="1:6" ht="15.75" thickBot="1" x14ac:dyDescent="0.3">
      <c r="A14" s="11"/>
      <c r="B14" s="12"/>
      <c r="C14" s="13">
        <v>2020</v>
      </c>
      <c r="D14" s="14">
        <v>5286152369</v>
      </c>
      <c r="E14" s="15">
        <v>344228909175</v>
      </c>
      <c r="F14" s="92">
        <f t="shared" si="0"/>
        <v>1.5356503268912292E-2</v>
      </c>
    </row>
    <row r="15" spans="1:6" ht="15.75" thickBot="1" x14ac:dyDescent="0.3">
      <c r="A15" s="11"/>
      <c r="B15" s="12"/>
      <c r="C15" s="13">
        <v>2021</v>
      </c>
      <c r="D15" s="14">
        <v>1470491082</v>
      </c>
      <c r="E15" s="15">
        <v>354869039524</v>
      </c>
      <c r="F15" s="92">
        <f t="shared" si="0"/>
        <v>4.1437570433657117E-3</v>
      </c>
    </row>
    <row r="16" spans="1:6" ht="15.75" thickBot="1" x14ac:dyDescent="0.3">
      <c r="A16" s="6">
        <v>4</v>
      </c>
      <c r="B16" s="41" t="s">
        <v>28</v>
      </c>
      <c r="C16" s="7">
        <v>2018</v>
      </c>
      <c r="D16" s="8">
        <v>92649656775</v>
      </c>
      <c r="E16" s="9">
        <v>1168956042706</v>
      </c>
      <c r="F16" s="92">
        <f t="shared" si="0"/>
        <v>7.9258460874650688E-2</v>
      </c>
    </row>
    <row r="17" spans="1:6" ht="15.75" thickBot="1" x14ac:dyDescent="0.3">
      <c r="A17" s="11"/>
      <c r="B17" s="12"/>
      <c r="C17" s="13">
        <v>2019</v>
      </c>
      <c r="D17" s="14">
        <v>215459200242</v>
      </c>
      <c r="E17" s="15">
        <v>1393079542074</v>
      </c>
      <c r="F17" s="92">
        <f t="shared" si="0"/>
        <v>0.15466396119867423</v>
      </c>
    </row>
    <row r="18" spans="1:6" ht="15.75" thickBot="1" x14ac:dyDescent="0.3">
      <c r="A18" s="11"/>
      <c r="B18" s="12"/>
      <c r="C18" s="13">
        <v>2020</v>
      </c>
      <c r="D18" s="14">
        <v>181812593992</v>
      </c>
      <c r="E18" s="15">
        <v>1566673828068</v>
      </c>
      <c r="F18" s="92">
        <f t="shared" si="0"/>
        <v>0.11605006143251191</v>
      </c>
    </row>
    <row r="19" spans="1:6" ht="15.75" thickBot="1" x14ac:dyDescent="0.3">
      <c r="A19" s="11"/>
      <c r="B19" s="12"/>
      <c r="C19" s="13">
        <v>2021</v>
      </c>
      <c r="D19" s="14">
        <v>187066990085</v>
      </c>
      <c r="E19" s="15">
        <v>1697387196209</v>
      </c>
      <c r="F19" s="92">
        <f t="shared" si="0"/>
        <v>0.11020879060641056</v>
      </c>
    </row>
    <row r="20" spans="1:6" ht="15.75" thickBot="1" x14ac:dyDescent="0.3">
      <c r="A20" s="6">
        <v>5</v>
      </c>
      <c r="B20" s="41" t="s">
        <v>30</v>
      </c>
      <c r="C20" s="7">
        <v>2018</v>
      </c>
      <c r="D20" s="8">
        <v>63261752474</v>
      </c>
      <c r="E20" s="9">
        <v>833933861594</v>
      </c>
      <c r="F20" s="92">
        <f t="shared" si="0"/>
        <v>7.5859436086550144E-2</v>
      </c>
    </row>
    <row r="21" spans="1:6" ht="15.75" thickBot="1" x14ac:dyDescent="0.3">
      <c r="A21" s="11"/>
      <c r="B21" s="12"/>
      <c r="C21" s="13">
        <v>2019</v>
      </c>
      <c r="D21" s="14">
        <v>130756461708</v>
      </c>
      <c r="E21" s="15">
        <v>1245144303719</v>
      </c>
      <c r="F21" s="92">
        <f t="shared" si="0"/>
        <v>0.10501309873679403</v>
      </c>
    </row>
    <row r="22" spans="1:6" ht="15.75" thickBot="1" x14ac:dyDescent="0.3">
      <c r="A22" s="11"/>
      <c r="B22" s="12"/>
      <c r="C22" s="13">
        <v>2020</v>
      </c>
      <c r="D22" s="14">
        <v>132772234495</v>
      </c>
      <c r="E22" s="15">
        <v>1310940121622</v>
      </c>
      <c r="F22" s="92">
        <f t="shared" si="0"/>
        <v>0.10128016703823479</v>
      </c>
    </row>
    <row r="23" spans="1:6" ht="15.75" thickBot="1" x14ac:dyDescent="0.3">
      <c r="A23" s="11"/>
      <c r="B23" s="12"/>
      <c r="C23" s="13">
        <v>2021</v>
      </c>
      <c r="D23" s="14">
        <v>180711667020</v>
      </c>
      <c r="E23" s="15">
        <v>1348181576913</v>
      </c>
      <c r="F23" s="92">
        <f t="shared" si="0"/>
        <v>0.13404104470392239</v>
      </c>
    </row>
    <row r="24" spans="1:6" ht="15.75" thickBot="1" x14ac:dyDescent="0.3">
      <c r="A24" s="6">
        <v>6</v>
      </c>
      <c r="B24" s="41" t="s">
        <v>32</v>
      </c>
      <c r="C24" s="7">
        <v>2018</v>
      </c>
      <c r="D24" s="8">
        <v>3090956272</v>
      </c>
      <c r="E24" s="9">
        <v>162749739566</v>
      </c>
      <c r="F24" s="92">
        <f t="shared" si="0"/>
        <v>1.8992081217718462E-2</v>
      </c>
    </row>
    <row r="25" spans="1:6" ht="15.75" thickBot="1" x14ac:dyDescent="0.3">
      <c r="A25" s="11"/>
      <c r="B25" s="12"/>
      <c r="C25" s="13">
        <v>2019</v>
      </c>
      <c r="D25" s="14">
        <v>7957208221</v>
      </c>
      <c r="E25" s="15">
        <v>250442587742</v>
      </c>
      <c r="F25" s="92">
        <f t="shared" si="0"/>
        <v>3.1772584258701747E-2</v>
      </c>
    </row>
    <row r="26" spans="1:6" ht="15.75" thickBot="1" x14ac:dyDescent="0.3">
      <c r="A26" s="11"/>
      <c r="B26" s="12"/>
      <c r="C26" s="13">
        <v>2020</v>
      </c>
      <c r="D26" s="14">
        <v>2738128648</v>
      </c>
      <c r="E26" s="15">
        <v>263754414443</v>
      </c>
      <c r="F26" s="92">
        <f t="shared" si="0"/>
        <v>1.0381356663858747E-2</v>
      </c>
    </row>
    <row r="27" spans="1:6" ht="15.75" thickBot="1" x14ac:dyDescent="0.3">
      <c r="A27" s="11"/>
      <c r="B27" s="12"/>
      <c r="C27" s="13">
        <v>2021</v>
      </c>
      <c r="D27" s="14">
        <v>8532631708</v>
      </c>
      <c r="E27" s="15">
        <v>370684311428</v>
      </c>
      <c r="F27" s="92">
        <f t="shared" si="0"/>
        <v>2.3018594110793218E-2</v>
      </c>
    </row>
    <row r="28" spans="1:6" ht="15.75" thickBot="1" x14ac:dyDescent="0.3">
      <c r="A28" s="6">
        <v>7</v>
      </c>
      <c r="B28" s="41" t="s">
        <v>34</v>
      </c>
      <c r="C28" s="7">
        <v>2018</v>
      </c>
      <c r="D28" s="8">
        <v>338129985000</v>
      </c>
      <c r="E28" s="9">
        <v>1523517170000</v>
      </c>
      <c r="F28" s="92">
        <f t="shared" si="0"/>
        <v>0.22194038351402368</v>
      </c>
    </row>
    <row r="29" spans="1:6" ht="15.75" thickBot="1" x14ac:dyDescent="0.3">
      <c r="A29" s="11"/>
      <c r="B29" s="12"/>
      <c r="C29" s="13">
        <v>2019</v>
      </c>
      <c r="D29" s="14">
        <v>317815177000</v>
      </c>
      <c r="E29" s="15">
        <v>1425983722000</v>
      </c>
      <c r="F29" s="92">
        <f t="shared" si="0"/>
        <v>0.2228743372710113</v>
      </c>
    </row>
    <row r="30" spans="1:6" ht="15.75" thickBot="1" x14ac:dyDescent="0.3">
      <c r="A30" s="11"/>
      <c r="B30" s="12"/>
      <c r="C30" s="13">
        <v>2020</v>
      </c>
      <c r="D30" s="14">
        <v>123465762000</v>
      </c>
      <c r="E30" s="15">
        <v>1225580913000</v>
      </c>
      <c r="F30" s="92">
        <f t="shared" si="0"/>
        <v>0.10074060446794833</v>
      </c>
    </row>
    <row r="31" spans="1:6" ht="15.75" thickBot="1" x14ac:dyDescent="0.3">
      <c r="A31" s="11"/>
      <c r="B31" s="12"/>
      <c r="C31" s="13">
        <v>2021</v>
      </c>
      <c r="D31" s="14">
        <v>187992998000</v>
      </c>
      <c r="E31" s="15">
        <v>1308722065000</v>
      </c>
      <c r="F31" s="92">
        <f t="shared" si="0"/>
        <v>0.14364623553588515</v>
      </c>
    </row>
    <row r="32" spans="1:6" ht="15.75" thickBot="1" x14ac:dyDescent="0.3">
      <c r="A32" s="6">
        <v>8</v>
      </c>
      <c r="B32" s="41" t="s">
        <v>35</v>
      </c>
      <c r="C32" s="7">
        <v>2018</v>
      </c>
      <c r="D32" s="8">
        <v>318113000000</v>
      </c>
      <c r="E32" s="9">
        <v>4213314000000</v>
      </c>
      <c r="F32" s="92">
        <f t="shared" si="0"/>
        <v>7.5501849612917532E-2</v>
      </c>
    </row>
    <row r="33" spans="1:6" ht="15.75" thickBot="1" x14ac:dyDescent="0.3">
      <c r="A33" s="11"/>
      <c r="B33" s="12"/>
      <c r="C33" s="13">
        <v>2019</v>
      </c>
      <c r="D33" s="14">
        <v>366863000000</v>
      </c>
      <c r="E33" s="15">
        <v>5570651000000</v>
      </c>
      <c r="F33" s="92">
        <f t="shared" si="0"/>
        <v>6.5856396317055227E-2</v>
      </c>
    </row>
    <row r="34" spans="1:6" ht="15.75" thickBot="1" x14ac:dyDescent="0.3">
      <c r="A34" s="11"/>
      <c r="B34" s="12"/>
      <c r="C34" s="13">
        <v>2020</v>
      </c>
      <c r="D34" s="14">
        <v>205589000000</v>
      </c>
      <c r="E34" s="15">
        <v>5680638000000</v>
      </c>
      <c r="F34" s="92">
        <f t="shared" si="0"/>
        <v>3.619118134265905E-2</v>
      </c>
    </row>
    <row r="35" spans="1:6" ht="15.75" thickBot="1" x14ac:dyDescent="0.3">
      <c r="A35" s="11"/>
      <c r="B35" s="12"/>
      <c r="C35" s="13">
        <v>2021</v>
      </c>
      <c r="D35" s="14">
        <v>351470000000</v>
      </c>
      <c r="E35" s="15">
        <v>6297287000000</v>
      </c>
      <c r="F35" s="92">
        <f t="shared" si="0"/>
        <v>5.5812923882935621E-2</v>
      </c>
    </row>
    <row r="36" spans="1:6" ht="15.75" thickBot="1" x14ac:dyDescent="0.3">
      <c r="A36" s="6">
        <v>9</v>
      </c>
      <c r="B36" s="41" t="s">
        <v>36</v>
      </c>
      <c r="C36" s="7">
        <v>2018</v>
      </c>
      <c r="D36" s="8">
        <v>200651968000</v>
      </c>
      <c r="E36" s="9">
        <v>1682821739000</v>
      </c>
      <c r="F36" s="92">
        <f t="shared" si="0"/>
        <v>0.11923542663481126</v>
      </c>
    </row>
    <row r="37" spans="1:6" ht="15.75" thickBot="1" x14ac:dyDescent="0.3">
      <c r="A37" s="11"/>
      <c r="B37" s="12"/>
      <c r="C37" s="13">
        <v>2019</v>
      </c>
      <c r="D37" s="14">
        <v>221783249000</v>
      </c>
      <c r="E37" s="15">
        <v>1829960714000</v>
      </c>
      <c r="F37" s="92">
        <f t="shared" si="0"/>
        <v>0.12119563403916878</v>
      </c>
    </row>
    <row r="38" spans="1:6" ht="15.75" thickBot="1" x14ac:dyDescent="0.3">
      <c r="A38" s="11"/>
      <c r="B38" s="12"/>
      <c r="C38" s="13">
        <v>2020</v>
      </c>
      <c r="D38" s="14">
        <v>162072984000</v>
      </c>
      <c r="E38" s="15">
        <v>1986711872000</v>
      </c>
      <c r="F38" s="92">
        <f t="shared" si="0"/>
        <v>8.1578504806961757E-2</v>
      </c>
    </row>
    <row r="39" spans="1:6" ht="15.75" thickBot="1" x14ac:dyDescent="0.3">
      <c r="A39" s="11"/>
      <c r="B39" s="12"/>
      <c r="C39" s="13">
        <v>2021</v>
      </c>
      <c r="D39" s="14">
        <v>146725628000</v>
      </c>
      <c r="E39" s="15">
        <v>2085904980000</v>
      </c>
      <c r="F39" s="92">
        <f t="shared" si="0"/>
        <v>7.0341472601498853E-2</v>
      </c>
    </row>
    <row r="40" spans="1:6" ht="15.75" thickBot="1" x14ac:dyDescent="0.3">
      <c r="A40" s="6">
        <v>10</v>
      </c>
      <c r="B40" s="41" t="s">
        <v>41</v>
      </c>
      <c r="C40" s="7">
        <v>2018</v>
      </c>
      <c r="D40" s="8">
        <v>7793068000000</v>
      </c>
      <c r="E40" s="9">
        <v>69097219000000</v>
      </c>
      <c r="F40" s="92">
        <f t="shared" si="0"/>
        <v>0.11278410495797234</v>
      </c>
    </row>
    <row r="41" spans="1:6" ht="15.75" thickBot="1" x14ac:dyDescent="0.3">
      <c r="A41" s="11"/>
      <c r="B41" s="12"/>
      <c r="C41" s="13">
        <v>2019</v>
      </c>
      <c r="D41" s="14">
        <v>10880704000000</v>
      </c>
      <c r="E41" s="15">
        <v>78647274000000</v>
      </c>
      <c r="F41" s="92">
        <f t="shared" si="0"/>
        <v>0.13834813905946697</v>
      </c>
    </row>
    <row r="42" spans="1:6" ht="15.75" thickBot="1" x14ac:dyDescent="0.3">
      <c r="A42" s="11"/>
      <c r="B42" s="12"/>
      <c r="C42" s="13">
        <v>2020</v>
      </c>
      <c r="D42" s="14">
        <v>7647729000000</v>
      </c>
      <c r="E42" s="15">
        <v>78191409000000</v>
      </c>
      <c r="F42" s="92">
        <f t="shared" si="0"/>
        <v>9.7807791134701255E-2</v>
      </c>
    </row>
    <row r="43" spans="1:6" ht="15.75" thickBot="1" x14ac:dyDescent="0.3">
      <c r="A43" s="11"/>
      <c r="B43" s="12"/>
      <c r="C43" s="13">
        <v>2021</v>
      </c>
      <c r="D43" s="14">
        <v>5605321000000</v>
      </c>
      <c r="E43" s="15">
        <v>89964369000000</v>
      </c>
      <c r="F43" s="92">
        <f t="shared" si="0"/>
        <v>6.2306011394355466E-2</v>
      </c>
    </row>
    <row r="44" spans="1:6" ht="15.75" thickBot="1" x14ac:dyDescent="0.3">
      <c r="A44" s="6">
        <v>11</v>
      </c>
      <c r="B44" s="41" t="s">
        <v>42</v>
      </c>
      <c r="C44" s="7">
        <v>2018</v>
      </c>
      <c r="D44" s="8">
        <v>425481597110</v>
      </c>
      <c r="E44" s="9">
        <v>4212408305683</v>
      </c>
      <c r="F44" s="92">
        <f t="shared" si="0"/>
        <v>0.10100673207200231</v>
      </c>
    </row>
    <row r="45" spans="1:6" ht="15.75" thickBot="1" x14ac:dyDescent="0.3">
      <c r="A45" s="11"/>
      <c r="B45" s="12"/>
      <c r="C45" s="13">
        <v>2019</v>
      </c>
      <c r="D45" s="14">
        <v>435766359480</v>
      </c>
      <c r="E45" s="15">
        <v>5063067672414</v>
      </c>
      <c r="F45" s="92">
        <f t="shared" si="0"/>
        <v>8.606765456726212E-2</v>
      </c>
    </row>
    <row r="46" spans="1:6" ht="15.75" thickBot="1" x14ac:dyDescent="0.3">
      <c r="A46" s="11"/>
      <c r="B46" s="12"/>
      <c r="C46" s="13">
        <v>2020</v>
      </c>
      <c r="D46" s="14">
        <v>245103761907</v>
      </c>
      <c r="E46" s="15">
        <v>6570969641033</v>
      </c>
      <c r="F46" s="92">
        <f t="shared" si="0"/>
        <v>3.7301003549982628E-2</v>
      </c>
    </row>
    <row r="47" spans="1:6" ht="15.75" thickBot="1" x14ac:dyDescent="0.3">
      <c r="A47" s="11"/>
      <c r="B47" s="12"/>
      <c r="C47" s="13">
        <v>2021</v>
      </c>
      <c r="D47" s="14">
        <v>492637672186</v>
      </c>
      <c r="E47" s="15">
        <v>6766602280143</v>
      </c>
      <c r="F47" s="92">
        <f t="shared" si="0"/>
        <v>7.2804289625780838E-2</v>
      </c>
    </row>
    <row r="48" spans="1:6" ht="15.75" thickBot="1" x14ac:dyDescent="0.3">
      <c r="A48" s="6">
        <v>12</v>
      </c>
      <c r="B48" s="41" t="s">
        <v>44</v>
      </c>
      <c r="C48" s="7">
        <v>2018</v>
      </c>
      <c r="D48" s="8">
        <v>13538418000000</v>
      </c>
      <c r="E48" s="9">
        <v>46602420000000</v>
      </c>
      <c r="F48" s="92">
        <f t="shared" si="0"/>
        <v>0.29050890490236342</v>
      </c>
    </row>
    <row r="49" spans="1:6" ht="15.75" thickBot="1" x14ac:dyDescent="0.3">
      <c r="A49" s="11"/>
      <c r="B49" s="12"/>
      <c r="C49" s="13">
        <v>2019</v>
      </c>
      <c r="D49" s="14">
        <v>13721513000000</v>
      </c>
      <c r="E49" s="15">
        <v>50902806000000</v>
      </c>
      <c r="F49" s="92">
        <f t="shared" si="0"/>
        <v>0.26956299815770468</v>
      </c>
    </row>
    <row r="50" spans="1:6" ht="15.75" thickBot="1" x14ac:dyDescent="0.3">
      <c r="A50" s="11"/>
      <c r="B50" s="12"/>
      <c r="C50" s="13">
        <v>2020</v>
      </c>
      <c r="D50" s="14">
        <v>8581378000000</v>
      </c>
      <c r="E50" s="15">
        <v>49674030000000</v>
      </c>
      <c r="F50" s="92">
        <f t="shared" si="0"/>
        <v>0.17275381119671587</v>
      </c>
    </row>
    <row r="51" spans="1:6" ht="15.75" thickBot="1" x14ac:dyDescent="0.3">
      <c r="A51" s="11"/>
      <c r="B51" s="12"/>
      <c r="C51" s="13">
        <v>2021</v>
      </c>
      <c r="D51" s="14">
        <v>7137097000000</v>
      </c>
      <c r="E51" s="15">
        <v>53090428000000</v>
      </c>
      <c r="F51" s="92">
        <f t="shared" si="0"/>
        <v>0.13443283975785617</v>
      </c>
    </row>
    <row r="52" spans="1:6" ht="15.75" thickBot="1" x14ac:dyDescent="0.3">
      <c r="A52" s="6">
        <v>13</v>
      </c>
      <c r="B52" s="41" t="s">
        <v>45</v>
      </c>
      <c r="C52" s="7">
        <v>2018</v>
      </c>
      <c r="D52" s="8">
        <v>90195136265</v>
      </c>
      <c r="E52" s="19">
        <v>758846556031</v>
      </c>
      <c r="F52" s="92">
        <f t="shared" si="0"/>
        <v>0.1188582007102308</v>
      </c>
    </row>
    <row r="53" spans="1:6" ht="15.75" thickBot="1" x14ac:dyDescent="0.3">
      <c r="A53" s="11"/>
      <c r="B53" s="12"/>
      <c r="C53" s="13">
        <v>2019</v>
      </c>
      <c r="D53" s="14">
        <v>103723133972</v>
      </c>
      <c r="E53" s="21">
        <v>848676035300</v>
      </c>
      <c r="F53" s="92">
        <f t="shared" si="0"/>
        <v>0.12221758322106353</v>
      </c>
    </row>
    <row r="54" spans="1:6" ht="15.75" thickBot="1" x14ac:dyDescent="0.3">
      <c r="A54" s="11"/>
      <c r="B54" s="12"/>
      <c r="C54" s="13">
        <v>2020</v>
      </c>
      <c r="D54" s="14">
        <v>38038419405</v>
      </c>
      <c r="E54" s="21">
        <v>906924214166</v>
      </c>
      <c r="F54" s="92">
        <f t="shared" si="0"/>
        <v>4.1942224952037269E-2</v>
      </c>
    </row>
    <row r="55" spans="1:6" ht="15.75" thickBot="1" x14ac:dyDescent="0.3">
      <c r="A55" s="11"/>
      <c r="B55" s="12"/>
      <c r="C55" s="13">
        <v>2021</v>
      </c>
      <c r="D55" s="14">
        <v>12533087704</v>
      </c>
      <c r="E55" s="22">
        <v>989119315334</v>
      </c>
      <c r="F55" s="92">
        <f t="shared" si="0"/>
        <v>1.2670956384840084E-2</v>
      </c>
    </row>
    <row r="56" spans="1:6" ht="15.75" thickBot="1" x14ac:dyDescent="0.3">
      <c r="A56" s="6">
        <v>14</v>
      </c>
      <c r="B56" s="41" t="s">
        <v>46</v>
      </c>
      <c r="C56" s="7">
        <v>2018</v>
      </c>
      <c r="D56" s="8">
        <v>123393863438</v>
      </c>
      <c r="E56" s="9">
        <v>1537031552479</v>
      </c>
      <c r="F56" s="92">
        <f t="shared" si="0"/>
        <v>8.028063135007496E-2</v>
      </c>
    </row>
    <row r="57" spans="1:6" ht="15.75" thickBot="1" x14ac:dyDescent="0.3">
      <c r="A57" s="11"/>
      <c r="B57" s="12"/>
      <c r="C57" s="13">
        <v>2019</v>
      </c>
      <c r="D57" s="14">
        <v>149990636633</v>
      </c>
      <c r="E57" s="15">
        <v>2311190054987</v>
      </c>
      <c r="F57" s="92">
        <f t="shared" si="0"/>
        <v>6.4897577899037676E-2</v>
      </c>
    </row>
    <row r="58" spans="1:6" ht="15.75" thickBot="1" x14ac:dyDescent="0.3">
      <c r="A58" s="11"/>
      <c r="B58" s="12"/>
      <c r="C58" s="13">
        <v>2020</v>
      </c>
      <c r="D58" s="14">
        <v>170679197734</v>
      </c>
      <c r="E58" s="15">
        <v>2830686417461</v>
      </c>
      <c r="F58" s="92">
        <f t="shared" si="0"/>
        <v>6.0296045751013161E-2</v>
      </c>
    </row>
    <row r="59" spans="1:6" ht="15.75" thickBot="1" x14ac:dyDescent="0.3">
      <c r="A59" s="23"/>
      <c r="B59" s="24"/>
      <c r="C59" s="25">
        <v>2021</v>
      </c>
      <c r="D59" s="26">
        <v>194432397219</v>
      </c>
      <c r="E59" s="27">
        <v>3478074220547</v>
      </c>
      <c r="F59" s="92">
        <f t="shared" si="0"/>
        <v>5.5902314007669866E-2</v>
      </c>
    </row>
    <row r="60" spans="1:6" ht="15.75" thickBot="1" x14ac:dyDescent="0.3">
      <c r="A60" s="6">
        <v>15</v>
      </c>
      <c r="B60" s="41" t="s">
        <v>48</v>
      </c>
      <c r="C60" s="7">
        <v>2018</v>
      </c>
      <c r="D60" s="8">
        <v>4658781000000</v>
      </c>
      <c r="E60" s="9">
        <v>34367153000000</v>
      </c>
      <c r="F60" s="92">
        <f t="shared" si="0"/>
        <v>0.13555911948830909</v>
      </c>
    </row>
    <row r="61" spans="1:6" ht="15.75" thickBot="1" x14ac:dyDescent="0.3">
      <c r="A61" s="11"/>
      <c r="B61" s="12"/>
      <c r="C61" s="13">
        <v>2019</v>
      </c>
      <c r="D61" s="14">
        <v>5360029000000</v>
      </c>
      <c r="E61" s="15">
        <v>38709314000000</v>
      </c>
      <c r="F61" s="92">
        <f t="shared" si="0"/>
        <v>0.13846871582379372</v>
      </c>
    </row>
    <row r="62" spans="1:6" ht="15.75" thickBot="1" x14ac:dyDescent="0.3">
      <c r="A62" s="11"/>
      <c r="B62" s="12"/>
      <c r="C62" s="13">
        <v>2020</v>
      </c>
      <c r="D62" s="14">
        <v>7418574000000</v>
      </c>
      <c r="E62" s="15">
        <v>103588325000000</v>
      </c>
      <c r="F62" s="92">
        <f t="shared" si="0"/>
        <v>7.1615927760198844E-2</v>
      </c>
    </row>
    <row r="63" spans="1:6" ht="15.75" thickBot="1" x14ac:dyDescent="0.3">
      <c r="A63" s="23"/>
      <c r="B63" s="24"/>
      <c r="C63" s="25">
        <v>2021</v>
      </c>
      <c r="D63" s="26">
        <v>7900282000000</v>
      </c>
      <c r="E63" s="27">
        <v>118066628000000</v>
      </c>
      <c r="F63" s="92">
        <f t="shared" si="0"/>
        <v>6.6913759915291221E-2</v>
      </c>
    </row>
    <row r="64" spans="1:6" ht="15.75" thickBot="1" x14ac:dyDescent="0.3">
      <c r="A64" s="6">
        <v>16</v>
      </c>
      <c r="B64" s="41" t="s">
        <v>52</v>
      </c>
      <c r="C64" s="7">
        <v>2018</v>
      </c>
      <c r="D64" s="8">
        <v>4961851000000</v>
      </c>
      <c r="E64" s="9">
        <v>96537796000000</v>
      </c>
      <c r="F64" s="92">
        <f t="shared" si="0"/>
        <v>5.1398014100094022E-2</v>
      </c>
    </row>
    <row r="65" spans="1:6" ht="15.75" thickBot="1" x14ac:dyDescent="0.3">
      <c r="A65" s="11"/>
      <c r="B65" s="12"/>
      <c r="C65" s="13">
        <v>2019</v>
      </c>
      <c r="D65" s="14">
        <v>5902729000000</v>
      </c>
      <c r="E65" s="15">
        <v>96198559000000</v>
      </c>
      <c r="F65" s="92">
        <f t="shared" si="0"/>
        <v>6.1359848435983327E-2</v>
      </c>
    </row>
    <row r="66" spans="1:6" ht="15.75" thickBot="1" x14ac:dyDescent="0.3">
      <c r="A66" s="11"/>
      <c r="B66" s="12"/>
      <c r="C66" s="13">
        <v>2020</v>
      </c>
      <c r="D66" s="14">
        <v>8752066000000</v>
      </c>
      <c r="E66" s="15">
        <v>163136516000000</v>
      </c>
      <c r="F66" s="92">
        <f t="shared" si="0"/>
        <v>5.3648724482996804E-2</v>
      </c>
    </row>
    <row r="67" spans="1:6" ht="15.75" thickBot="1" x14ac:dyDescent="0.3">
      <c r="A67" s="23"/>
      <c r="B67" s="24"/>
      <c r="C67" s="25">
        <v>2021</v>
      </c>
      <c r="D67" s="26">
        <v>11203585000000</v>
      </c>
      <c r="E67" s="27">
        <v>179356193000000</v>
      </c>
      <c r="F67" s="92">
        <f t="shared" si="0"/>
        <v>6.2465559803669558E-2</v>
      </c>
    </row>
    <row r="68" spans="1:6" ht="15.75" thickBot="1" x14ac:dyDescent="0.3">
      <c r="A68" s="6">
        <v>17</v>
      </c>
      <c r="B68" s="41" t="s">
        <v>54</v>
      </c>
      <c r="C68" s="7">
        <v>2018</v>
      </c>
      <c r="D68" s="8">
        <v>401792808948</v>
      </c>
      <c r="E68" s="9">
        <v>9460427317681</v>
      </c>
      <c r="F68" s="92">
        <f t="shared" si="0"/>
        <v>4.2470894332338679E-2</v>
      </c>
    </row>
    <row r="69" spans="1:6" ht="15.75" thickBot="1" x14ac:dyDescent="0.3">
      <c r="A69" s="11"/>
      <c r="B69" s="12"/>
      <c r="C69" s="13">
        <v>2019</v>
      </c>
      <c r="D69" s="14">
        <v>15890439000</v>
      </c>
      <c r="E69" s="15">
        <v>18352877132000</v>
      </c>
      <c r="F69" s="92">
        <f t="shared" ref="F69:F132" si="1">SUM(D69/E69)</f>
        <v>8.6582822331946504E-4</v>
      </c>
    </row>
    <row r="70" spans="1:6" ht="15.75" thickBot="1" x14ac:dyDescent="0.3">
      <c r="A70" s="11"/>
      <c r="B70" s="12"/>
      <c r="C70" s="13">
        <v>2020</v>
      </c>
      <c r="D70" s="14">
        <v>20425756000</v>
      </c>
      <c r="E70" s="15">
        <v>17562816674000</v>
      </c>
      <c r="F70" s="92">
        <f t="shared" si="1"/>
        <v>1.1630113995460818E-3</v>
      </c>
    </row>
    <row r="71" spans="1:6" ht="15.75" thickBot="1" x14ac:dyDescent="0.3">
      <c r="A71" s="23"/>
      <c r="B71" s="24"/>
      <c r="C71" s="25">
        <v>2021</v>
      </c>
      <c r="D71" s="26">
        <v>289888789000</v>
      </c>
      <c r="E71" s="27">
        <v>17760195040000</v>
      </c>
      <c r="F71" s="92">
        <f t="shared" si="1"/>
        <v>1.6322387696030616E-2</v>
      </c>
    </row>
    <row r="72" spans="1:6" ht="15.75" thickBot="1" x14ac:dyDescent="0.3">
      <c r="A72" s="6">
        <v>18</v>
      </c>
      <c r="B72" s="41" t="s">
        <v>55</v>
      </c>
      <c r="C72" s="7">
        <v>2018</v>
      </c>
      <c r="D72" s="8">
        <v>67479160972</v>
      </c>
      <c r="E72" s="9">
        <v>536474210503</v>
      </c>
      <c r="F72" s="92">
        <f t="shared" si="1"/>
        <v>0.12578267445275945</v>
      </c>
    </row>
    <row r="73" spans="1:6" ht="15.75" thickBot="1" x14ac:dyDescent="0.3">
      <c r="A73" s="11"/>
      <c r="B73" s="12"/>
      <c r="C73" s="13">
        <v>2019</v>
      </c>
      <c r="D73" s="14">
        <v>98047666143</v>
      </c>
      <c r="E73" s="15">
        <v>666313386673</v>
      </c>
      <c r="F73" s="92">
        <f t="shared" si="1"/>
        <v>0.14714947666377576</v>
      </c>
    </row>
    <row r="74" spans="1:6" ht="15.75" thickBot="1" x14ac:dyDescent="0.3">
      <c r="A74" s="11"/>
      <c r="B74" s="12"/>
      <c r="C74" s="13">
        <v>2020</v>
      </c>
      <c r="D74" s="14">
        <v>121000016429</v>
      </c>
      <c r="E74" s="15">
        <v>674806910037</v>
      </c>
      <c r="F74" s="92">
        <f t="shared" si="1"/>
        <v>0.17931057703953493</v>
      </c>
    </row>
    <row r="75" spans="1:6" ht="15.75" thickBot="1" x14ac:dyDescent="0.3">
      <c r="A75" s="23"/>
      <c r="B75" s="24"/>
      <c r="C75" s="25">
        <v>2021</v>
      </c>
      <c r="D75" s="26">
        <v>144700268968</v>
      </c>
      <c r="E75" s="27">
        <v>767726284113</v>
      </c>
      <c r="F75" s="92">
        <f t="shared" si="1"/>
        <v>0.18847898263009305</v>
      </c>
    </row>
    <row r="76" spans="1:6" ht="15.75" thickBot="1" x14ac:dyDescent="0.3">
      <c r="A76" s="6">
        <v>19</v>
      </c>
      <c r="B76" s="41" t="s">
        <v>57</v>
      </c>
      <c r="C76" s="7">
        <v>2018</v>
      </c>
      <c r="D76" s="8">
        <v>150116045042</v>
      </c>
      <c r="E76" s="9">
        <v>3592164205408</v>
      </c>
      <c r="F76" s="92">
        <f t="shared" si="1"/>
        <v>4.1789861614900684E-2</v>
      </c>
    </row>
    <row r="77" spans="1:6" ht="15.75" thickBot="1" x14ac:dyDescent="0.3">
      <c r="A77" s="11"/>
      <c r="B77" s="12"/>
      <c r="C77" s="13">
        <v>2019</v>
      </c>
      <c r="D77" s="14">
        <v>515603339649</v>
      </c>
      <c r="E77" s="15">
        <v>4695764958883</v>
      </c>
      <c r="F77" s="92">
        <f t="shared" si="1"/>
        <v>0.10980177759400644</v>
      </c>
    </row>
    <row r="78" spans="1:6" ht="15.75" thickBot="1" x14ac:dyDescent="0.3">
      <c r="A78" s="11"/>
      <c r="B78" s="12"/>
      <c r="C78" s="13">
        <v>2020</v>
      </c>
      <c r="D78" s="14">
        <v>113665219638</v>
      </c>
      <c r="E78" s="15">
        <v>5255359155031</v>
      </c>
      <c r="F78" s="92">
        <f t="shared" si="1"/>
        <v>2.1628439900094616E-2</v>
      </c>
    </row>
    <row r="79" spans="1:6" ht="15.75" thickBot="1" x14ac:dyDescent="0.3">
      <c r="A79" s="23"/>
      <c r="B79" s="24"/>
      <c r="C79" s="25">
        <v>2021</v>
      </c>
      <c r="D79" s="26">
        <v>100649538230</v>
      </c>
      <c r="E79" s="27">
        <v>5346800159052</v>
      </c>
      <c r="F79" s="92">
        <f t="shared" si="1"/>
        <v>1.8824256608806079E-2</v>
      </c>
    </row>
    <row r="80" spans="1:6" ht="15.75" thickBot="1" x14ac:dyDescent="0.3">
      <c r="A80" s="6">
        <v>20</v>
      </c>
      <c r="B80" s="41" t="s">
        <v>58</v>
      </c>
      <c r="C80" s="7">
        <v>2018</v>
      </c>
      <c r="D80" s="8">
        <v>2497261964757</v>
      </c>
      <c r="E80" s="9">
        <v>18146206145369</v>
      </c>
      <c r="F80" s="92">
        <f t="shared" si="1"/>
        <v>0.13761895708400257</v>
      </c>
    </row>
    <row r="81" spans="1:6" ht="15.75" thickBot="1" x14ac:dyDescent="0.3">
      <c r="A81" s="11"/>
      <c r="B81" s="12"/>
      <c r="C81" s="13">
        <v>2019</v>
      </c>
      <c r="D81" s="14">
        <v>2537601823645</v>
      </c>
      <c r="E81" s="15">
        <v>20264726862584</v>
      </c>
      <c r="F81" s="92">
        <f t="shared" si="1"/>
        <v>0.12522260185654557</v>
      </c>
    </row>
    <row r="82" spans="1:6" ht="15.75" thickBot="1" x14ac:dyDescent="0.3">
      <c r="A82" s="11"/>
      <c r="B82" s="12"/>
      <c r="C82" s="13">
        <v>2020</v>
      </c>
      <c r="D82" s="14">
        <v>2799622515814</v>
      </c>
      <c r="E82" s="15">
        <v>22564300317374</v>
      </c>
      <c r="F82" s="92">
        <f t="shared" si="1"/>
        <v>0.12407309229342042</v>
      </c>
    </row>
    <row r="83" spans="1:6" ht="15.75" thickBot="1" x14ac:dyDescent="0.3">
      <c r="A83" s="23"/>
      <c r="B83" s="24"/>
      <c r="C83" s="25">
        <v>2021</v>
      </c>
      <c r="D83" s="26">
        <v>3232007683281</v>
      </c>
      <c r="E83" s="27">
        <v>25666635156271</v>
      </c>
      <c r="F83" s="92">
        <f t="shared" si="1"/>
        <v>0.1259225318629793</v>
      </c>
    </row>
    <row r="84" spans="1:6" ht="15.75" thickBot="1" x14ac:dyDescent="0.3">
      <c r="A84" s="6">
        <v>21</v>
      </c>
      <c r="B84" s="41" t="s">
        <v>62</v>
      </c>
      <c r="C84" s="7">
        <v>2018</v>
      </c>
      <c r="D84" s="8">
        <v>1163324165</v>
      </c>
      <c r="E84" s="9">
        <v>1263113689</v>
      </c>
      <c r="F84" s="92">
        <f t="shared" si="1"/>
        <v>0.9209971953680568</v>
      </c>
    </row>
    <row r="85" spans="1:6" ht="15.75" thickBot="1" x14ac:dyDescent="0.3">
      <c r="A85" s="11"/>
      <c r="B85" s="12"/>
      <c r="C85" s="13">
        <v>2019</v>
      </c>
      <c r="D85" s="14">
        <v>78256797</v>
      </c>
      <c r="E85" s="15">
        <v>901060986</v>
      </c>
      <c r="F85" s="92">
        <f t="shared" si="1"/>
        <v>8.684961197509887E-2</v>
      </c>
    </row>
    <row r="86" spans="1:6" ht="15.75" thickBot="1" x14ac:dyDescent="0.3">
      <c r="A86" s="11"/>
      <c r="B86" s="12"/>
      <c r="C86" s="13">
        <v>2020</v>
      </c>
      <c r="D86" s="14">
        <v>71902263</v>
      </c>
      <c r="E86" s="15">
        <v>929901046</v>
      </c>
      <c r="F86" s="92">
        <f t="shared" si="1"/>
        <v>7.7322488569391279E-2</v>
      </c>
    </row>
    <row r="87" spans="1:6" ht="15.75" thickBot="1" x14ac:dyDescent="0.3">
      <c r="A87" s="23"/>
      <c r="B87" s="24"/>
      <c r="C87" s="25">
        <v>2021</v>
      </c>
      <c r="D87" s="26">
        <v>131660834</v>
      </c>
      <c r="E87" s="27">
        <v>1026266866</v>
      </c>
      <c r="F87" s="92">
        <f t="shared" si="1"/>
        <v>0.12829103068791856</v>
      </c>
    </row>
    <row r="88" spans="1:6" ht="15.75" thickBot="1" x14ac:dyDescent="0.3">
      <c r="A88" s="6">
        <v>22</v>
      </c>
      <c r="B88" s="41" t="s">
        <v>65</v>
      </c>
      <c r="C88" s="7">
        <v>2018</v>
      </c>
      <c r="D88" s="8">
        <v>1224807000000</v>
      </c>
      <c r="E88" s="9">
        <v>2889501000000</v>
      </c>
      <c r="F88" s="92">
        <f t="shared" si="1"/>
        <v>0.4238818398055581</v>
      </c>
    </row>
    <row r="89" spans="1:6" ht="15.75" thickBot="1" x14ac:dyDescent="0.3">
      <c r="A89" s="11"/>
      <c r="B89" s="12"/>
      <c r="C89" s="13">
        <v>2019</v>
      </c>
      <c r="D89" s="14">
        <v>1206059000000</v>
      </c>
      <c r="E89" s="15">
        <v>2896950000000</v>
      </c>
      <c r="F89" s="92">
        <f t="shared" si="1"/>
        <v>0.41632026786793008</v>
      </c>
    </row>
    <row r="90" spans="1:6" ht="15.75" thickBot="1" x14ac:dyDescent="0.3">
      <c r="A90" s="11"/>
      <c r="B90" s="12"/>
      <c r="C90" s="13">
        <v>2020</v>
      </c>
      <c r="D90" s="14">
        <v>285617000000</v>
      </c>
      <c r="E90" s="15">
        <v>2907425000000</v>
      </c>
      <c r="F90" s="92">
        <f t="shared" si="1"/>
        <v>9.8237099839204797E-2</v>
      </c>
    </row>
    <row r="91" spans="1:6" ht="15.75" thickBot="1" x14ac:dyDescent="0.3">
      <c r="A91" s="23"/>
      <c r="B91" s="24"/>
      <c r="C91" s="25">
        <v>2021</v>
      </c>
      <c r="D91" s="26">
        <v>665850000000</v>
      </c>
      <c r="E91" s="27">
        <v>2922017000000</v>
      </c>
      <c r="F91" s="92">
        <f t="shared" si="1"/>
        <v>0.22787341757423041</v>
      </c>
    </row>
    <row r="92" spans="1:6" ht="15.75" thickBot="1" x14ac:dyDescent="0.3">
      <c r="A92" s="6">
        <v>23</v>
      </c>
      <c r="B92" s="41" t="s">
        <v>67</v>
      </c>
      <c r="C92" s="7">
        <v>2018</v>
      </c>
      <c r="D92" s="8">
        <v>1760434280304</v>
      </c>
      <c r="E92" s="9">
        <v>17591706426634</v>
      </c>
      <c r="F92" s="92">
        <f t="shared" si="1"/>
        <v>0.10007183144204174</v>
      </c>
    </row>
    <row r="93" spans="1:6" ht="15.75" thickBot="1" x14ac:dyDescent="0.3">
      <c r="A93" s="11"/>
      <c r="B93" s="12"/>
      <c r="C93" s="13">
        <v>2019</v>
      </c>
      <c r="D93" s="14">
        <v>2039404206764</v>
      </c>
      <c r="E93" s="14">
        <v>19037918806473</v>
      </c>
      <c r="F93" s="92">
        <f t="shared" si="1"/>
        <v>0.10712327473896942</v>
      </c>
    </row>
    <row r="94" spans="1:6" ht="15.75" thickBot="1" x14ac:dyDescent="0.3">
      <c r="A94" s="11"/>
      <c r="B94" s="12"/>
      <c r="C94" s="13">
        <v>2020</v>
      </c>
      <c r="D94" s="14">
        <v>2098168514645</v>
      </c>
      <c r="E94" s="15">
        <v>19777500514550</v>
      </c>
      <c r="F94" s="92">
        <f t="shared" si="1"/>
        <v>0.10608865933798915</v>
      </c>
    </row>
    <row r="95" spans="1:6" ht="15.75" thickBot="1" x14ac:dyDescent="0.3">
      <c r="A95" s="23"/>
      <c r="B95" s="24"/>
      <c r="C95" s="25">
        <v>2021</v>
      </c>
      <c r="D95" s="26">
        <v>1211052647953</v>
      </c>
      <c r="E95" s="27">
        <v>19917653265528</v>
      </c>
      <c r="F95" s="92">
        <f t="shared" si="1"/>
        <v>6.0802978734899468E-2</v>
      </c>
    </row>
    <row r="96" spans="1:6" ht="15.75" thickBot="1" x14ac:dyDescent="0.3">
      <c r="A96" s="6">
        <v>24</v>
      </c>
      <c r="B96" s="41" t="s">
        <v>73</v>
      </c>
      <c r="C96" s="7">
        <v>2018</v>
      </c>
      <c r="D96" s="8">
        <v>133292514000</v>
      </c>
      <c r="E96" s="9">
        <v>1888683546000</v>
      </c>
      <c r="F96" s="92">
        <f t="shared" si="1"/>
        <v>7.0574297257101223E-2</v>
      </c>
    </row>
    <row r="97" spans="1:6" ht="15.75" thickBot="1" x14ac:dyDescent="0.3">
      <c r="A97" s="11"/>
      <c r="B97" s="12"/>
      <c r="C97" s="13">
        <v>2019</v>
      </c>
      <c r="D97" s="14">
        <v>102310124000</v>
      </c>
      <c r="E97" s="15">
        <v>2096719180000</v>
      </c>
      <c r="F97" s="92">
        <f t="shared" si="1"/>
        <v>4.8795339393041655E-2</v>
      </c>
    </row>
    <row r="98" spans="1:6" ht="15.75" thickBot="1" x14ac:dyDescent="0.3">
      <c r="A98" s="11"/>
      <c r="B98" s="12"/>
      <c r="C98" s="13">
        <v>2020</v>
      </c>
      <c r="D98" s="14">
        <v>48665149000</v>
      </c>
      <c r="E98" s="15">
        <v>1915989375000</v>
      </c>
      <c r="F98" s="92">
        <f t="shared" si="1"/>
        <v>2.5399487927744904E-2</v>
      </c>
    </row>
    <row r="99" spans="1:6" ht="15.75" thickBot="1" x14ac:dyDescent="0.3">
      <c r="A99" s="23"/>
      <c r="B99" s="24"/>
      <c r="C99" s="25">
        <v>2021</v>
      </c>
      <c r="D99" s="26">
        <v>11296951000</v>
      </c>
      <c r="E99" s="27">
        <v>1838539299000</v>
      </c>
      <c r="F99" s="92">
        <f t="shared" si="1"/>
        <v>6.144525170685514E-3</v>
      </c>
    </row>
    <row r="100" spans="1:6" ht="15.75" thickBot="1" x14ac:dyDescent="0.3">
      <c r="A100" s="6">
        <v>25</v>
      </c>
      <c r="B100" s="41" t="s">
        <v>77</v>
      </c>
      <c r="C100" s="7">
        <v>2018</v>
      </c>
      <c r="D100" s="8">
        <v>8447447988</v>
      </c>
      <c r="E100" s="9">
        <v>187057163854</v>
      </c>
      <c r="F100" s="92">
        <f t="shared" si="1"/>
        <v>4.515971382199143E-2</v>
      </c>
    </row>
    <row r="101" spans="1:6" ht="15.75" thickBot="1" x14ac:dyDescent="0.3">
      <c r="A101" s="11"/>
      <c r="B101" s="12"/>
      <c r="C101" s="13">
        <v>2019</v>
      </c>
      <c r="D101" s="14">
        <v>9342718039</v>
      </c>
      <c r="E101" s="15">
        <v>190786208250</v>
      </c>
      <c r="F101" s="92">
        <f t="shared" si="1"/>
        <v>4.896956716471669E-2</v>
      </c>
    </row>
    <row r="102" spans="1:6" ht="15.75" thickBot="1" x14ac:dyDescent="0.3">
      <c r="A102" s="11"/>
      <c r="B102" s="12"/>
      <c r="C102" s="13">
        <v>2020</v>
      </c>
      <c r="D102" s="14">
        <v>22104364267</v>
      </c>
      <c r="E102" s="15">
        <v>228575380866</v>
      </c>
      <c r="F102" s="92">
        <f t="shared" si="1"/>
        <v>9.6704921515403525E-2</v>
      </c>
    </row>
    <row r="103" spans="1:6" ht="15.75" thickBot="1" x14ac:dyDescent="0.3">
      <c r="A103" s="23"/>
      <c r="B103" s="24"/>
      <c r="C103" s="25">
        <v>2021</v>
      </c>
      <c r="D103" s="26">
        <v>5478952440</v>
      </c>
      <c r="E103" s="27">
        <v>806221575272</v>
      </c>
      <c r="F103" s="92">
        <f t="shared" si="1"/>
        <v>6.7958395161423603E-3</v>
      </c>
    </row>
    <row r="104" spans="1:6" ht="15.75" thickBot="1" x14ac:dyDescent="0.3">
      <c r="A104" s="6">
        <v>26</v>
      </c>
      <c r="B104" s="41" t="s">
        <v>81</v>
      </c>
      <c r="C104" s="7">
        <v>2018</v>
      </c>
      <c r="D104" s="8">
        <v>663849000000</v>
      </c>
      <c r="E104" s="9">
        <v>3337628000000</v>
      </c>
      <c r="F104" s="92">
        <f t="shared" si="1"/>
        <v>0.19889843925086917</v>
      </c>
    </row>
    <row r="105" spans="1:6" ht="15.75" thickBot="1" x14ac:dyDescent="0.3">
      <c r="A105" s="11"/>
      <c r="B105" s="12"/>
      <c r="C105" s="13">
        <v>2019</v>
      </c>
      <c r="D105" s="14">
        <v>807689000000</v>
      </c>
      <c r="E105" s="15">
        <v>3536898000000</v>
      </c>
      <c r="F105" s="92">
        <f t="shared" si="1"/>
        <v>0.22836084048790778</v>
      </c>
    </row>
    <row r="106" spans="1:6" ht="15.75" thickBot="1" x14ac:dyDescent="0.3">
      <c r="A106" s="11"/>
      <c r="B106" s="12"/>
      <c r="C106" s="13">
        <v>2020</v>
      </c>
      <c r="D106" s="14">
        <v>934016000000</v>
      </c>
      <c r="E106" s="15">
        <v>3849516000000</v>
      </c>
      <c r="F106" s="92">
        <f t="shared" si="1"/>
        <v>0.242632060757768</v>
      </c>
    </row>
    <row r="107" spans="1:6" ht="15.75" thickBot="1" x14ac:dyDescent="0.3">
      <c r="A107" s="23"/>
      <c r="B107" s="24"/>
      <c r="C107" s="25">
        <v>2021</v>
      </c>
      <c r="D107" s="26">
        <v>1260898000000</v>
      </c>
      <c r="E107" s="27">
        <v>4068970000000</v>
      </c>
      <c r="F107" s="92">
        <f t="shared" si="1"/>
        <v>0.30988137046967662</v>
      </c>
    </row>
    <row r="108" spans="1:6" ht="15.75" thickBot="1" x14ac:dyDescent="0.3">
      <c r="A108" s="6">
        <v>27</v>
      </c>
      <c r="B108" s="41" t="s">
        <v>82</v>
      </c>
      <c r="C108" s="7">
        <v>2018</v>
      </c>
      <c r="D108" s="8">
        <v>15954632472</v>
      </c>
      <c r="E108" s="9">
        <v>1771365972009</v>
      </c>
      <c r="F108" s="92">
        <f t="shared" si="1"/>
        <v>9.0069656548189218E-3</v>
      </c>
    </row>
    <row r="109" spans="1:6" ht="15.75" thickBot="1" x14ac:dyDescent="0.3">
      <c r="A109" s="11"/>
      <c r="B109" s="12"/>
      <c r="C109" s="13">
        <v>2019</v>
      </c>
      <c r="D109" s="14">
        <v>957169058</v>
      </c>
      <c r="E109" s="15">
        <v>1820383352811</v>
      </c>
      <c r="F109" s="92">
        <f t="shared" si="1"/>
        <v>5.2580631245718575E-4</v>
      </c>
    </row>
    <row r="110" spans="1:6" ht="15.75" thickBot="1" x14ac:dyDescent="0.3">
      <c r="A110" s="11"/>
      <c r="B110" s="12"/>
      <c r="C110" s="13">
        <v>2020</v>
      </c>
      <c r="D110" s="14">
        <v>5415741808</v>
      </c>
      <c r="E110" s="15">
        <v>1768660546754</v>
      </c>
      <c r="F110" s="92">
        <f t="shared" si="1"/>
        <v>3.0620583570654309E-3</v>
      </c>
    </row>
    <row r="111" spans="1:6" ht="15.75" thickBot="1" x14ac:dyDescent="0.3">
      <c r="A111" s="23"/>
      <c r="B111" s="24"/>
      <c r="C111" s="25">
        <v>2021</v>
      </c>
      <c r="D111" s="26">
        <v>29707421605</v>
      </c>
      <c r="E111" s="27">
        <v>1970428120056</v>
      </c>
      <c r="F111" s="92">
        <f t="shared" si="1"/>
        <v>1.5076632992913088E-2</v>
      </c>
    </row>
    <row r="112" spans="1:6" ht="15.75" thickBot="1" x14ac:dyDescent="0.3">
      <c r="A112" s="6">
        <v>28</v>
      </c>
      <c r="B112" s="41" t="s">
        <v>83</v>
      </c>
      <c r="C112" s="7">
        <v>2018</v>
      </c>
      <c r="D112" s="8">
        <v>31954131252</v>
      </c>
      <c r="E112" s="8">
        <v>747293725435</v>
      </c>
      <c r="F112" s="92">
        <f t="shared" si="1"/>
        <v>4.2759801353075041E-2</v>
      </c>
    </row>
    <row r="113" spans="1:6" ht="15.75" thickBot="1" x14ac:dyDescent="0.3">
      <c r="A113" s="11"/>
      <c r="B113" s="12"/>
      <c r="C113" s="13">
        <v>2019</v>
      </c>
      <c r="D113" s="14">
        <v>44943627900</v>
      </c>
      <c r="E113" s="14">
        <v>790845543826</v>
      </c>
      <c r="F113" s="92">
        <f t="shared" si="1"/>
        <v>5.6829842756107626E-2</v>
      </c>
    </row>
    <row r="114" spans="1:6" ht="15.75" thickBot="1" x14ac:dyDescent="0.3">
      <c r="A114" s="11"/>
      <c r="B114" s="12"/>
      <c r="C114" s="13">
        <v>2020</v>
      </c>
      <c r="D114" s="14">
        <v>42520246722</v>
      </c>
      <c r="E114" s="15">
        <v>773863042440</v>
      </c>
      <c r="F114" s="92">
        <f t="shared" si="1"/>
        <v>5.4945441751466928E-2</v>
      </c>
    </row>
    <row r="115" spans="1:6" ht="15.75" thickBot="1" x14ac:dyDescent="0.3">
      <c r="A115" s="23"/>
      <c r="B115" s="24"/>
      <c r="C115" s="25">
        <v>2021</v>
      </c>
      <c r="D115" s="26">
        <v>84524160228</v>
      </c>
      <c r="E115" s="27">
        <v>889125250792</v>
      </c>
      <c r="F115" s="92">
        <f t="shared" si="1"/>
        <v>9.5064401953165761E-2</v>
      </c>
    </row>
    <row r="116" spans="1:6" ht="15.75" thickBot="1" x14ac:dyDescent="0.3">
      <c r="A116" s="6">
        <v>29</v>
      </c>
      <c r="B116" s="41" t="s">
        <v>86</v>
      </c>
      <c r="C116" s="7">
        <v>2018</v>
      </c>
      <c r="D116" s="8">
        <v>255088886019</v>
      </c>
      <c r="E116" s="9">
        <v>2631189810030</v>
      </c>
      <c r="F116" s="92">
        <f t="shared" si="1"/>
        <v>9.6948112616813284E-2</v>
      </c>
    </row>
    <row r="117" spans="1:6" ht="15.75" thickBot="1" x14ac:dyDescent="0.3">
      <c r="A117" s="11"/>
      <c r="B117" s="12"/>
      <c r="C117" s="13">
        <v>2019</v>
      </c>
      <c r="D117" s="14">
        <v>482590522840</v>
      </c>
      <c r="E117" s="15">
        <v>2881563083954</v>
      </c>
      <c r="F117" s="92">
        <f t="shared" si="1"/>
        <v>0.16747525866336505</v>
      </c>
    </row>
    <row r="118" spans="1:6" ht="15.75" thickBot="1" x14ac:dyDescent="0.3">
      <c r="A118" s="11"/>
      <c r="B118" s="12"/>
      <c r="C118" s="13">
        <v>2020</v>
      </c>
      <c r="D118" s="14">
        <v>628628879549</v>
      </c>
      <c r="E118" s="15">
        <v>3448995059882</v>
      </c>
      <c r="F118" s="92">
        <f t="shared" si="1"/>
        <v>0.18226436067162916</v>
      </c>
    </row>
    <row r="119" spans="1:6" ht="15.75" thickBot="1" x14ac:dyDescent="0.3">
      <c r="A119" s="23"/>
      <c r="B119" s="24"/>
      <c r="C119" s="25">
        <v>2021</v>
      </c>
      <c r="D119" s="26">
        <v>617573766863</v>
      </c>
      <c r="E119" s="27">
        <v>3919243683748</v>
      </c>
      <c r="F119" s="92">
        <f t="shared" si="1"/>
        <v>0.15757473040625275</v>
      </c>
    </row>
    <row r="120" spans="1:6" ht="15.75" thickBot="1" x14ac:dyDescent="0.3">
      <c r="A120" s="6">
        <v>30</v>
      </c>
      <c r="B120" s="41" t="s">
        <v>91</v>
      </c>
      <c r="C120" s="7">
        <v>2018</v>
      </c>
      <c r="D120" s="8">
        <v>540378145887</v>
      </c>
      <c r="E120" s="9">
        <v>7869975060326</v>
      </c>
      <c r="F120" s="92">
        <f t="shared" si="1"/>
        <v>6.8663260270181312E-2</v>
      </c>
    </row>
    <row r="121" spans="1:6" ht="15.75" thickBot="1" x14ac:dyDescent="0.3">
      <c r="A121" s="11"/>
      <c r="B121" s="12"/>
      <c r="C121" s="13">
        <v>2019</v>
      </c>
      <c r="D121" s="14">
        <v>595154912874</v>
      </c>
      <c r="E121" s="15">
        <v>8372769580743</v>
      </c>
      <c r="F121" s="92">
        <f t="shared" si="1"/>
        <v>7.1082203700294111E-2</v>
      </c>
    </row>
    <row r="122" spans="1:6" ht="15.75" thickBot="1" x14ac:dyDescent="0.3">
      <c r="A122" s="11"/>
      <c r="B122" s="12"/>
      <c r="C122" s="13">
        <v>2020</v>
      </c>
      <c r="D122" s="14">
        <v>834369751682</v>
      </c>
      <c r="E122" s="15">
        <v>9104657533366</v>
      </c>
      <c r="F122" s="92">
        <f t="shared" si="1"/>
        <v>9.1642079740426305E-2</v>
      </c>
    </row>
    <row r="123" spans="1:6" ht="15.75" thickBot="1" x14ac:dyDescent="0.3">
      <c r="A123" s="23"/>
      <c r="B123" s="24"/>
      <c r="C123" s="25">
        <v>2021</v>
      </c>
      <c r="D123" s="26">
        <v>877817637643</v>
      </c>
      <c r="E123" s="27">
        <v>9644326662784</v>
      </c>
      <c r="F123" s="92">
        <f t="shared" si="1"/>
        <v>9.1019069379966747E-2</v>
      </c>
    </row>
    <row r="124" spans="1:6" ht="15.75" thickBot="1" x14ac:dyDescent="0.3">
      <c r="A124" s="6">
        <v>31</v>
      </c>
      <c r="B124" s="41" t="s">
        <v>92</v>
      </c>
      <c r="C124" s="7">
        <v>2018</v>
      </c>
      <c r="D124" s="8">
        <v>701607000000</v>
      </c>
      <c r="E124" s="9">
        <v>5555871000000</v>
      </c>
      <c r="F124" s="92">
        <f t="shared" si="1"/>
        <v>0.12628208970294666</v>
      </c>
    </row>
    <row r="125" spans="1:6" ht="15.75" thickBot="1" x14ac:dyDescent="0.3">
      <c r="A125" s="11"/>
      <c r="B125" s="12"/>
      <c r="C125" s="13">
        <v>2019</v>
      </c>
      <c r="D125" s="14">
        <v>1035865000000</v>
      </c>
      <c r="E125" s="15">
        <v>6608422000000</v>
      </c>
      <c r="F125" s="92">
        <f t="shared" si="1"/>
        <v>0.15674922091839777</v>
      </c>
    </row>
    <row r="126" spans="1:6" ht="15.75" thickBot="1" x14ac:dyDescent="0.3">
      <c r="A126" s="11"/>
      <c r="B126" s="12"/>
      <c r="C126" s="13">
        <v>2020</v>
      </c>
      <c r="D126" s="14">
        <v>1109666000000</v>
      </c>
      <c r="E126" s="15">
        <v>8754116000000</v>
      </c>
      <c r="F126" s="92">
        <f t="shared" si="1"/>
        <v>0.12675934383323229</v>
      </c>
    </row>
    <row r="127" spans="1:6" ht="15.75" thickBot="1" x14ac:dyDescent="0.3">
      <c r="A127" s="23"/>
      <c r="B127" s="24"/>
      <c r="C127" s="25">
        <v>2021</v>
      </c>
      <c r="D127" s="26">
        <v>1276793000000</v>
      </c>
      <c r="E127" s="27">
        <v>7406856000000</v>
      </c>
      <c r="F127" s="92">
        <f t="shared" si="1"/>
        <v>0.1723798869587852</v>
      </c>
    </row>
    <row r="128" spans="1:6" ht="15.75" thickBot="1" x14ac:dyDescent="0.3">
      <c r="A128" s="6">
        <v>32</v>
      </c>
      <c r="B128" s="41" t="s">
        <v>93</v>
      </c>
      <c r="C128" s="7">
        <v>2018</v>
      </c>
      <c r="D128" s="8">
        <v>9109445000000</v>
      </c>
      <c r="E128" s="9">
        <v>19522970000000</v>
      </c>
      <c r="F128" s="92">
        <f t="shared" si="1"/>
        <v>0.46660139312819721</v>
      </c>
    </row>
    <row r="129" spans="1:6" ht="15.75" thickBot="1" x14ac:dyDescent="0.3">
      <c r="A129" s="11"/>
      <c r="B129" s="12"/>
      <c r="C129" s="13">
        <v>2019</v>
      </c>
      <c r="D129" s="14">
        <v>7392837000000</v>
      </c>
      <c r="E129" s="15">
        <v>20649371000000</v>
      </c>
      <c r="F129" s="92">
        <f t="shared" si="1"/>
        <v>0.35801753961416066</v>
      </c>
    </row>
    <row r="130" spans="1:6" ht="15.75" thickBot="1" x14ac:dyDescent="0.3">
      <c r="A130" s="11"/>
      <c r="B130" s="12"/>
      <c r="C130" s="13">
        <v>2020</v>
      </c>
      <c r="D130" s="14">
        <v>7163536000000</v>
      </c>
      <c r="E130" s="15">
        <v>20534632000000</v>
      </c>
      <c r="F130" s="92">
        <f t="shared" si="1"/>
        <v>0.34885144277238567</v>
      </c>
    </row>
    <row r="131" spans="1:6" ht="15.75" thickBot="1" x14ac:dyDescent="0.3">
      <c r="A131" s="23"/>
      <c r="B131" s="24"/>
      <c r="C131" s="25">
        <v>2021</v>
      </c>
      <c r="D131" s="26">
        <v>5758148000000</v>
      </c>
      <c r="E131" s="27">
        <v>19068532000000</v>
      </c>
      <c r="F131" s="92">
        <f t="shared" si="1"/>
        <v>0.30197122673103521</v>
      </c>
    </row>
    <row r="132" spans="1:6" ht="15.75" thickBot="1" x14ac:dyDescent="0.3">
      <c r="A132" s="6">
        <v>33</v>
      </c>
      <c r="B132" s="41" t="s">
        <v>95</v>
      </c>
      <c r="C132" s="7">
        <v>2018</v>
      </c>
      <c r="D132" s="8">
        <v>51142850919</v>
      </c>
      <c r="E132" s="9">
        <v>1255573914558</v>
      </c>
      <c r="F132" s="92">
        <f t="shared" si="1"/>
        <v>4.0732648493262011E-2</v>
      </c>
    </row>
    <row r="133" spans="1:6" ht="15.75" thickBot="1" x14ac:dyDescent="0.3">
      <c r="A133" s="11"/>
      <c r="B133" s="12"/>
      <c r="C133" s="13">
        <v>2019</v>
      </c>
      <c r="D133" s="14">
        <v>27328091481</v>
      </c>
      <c r="E133" s="15">
        <v>1299521608556</v>
      </c>
      <c r="F133" s="92">
        <f t="shared" ref="F133:F139" si="2">SUM(D133/E133)</f>
        <v>2.1029347493010431E-2</v>
      </c>
    </row>
    <row r="134" spans="1:6" ht="15.75" thickBot="1" x14ac:dyDescent="0.3">
      <c r="A134" s="11"/>
      <c r="B134" s="12"/>
      <c r="C134" s="13">
        <v>2020</v>
      </c>
      <c r="D134" s="14">
        <v>172506562986</v>
      </c>
      <c r="E134" s="15">
        <v>1614442007528</v>
      </c>
      <c r="F134" s="92">
        <f t="shared" si="2"/>
        <v>0.10685212734902659</v>
      </c>
    </row>
    <row r="135" spans="1:6" ht="15.75" thickBot="1" x14ac:dyDescent="0.3">
      <c r="A135" s="23"/>
      <c r="B135" s="24"/>
      <c r="C135" s="25">
        <v>2021</v>
      </c>
      <c r="D135" s="26">
        <v>176877010231</v>
      </c>
      <c r="E135" s="27">
        <v>1891169731202</v>
      </c>
      <c r="F135" s="92">
        <f t="shared" si="2"/>
        <v>9.3527834817121111E-2</v>
      </c>
    </row>
    <row r="136" spans="1:6" ht="15.75" thickBot="1" x14ac:dyDescent="0.3">
      <c r="A136" s="6">
        <v>34</v>
      </c>
      <c r="B136" s="41" t="s">
        <v>97</v>
      </c>
      <c r="C136" s="7">
        <v>2018</v>
      </c>
      <c r="D136" s="8">
        <v>242010106249</v>
      </c>
      <c r="E136" s="9">
        <v>4588497407410</v>
      </c>
      <c r="F136" s="92">
        <f t="shared" si="2"/>
        <v>5.2742779337343858E-2</v>
      </c>
    </row>
    <row r="137" spans="1:6" ht="15.75" thickBot="1" x14ac:dyDescent="0.3">
      <c r="A137" s="11"/>
      <c r="B137" s="12"/>
      <c r="C137" s="13">
        <v>2019</v>
      </c>
      <c r="D137" s="14">
        <v>218064313042</v>
      </c>
      <c r="E137" s="15">
        <v>5515384761490</v>
      </c>
      <c r="F137" s="92">
        <f t="shared" si="2"/>
        <v>3.9537461568336561E-2</v>
      </c>
    </row>
    <row r="138" spans="1:6" ht="15.75" thickBot="1" x14ac:dyDescent="0.3">
      <c r="A138" s="11"/>
      <c r="B138" s="12"/>
      <c r="C138" s="13">
        <v>2020</v>
      </c>
      <c r="D138" s="14">
        <v>314373402229</v>
      </c>
      <c r="E138" s="15">
        <v>5949006786510</v>
      </c>
      <c r="F138" s="92">
        <f t="shared" si="2"/>
        <v>5.2844687106741048E-2</v>
      </c>
    </row>
    <row r="139" spans="1:6" ht="15.75" thickBot="1" x14ac:dyDescent="0.3">
      <c r="A139" s="23"/>
      <c r="B139" s="24"/>
      <c r="C139" s="25">
        <v>2021</v>
      </c>
      <c r="D139" s="26">
        <v>535295612635</v>
      </c>
      <c r="E139" s="27">
        <v>6801034778630</v>
      </c>
      <c r="F139" s="92">
        <f t="shared" si="2"/>
        <v>7.8707965781470379E-2</v>
      </c>
    </row>
  </sheetData>
  <mergeCells count="1">
    <mergeCell ref="A1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384F3-6E65-452E-A7B5-452E7D0640C3}">
  <dimension ref="A1:F139"/>
  <sheetViews>
    <sheetView zoomScale="85" zoomScaleNormal="85" workbookViewId="0">
      <selection activeCell="F4" sqref="F4:F139"/>
    </sheetView>
  </sheetViews>
  <sheetFormatPr defaultRowHeight="15" x14ac:dyDescent="0.25"/>
  <cols>
    <col min="2" max="2" width="14.28515625" customWidth="1"/>
    <col min="4" max="4" width="38" style="69" customWidth="1"/>
    <col min="5" max="5" width="29.42578125" style="69" customWidth="1"/>
    <col min="6" max="6" width="31.42578125" customWidth="1"/>
  </cols>
  <sheetData>
    <row r="1" spans="1:6" x14ac:dyDescent="0.25">
      <c r="A1" s="169" t="s">
        <v>3</v>
      </c>
      <c r="B1" s="170"/>
      <c r="C1" s="170"/>
      <c r="D1" s="170"/>
      <c r="E1" s="170"/>
      <c r="F1" s="171"/>
    </row>
    <row r="2" spans="1:6" ht="15.75" thickBot="1" x14ac:dyDescent="0.3">
      <c r="A2" s="172"/>
      <c r="B2" s="173"/>
      <c r="C2" s="173"/>
      <c r="D2" s="173"/>
      <c r="E2" s="173"/>
      <c r="F2" s="174"/>
    </row>
    <row r="3" spans="1:6" ht="15.75" thickBot="1" x14ac:dyDescent="0.3">
      <c r="A3" s="1" t="s">
        <v>0</v>
      </c>
      <c r="B3" s="2" t="s">
        <v>1</v>
      </c>
      <c r="C3" s="2" t="s">
        <v>2</v>
      </c>
      <c r="D3" s="71" t="s">
        <v>15</v>
      </c>
      <c r="E3" s="93" t="s">
        <v>16</v>
      </c>
      <c r="F3" s="95" t="s">
        <v>14</v>
      </c>
    </row>
    <row r="4" spans="1:6" ht="15.75" thickBot="1" x14ac:dyDescent="0.3">
      <c r="A4" s="6">
        <v>1</v>
      </c>
      <c r="B4" s="41" t="s">
        <v>18</v>
      </c>
      <c r="C4" s="7">
        <v>2018</v>
      </c>
      <c r="D4" s="8">
        <v>0</v>
      </c>
      <c r="E4" s="9">
        <v>589896800000000</v>
      </c>
      <c r="F4" s="96">
        <f>SUM(D4/E4)</f>
        <v>0</v>
      </c>
    </row>
    <row r="5" spans="1:6" ht="15.75" thickBot="1" x14ac:dyDescent="0.3">
      <c r="A5" s="11"/>
      <c r="B5" s="12"/>
      <c r="C5" s="13">
        <v>2019</v>
      </c>
      <c r="D5" s="14">
        <v>0</v>
      </c>
      <c r="E5" s="9">
        <v>589896800000000</v>
      </c>
      <c r="F5" s="96">
        <f t="shared" ref="F5:F68" si="0">SUM(D5/E5)</f>
        <v>0</v>
      </c>
    </row>
    <row r="6" spans="1:6" ht="15.75" thickBot="1" x14ac:dyDescent="0.3">
      <c r="A6" s="11"/>
      <c r="B6" s="12"/>
      <c r="C6" s="13">
        <v>2020</v>
      </c>
      <c r="D6" s="14">
        <v>0</v>
      </c>
      <c r="E6" s="9">
        <v>589896800000000</v>
      </c>
      <c r="F6" s="96">
        <f t="shared" si="0"/>
        <v>0</v>
      </c>
    </row>
    <row r="7" spans="1:6" ht="15.75" thickBot="1" x14ac:dyDescent="0.3">
      <c r="A7" s="11"/>
      <c r="B7" s="12"/>
      <c r="C7" s="13">
        <v>2021</v>
      </c>
      <c r="D7" s="14">
        <v>0</v>
      </c>
      <c r="E7" s="9">
        <v>589896800000000</v>
      </c>
      <c r="F7" s="96">
        <f t="shared" si="0"/>
        <v>0</v>
      </c>
    </row>
    <row r="8" spans="1:6" ht="15.75" thickBot="1" x14ac:dyDescent="0.3">
      <c r="A8" s="6">
        <v>2</v>
      </c>
      <c r="B8" s="41" t="s">
        <v>26</v>
      </c>
      <c r="C8" s="7">
        <v>2018</v>
      </c>
      <c r="D8" s="8">
        <v>5000000000</v>
      </c>
      <c r="E8" s="9">
        <v>5885000000</v>
      </c>
      <c r="F8" s="96">
        <f t="shared" si="0"/>
        <v>0.84961767204757854</v>
      </c>
    </row>
    <row r="9" spans="1:6" ht="15.75" thickBot="1" x14ac:dyDescent="0.3">
      <c r="A9" s="11"/>
      <c r="B9" s="12"/>
      <c r="C9" s="13">
        <v>2019</v>
      </c>
      <c r="D9" s="8">
        <v>5000000000</v>
      </c>
      <c r="E9" s="9">
        <v>5885000000</v>
      </c>
      <c r="F9" s="96">
        <f t="shared" si="0"/>
        <v>0.84961767204757854</v>
      </c>
    </row>
    <row r="10" spans="1:6" ht="15.75" thickBot="1" x14ac:dyDescent="0.3">
      <c r="A10" s="11"/>
      <c r="B10" s="12"/>
      <c r="C10" s="13">
        <v>2020</v>
      </c>
      <c r="D10" s="8">
        <v>5000000000</v>
      </c>
      <c r="E10" s="9">
        <v>5885000000</v>
      </c>
      <c r="F10" s="96">
        <f t="shared" si="0"/>
        <v>0.84961767204757854</v>
      </c>
    </row>
    <row r="11" spans="1:6" ht="15.75" thickBot="1" x14ac:dyDescent="0.3">
      <c r="A11" s="11"/>
      <c r="B11" s="12"/>
      <c r="C11" s="13">
        <v>2021</v>
      </c>
      <c r="D11" s="8">
        <v>5000000000</v>
      </c>
      <c r="E11" s="9">
        <v>5885000000</v>
      </c>
      <c r="F11" s="96">
        <f t="shared" si="0"/>
        <v>0.84961767204757854</v>
      </c>
    </row>
    <row r="12" spans="1:6" ht="15.75" thickBot="1" x14ac:dyDescent="0.3">
      <c r="A12" s="6">
        <v>3</v>
      </c>
      <c r="B12" s="41" t="s">
        <v>27</v>
      </c>
      <c r="C12" s="7">
        <v>2018</v>
      </c>
      <c r="D12" s="8">
        <v>0</v>
      </c>
      <c r="E12" s="9">
        <v>1875000000</v>
      </c>
      <c r="F12" s="96">
        <f t="shared" si="0"/>
        <v>0</v>
      </c>
    </row>
    <row r="13" spans="1:6" ht="15.75" thickBot="1" x14ac:dyDescent="0.3">
      <c r="A13" s="11"/>
      <c r="B13" s="12"/>
      <c r="C13" s="13">
        <v>2019</v>
      </c>
      <c r="D13" s="14">
        <v>0</v>
      </c>
      <c r="E13" s="9">
        <v>1875000000</v>
      </c>
      <c r="F13" s="96">
        <f t="shared" si="0"/>
        <v>0</v>
      </c>
    </row>
    <row r="14" spans="1:6" ht="15.75" thickBot="1" x14ac:dyDescent="0.3">
      <c r="A14" s="11"/>
      <c r="B14" s="12"/>
      <c r="C14" s="13">
        <v>2020</v>
      </c>
      <c r="D14" s="14">
        <v>0</v>
      </c>
      <c r="E14" s="9">
        <v>1875000000</v>
      </c>
      <c r="F14" s="96">
        <f t="shared" si="0"/>
        <v>0</v>
      </c>
    </row>
    <row r="15" spans="1:6" ht="15.75" thickBot="1" x14ac:dyDescent="0.3">
      <c r="A15" s="11"/>
      <c r="B15" s="12"/>
      <c r="C15" s="13">
        <v>2021</v>
      </c>
      <c r="D15" s="14">
        <v>0</v>
      </c>
      <c r="E15" s="9">
        <v>1875000000</v>
      </c>
      <c r="F15" s="96">
        <f t="shared" si="0"/>
        <v>0</v>
      </c>
    </row>
    <row r="16" spans="1:6" ht="15.75" thickBot="1" x14ac:dyDescent="0.3">
      <c r="A16" s="6">
        <v>4</v>
      </c>
      <c r="B16" s="41" t="s">
        <v>28</v>
      </c>
      <c r="C16" s="7">
        <v>2018</v>
      </c>
      <c r="D16" s="8">
        <v>4500000</v>
      </c>
      <c r="E16" s="9">
        <v>595000000</v>
      </c>
      <c r="F16" s="96">
        <f t="shared" si="0"/>
        <v>7.5630252100840336E-3</v>
      </c>
    </row>
    <row r="17" spans="1:6" ht="15.75" thickBot="1" x14ac:dyDescent="0.3">
      <c r="A17" s="11"/>
      <c r="B17" s="12"/>
      <c r="C17" s="13">
        <v>2019</v>
      </c>
      <c r="D17" s="14">
        <v>0</v>
      </c>
      <c r="E17" s="9">
        <v>595000000</v>
      </c>
      <c r="F17" s="96">
        <f t="shared" si="0"/>
        <v>0</v>
      </c>
    </row>
    <row r="18" spans="1:6" ht="15.75" thickBot="1" x14ac:dyDescent="0.3">
      <c r="A18" s="11"/>
      <c r="B18" s="12"/>
      <c r="C18" s="13">
        <v>2020</v>
      </c>
      <c r="D18" s="14">
        <v>0</v>
      </c>
      <c r="E18" s="9">
        <v>595000000</v>
      </c>
      <c r="F18" s="96">
        <f t="shared" si="0"/>
        <v>0</v>
      </c>
    </row>
    <row r="19" spans="1:6" ht="15.75" thickBot="1" x14ac:dyDescent="0.3">
      <c r="A19" s="11"/>
      <c r="B19" s="12"/>
      <c r="C19" s="13">
        <v>2021</v>
      </c>
      <c r="D19" s="14">
        <v>0</v>
      </c>
      <c r="E19" s="9">
        <v>595000000</v>
      </c>
      <c r="F19" s="96">
        <f t="shared" si="0"/>
        <v>0</v>
      </c>
    </row>
    <row r="20" spans="1:6" ht="15.75" thickBot="1" x14ac:dyDescent="0.3">
      <c r="A20" s="6">
        <v>5</v>
      </c>
      <c r="B20" s="41" t="s">
        <v>30</v>
      </c>
      <c r="C20" s="7">
        <v>2018</v>
      </c>
      <c r="D20" s="8">
        <v>0</v>
      </c>
      <c r="E20" s="9">
        <v>12000000000</v>
      </c>
      <c r="F20" s="96">
        <f t="shared" si="0"/>
        <v>0</v>
      </c>
    </row>
    <row r="21" spans="1:6" ht="15.75" thickBot="1" x14ac:dyDescent="0.3">
      <c r="A21" s="11"/>
      <c r="B21" s="12"/>
      <c r="C21" s="13">
        <v>2019</v>
      </c>
      <c r="D21" s="14">
        <v>0</v>
      </c>
      <c r="E21" s="9">
        <v>12000000000</v>
      </c>
      <c r="F21" s="96">
        <f t="shared" si="0"/>
        <v>0</v>
      </c>
    </row>
    <row r="22" spans="1:6" ht="15.75" thickBot="1" x14ac:dyDescent="0.3">
      <c r="A22" s="11"/>
      <c r="B22" s="12"/>
      <c r="C22" s="13">
        <v>2020</v>
      </c>
      <c r="D22" s="14">
        <v>0</v>
      </c>
      <c r="E22" s="9">
        <v>12000000000</v>
      </c>
      <c r="F22" s="96">
        <f t="shared" si="0"/>
        <v>0</v>
      </c>
    </row>
    <row r="23" spans="1:6" ht="15.75" thickBot="1" x14ac:dyDescent="0.3">
      <c r="A23" s="11"/>
      <c r="B23" s="12"/>
      <c r="C23" s="13">
        <v>2021</v>
      </c>
      <c r="D23" s="14">
        <v>0</v>
      </c>
      <c r="E23" s="9">
        <v>12000000000</v>
      </c>
      <c r="F23" s="96">
        <f t="shared" si="0"/>
        <v>0</v>
      </c>
    </row>
    <row r="24" spans="1:6" ht="15.75" thickBot="1" x14ac:dyDescent="0.3">
      <c r="A24" s="6">
        <v>6</v>
      </c>
      <c r="B24" s="41" t="s">
        <v>32</v>
      </c>
      <c r="C24" s="7">
        <v>2018</v>
      </c>
      <c r="D24" s="8">
        <v>0</v>
      </c>
      <c r="E24" s="9">
        <v>340000000</v>
      </c>
      <c r="F24" s="96">
        <f t="shared" si="0"/>
        <v>0</v>
      </c>
    </row>
    <row r="25" spans="1:6" ht="15.75" thickBot="1" x14ac:dyDescent="0.3">
      <c r="A25" s="11"/>
      <c r="B25" s="12"/>
      <c r="C25" s="13">
        <v>2019</v>
      </c>
      <c r="D25" s="14">
        <v>0</v>
      </c>
      <c r="E25" s="15">
        <v>560284938</v>
      </c>
      <c r="F25" s="96">
        <f t="shared" si="0"/>
        <v>0</v>
      </c>
    </row>
    <row r="26" spans="1:6" ht="15.75" thickBot="1" x14ac:dyDescent="0.3">
      <c r="A26" s="11"/>
      <c r="B26" s="12"/>
      <c r="C26" s="13">
        <v>2020</v>
      </c>
      <c r="D26" s="14">
        <v>0</v>
      </c>
      <c r="E26" s="15">
        <v>560284438</v>
      </c>
      <c r="F26" s="96">
        <f t="shared" si="0"/>
        <v>0</v>
      </c>
    </row>
    <row r="27" spans="1:6" ht="15.75" thickBot="1" x14ac:dyDescent="0.3">
      <c r="A27" s="11"/>
      <c r="B27" s="12"/>
      <c r="C27" s="13">
        <v>2021</v>
      </c>
      <c r="D27" s="73">
        <v>0</v>
      </c>
      <c r="E27" s="83">
        <v>889863981</v>
      </c>
      <c r="F27" s="96">
        <f t="shared" si="0"/>
        <v>0</v>
      </c>
    </row>
    <row r="28" spans="1:6" ht="15.75" thickBot="1" x14ac:dyDescent="0.3">
      <c r="A28" s="6">
        <v>7</v>
      </c>
      <c r="B28" s="41" t="s">
        <v>34</v>
      </c>
      <c r="C28" s="64">
        <v>2018</v>
      </c>
      <c r="D28" s="19">
        <v>467061150000</v>
      </c>
      <c r="E28" s="68">
        <v>800659050000</v>
      </c>
      <c r="F28" s="96">
        <f t="shared" si="0"/>
        <v>0.58334586988056902</v>
      </c>
    </row>
    <row r="29" spans="1:6" ht="15.75" thickBot="1" x14ac:dyDescent="0.3">
      <c r="A29" s="11"/>
      <c r="B29" s="12"/>
      <c r="C29" s="62">
        <v>2019</v>
      </c>
      <c r="D29" s="21">
        <v>467061150000</v>
      </c>
      <c r="E29" s="68">
        <v>800659050000</v>
      </c>
      <c r="F29" s="96">
        <f t="shared" si="0"/>
        <v>0.58334586988056902</v>
      </c>
    </row>
    <row r="30" spans="1:6" ht="15.75" thickBot="1" x14ac:dyDescent="0.3">
      <c r="A30" s="11"/>
      <c r="B30" s="12"/>
      <c r="C30" s="62">
        <v>2020</v>
      </c>
      <c r="D30" s="21">
        <v>467061150000</v>
      </c>
      <c r="E30" s="68">
        <v>800659050000</v>
      </c>
      <c r="F30" s="96">
        <f t="shared" si="0"/>
        <v>0.58334586988056902</v>
      </c>
    </row>
    <row r="31" spans="1:6" ht="15.75" thickBot="1" x14ac:dyDescent="0.3">
      <c r="A31" s="11"/>
      <c r="B31" s="12"/>
      <c r="C31" s="62">
        <v>2021</v>
      </c>
      <c r="D31" s="28">
        <v>467061150000</v>
      </c>
      <c r="E31" s="69">
        <v>800659050000</v>
      </c>
      <c r="F31" s="96">
        <f t="shared" si="0"/>
        <v>0.58334586988056902</v>
      </c>
    </row>
    <row r="32" spans="1:6" ht="15.75" thickBot="1" x14ac:dyDescent="0.3">
      <c r="A32" s="6">
        <v>8</v>
      </c>
      <c r="B32" s="41" t="s">
        <v>35</v>
      </c>
      <c r="C32" s="7">
        <v>2018</v>
      </c>
      <c r="D32" s="14">
        <v>2052500000</v>
      </c>
      <c r="E32" s="84">
        <v>2051500000</v>
      </c>
      <c r="F32" s="96">
        <f t="shared" si="0"/>
        <v>1.0004874482086279</v>
      </c>
    </row>
    <row r="33" spans="1:6" ht="15.75" thickBot="1" x14ac:dyDescent="0.3">
      <c r="A33" s="11"/>
      <c r="B33" s="12"/>
      <c r="C33" s="13">
        <v>2019</v>
      </c>
      <c r="D33" s="14">
        <v>2052500000</v>
      </c>
      <c r="E33" s="85">
        <v>8210000000</v>
      </c>
      <c r="F33" s="96">
        <f t="shared" si="0"/>
        <v>0.25</v>
      </c>
    </row>
    <row r="34" spans="1:6" ht="15.75" thickBot="1" x14ac:dyDescent="0.3">
      <c r="A34" s="11"/>
      <c r="B34" s="12"/>
      <c r="C34" s="13">
        <v>2020</v>
      </c>
      <c r="D34" s="14">
        <v>7475634036</v>
      </c>
      <c r="E34" s="85">
        <v>9468359000</v>
      </c>
      <c r="F34" s="96">
        <f t="shared" si="0"/>
        <v>0.7895385077815491</v>
      </c>
    </row>
    <row r="35" spans="1:6" ht="15.75" thickBot="1" x14ac:dyDescent="0.3">
      <c r="A35" s="11"/>
      <c r="B35" s="12"/>
      <c r="C35" s="13">
        <v>2021</v>
      </c>
      <c r="D35" s="14">
        <v>7475634036</v>
      </c>
      <c r="E35" s="94">
        <v>9468359000</v>
      </c>
      <c r="F35" s="96">
        <f t="shared" si="0"/>
        <v>0.7895385077815491</v>
      </c>
    </row>
    <row r="36" spans="1:6" ht="15.75" thickBot="1" x14ac:dyDescent="0.3">
      <c r="A36" s="6">
        <v>9</v>
      </c>
      <c r="B36" s="41" t="s">
        <v>36</v>
      </c>
      <c r="C36" s="7">
        <v>2018</v>
      </c>
      <c r="D36" s="8">
        <v>0</v>
      </c>
      <c r="E36" s="84">
        <v>1120000000000</v>
      </c>
      <c r="F36" s="96">
        <f t="shared" si="0"/>
        <v>0</v>
      </c>
    </row>
    <row r="37" spans="1:6" ht="15.75" thickBot="1" x14ac:dyDescent="0.3">
      <c r="A37" s="11"/>
      <c r="B37" s="12"/>
      <c r="C37" s="13">
        <v>2019</v>
      </c>
      <c r="D37" s="14">
        <v>0</v>
      </c>
      <c r="E37" s="84">
        <v>1120000000000</v>
      </c>
      <c r="F37" s="96">
        <f t="shared" si="0"/>
        <v>0</v>
      </c>
    </row>
    <row r="38" spans="1:6" ht="15.75" thickBot="1" x14ac:dyDescent="0.3">
      <c r="A38" s="11"/>
      <c r="B38" s="12"/>
      <c r="C38" s="13">
        <v>2020</v>
      </c>
      <c r="D38" s="14">
        <v>0</v>
      </c>
      <c r="E38" s="84">
        <v>1120000000000</v>
      </c>
      <c r="F38" s="96">
        <f t="shared" si="0"/>
        <v>0</v>
      </c>
    </row>
    <row r="39" spans="1:6" ht="15.75" thickBot="1" x14ac:dyDescent="0.3">
      <c r="A39" s="11"/>
      <c r="B39" s="12"/>
      <c r="C39" s="13">
        <v>2021</v>
      </c>
      <c r="D39" s="14">
        <v>0</v>
      </c>
      <c r="E39" s="84">
        <v>1120000000000</v>
      </c>
      <c r="F39" s="96">
        <f t="shared" si="0"/>
        <v>0</v>
      </c>
    </row>
    <row r="40" spans="1:6" ht="15.75" thickBot="1" x14ac:dyDescent="0.3">
      <c r="A40" s="6">
        <v>10</v>
      </c>
      <c r="B40" s="41" t="s">
        <v>41</v>
      </c>
      <c r="C40" s="7">
        <v>2018</v>
      </c>
      <c r="D40" s="8">
        <v>12946930000000</v>
      </c>
      <c r="E40" s="30">
        <v>1924088000000000</v>
      </c>
      <c r="F40" s="96">
        <f t="shared" si="0"/>
        <v>6.7288658315004307E-3</v>
      </c>
    </row>
    <row r="41" spans="1:6" ht="15.75" thickBot="1" x14ac:dyDescent="0.3">
      <c r="A41" s="11"/>
      <c r="B41" s="12"/>
      <c r="C41" s="13">
        <v>2019</v>
      </c>
      <c r="D41" s="8">
        <v>12946930000000</v>
      </c>
      <c r="E41" s="30">
        <v>1924088000000000</v>
      </c>
      <c r="F41" s="96">
        <f t="shared" si="0"/>
        <v>6.7288658315004307E-3</v>
      </c>
    </row>
    <row r="42" spans="1:6" ht="15.75" thickBot="1" x14ac:dyDescent="0.3">
      <c r="A42" s="11"/>
      <c r="B42" s="12"/>
      <c r="C42" s="13">
        <v>2020</v>
      </c>
      <c r="D42" s="8">
        <v>12946930000000</v>
      </c>
      <c r="E42" s="30">
        <v>1924088000000000</v>
      </c>
      <c r="F42" s="96">
        <f t="shared" si="0"/>
        <v>6.7288658315004307E-3</v>
      </c>
    </row>
    <row r="43" spans="1:6" ht="15.75" thickBot="1" x14ac:dyDescent="0.3">
      <c r="A43" s="11"/>
      <c r="B43" s="12"/>
      <c r="C43" s="13">
        <v>2021</v>
      </c>
      <c r="D43" s="14">
        <v>12946930000000</v>
      </c>
      <c r="E43" s="30">
        <v>1924088000000000</v>
      </c>
      <c r="F43" s="96">
        <f t="shared" si="0"/>
        <v>6.7288658315004307E-3</v>
      </c>
    </row>
    <row r="44" spans="1:6" ht="15.75" thickBot="1" x14ac:dyDescent="0.3">
      <c r="A44" s="6">
        <v>11</v>
      </c>
      <c r="B44" s="41" t="s">
        <v>42</v>
      </c>
      <c r="C44" s="7">
        <v>2018</v>
      </c>
      <c r="D44" s="8">
        <v>4134094001</v>
      </c>
      <c r="E44" s="9">
        <v>7379580291</v>
      </c>
      <c r="F44" s="96">
        <f t="shared" si="0"/>
        <v>0.5602071985099023</v>
      </c>
    </row>
    <row r="45" spans="1:6" ht="15.75" thickBot="1" x14ac:dyDescent="0.3">
      <c r="A45" s="11"/>
      <c r="B45" s="12"/>
      <c r="C45" s="13">
        <v>2019</v>
      </c>
      <c r="D45" s="8">
        <v>4134094001</v>
      </c>
      <c r="E45" s="16">
        <v>7379580291</v>
      </c>
      <c r="F45" s="96">
        <f t="shared" si="0"/>
        <v>0.5602071985099023</v>
      </c>
    </row>
    <row r="46" spans="1:6" ht="15.75" thickBot="1" x14ac:dyDescent="0.3">
      <c r="A46" s="11"/>
      <c r="B46" s="12"/>
      <c r="C46" s="13">
        <v>2020</v>
      </c>
      <c r="D46" s="8">
        <v>4134094001</v>
      </c>
      <c r="E46" s="86">
        <v>7379580291</v>
      </c>
      <c r="F46" s="96">
        <f t="shared" si="0"/>
        <v>0.5602071985099023</v>
      </c>
    </row>
    <row r="47" spans="1:6" ht="15.75" thickBot="1" x14ac:dyDescent="0.3">
      <c r="A47" s="11"/>
      <c r="B47" s="12"/>
      <c r="C47" s="13">
        <v>2021</v>
      </c>
      <c r="D47" s="14">
        <v>17130155605</v>
      </c>
      <c r="E47" s="86">
        <v>36897901455</v>
      </c>
      <c r="F47" s="96">
        <f t="shared" si="0"/>
        <v>0.46425826210988236</v>
      </c>
    </row>
    <row r="48" spans="1:6" ht="15.75" thickBot="1" x14ac:dyDescent="0.3">
      <c r="A48" s="6">
        <v>12</v>
      </c>
      <c r="B48" s="41" t="s">
        <v>44</v>
      </c>
      <c r="C48" s="7">
        <v>2018</v>
      </c>
      <c r="D48" s="8">
        <v>0</v>
      </c>
      <c r="E48" s="9">
        <v>116318076900</v>
      </c>
      <c r="F48" s="96">
        <f t="shared" si="0"/>
        <v>0</v>
      </c>
    </row>
    <row r="49" spans="1:6" ht="15.75" thickBot="1" x14ac:dyDescent="0.3">
      <c r="A49" s="11"/>
      <c r="B49" s="12"/>
      <c r="C49" s="13">
        <v>2019</v>
      </c>
      <c r="D49" s="14">
        <v>0</v>
      </c>
      <c r="E49" s="9">
        <v>116318076900</v>
      </c>
      <c r="F49" s="96">
        <f t="shared" si="0"/>
        <v>0</v>
      </c>
    </row>
    <row r="50" spans="1:6" ht="15.75" thickBot="1" x14ac:dyDescent="0.3">
      <c r="A50" s="11"/>
      <c r="B50" s="12"/>
      <c r="C50" s="13">
        <v>2020</v>
      </c>
      <c r="D50" s="14">
        <v>0</v>
      </c>
      <c r="E50" s="9">
        <v>116318076900</v>
      </c>
      <c r="F50" s="96">
        <f t="shared" si="0"/>
        <v>0</v>
      </c>
    </row>
    <row r="51" spans="1:6" ht="15.75" thickBot="1" x14ac:dyDescent="0.3">
      <c r="A51" s="11"/>
      <c r="B51" s="12"/>
      <c r="C51" s="13">
        <v>2021</v>
      </c>
      <c r="D51" s="14">
        <v>0</v>
      </c>
      <c r="E51" s="9">
        <v>116318076900</v>
      </c>
      <c r="F51" s="96">
        <f t="shared" si="0"/>
        <v>0</v>
      </c>
    </row>
    <row r="52" spans="1:6" ht="15.75" thickBot="1" x14ac:dyDescent="0.3">
      <c r="A52" s="6">
        <v>13</v>
      </c>
      <c r="B52" s="41" t="s">
        <v>45</v>
      </c>
      <c r="C52" s="7">
        <v>2018</v>
      </c>
      <c r="D52" s="8">
        <v>82860330</v>
      </c>
      <c r="E52" s="87">
        <v>2419438170</v>
      </c>
      <c r="F52" s="96">
        <f t="shared" si="0"/>
        <v>3.4247756783964439E-2</v>
      </c>
    </row>
    <row r="53" spans="1:6" ht="15.75" thickBot="1" x14ac:dyDescent="0.3">
      <c r="A53" s="11"/>
      <c r="B53" s="12"/>
      <c r="C53" s="13">
        <v>2019</v>
      </c>
      <c r="D53" s="8">
        <v>82860330</v>
      </c>
      <c r="E53" s="88">
        <v>2419438170</v>
      </c>
      <c r="F53" s="96">
        <f t="shared" si="0"/>
        <v>3.4247756783964439E-2</v>
      </c>
    </row>
    <row r="54" spans="1:6" ht="15.75" thickBot="1" x14ac:dyDescent="0.3">
      <c r="A54" s="11"/>
      <c r="B54" s="12"/>
      <c r="C54" s="13">
        <v>2020</v>
      </c>
      <c r="D54" s="14">
        <v>82960330</v>
      </c>
      <c r="E54" s="88">
        <v>2419438170</v>
      </c>
      <c r="F54" s="96">
        <f t="shared" si="0"/>
        <v>3.4289088693678006E-2</v>
      </c>
    </row>
    <row r="55" spans="1:6" ht="15.75" thickBot="1" x14ac:dyDescent="0.3">
      <c r="A55" s="11"/>
      <c r="B55" s="12"/>
      <c r="C55" s="13">
        <v>2021</v>
      </c>
      <c r="D55" s="14">
        <v>333841320</v>
      </c>
      <c r="E55" s="83">
        <v>9677752680</v>
      </c>
      <c r="F55" s="96">
        <f t="shared" si="0"/>
        <v>3.4495748242245841E-2</v>
      </c>
    </row>
    <row r="56" spans="1:6" ht="15.75" thickBot="1" x14ac:dyDescent="0.3">
      <c r="A56" s="6">
        <v>14</v>
      </c>
      <c r="B56" s="41" t="s">
        <v>46</v>
      </c>
      <c r="C56" s="7">
        <v>2018</v>
      </c>
      <c r="D56" s="8">
        <v>137470000</v>
      </c>
      <c r="E56" s="30">
        <v>4605262400</v>
      </c>
      <c r="F56" s="96">
        <f t="shared" si="0"/>
        <v>2.9850633483989968E-2</v>
      </c>
    </row>
    <row r="57" spans="1:6" ht="15.75" thickBot="1" x14ac:dyDescent="0.3">
      <c r="A57" s="11"/>
      <c r="B57" s="12"/>
      <c r="C57" s="13">
        <v>2019</v>
      </c>
      <c r="D57" s="14">
        <v>19320300</v>
      </c>
      <c r="E57" s="30">
        <v>4605262400</v>
      </c>
      <c r="F57" s="96">
        <f t="shared" si="0"/>
        <v>4.1952658332780344E-3</v>
      </c>
    </row>
    <row r="58" spans="1:6" ht="15.75" thickBot="1" x14ac:dyDescent="0.3">
      <c r="A58" s="11"/>
      <c r="B58" s="12"/>
      <c r="C58" s="13">
        <v>2020</v>
      </c>
      <c r="D58" s="14">
        <v>19320300</v>
      </c>
      <c r="E58" s="30">
        <v>4605262400</v>
      </c>
      <c r="F58" s="96">
        <f t="shared" si="0"/>
        <v>4.1952658332780344E-3</v>
      </c>
    </row>
    <row r="59" spans="1:6" ht="15.75" thickBot="1" x14ac:dyDescent="0.3">
      <c r="A59" s="23"/>
      <c r="B59" s="24"/>
      <c r="C59" s="25">
        <v>2021</v>
      </c>
      <c r="D59" s="26">
        <v>20552200</v>
      </c>
      <c r="E59" s="30">
        <v>4605262400</v>
      </c>
      <c r="F59" s="96">
        <f t="shared" si="0"/>
        <v>4.4627641630149021E-3</v>
      </c>
    </row>
    <row r="60" spans="1:6" ht="15.75" thickBot="1" x14ac:dyDescent="0.3">
      <c r="A60" s="6">
        <v>15</v>
      </c>
      <c r="B60" s="41" t="s">
        <v>48</v>
      </c>
      <c r="C60" s="7">
        <v>2018</v>
      </c>
      <c r="D60" s="8">
        <v>0</v>
      </c>
      <c r="E60" s="9">
        <v>11661908000</v>
      </c>
      <c r="F60" s="96">
        <f t="shared" si="0"/>
        <v>0</v>
      </c>
    </row>
    <row r="61" spans="1:6" ht="15.75" thickBot="1" x14ac:dyDescent="0.3">
      <c r="A61" s="11"/>
      <c r="B61" s="12"/>
      <c r="C61" s="13">
        <v>2019</v>
      </c>
      <c r="D61" s="14">
        <v>0</v>
      </c>
      <c r="E61" s="9">
        <v>11661908000</v>
      </c>
      <c r="F61" s="96">
        <f t="shared" si="0"/>
        <v>0</v>
      </c>
    </row>
    <row r="62" spans="1:6" ht="15.75" thickBot="1" x14ac:dyDescent="0.3">
      <c r="A62" s="11"/>
      <c r="B62" s="12"/>
      <c r="C62" s="13">
        <v>2020</v>
      </c>
      <c r="D62" s="14">
        <v>0</v>
      </c>
      <c r="E62" s="9">
        <v>11661908000</v>
      </c>
      <c r="F62" s="96">
        <f t="shared" si="0"/>
        <v>0</v>
      </c>
    </row>
    <row r="63" spans="1:6" ht="15.75" thickBot="1" x14ac:dyDescent="0.3">
      <c r="A63" s="23"/>
      <c r="B63" s="24"/>
      <c r="C63" s="25">
        <v>2021</v>
      </c>
      <c r="D63" s="26">
        <v>0</v>
      </c>
      <c r="E63" s="9">
        <v>11661908000</v>
      </c>
      <c r="F63" s="96">
        <f t="shared" si="0"/>
        <v>0</v>
      </c>
    </row>
    <row r="64" spans="1:6" ht="15.75" thickBot="1" x14ac:dyDescent="0.3">
      <c r="A64" s="6">
        <v>16</v>
      </c>
      <c r="B64" s="41" t="s">
        <v>52</v>
      </c>
      <c r="C64" s="7">
        <v>2018</v>
      </c>
      <c r="D64" s="8">
        <v>1461020000000</v>
      </c>
      <c r="E64" s="9">
        <v>8780426500</v>
      </c>
      <c r="F64" s="96">
        <f t="shared" si="0"/>
        <v>166.39510620583181</v>
      </c>
    </row>
    <row r="65" spans="1:6" ht="15.75" thickBot="1" x14ac:dyDescent="0.3">
      <c r="A65" s="11"/>
      <c r="B65" s="12"/>
      <c r="C65" s="13">
        <v>2019</v>
      </c>
      <c r="D65" s="14">
        <v>1380020000000</v>
      </c>
      <c r="E65" s="9">
        <v>8780426500</v>
      </c>
      <c r="F65" s="96">
        <f t="shared" si="0"/>
        <v>157.17004179694459</v>
      </c>
    </row>
    <row r="66" spans="1:6" ht="15.75" thickBot="1" x14ac:dyDescent="0.3">
      <c r="A66" s="11"/>
      <c r="B66" s="12"/>
      <c r="C66" s="13">
        <v>2020</v>
      </c>
      <c r="D66" s="14">
        <v>1380020000000</v>
      </c>
      <c r="E66" s="9">
        <v>8780426500</v>
      </c>
      <c r="F66" s="96">
        <f t="shared" si="0"/>
        <v>157.17004179694459</v>
      </c>
    </row>
    <row r="67" spans="1:6" ht="15.75" thickBot="1" x14ac:dyDescent="0.3">
      <c r="A67" s="23"/>
      <c r="B67" s="24"/>
      <c r="C67" s="25">
        <v>2021</v>
      </c>
      <c r="D67" s="14">
        <v>1380020000000</v>
      </c>
      <c r="E67" s="9">
        <v>8780426500</v>
      </c>
      <c r="F67" s="96">
        <f t="shared" si="0"/>
        <v>157.17004179694459</v>
      </c>
    </row>
    <row r="68" spans="1:6" ht="15.75" thickBot="1" x14ac:dyDescent="0.3">
      <c r="A68" s="6">
        <v>17</v>
      </c>
      <c r="B68" s="41" t="s">
        <v>54</v>
      </c>
      <c r="C68" s="7">
        <v>2018</v>
      </c>
      <c r="D68" s="8">
        <v>72300</v>
      </c>
      <c r="E68" s="9">
        <v>5554000000</v>
      </c>
      <c r="F68" s="96">
        <f t="shared" si="0"/>
        <v>1.3017644940583363E-5</v>
      </c>
    </row>
    <row r="69" spans="1:6" ht="15.75" thickBot="1" x14ac:dyDescent="0.3">
      <c r="A69" s="11"/>
      <c r="B69" s="12"/>
      <c r="C69" s="13">
        <v>2019</v>
      </c>
      <c r="D69" s="14">
        <v>0</v>
      </c>
      <c r="E69" s="9">
        <v>5554000000</v>
      </c>
      <c r="F69" s="96">
        <f t="shared" ref="F69:F132" si="1">SUM(D69/E69)</f>
        <v>0</v>
      </c>
    </row>
    <row r="70" spans="1:6" ht="15.75" thickBot="1" x14ac:dyDescent="0.3">
      <c r="A70" s="11"/>
      <c r="B70" s="12"/>
      <c r="C70" s="13">
        <v>2020</v>
      </c>
      <c r="D70" s="14">
        <v>0</v>
      </c>
      <c r="E70" s="9">
        <v>5554000000</v>
      </c>
      <c r="F70" s="96">
        <f t="shared" si="1"/>
        <v>0</v>
      </c>
    </row>
    <row r="71" spans="1:6" ht="15.75" thickBot="1" x14ac:dyDescent="0.3">
      <c r="A71" s="23"/>
      <c r="B71" s="24"/>
      <c r="C71" s="25">
        <v>2021</v>
      </c>
      <c r="D71" s="26">
        <v>0</v>
      </c>
      <c r="E71" s="9">
        <v>5554000000</v>
      </c>
      <c r="F71" s="96">
        <f t="shared" si="1"/>
        <v>0</v>
      </c>
    </row>
    <row r="72" spans="1:6" ht="15.75" thickBot="1" x14ac:dyDescent="0.3">
      <c r="A72" s="6">
        <v>18</v>
      </c>
      <c r="B72" s="41" t="s">
        <v>55</v>
      </c>
      <c r="C72" s="7">
        <v>2018</v>
      </c>
      <c r="D72" s="8">
        <v>1400000000</v>
      </c>
      <c r="E72" s="15">
        <v>1500060000</v>
      </c>
      <c r="F72" s="96">
        <f t="shared" si="1"/>
        <v>0.93329600149327363</v>
      </c>
    </row>
    <row r="73" spans="1:6" ht="15.75" thickBot="1" x14ac:dyDescent="0.3">
      <c r="A73" s="11"/>
      <c r="B73" s="12"/>
      <c r="C73" s="13">
        <v>2019</v>
      </c>
      <c r="D73" s="8">
        <v>1400000000</v>
      </c>
      <c r="E73" s="15">
        <v>1500060000</v>
      </c>
      <c r="F73" s="96">
        <f t="shared" si="1"/>
        <v>0.93329600149327363</v>
      </c>
    </row>
    <row r="74" spans="1:6" ht="15.75" thickBot="1" x14ac:dyDescent="0.3">
      <c r="A74" s="11"/>
      <c r="B74" s="12"/>
      <c r="C74" s="13">
        <v>2020</v>
      </c>
      <c r="D74" s="8">
        <v>1441104600</v>
      </c>
      <c r="E74" s="15">
        <v>1500000000</v>
      </c>
      <c r="F74" s="96">
        <f t="shared" si="1"/>
        <v>0.96073640000000005</v>
      </c>
    </row>
    <row r="75" spans="1:6" ht="15.75" thickBot="1" x14ac:dyDescent="0.3">
      <c r="A75" s="23"/>
      <c r="B75" s="24"/>
      <c r="C75" s="25">
        <v>2021</v>
      </c>
      <c r="D75" s="8">
        <v>1262979600</v>
      </c>
      <c r="E75" s="15">
        <v>1500000000</v>
      </c>
      <c r="F75" s="96">
        <f t="shared" si="1"/>
        <v>0.84198640000000002</v>
      </c>
    </row>
    <row r="76" spans="1:6" ht="15.75" thickBot="1" x14ac:dyDescent="0.3">
      <c r="A76" s="6">
        <v>19</v>
      </c>
      <c r="B76" s="41" t="s">
        <v>57</v>
      </c>
      <c r="C76" s="7">
        <v>2018</v>
      </c>
      <c r="D76" s="8">
        <v>153623000</v>
      </c>
      <c r="E76" s="15">
        <v>1428571500</v>
      </c>
      <c r="F76" s="96">
        <f t="shared" si="1"/>
        <v>0.10753609462319527</v>
      </c>
    </row>
    <row r="77" spans="1:6" ht="15.75" thickBot="1" x14ac:dyDescent="0.3">
      <c r="A77" s="11"/>
      <c r="B77" s="12"/>
      <c r="C77" s="13">
        <v>2019</v>
      </c>
      <c r="D77" s="14">
        <v>142541000</v>
      </c>
      <c r="E77" s="15">
        <v>1428571500</v>
      </c>
      <c r="F77" s="96">
        <f t="shared" si="1"/>
        <v>9.9778695011065247E-2</v>
      </c>
    </row>
    <row r="78" spans="1:6" ht="15.75" thickBot="1" x14ac:dyDescent="0.3">
      <c r="A78" s="11"/>
      <c r="B78" s="12"/>
      <c r="C78" s="13">
        <v>2020</v>
      </c>
      <c r="D78" s="26">
        <v>340356100</v>
      </c>
      <c r="E78" s="15">
        <v>1428571500</v>
      </c>
      <c r="F78" s="96">
        <f t="shared" si="1"/>
        <v>0.23824925808753711</v>
      </c>
    </row>
    <row r="79" spans="1:6" ht="15.75" thickBot="1" x14ac:dyDescent="0.3">
      <c r="A79" s="23"/>
      <c r="B79" s="24"/>
      <c r="C79" s="25">
        <v>2021</v>
      </c>
      <c r="D79" s="26">
        <v>340356100</v>
      </c>
      <c r="E79" s="15">
        <v>1428571500</v>
      </c>
      <c r="F79" s="96">
        <f t="shared" si="1"/>
        <v>0.23824925808753711</v>
      </c>
    </row>
    <row r="80" spans="1:6" ht="15.75" thickBot="1" x14ac:dyDescent="0.3">
      <c r="A80" s="6">
        <v>20</v>
      </c>
      <c r="B80" s="41" t="s">
        <v>58</v>
      </c>
      <c r="C80" s="7">
        <v>2018</v>
      </c>
      <c r="D80" s="8">
        <v>0</v>
      </c>
      <c r="E80" s="15">
        <v>46875122110</v>
      </c>
      <c r="F80" s="96">
        <f t="shared" si="1"/>
        <v>0</v>
      </c>
    </row>
    <row r="81" spans="1:6" ht="15.75" thickBot="1" x14ac:dyDescent="0.3">
      <c r="A81" s="11"/>
      <c r="B81" s="12"/>
      <c r="C81" s="13">
        <v>2019</v>
      </c>
      <c r="D81" s="14">
        <v>0</v>
      </c>
      <c r="E81" s="15">
        <v>46875122110</v>
      </c>
      <c r="F81" s="96">
        <f t="shared" si="1"/>
        <v>0</v>
      </c>
    </row>
    <row r="82" spans="1:6" ht="15.75" thickBot="1" x14ac:dyDescent="0.3">
      <c r="A82" s="11"/>
      <c r="B82" s="12"/>
      <c r="C82" s="13">
        <v>2020</v>
      </c>
      <c r="D82" s="14">
        <v>0</v>
      </c>
      <c r="E82" s="15">
        <v>46875122110</v>
      </c>
      <c r="F82" s="96">
        <f t="shared" si="1"/>
        <v>0</v>
      </c>
    </row>
    <row r="83" spans="1:6" ht="15.75" thickBot="1" x14ac:dyDescent="0.3">
      <c r="A83" s="23"/>
      <c r="B83" s="24"/>
      <c r="C83" s="25">
        <v>2021</v>
      </c>
      <c r="D83" s="26">
        <v>0</v>
      </c>
      <c r="E83" s="15">
        <v>46875122110</v>
      </c>
      <c r="F83" s="96">
        <f t="shared" si="1"/>
        <v>0</v>
      </c>
    </row>
    <row r="84" spans="1:6" ht="15.75" thickBot="1" x14ac:dyDescent="0.3">
      <c r="A84" s="6">
        <v>21</v>
      </c>
      <c r="B84" s="41" t="s">
        <v>62</v>
      </c>
      <c r="C84" s="7">
        <v>2018</v>
      </c>
      <c r="D84" s="8">
        <v>0</v>
      </c>
      <c r="E84" s="9">
        <v>448000000</v>
      </c>
      <c r="F84" s="96">
        <f t="shared" si="1"/>
        <v>0</v>
      </c>
    </row>
    <row r="85" spans="1:6" ht="15.75" thickBot="1" x14ac:dyDescent="0.3">
      <c r="A85" s="11"/>
      <c r="B85" s="12"/>
      <c r="C85" s="13">
        <v>2019</v>
      </c>
      <c r="D85" s="14">
        <v>0</v>
      </c>
      <c r="E85" s="9">
        <v>448000000</v>
      </c>
      <c r="F85" s="96">
        <f t="shared" si="1"/>
        <v>0</v>
      </c>
    </row>
    <row r="86" spans="1:6" ht="15.75" thickBot="1" x14ac:dyDescent="0.3">
      <c r="A86" s="11"/>
      <c r="B86" s="12"/>
      <c r="C86" s="13">
        <v>2020</v>
      </c>
      <c r="D86" s="14">
        <v>0</v>
      </c>
      <c r="E86" s="9">
        <v>448000000</v>
      </c>
      <c r="F86" s="96">
        <f t="shared" si="1"/>
        <v>0</v>
      </c>
    </row>
    <row r="87" spans="1:6" ht="15.75" thickBot="1" x14ac:dyDescent="0.3">
      <c r="A87" s="23"/>
      <c r="B87" s="24"/>
      <c r="C87" s="25">
        <v>2021</v>
      </c>
      <c r="D87" s="26">
        <v>0</v>
      </c>
      <c r="E87" s="9">
        <v>448000000</v>
      </c>
      <c r="F87" s="96">
        <f t="shared" si="1"/>
        <v>0</v>
      </c>
    </row>
    <row r="88" spans="1:6" ht="15.75" thickBot="1" x14ac:dyDescent="0.3">
      <c r="A88" s="6">
        <v>22</v>
      </c>
      <c r="B88" s="41" t="s">
        <v>65</v>
      </c>
      <c r="C88" s="7">
        <v>2018</v>
      </c>
      <c r="D88" s="8">
        <v>0</v>
      </c>
      <c r="E88" s="15">
        <v>2107000000</v>
      </c>
      <c r="F88" s="96">
        <f t="shared" si="1"/>
        <v>0</v>
      </c>
    </row>
    <row r="89" spans="1:6" ht="15.75" thickBot="1" x14ac:dyDescent="0.3">
      <c r="A89" s="11"/>
      <c r="B89" s="12"/>
      <c r="C89" s="13">
        <v>2019</v>
      </c>
      <c r="D89" s="14">
        <v>0</v>
      </c>
      <c r="E89" s="15">
        <v>2107000000</v>
      </c>
      <c r="F89" s="96">
        <f t="shared" si="1"/>
        <v>0</v>
      </c>
    </row>
    <row r="90" spans="1:6" ht="15.75" thickBot="1" x14ac:dyDescent="0.3">
      <c r="A90" s="11"/>
      <c r="B90" s="12"/>
      <c r="C90" s="13">
        <v>2020</v>
      </c>
      <c r="D90" s="14">
        <v>0</v>
      </c>
      <c r="E90" s="15">
        <v>2107000000</v>
      </c>
      <c r="F90" s="96">
        <f t="shared" si="1"/>
        <v>0</v>
      </c>
    </row>
    <row r="91" spans="1:6" ht="15.75" thickBot="1" x14ac:dyDescent="0.3">
      <c r="A91" s="23"/>
      <c r="B91" s="24"/>
      <c r="C91" s="25">
        <v>2021</v>
      </c>
      <c r="D91" s="26">
        <v>0</v>
      </c>
      <c r="E91" s="15">
        <v>2107000000</v>
      </c>
      <c r="F91" s="96">
        <f t="shared" si="1"/>
        <v>0</v>
      </c>
    </row>
    <row r="92" spans="1:6" ht="15.75" thickBot="1" x14ac:dyDescent="0.3">
      <c r="A92" s="6">
        <v>23</v>
      </c>
      <c r="B92" s="41" t="s">
        <v>67</v>
      </c>
      <c r="C92" s="7">
        <v>2018</v>
      </c>
      <c r="D92" s="14">
        <v>5638834400</v>
      </c>
      <c r="E92" s="9">
        <v>22358699725</v>
      </c>
      <c r="F92" s="96">
        <f t="shared" si="1"/>
        <v>0.25219867297090776</v>
      </c>
    </row>
    <row r="93" spans="1:6" ht="15.75" thickBot="1" x14ac:dyDescent="0.3">
      <c r="A93" s="11"/>
      <c r="B93" s="12"/>
      <c r="C93" s="13">
        <v>2019</v>
      </c>
      <c r="D93" s="14">
        <v>5638834400</v>
      </c>
      <c r="E93" s="9">
        <v>22358699725</v>
      </c>
      <c r="F93" s="96">
        <f t="shared" si="1"/>
        <v>0.25219867297090776</v>
      </c>
    </row>
    <row r="94" spans="1:6" ht="15.75" thickBot="1" x14ac:dyDescent="0.3">
      <c r="A94" s="11"/>
      <c r="B94" s="12"/>
      <c r="C94" s="13">
        <v>2020</v>
      </c>
      <c r="D94" s="14">
        <v>5638834400</v>
      </c>
      <c r="E94" s="9">
        <v>22358699725</v>
      </c>
      <c r="F94" s="96">
        <f t="shared" si="1"/>
        <v>0.25219867297090776</v>
      </c>
    </row>
    <row r="95" spans="1:6" ht="15.75" thickBot="1" x14ac:dyDescent="0.3">
      <c r="A95" s="23"/>
      <c r="B95" s="24"/>
      <c r="C95" s="25">
        <v>2021</v>
      </c>
      <c r="D95" s="26">
        <v>5643777700</v>
      </c>
      <c r="E95" s="9">
        <v>22358699725</v>
      </c>
      <c r="F95" s="96">
        <f t="shared" si="1"/>
        <v>0.25241976364526719</v>
      </c>
    </row>
    <row r="96" spans="1:6" ht="15.75" thickBot="1" x14ac:dyDescent="0.3">
      <c r="A96" s="6">
        <v>24</v>
      </c>
      <c r="B96" s="41" t="s">
        <v>73</v>
      </c>
      <c r="C96" s="7">
        <v>2018</v>
      </c>
      <c r="D96" s="8">
        <v>77472800</v>
      </c>
      <c r="E96" s="15">
        <v>840000000</v>
      </c>
      <c r="F96" s="96">
        <f t="shared" si="1"/>
        <v>9.2229523809523803E-2</v>
      </c>
    </row>
    <row r="97" spans="1:6" ht="15.75" thickBot="1" x14ac:dyDescent="0.3">
      <c r="A97" s="11"/>
      <c r="B97" s="12"/>
      <c r="C97" s="13">
        <v>2019</v>
      </c>
      <c r="D97" s="14">
        <v>77613800</v>
      </c>
      <c r="E97" s="15">
        <v>840000000</v>
      </c>
      <c r="F97" s="96">
        <f t="shared" si="1"/>
        <v>9.2397380952380953E-2</v>
      </c>
    </row>
    <row r="98" spans="1:6" ht="15.75" thickBot="1" x14ac:dyDescent="0.3">
      <c r="A98" s="11"/>
      <c r="B98" s="12"/>
      <c r="C98" s="13">
        <v>2020</v>
      </c>
      <c r="D98" s="14">
        <v>77533750</v>
      </c>
      <c r="E98" s="15">
        <v>840000000</v>
      </c>
      <c r="F98" s="96">
        <f t="shared" si="1"/>
        <v>9.230208333333334E-2</v>
      </c>
    </row>
    <row r="99" spans="1:6" ht="15.75" thickBot="1" x14ac:dyDescent="0.3">
      <c r="A99" s="23"/>
      <c r="B99" s="24"/>
      <c r="C99" s="25">
        <v>2021</v>
      </c>
      <c r="D99" s="26">
        <v>76493550</v>
      </c>
      <c r="E99" s="15">
        <v>840000000</v>
      </c>
      <c r="F99" s="96">
        <f t="shared" si="1"/>
        <v>9.1063749999999999E-2</v>
      </c>
    </row>
    <row r="100" spans="1:6" ht="15.75" thickBot="1" x14ac:dyDescent="0.3">
      <c r="A100" s="6">
        <v>25</v>
      </c>
      <c r="B100" s="41" t="s">
        <v>77</v>
      </c>
      <c r="C100" s="7">
        <v>2018</v>
      </c>
      <c r="D100" s="14">
        <v>160289311</v>
      </c>
      <c r="E100" s="9">
        <v>535080000</v>
      </c>
      <c r="F100" s="96">
        <f t="shared" si="1"/>
        <v>0.2995613945578231</v>
      </c>
    </row>
    <row r="101" spans="1:6" ht="15.75" thickBot="1" x14ac:dyDescent="0.3">
      <c r="A101" s="11"/>
      <c r="B101" s="12"/>
      <c r="C101" s="13">
        <v>2019</v>
      </c>
      <c r="D101" s="14">
        <v>160289311</v>
      </c>
      <c r="E101" s="15">
        <v>535080000</v>
      </c>
      <c r="F101" s="96">
        <f t="shared" si="1"/>
        <v>0.2995613945578231</v>
      </c>
    </row>
    <row r="102" spans="1:6" ht="15.75" thickBot="1" x14ac:dyDescent="0.3">
      <c r="A102" s="11"/>
      <c r="B102" s="12"/>
      <c r="C102" s="13">
        <v>2020</v>
      </c>
      <c r="D102" s="14">
        <v>0</v>
      </c>
      <c r="E102" s="15">
        <v>535080000</v>
      </c>
      <c r="F102" s="96">
        <f t="shared" si="1"/>
        <v>0</v>
      </c>
    </row>
    <row r="103" spans="1:6" ht="15.75" thickBot="1" x14ac:dyDescent="0.3">
      <c r="A103" s="23"/>
      <c r="B103" s="24"/>
      <c r="C103" s="25">
        <v>2021</v>
      </c>
      <c r="D103" s="26">
        <v>0</v>
      </c>
      <c r="E103" s="27">
        <v>535080000</v>
      </c>
      <c r="F103" s="96">
        <f t="shared" si="1"/>
        <v>0</v>
      </c>
    </row>
    <row r="104" spans="1:6" ht="15.75" thickBot="1" x14ac:dyDescent="0.3">
      <c r="A104" s="6">
        <v>26</v>
      </c>
      <c r="B104" s="41" t="s">
        <v>81</v>
      </c>
      <c r="C104" s="7">
        <v>2018</v>
      </c>
      <c r="D104" s="8">
        <v>0</v>
      </c>
      <c r="E104" s="9">
        <v>30000000000</v>
      </c>
      <c r="F104" s="96">
        <f t="shared" si="1"/>
        <v>0</v>
      </c>
    </row>
    <row r="105" spans="1:6" ht="15.75" thickBot="1" x14ac:dyDescent="0.3">
      <c r="A105" s="11"/>
      <c r="B105" s="12"/>
      <c r="C105" s="13">
        <v>2019</v>
      </c>
      <c r="D105" s="14">
        <v>0</v>
      </c>
      <c r="E105" s="15">
        <v>30000000000</v>
      </c>
      <c r="F105" s="96">
        <f t="shared" si="1"/>
        <v>0</v>
      </c>
    </row>
    <row r="106" spans="1:6" ht="15.75" thickBot="1" x14ac:dyDescent="0.3">
      <c r="A106" s="11"/>
      <c r="B106" s="12"/>
      <c r="C106" s="13">
        <v>2020</v>
      </c>
      <c r="D106" s="26">
        <v>0</v>
      </c>
      <c r="E106" s="15">
        <v>30000000000</v>
      </c>
      <c r="F106" s="96">
        <f t="shared" si="1"/>
        <v>0</v>
      </c>
    </row>
    <row r="107" spans="1:6" ht="15.75" thickBot="1" x14ac:dyDescent="0.3">
      <c r="A107" s="23"/>
      <c r="B107" s="24"/>
      <c r="C107" s="25">
        <v>2021</v>
      </c>
      <c r="D107" s="26">
        <v>6344048470</v>
      </c>
      <c r="E107" s="27">
        <v>30000000000</v>
      </c>
      <c r="F107" s="96">
        <f t="shared" si="1"/>
        <v>0.21146828233333334</v>
      </c>
    </row>
    <row r="108" spans="1:6" ht="15.75" thickBot="1" x14ac:dyDescent="0.3">
      <c r="A108" s="6">
        <v>27</v>
      </c>
      <c r="B108" s="41" t="s">
        <v>82</v>
      </c>
      <c r="C108" s="7">
        <v>2018</v>
      </c>
      <c r="D108" s="26">
        <v>38304991</v>
      </c>
      <c r="E108" s="27">
        <v>1726003217</v>
      </c>
      <c r="F108" s="96">
        <f t="shared" si="1"/>
        <v>2.2192885055323741E-2</v>
      </c>
    </row>
    <row r="109" spans="1:6" ht="15.75" thickBot="1" x14ac:dyDescent="0.3">
      <c r="A109" s="11"/>
      <c r="B109" s="12"/>
      <c r="C109" s="13">
        <v>2019</v>
      </c>
      <c r="D109" s="26">
        <v>38304991</v>
      </c>
      <c r="E109" s="27">
        <v>1726003217</v>
      </c>
      <c r="F109" s="96">
        <f t="shared" si="1"/>
        <v>2.2192885055323741E-2</v>
      </c>
    </row>
    <row r="110" spans="1:6" ht="15.75" thickBot="1" x14ac:dyDescent="0.3">
      <c r="A110" s="11"/>
      <c r="B110" s="12"/>
      <c r="C110" s="13">
        <v>2020</v>
      </c>
      <c r="D110" s="14">
        <v>71188542</v>
      </c>
      <c r="E110" s="27">
        <v>1726003217</v>
      </c>
      <c r="F110" s="96">
        <f t="shared" si="1"/>
        <v>4.1244733091363645E-2</v>
      </c>
    </row>
    <row r="111" spans="1:6" ht="15.75" thickBot="1" x14ac:dyDescent="0.3">
      <c r="A111" s="23"/>
      <c r="B111" s="24"/>
      <c r="C111" s="25">
        <v>2021</v>
      </c>
      <c r="D111" s="14">
        <v>71188542</v>
      </c>
      <c r="E111" s="27">
        <v>1726003217</v>
      </c>
      <c r="F111" s="96">
        <f t="shared" si="1"/>
        <v>4.1244733091363645E-2</v>
      </c>
    </row>
    <row r="112" spans="1:6" ht="15.75" thickBot="1" x14ac:dyDescent="0.3">
      <c r="A112" s="6">
        <v>28</v>
      </c>
      <c r="B112" s="41" t="s">
        <v>83</v>
      </c>
      <c r="C112" s="7">
        <v>2018</v>
      </c>
      <c r="D112" s="8">
        <v>0</v>
      </c>
      <c r="E112" s="9">
        <v>37800000000</v>
      </c>
      <c r="F112" s="96">
        <f t="shared" si="1"/>
        <v>0</v>
      </c>
    </row>
    <row r="113" spans="1:6" ht="15.75" thickBot="1" x14ac:dyDescent="0.3">
      <c r="A113" s="11"/>
      <c r="B113" s="12"/>
      <c r="C113" s="13">
        <v>2019</v>
      </c>
      <c r="D113" s="14">
        <v>0</v>
      </c>
      <c r="E113" s="9">
        <v>37800000000</v>
      </c>
      <c r="F113" s="96">
        <f t="shared" si="1"/>
        <v>0</v>
      </c>
    </row>
    <row r="114" spans="1:6" ht="15.75" thickBot="1" x14ac:dyDescent="0.3">
      <c r="A114" s="11"/>
      <c r="B114" s="12"/>
      <c r="C114" s="13">
        <v>2020</v>
      </c>
      <c r="D114" s="14">
        <v>0</v>
      </c>
      <c r="E114" s="9">
        <v>37800000000</v>
      </c>
      <c r="F114" s="96">
        <f t="shared" si="1"/>
        <v>0</v>
      </c>
    </row>
    <row r="115" spans="1:6" ht="15.75" thickBot="1" x14ac:dyDescent="0.3">
      <c r="A115" s="23"/>
      <c r="B115" s="24"/>
      <c r="C115" s="25">
        <v>2021</v>
      </c>
      <c r="D115" s="26">
        <v>0</v>
      </c>
      <c r="E115" s="9">
        <v>37800000000</v>
      </c>
      <c r="F115" s="96">
        <f t="shared" si="1"/>
        <v>0</v>
      </c>
    </row>
    <row r="116" spans="1:6" ht="15.75" thickBot="1" x14ac:dyDescent="0.3">
      <c r="A116" s="6">
        <v>29</v>
      </c>
      <c r="B116" s="41" t="s">
        <v>86</v>
      </c>
      <c r="C116" s="7">
        <v>2018</v>
      </c>
      <c r="D116" s="8">
        <v>42744400</v>
      </c>
      <c r="E116" s="9">
        <v>1310000000</v>
      </c>
      <c r="F116" s="96">
        <f t="shared" si="1"/>
        <v>3.2629312977099235E-2</v>
      </c>
    </row>
    <row r="117" spans="1:6" ht="15.75" thickBot="1" x14ac:dyDescent="0.3">
      <c r="A117" s="11"/>
      <c r="B117" s="12"/>
      <c r="C117" s="13">
        <v>2019</v>
      </c>
      <c r="D117" s="8">
        <v>42744400</v>
      </c>
      <c r="E117" s="9">
        <v>1310000000</v>
      </c>
      <c r="F117" s="96">
        <f t="shared" si="1"/>
        <v>3.2629312977099235E-2</v>
      </c>
    </row>
    <row r="118" spans="1:6" ht="15.75" thickBot="1" x14ac:dyDescent="0.3">
      <c r="A118" s="11"/>
      <c r="B118" s="12"/>
      <c r="C118" s="13">
        <v>2020</v>
      </c>
      <c r="D118" s="8">
        <v>42744400</v>
      </c>
      <c r="E118" s="9">
        <v>1310000000</v>
      </c>
      <c r="F118" s="96">
        <f t="shared" si="1"/>
        <v>3.2629312977099235E-2</v>
      </c>
    </row>
    <row r="119" spans="1:6" ht="15.75" thickBot="1" x14ac:dyDescent="0.3">
      <c r="A119" s="23"/>
      <c r="B119" s="24"/>
      <c r="C119" s="25">
        <v>2021</v>
      </c>
      <c r="D119" s="8">
        <v>42744400</v>
      </c>
      <c r="E119" s="9">
        <v>1310000000</v>
      </c>
      <c r="F119" s="96">
        <f t="shared" si="1"/>
        <v>3.2629312977099235E-2</v>
      </c>
    </row>
    <row r="120" spans="1:6" ht="15.75" thickBot="1" x14ac:dyDescent="0.3">
      <c r="A120" s="6">
        <v>30</v>
      </c>
      <c r="B120" s="41" t="s">
        <v>91</v>
      </c>
      <c r="C120" s="7">
        <v>2018</v>
      </c>
      <c r="D120" s="26">
        <v>0</v>
      </c>
      <c r="E120" s="9">
        <v>4500000000</v>
      </c>
      <c r="F120" s="96">
        <f t="shared" si="1"/>
        <v>0</v>
      </c>
    </row>
    <row r="121" spans="1:6" ht="15.75" thickBot="1" x14ac:dyDescent="0.3">
      <c r="A121" s="11"/>
      <c r="B121" s="12"/>
      <c r="C121" s="13">
        <v>2019</v>
      </c>
      <c r="D121" s="26">
        <v>0</v>
      </c>
      <c r="E121" s="9">
        <v>4500000000</v>
      </c>
      <c r="F121" s="96">
        <f t="shared" si="1"/>
        <v>0</v>
      </c>
    </row>
    <row r="122" spans="1:6" ht="15.75" thickBot="1" x14ac:dyDescent="0.3">
      <c r="A122" s="11"/>
      <c r="B122" s="12"/>
      <c r="C122" s="13">
        <v>2020</v>
      </c>
      <c r="D122" s="26">
        <v>0</v>
      </c>
      <c r="E122" s="9">
        <v>4500000000</v>
      </c>
      <c r="F122" s="96">
        <f t="shared" si="1"/>
        <v>0</v>
      </c>
    </row>
    <row r="123" spans="1:6" ht="15.75" thickBot="1" x14ac:dyDescent="0.3">
      <c r="A123" s="23"/>
      <c r="B123" s="24"/>
      <c r="C123" s="25">
        <v>2021</v>
      </c>
      <c r="D123" s="26">
        <v>0</v>
      </c>
      <c r="E123" s="15">
        <v>4509864300</v>
      </c>
      <c r="F123" s="96">
        <f t="shared" si="1"/>
        <v>0</v>
      </c>
    </row>
    <row r="124" spans="1:6" ht="15.75" thickBot="1" x14ac:dyDescent="0.3">
      <c r="A124" s="6">
        <v>31</v>
      </c>
      <c r="B124" s="41" t="s">
        <v>92</v>
      </c>
      <c r="C124" s="7">
        <v>2018</v>
      </c>
      <c r="D124" s="14">
        <v>484848160</v>
      </c>
      <c r="E124" s="9">
        <v>11553528000</v>
      </c>
      <c r="F124" s="96">
        <f t="shared" si="1"/>
        <v>4.1965377155791718E-2</v>
      </c>
    </row>
    <row r="125" spans="1:6" ht="15.75" thickBot="1" x14ac:dyDescent="0.3">
      <c r="A125" s="11"/>
      <c r="B125" s="12"/>
      <c r="C125" s="13">
        <v>2019</v>
      </c>
      <c r="D125" s="14">
        <v>484848160</v>
      </c>
      <c r="E125" s="9">
        <v>11553528000</v>
      </c>
      <c r="F125" s="96">
        <f t="shared" si="1"/>
        <v>4.1965377155791718E-2</v>
      </c>
    </row>
    <row r="126" spans="1:6" ht="15.75" thickBot="1" x14ac:dyDescent="0.3">
      <c r="A126" s="11"/>
      <c r="B126" s="12"/>
      <c r="C126" s="13">
        <v>2020</v>
      </c>
      <c r="D126" s="14">
        <v>484848160</v>
      </c>
      <c r="E126" s="9">
        <v>11553528000</v>
      </c>
      <c r="F126" s="96">
        <f t="shared" si="1"/>
        <v>4.1965377155791718E-2</v>
      </c>
    </row>
    <row r="127" spans="1:6" ht="15.75" thickBot="1" x14ac:dyDescent="0.3">
      <c r="A127" s="23"/>
      <c r="B127" s="24"/>
      <c r="C127" s="25">
        <v>2021</v>
      </c>
      <c r="D127" s="14">
        <v>484848160</v>
      </c>
      <c r="E127" s="9">
        <v>11553528000</v>
      </c>
      <c r="F127" s="96">
        <f t="shared" si="1"/>
        <v>4.1965377155791718E-2</v>
      </c>
    </row>
    <row r="128" spans="1:6" ht="15.75" thickBot="1" x14ac:dyDescent="0.3">
      <c r="A128" s="6">
        <v>32</v>
      </c>
      <c r="B128" s="41" t="s">
        <v>93</v>
      </c>
      <c r="C128" s="7">
        <v>2018</v>
      </c>
      <c r="D128" s="8">
        <v>0</v>
      </c>
      <c r="E128" s="9">
        <v>7630000000</v>
      </c>
      <c r="F128" s="96">
        <f t="shared" si="1"/>
        <v>0</v>
      </c>
    </row>
    <row r="129" spans="1:6" ht="15.75" thickBot="1" x14ac:dyDescent="0.3">
      <c r="A129" s="11"/>
      <c r="B129" s="12"/>
      <c r="C129" s="13">
        <v>2019</v>
      </c>
      <c r="D129" s="14">
        <v>0</v>
      </c>
      <c r="E129" s="9">
        <v>7630000000</v>
      </c>
      <c r="F129" s="96">
        <f t="shared" si="1"/>
        <v>0</v>
      </c>
    </row>
    <row r="130" spans="1:6" ht="15.75" thickBot="1" x14ac:dyDescent="0.3">
      <c r="A130" s="11"/>
      <c r="B130" s="12"/>
      <c r="C130" s="13">
        <v>2020</v>
      </c>
      <c r="D130" s="14">
        <v>0</v>
      </c>
      <c r="E130" s="9">
        <v>7630000000</v>
      </c>
      <c r="F130" s="96">
        <f t="shared" si="1"/>
        <v>0</v>
      </c>
    </row>
    <row r="131" spans="1:6" ht="15.75" thickBot="1" x14ac:dyDescent="0.3">
      <c r="A131" s="23"/>
      <c r="B131" s="24"/>
      <c r="C131" s="25">
        <v>2021</v>
      </c>
      <c r="D131" s="26">
        <v>0</v>
      </c>
      <c r="E131" s="9">
        <v>7630000000</v>
      </c>
      <c r="F131" s="96">
        <f t="shared" si="1"/>
        <v>0</v>
      </c>
    </row>
    <row r="132" spans="1:6" ht="15.75" thickBot="1" x14ac:dyDescent="0.3">
      <c r="A132" s="6">
        <v>33</v>
      </c>
      <c r="B132" s="41" t="s">
        <v>95</v>
      </c>
      <c r="C132" s="7">
        <v>2018</v>
      </c>
      <c r="D132" s="8">
        <v>1317335117</v>
      </c>
      <c r="E132" s="9">
        <v>2099873760</v>
      </c>
      <c r="F132" s="96">
        <f t="shared" si="1"/>
        <v>0.62734014877160993</v>
      </c>
    </row>
    <row r="133" spans="1:6" ht="15.75" thickBot="1" x14ac:dyDescent="0.3">
      <c r="A133" s="11"/>
      <c r="B133" s="12"/>
      <c r="C133" s="13">
        <v>2019</v>
      </c>
      <c r="D133" s="8">
        <v>1317335117</v>
      </c>
      <c r="E133" s="9">
        <v>2099873760</v>
      </c>
      <c r="F133" s="96">
        <f t="shared" ref="F133:F139" si="2">SUM(D133/E133)</f>
        <v>0.62734014877160993</v>
      </c>
    </row>
    <row r="134" spans="1:6" ht="15.75" thickBot="1" x14ac:dyDescent="0.3">
      <c r="A134" s="11"/>
      <c r="B134" s="12"/>
      <c r="C134" s="13">
        <v>2020</v>
      </c>
      <c r="D134" s="8">
        <v>1317335117</v>
      </c>
      <c r="E134" s="9">
        <v>2099873760</v>
      </c>
      <c r="F134" s="96">
        <f t="shared" si="2"/>
        <v>0.62734014877160993</v>
      </c>
    </row>
    <row r="135" spans="1:6" ht="15.75" thickBot="1" x14ac:dyDescent="0.3">
      <c r="A135" s="23"/>
      <c r="B135" s="24"/>
      <c r="C135" s="25">
        <v>2021</v>
      </c>
      <c r="D135" s="8">
        <v>1317335117</v>
      </c>
      <c r="E135" s="9">
        <v>2099873760</v>
      </c>
      <c r="F135" s="96">
        <f t="shared" si="2"/>
        <v>0.62734014877160993</v>
      </c>
    </row>
    <row r="136" spans="1:6" ht="15.75" thickBot="1" x14ac:dyDescent="0.3">
      <c r="A136" s="6">
        <v>34</v>
      </c>
      <c r="B136" s="41" t="s">
        <v>97</v>
      </c>
      <c r="C136" s="7">
        <v>2018</v>
      </c>
      <c r="D136" s="8"/>
      <c r="E136" s="19">
        <v>6306250000</v>
      </c>
      <c r="F136" s="96">
        <f t="shared" si="2"/>
        <v>0</v>
      </c>
    </row>
    <row r="137" spans="1:6" ht="15.75" thickBot="1" x14ac:dyDescent="0.3">
      <c r="A137" s="11"/>
      <c r="B137" s="12"/>
      <c r="C137" s="13">
        <v>2019</v>
      </c>
      <c r="D137" s="14"/>
      <c r="E137" s="19">
        <v>6306250000</v>
      </c>
      <c r="F137" s="96">
        <f t="shared" si="2"/>
        <v>0</v>
      </c>
    </row>
    <row r="138" spans="1:6" ht="15.75" thickBot="1" x14ac:dyDescent="0.3">
      <c r="A138" s="11"/>
      <c r="B138" s="12"/>
      <c r="C138" s="13">
        <v>2020</v>
      </c>
      <c r="D138" s="14"/>
      <c r="E138" s="19">
        <v>6306250000</v>
      </c>
      <c r="F138" s="96">
        <f t="shared" si="2"/>
        <v>0</v>
      </c>
    </row>
    <row r="139" spans="1:6" ht="15.75" thickBot="1" x14ac:dyDescent="0.3">
      <c r="A139" s="23"/>
      <c r="B139" s="24"/>
      <c r="C139" s="25">
        <v>2021</v>
      </c>
      <c r="D139" s="26"/>
      <c r="E139" s="82">
        <v>6306250000</v>
      </c>
      <c r="F139" s="97">
        <f t="shared" si="2"/>
        <v>0</v>
      </c>
    </row>
  </sheetData>
  <mergeCells count="1">
    <mergeCell ref="A1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FA6F6-590B-47BA-BCCF-90CB24F6A585}">
  <dimension ref="B1:Q89"/>
  <sheetViews>
    <sheetView topLeftCell="A67" zoomScale="85" zoomScaleNormal="85" workbookViewId="0">
      <selection activeCell="Q72" sqref="Q72"/>
    </sheetView>
  </sheetViews>
  <sheetFormatPr defaultRowHeight="15" x14ac:dyDescent="0.25"/>
  <cols>
    <col min="3" max="3" width="40.85546875" customWidth="1"/>
    <col min="4" max="4" width="9.5703125" customWidth="1"/>
    <col min="5" max="5" width="9.42578125" customWidth="1"/>
    <col min="6" max="6" width="9" customWidth="1"/>
    <col min="7" max="7" width="7.85546875" customWidth="1"/>
    <col min="9" max="9" width="9.28515625" customWidth="1"/>
    <col min="10" max="10" width="9.140625" customWidth="1"/>
    <col min="11" max="11" width="9.28515625" customWidth="1"/>
  </cols>
  <sheetData>
    <row r="1" spans="2:17" x14ac:dyDescent="0.25">
      <c r="J1" s="35"/>
    </row>
    <row r="3" spans="2:17" ht="15" customHeight="1" x14ac:dyDescent="0.25">
      <c r="B3" s="34"/>
      <c r="C3" s="36" t="s">
        <v>103</v>
      </c>
      <c r="D3" s="36"/>
      <c r="E3" s="36"/>
      <c r="F3" s="37"/>
    </row>
    <row r="4" spans="2:17" ht="18.75" customHeight="1" x14ac:dyDescent="0.25">
      <c r="B4" s="34"/>
      <c r="C4" s="36"/>
      <c r="D4" s="36"/>
      <c r="E4" s="36"/>
      <c r="F4" s="37"/>
    </row>
    <row r="5" spans="2:17" ht="12.75" customHeight="1" thickBot="1" x14ac:dyDescent="0.3">
      <c r="B5" s="34"/>
      <c r="C5" s="36"/>
      <c r="D5" s="36"/>
      <c r="E5" s="36"/>
      <c r="F5" s="37"/>
    </row>
    <row r="6" spans="2:17" ht="52.5" customHeight="1" thickBot="1" x14ac:dyDescent="0.3">
      <c r="B6" s="176" t="s">
        <v>17</v>
      </c>
      <c r="C6" s="183" t="s">
        <v>1</v>
      </c>
      <c r="D6" s="178" t="s">
        <v>98</v>
      </c>
      <c r="E6" s="179"/>
      <c r="F6" s="179"/>
      <c r="G6" s="179"/>
      <c r="H6" s="180" t="s">
        <v>99</v>
      </c>
      <c r="I6" s="181"/>
      <c r="J6" s="181"/>
      <c r="K6" s="181"/>
      <c r="L6" s="180" t="s">
        <v>100</v>
      </c>
      <c r="M6" s="181"/>
      <c r="N6" s="181"/>
      <c r="O6" s="182"/>
      <c r="P6" s="38"/>
      <c r="Q6" s="38"/>
    </row>
    <row r="7" spans="2:17" x14ac:dyDescent="0.25">
      <c r="B7" s="177"/>
      <c r="C7" s="184"/>
      <c r="D7" s="39">
        <v>2018</v>
      </c>
      <c r="E7" s="39">
        <v>2019</v>
      </c>
      <c r="F7" s="39">
        <v>2020</v>
      </c>
      <c r="G7" s="39">
        <v>2021</v>
      </c>
      <c r="H7" s="39">
        <v>2018</v>
      </c>
      <c r="I7" s="39">
        <v>2019</v>
      </c>
      <c r="J7" s="39">
        <v>2020</v>
      </c>
      <c r="K7" s="39">
        <v>2021</v>
      </c>
      <c r="L7" s="39">
        <v>2018</v>
      </c>
      <c r="M7" s="39">
        <v>2019</v>
      </c>
      <c r="N7" s="39">
        <v>2020</v>
      </c>
      <c r="O7" s="39">
        <v>2021</v>
      </c>
      <c r="P7" s="38"/>
      <c r="Q7" s="38"/>
    </row>
    <row r="8" spans="2:17" x14ac:dyDescent="0.25">
      <c r="B8" s="40">
        <v>1</v>
      </c>
      <c r="C8" s="41" t="s">
        <v>18</v>
      </c>
      <c r="D8" s="42" t="s">
        <v>101</v>
      </c>
      <c r="E8" s="42" t="s">
        <v>101</v>
      </c>
      <c r="F8" s="42" t="s">
        <v>101</v>
      </c>
      <c r="G8" s="42" t="s">
        <v>101</v>
      </c>
      <c r="H8" s="42" t="s">
        <v>101</v>
      </c>
      <c r="I8" s="42" t="s">
        <v>101</v>
      </c>
      <c r="J8" s="42" t="s">
        <v>101</v>
      </c>
      <c r="K8" s="42" t="s">
        <v>101</v>
      </c>
      <c r="L8" s="42" t="s">
        <v>101</v>
      </c>
      <c r="M8" s="42" t="s">
        <v>101</v>
      </c>
      <c r="N8" s="42" t="s">
        <v>101</v>
      </c>
      <c r="O8" s="42" t="s">
        <v>101</v>
      </c>
      <c r="P8" s="38">
        <v>1</v>
      </c>
      <c r="Q8" s="38"/>
    </row>
    <row r="9" spans="2:17" x14ac:dyDescent="0.25">
      <c r="B9" s="40">
        <v>2</v>
      </c>
      <c r="C9" s="41" t="s">
        <v>19</v>
      </c>
      <c r="D9" s="42" t="s">
        <v>101</v>
      </c>
      <c r="E9" s="42" t="s">
        <v>101</v>
      </c>
      <c r="F9" s="42" t="s">
        <v>101</v>
      </c>
      <c r="G9" s="42" t="s">
        <v>101</v>
      </c>
      <c r="H9" s="42" t="s">
        <v>101</v>
      </c>
      <c r="I9" s="42" t="s">
        <v>101</v>
      </c>
      <c r="J9" s="42" t="s">
        <v>101</v>
      </c>
      <c r="K9" s="42" t="s">
        <v>101</v>
      </c>
      <c r="L9" s="43" t="s">
        <v>102</v>
      </c>
      <c r="M9" s="42" t="s">
        <v>101</v>
      </c>
      <c r="N9" s="42" t="s">
        <v>101</v>
      </c>
      <c r="O9" s="42" t="s">
        <v>101</v>
      </c>
      <c r="P9" s="38"/>
      <c r="Q9" s="38"/>
    </row>
    <row r="10" spans="2:17" x14ac:dyDescent="0.25">
      <c r="B10" s="40">
        <v>3</v>
      </c>
      <c r="C10" s="41" t="s">
        <v>20</v>
      </c>
      <c r="D10" s="42" t="s">
        <v>101</v>
      </c>
      <c r="E10" s="42" t="s">
        <v>101</v>
      </c>
      <c r="F10" s="42" t="s">
        <v>101</v>
      </c>
      <c r="G10" s="42" t="s">
        <v>101</v>
      </c>
      <c r="H10" s="42" t="s">
        <v>101</v>
      </c>
      <c r="I10" s="42" t="s">
        <v>101</v>
      </c>
      <c r="J10" s="42" t="s">
        <v>101</v>
      </c>
      <c r="K10" s="42" t="s">
        <v>101</v>
      </c>
      <c r="L10" s="43" t="s">
        <v>102</v>
      </c>
      <c r="M10" s="43" t="s">
        <v>102</v>
      </c>
      <c r="N10" s="43" t="s">
        <v>102</v>
      </c>
      <c r="O10" s="43" t="s">
        <v>102</v>
      </c>
      <c r="P10" s="38"/>
      <c r="Q10" s="38"/>
    </row>
    <row r="11" spans="2:17" x14ac:dyDescent="0.25">
      <c r="B11" s="40">
        <v>4</v>
      </c>
      <c r="C11" s="41" t="s">
        <v>21</v>
      </c>
      <c r="D11" s="44" t="s">
        <v>102</v>
      </c>
      <c r="E11" s="44" t="s">
        <v>102</v>
      </c>
      <c r="F11" s="44" t="s">
        <v>102</v>
      </c>
      <c r="G11" s="44" t="s">
        <v>102</v>
      </c>
      <c r="H11" s="44" t="s">
        <v>102</v>
      </c>
      <c r="I11" s="44" t="s">
        <v>102</v>
      </c>
      <c r="J11" s="44" t="s">
        <v>102</v>
      </c>
      <c r="K11" s="44" t="s">
        <v>102</v>
      </c>
      <c r="L11" s="44" t="s">
        <v>102</v>
      </c>
      <c r="M11" s="44" t="s">
        <v>102</v>
      </c>
      <c r="N11" s="44" t="s">
        <v>102</v>
      </c>
      <c r="O11" s="44" t="s">
        <v>102</v>
      </c>
      <c r="P11" s="38"/>
      <c r="Q11" s="38"/>
    </row>
    <row r="12" spans="2:17" x14ac:dyDescent="0.25">
      <c r="B12" s="40">
        <v>5</v>
      </c>
      <c r="C12" s="41" t="s">
        <v>22</v>
      </c>
      <c r="D12" s="44" t="s">
        <v>102</v>
      </c>
      <c r="E12" s="44" t="s">
        <v>102</v>
      </c>
      <c r="F12" s="44" t="s">
        <v>102</v>
      </c>
      <c r="G12" s="45" t="s">
        <v>101</v>
      </c>
      <c r="H12" s="44" t="s">
        <v>102</v>
      </c>
      <c r="I12" s="44" t="s">
        <v>102</v>
      </c>
      <c r="J12" s="44" t="s">
        <v>102</v>
      </c>
      <c r="K12" s="45" t="s">
        <v>101</v>
      </c>
      <c r="L12" s="44" t="s">
        <v>102</v>
      </c>
      <c r="M12" s="44" t="s">
        <v>102</v>
      </c>
      <c r="N12" s="44" t="s">
        <v>102</v>
      </c>
      <c r="O12" s="45" t="s">
        <v>101</v>
      </c>
      <c r="P12" s="38"/>
      <c r="Q12" s="38"/>
    </row>
    <row r="13" spans="2:17" x14ac:dyDescent="0.25">
      <c r="B13" s="40">
        <v>6</v>
      </c>
      <c r="C13" s="41" t="s">
        <v>23</v>
      </c>
      <c r="D13" s="44" t="s">
        <v>102</v>
      </c>
      <c r="E13" s="44" t="s">
        <v>102</v>
      </c>
      <c r="F13" s="44" t="s">
        <v>102</v>
      </c>
      <c r="G13" s="45" t="s">
        <v>101</v>
      </c>
      <c r="H13" s="44" t="s">
        <v>102</v>
      </c>
      <c r="I13" s="44" t="s">
        <v>102</v>
      </c>
      <c r="J13" s="44" t="s">
        <v>102</v>
      </c>
      <c r="K13" s="45" t="s">
        <v>101</v>
      </c>
      <c r="L13" s="44" t="s">
        <v>102</v>
      </c>
      <c r="M13" s="44" t="s">
        <v>102</v>
      </c>
      <c r="N13" s="44" t="s">
        <v>102</v>
      </c>
      <c r="O13" s="45" t="s">
        <v>101</v>
      </c>
      <c r="P13" s="38"/>
      <c r="Q13" s="38"/>
    </row>
    <row r="14" spans="2:17" x14ac:dyDescent="0.25">
      <c r="B14" s="40">
        <v>7</v>
      </c>
      <c r="C14" s="41" t="s">
        <v>24</v>
      </c>
      <c r="D14" s="46" t="s">
        <v>101</v>
      </c>
      <c r="E14" s="46" t="s">
        <v>101</v>
      </c>
      <c r="F14" s="46" t="s">
        <v>101</v>
      </c>
      <c r="G14" s="46" t="s">
        <v>101</v>
      </c>
      <c r="H14" s="46" t="s">
        <v>101</v>
      </c>
      <c r="I14" s="46" t="s">
        <v>101</v>
      </c>
      <c r="J14" s="46" t="s">
        <v>101</v>
      </c>
      <c r="K14" s="46" t="s">
        <v>101</v>
      </c>
      <c r="L14" s="46" t="s">
        <v>101</v>
      </c>
      <c r="M14" s="43" t="s">
        <v>102</v>
      </c>
      <c r="N14" s="43" t="s">
        <v>102</v>
      </c>
      <c r="O14" s="43" t="s">
        <v>102</v>
      </c>
      <c r="P14" s="38"/>
      <c r="Q14" s="38"/>
    </row>
    <row r="15" spans="2:17" x14ac:dyDescent="0.25">
      <c r="B15" s="40">
        <v>8</v>
      </c>
      <c r="C15" s="41" t="s">
        <v>25</v>
      </c>
      <c r="D15" s="46" t="s">
        <v>101</v>
      </c>
      <c r="E15" s="43" t="s">
        <v>102</v>
      </c>
      <c r="F15" s="43" t="s">
        <v>102</v>
      </c>
      <c r="G15" s="46" t="s">
        <v>101</v>
      </c>
      <c r="H15" s="43" t="s">
        <v>102</v>
      </c>
      <c r="I15" s="43" t="s">
        <v>102</v>
      </c>
      <c r="J15" s="43" t="s">
        <v>102</v>
      </c>
      <c r="K15" s="46" t="s">
        <v>101</v>
      </c>
      <c r="L15" s="43" t="s">
        <v>102</v>
      </c>
      <c r="M15" s="43" t="s">
        <v>102</v>
      </c>
      <c r="N15" s="43" t="s">
        <v>102</v>
      </c>
      <c r="O15" s="46" t="s">
        <v>101</v>
      </c>
      <c r="P15" s="38"/>
      <c r="Q15" s="38"/>
    </row>
    <row r="16" spans="2:17" x14ac:dyDescent="0.25">
      <c r="B16" s="40">
        <v>9</v>
      </c>
      <c r="C16" s="41" t="s">
        <v>26</v>
      </c>
      <c r="D16" s="45" t="s">
        <v>101</v>
      </c>
      <c r="E16" s="45" t="s">
        <v>101</v>
      </c>
      <c r="F16" s="45" t="s">
        <v>101</v>
      </c>
      <c r="G16" s="45" t="s">
        <v>101</v>
      </c>
      <c r="H16" s="45" t="s">
        <v>101</v>
      </c>
      <c r="I16" s="45" t="s">
        <v>101</v>
      </c>
      <c r="J16" s="45" t="s">
        <v>101</v>
      </c>
      <c r="K16" s="45" t="s">
        <v>101</v>
      </c>
      <c r="L16" s="45" t="s">
        <v>101</v>
      </c>
      <c r="M16" s="45" t="s">
        <v>101</v>
      </c>
      <c r="N16" s="45" t="s">
        <v>101</v>
      </c>
      <c r="O16" s="45" t="s">
        <v>101</v>
      </c>
      <c r="P16" s="38">
        <v>2</v>
      </c>
      <c r="Q16" s="38"/>
    </row>
    <row r="17" spans="2:17" x14ac:dyDescent="0.25">
      <c r="B17" s="40">
        <v>10</v>
      </c>
      <c r="C17" s="41" t="s">
        <v>27</v>
      </c>
      <c r="D17" s="45" t="s">
        <v>101</v>
      </c>
      <c r="E17" s="45" t="s">
        <v>101</v>
      </c>
      <c r="F17" s="45" t="s">
        <v>101</v>
      </c>
      <c r="G17" s="45" t="s">
        <v>101</v>
      </c>
      <c r="H17" s="45" t="s">
        <v>101</v>
      </c>
      <c r="I17" s="45" t="s">
        <v>101</v>
      </c>
      <c r="J17" s="45" t="s">
        <v>101</v>
      </c>
      <c r="K17" s="45" t="s">
        <v>101</v>
      </c>
      <c r="L17" s="45" t="s">
        <v>101</v>
      </c>
      <c r="M17" s="45" t="s">
        <v>101</v>
      </c>
      <c r="N17" s="45" t="s">
        <v>101</v>
      </c>
      <c r="O17" s="45" t="s">
        <v>101</v>
      </c>
      <c r="P17" s="38">
        <v>3</v>
      </c>
      <c r="Q17" s="38"/>
    </row>
    <row r="18" spans="2:17" x14ac:dyDescent="0.25">
      <c r="B18" s="40">
        <v>11</v>
      </c>
      <c r="C18" s="41" t="s">
        <v>28</v>
      </c>
      <c r="D18" s="45" t="s">
        <v>101</v>
      </c>
      <c r="E18" s="45" t="s">
        <v>101</v>
      </c>
      <c r="F18" s="45" t="s">
        <v>101</v>
      </c>
      <c r="G18" s="45" t="s">
        <v>101</v>
      </c>
      <c r="H18" s="45" t="s">
        <v>101</v>
      </c>
      <c r="I18" s="45" t="s">
        <v>101</v>
      </c>
      <c r="J18" s="45" t="s">
        <v>101</v>
      </c>
      <c r="K18" s="45" t="s">
        <v>101</v>
      </c>
      <c r="L18" s="45" t="s">
        <v>101</v>
      </c>
      <c r="M18" s="45" t="s">
        <v>101</v>
      </c>
      <c r="N18" s="45" t="s">
        <v>101</v>
      </c>
      <c r="O18" s="45" t="s">
        <v>101</v>
      </c>
      <c r="P18" s="38">
        <v>4</v>
      </c>
      <c r="Q18" s="38"/>
    </row>
    <row r="19" spans="2:17" x14ac:dyDescent="0.25">
      <c r="B19" s="40">
        <v>12</v>
      </c>
      <c r="C19" s="41" t="s">
        <v>29</v>
      </c>
      <c r="D19" s="45" t="s">
        <v>101</v>
      </c>
      <c r="E19" s="45" t="s">
        <v>101</v>
      </c>
      <c r="F19" s="45" t="s">
        <v>101</v>
      </c>
      <c r="G19" s="45" t="s">
        <v>101</v>
      </c>
      <c r="H19" s="45" t="s">
        <v>101</v>
      </c>
      <c r="I19" s="45" t="s">
        <v>101</v>
      </c>
      <c r="J19" s="45" t="s">
        <v>101</v>
      </c>
      <c r="K19" s="45" t="s">
        <v>101</v>
      </c>
      <c r="L19" s="45" t="s">
        <v>101</v>
      </c>
      <c r="M19" s="45" t="s">
        <v>101</v>
      </c>
      <c r="N19" s="45" t="s">
        <v>101</v>
      </c>
      <c r="O19" s="44" t="s">
        <v>102</v>
      </c>
      <c r="P19" s="38"/>
      <c r="Q19" s="38"/>
    </row>
    <row r="20" spans="2:17" x14ac:dyDescent="0.25">
      <c r="B20" s="40">
        <v>13</v>
      </c>
      <c r="C20" s="41" t="s">
        <v>30</v>
      </c>
      <c r="D20" s="45" t="s">
        <v>101</v>
      </c>
      <c r="E20" s="45" t="s">
        <v>101</v>
      </c>
      <c r="F20" s="45" t="s">
        <v>101</v>
      </c>
      <c r="G20" s="45" t="s">
        <v>101</v>
      </c>
      <c r="H20" s="45" t="s">
        <v>101</v>
      </c>
      <c r="I20" s="45" t="s">
        <v>101</v>
      </c>
      <c r="J20" s="45" t="s">
        <v>101</v>
      </c>
      <c r="K20" s="45" t="s">
        <v>101</v>
      </c>
      <c r="L20" s="45" t="s">
        <v>101</v>
      </c>
      <c r="M20" s="45" t="s">
        <v>101</v>
      </c>
      <c r="N20" s="45" t="s">
        <v>101</v>
      </c>
      <c r="O20" s="45" t="s">
        <v>101</v>
      </c>
      <c r="P20" s="38">
        <v>5</v>
      </c>
      <c r="Q20" s="38"/>
    </row>
    <row r="21" spans="2:17" x14ac:dyDescent="0.25">
      <c r="B21" s="40">
        <v>14</v>
      </c>
      <c r="C21" s="41" t="s">
        <v>31</v>
      </c>
      <c r="D21" s="44" t="s">
        <v>102</v>
      </c>
      <c r="E21" s="44" t="s">
        <v>102</v>
      </c>
      <c r="F21" s="44" t="s">
        <v>102</v>
      </c>
      <c r="G21" s="45" t="s">
        <v>101</v>
      </c>
      <c r="H21" s="44" t="s">
        <v>102</v>
      </c>
      <c r="I21" s="44" t="s">
        <v>102</v>
      </c>
      <c r="J21" s="44" t="s">
        <v>102</v>
      </c>
      <c r="K21" s="45" t="s">
        <v>101</v>
      </c>
      <c r="L21" s="44" t="s">
        <v>102</v>
      </c>
      <c r="M21" s="44" t="s">
        <v>102</v>
      </c>
      <c r="N21" s="44" t="s">
        <v>102</v>
      </c>
      <c r="O21" s="45" t="s">
        <v>101</v>
      </c>
      <c r="P21" s="38"/>
      <c r="Q21" s="38"/>
    </row>
    <row r="22" spans="2:17" x14ac:dyDescent="0.25">
      <c r="B22" s="40">
        <v>15</v>
      </c>
      <c r="C22" s="41" t="s">
        <v>32</v>
      </c>
      <c r="D22" s="45" t="s">
        <v>101</v>
      </c>
      <c r="E22" s="45" t="s">
        <v>101</v>
      </c>
      <c r="F22" s="45" t="s">
        <v>101</v>
      </c>
      <c r="G22" s="45" t="s">
        <v>101</v>
      </c>
      <c r="H22" s="45" t="s">
        <v>101</v>
      </c>
      <c r="I22" s="45" t="s">
        <v>101</v>
      </c>
      <c r="J22" s="45" t="s">
        <v>101</v>
      </c>
      <c r="K22" s="45" t="s">
        <v>101</v>
      </c>
      <c r="L22" s="45" t="s">
        <v>101</v>
      </c>
      <c r="M22" s="45" t="s">
        <v>101</v>
      </c>
      <c r="N22" s="45" t="s">
        <v>101</v>
      </c>
      <c r="O22" s="45" t="s">
        <v>101</v>
      </c>
      <c r="P22" s="38">
        <v>6</v>
      </c>
      <c r="Q22" s="38"/>
    </row>
    <row r="23" spans="2:17" x14ac:dyDescent="0.25">
      <c r="B23" s="40">
        <v>16</v>
      </c>
      <c r="C23" s="41" t="s">
        <v>33</v>
      </c>
      <c r="D23" s="44" t="s">
        <v>102</v>
      </c>
      <c r="E23" s="44" t="s">
        <v>102</v>
      </c>
      <c r="F23" s="44" t="s">
        <v>102</v>
      </c>
      <c r="G23" s="44" t="s">
        <v>102</v>
      </c>
      <c r="H23" s="44" t="s">
        <v>102</v>
      </c>
      <c r="I23" s="44" t="s">
        <v>102</v>
      </c>
      <c r="J23" s="44" t="s">
        <v>102</v>
      </c>
      <c r="K23" s="44" t="s">
        <v>102</v>
      </c>
      <c r="L23" s="44" t="s">
        <v>102</v>
      </c>
      <c r="M23" s="44" t="s">
        <v>102</v>
      </c>
      <c r="N23" s="44" t="s">
        <v>102</v>
      </c>
      <c r="O23" s="44" t="s">
        <v>102</v>
      </c>
      <c r="P23" s="38"/>
      <c r="Q23" s="38"/>
    </row>
    <row r="24" spans="2:17" x14ac:dyDescent="0.25">
      <c r="B24" s="40">
        <v>17</v>
      </c>
      <c r="C24" s="41" t="s">
        <v>34</v>
      </c>
      <c r="D24" s="45" t="s">
        <v>101</v>
      </c>
      <c r="E24" s="45" t="s">
        <v>101</v>
      </c>
      <c r="F24" s="45" t="s">
        <v>101</v>
      </c>
      <c r="G24" s="45" t="s">
        <v>101</v>
      </c>
      <c r="H24" s="45" t="s">
        <v>101</v>
      </c>
      <c r="I24" s="45" t="s">
        <v>101</v>
      </c>
      <c r="J24" s="45" t="s">
        <v>101</v>
      </c>
      <c r="K24" s="45" t="s">
        <v>101</v>
      </c>
      <c r="L24" s="45" t="s">
        <v>101</v>
      </c>
      <c r="M24" s="45" t="s">
        <v>101</v>
      </c>
      <c r="N24" s="45" t="s">
        <v>101</v>
      </c>
      <c r="O24" s="45" t="s">
        <v>101</v>
      </c>
      <c r="P24" s="38">
        <v>7</v>
      </c>
      <c r="Q24" s="38"/>
    </row>
    <row r="25" spans="2:17" x14ac:dyDescent="0.25">
      <c r="B25" s="40">
        <v>18</v>
      </c>
      <c r="C25" s="41" t="s">
        <v>35</v>
      </c>
      <c r="D25" s="45" t="s">
        <v>101</v>
      </c>
      <c r="E25" s="45" t="s">
        <v>101</v>
      </c>
      <c r="F25" s="45" t="s">
        <v>101</v>
      </c>
      <c r="G25" s="45" t="s">
        <v>101</v>
      </c>
      <c r="H25" s="45" t="s">
        <v>101</v>
      </c>
      <c r="I25" s="45" t="s">
        <v>101</v>
      </c>
      <c r="J25" s="45" t="s">
        <v>101</v>
      </c>
      <c r="K25" s="45" t="s">
        <v>101</v>
      </c>
      <c r="L25" s="45" t="s">
        <v>101</v>
      </c>
      <c r="M25" s="45" t="s">
        <v>101</v>
      </c>
      <c r="N25" s="45" t="s">
        <v>101</v>
      </c>
      <c r="O25" s="45" t="s">
        <v>101</v>
      </c>
      <c r="P25" s="38">
        <v>8</v>
      </c>
      <c r="Q25" s="38"/>
    </row>
    <row r="26" spans="2:17" x14ac:dyDescent="0.25">
      <c r="B26" s="40">
        <v>19</v>
      </c>
      <c r="C26" s="41" t="s">
        <v>36</v>
      </c>
      <c r="D26" s="45" t="s">
        <v>101</v>
      </c>
      <c r="E26" s="45" t="s">
        <v>101</v>
      </c>
      <c r="F26" s="45" t="s">
        <v>101</v>
      </c>
      <c r="G26" s="45" t="s">
        <v>101</v>
      </c>
      <c r="H26" s="45" t="s">
        <v>101</v>
      </c>
      <c r="I26" s="45" t="s">
        <v>101</v>
      </c>
      <c r="J26" s="45" t="s">
        <v>101</v>
      </c>
      <c r="K26" s="45" t="s">
        <v>101</v>
      </c>
      <c r="L26" s="45" t="s">
        <v>101</v>
      </c>
      <c r="M26" s="45" t="s">
        <v>101</v>
      </c>
      <c r="N26" s="45" t="s">
        <v>101</v>
      </c>
      <c r="O26" s="45" t="s">
        <v>101</v>
      </c>
      <c r="P26" s="38">
        <v>9</v>
      </c>
      <c r="Q26" s="38"/>
    </row>
    <row r="27" spans="2:17" x14ac:dyDescent="0.25">
      <c r="B27" s="40">
        <v>20</v>
      </c>
      <c r="C27" s="41" t="s">
        <v>37</v>
      </c>
      <c r="D27" s="44" t="s">
        <v>102</v>
      </c>
      <c r="E27" s="44" t="s">
        <v>102</v>
      </c>
      <c r="F27" s="45" t="s">
        <v>101</v>
      </c>
      <c r="G27" s="45" t="s">
        <v>101</v>
      </c>
      <c r="H27" s="44" t="s">
        <v>102</v>
      </c>
      <c r="I27" s="44" t="s">
        <v>102</v>
      </c>
      <c r="J27" s="45" t="s">
        <v>101</v>
      </c>
      <c r="K27" s="45" t="s">
        <v>101</v>
      </c>
      <c r="L27" s="44" t="s">
        <v>102</v>
      </c>
      <c r="M27" s="44" t="s">
        <v>102</v>
      </c>
      <c r="N27" s="45" t="s">
        <v>101</v>
      </c>
      <c r="O27" s="45" t="s">
        <v>101</v>
      </c>
      <c r="P27" s="38"/>
      <c r="Q27" s="38"/>
    </row>
    <row r="28" spans="2:17" x14ac:dyDescent="0.25">
      <c r="B28" s="40">
        <v>21</v>
      </c>
      <c r="C28" s="41" t="s">
        <v>38</v>
      </c>
      <c r="D28" s="44" t="s">
        <v>102</v>
      </c>
      <c r="E28" s="44" t="s">
        <v>102</v>
      </c>
      <c r="F28" s="44" t="s">
        <v>102</v>
      </c>
      <c r="G28" s="44" t="s">
        <v>102</v>
      </c>
      <c r="H28" s="45" t="s">
        <v>102</v>
      </c>
      <c r="I28" s="45" t="s">
        <v>102</v>
      </c>
      <c r="J28" s="45" t="s">
        <v>102</v>
      </c>
      <c r="K28" s="45" t="s">
        <v>102</v>
      </c>
      <c r="L28" s="45" t="s">
        <v>102</v>
      </c>
      <c r="M28" s="45" t="s">
        <v>102</v>
      </c>
      <c r="N28" s="45" t="s">
        <v>102</v>
      </c>
      <c r="O28" s="45" t="s">
        <v>102</v>
      </c>
      <c r="P28" s="38"/>
      <c r="Q28" s="38"/>
    </row>
    <row r="29" spans="2:17" x14ac:dyDescent="0.25">
      <c r="B29" s="40">
        <v>22</v>
      </c>
      <c r="C29" s="41" t="s">
        <v>39</v>
      </c>
      <c r="D29" s="44" t="s">
        <v>102</v>
      </c>
      <c r="E29" s="44" t="s">
        <v>102</v>
      </c>
      <c r="F29" s="45" t="s">
        <v>101</v>
      </c>
      <c r="G29" s="45" t="s">
        <v>101</v>
      </c>
      <c r="H29" s="44" t="s">
        <v>102</v>
      </c>
      <c r="I29" s="44" t="s">
        <v>102</v>
      </c>
      <c r="J29" s="45" t="s">
        <v>101</v>
      </c>
      <c r="K29" s="45" t="s">
        <v>101</v>
      </c>
      <c r="L29" s="44" t="s">
        <v>102</v>
      </c>
      <c r="M29" s="44" t="s">
        <v>102</v>
      </c>
      <c r="N29" s="45" t="s">
        <v>101</v>
      </c>
      <c r="O29" s="44" t="s">
        <v>102</v>
      </c>
      <c r="P29" s="38"/>
      <c r="Q29" s="38"/>
    </row>
    <row r="30" spans="2:17" x14ac:dyDescent="0.25">
      <c r="B30" s="40">
        <v>23</v>
      </c>
      <c r="C30" s="41" t="s">
        <v>40</v>
      </c>
      <c r="D30" s="45" t="s">
        <v>101</v>
      </c>
      <c r="E30" s="45" t="s">
        <v>101</v>
      </c>
      <c r="F30" s="45" t="s">
        <v>101</v>
      </c>
      <c r="G30" s="45" t="s">
        <v>101</v>
      </c>
      <c r="H30" s="45" t="s">
        <v>101</v>
      </c>
      <c r="I30" s="45" t="s">
        <v>101</v>
      </c>
      <c r="J30" s="45" t="s">
        <v>101</v>
      </c>
      <c r="K30" s="45" t="s">
        <v>101</v>
      </c>
      <c r="L30" s="45" t="s">
        <v>101</v>
      </c>
      <c r="M30" s="45" t="s">
        <v>101</v>
      </c>
      <c r="N30" s="44" t="s">
        <v>102</v>
      </c>
      <c r="O30" s="44" t="s">
        <v>102</v>
      </c>
      <c r="P30" s="38"/>
      <c r="Q30" s="38"/>
    </row>
    <row r="31" spans="2:17" x14ac:dyDescent="0.25">
      <c r="B31" s="40">
        <v>24</v>
      </c>
      <c r="C31" s="41" t="s">
        <v>41</v>
      </c>
      <c r="D31" s="45" t="s">
        <v>101</v>
      </c>
      <c r="E31" s="45" t="s">
        <v>101</v>
      </c>
      <c r="F31" s="45" t="s">
        <v>101</v>
      </c>
      <c r="G31" s="45" t="s">
        <v>101</v>
      </c>
      <c r="H31" s="45" t="s">
        <v>101</v>
      </c>
      <c r="I31" s="45" t="s">
        <v>101</v>
      </c>
      <c r="J31" s="45" t="s">
        <v>101</v>
      </c>
      <c r="K31" s="45" t="s">
        <v>101</v>
      </c>
      <c r="L31" s="45" t="s">
        <v>101</v>
      </c>
      <c r="M31" s="45" t="s">
        <v>101</v>
      </c>
      <c r="N31" s="45" t="s">
        <v>101</v>
      </c>
      <c r="O31" s="45" t="s">
        <v>101</v>
      </c>
      <c r="P31" s="38">
        <v>10</v>
      </c>
      <c r="Q31" s="38"/>
    </row>
    <row r="32" spans="2:17" x14ac:dyDescent="0.25">
      <c r="B32" s="40">
        <v>25</v>
      </c>
      <c r="C32" s="41" t="s">
        <v>42</v>
      </c>
      <c r="D32" s="45" t="s">
        <v>101</v>
      </c>
      <c r="E32" s="45" t="s">
        <v>101</v>
      </c>
      <c r="F32" s="45" t="s">
        <v>101</v>
      </c>
      <c r="G32" s="45" t="s">
        <v>101</v>
      </c>
      <c r="H32" s="45" t="s">
        <v>101</v>
      </c>
      <c r="I32" s="45" t="s">
        <v>101</v>
      </c>
      <c r="J32" s="45" t="s">
        <v>101</v>
      </c>
      <c r="K32" s="45" t="s">
        <v>101</v>
      </c>
      <c r="L32" s="45" t="s">
        <v>101</v>
      </c>
      <c r="M32" s="45" t="s">
        <v>101</v>
      </c>
      <c r="N32" s="45" t="s">
        <v>101</v>
      </c>
      <c r="O32" s="45" t="s">
        <v>101</v>
      </c>
      <c r="P32" s="38">
        <v>11</v>
      </c>
      <c r="Q32" s="38"/>
    </row>
    <row r="33" spans="2:17" x14ac:dyDescent="0.25">
      <c r="B33" s="40">
        <v>26</v>
      </c>
      <c r="C33" s="41" t="s">
        <v>43</v>
      </c>
      <c r="D33" s="44" t="s">
        <v>102</v>
      </c>
      <c r="E33" s="44" t="s">
        <v>102</v>
      </c>
      <c r="F33" s="44" t="s">
        <v>102</v>
      </c>
      <c r="G33" s="44" t="s">
        <v>102</v>
      </c>
      <c r="H33" s="44" t="s">
        <v>102</v>
      </c>
      <c r="I33" s="44" t="s">
        <v>102</v>
      </c>
      <c r="J33" s="44" t="s">
        <v>102</v>
      </c>
      <c r="K33" s="44" t="s">
        <v>102</v>
      </c>
      <c r="L33" s="44" t="s">
        <v>102</v>
      </c>
      <c r="M33" s="44" t="s">
        <v>102</v>
      </c>
      <c r="N33" s="44" t="s">
        <v>102</v>
      </c>
      <c r="O33" s="44" t="s">
        <v>102</v>
      </c>
      <c r="P33" s="38"/>
      <c r="Q33" s="38"/>
    </row>
    <row r="34" spans="2:17" x14ac:dyDescent="0.25">
      <c r="B34" s="40">
        <v>27</v>
      </c>
      <c r="C34" s="41" t="s">
        <v>44</v>
      </c>
      <c r="D34" s="45" t="s">
        <v>101</v>
      </c>
      <c r="E34" s="45" t="s">
        <v>101</v>
      </c>
      <c r="F34" s="45" t="s">
        <v>101</v>
      </c>
      <c r="G34" s="45" t="s">
        <v>101</v>
      </c>
      <c r="H34" s="45" t="s">
        <v>101</v>
      </c>
      <c r="I34" s="45" t="s">
        <v>101</v>
      </c>
      <c r="J34" s="45" t="s">
        <v>101</v>
      </c>
      <c r="K34" s="45" t="s">
        <v>101</v>
      </c>
      <c r="L34" s="45" t="s">
        <v>101</v>
      </c>
      <c r="M34" s="45" t="s">
        <v>101</v>
      </c>
      <c r="N34" s="45" t="s">
        <v>101</v>
      </c>
      <c r="O34" s="45" t="s">
        <v>101</v>
      </c>
      <c r="P34" s="38">
        <v>12</v>
      </c>
      <c r="Q34" s="38"/>
    </row>
    <row r="35" spans="2:17" x14ac:dyDescent="0.25">
      <c r="B35" s="40">
        <v>28</v>
      </c>
      <c r="C35" s="41" t="s">
        <v>45</v>
      </c>
      <c r="D35" s="45" t="s">
        <v>101</v>
      </c>
      <c r="E35" s="45" t="s">
        <v>101</v>
      </c>
      <c r="F35" s="45" t="s">
        <v>101</v>
      </c>
      <c r="G35" s="45" t="s">
        <v>101</v>
      </c>
      <c r="H35" s="45" t="s">
        <v>101</v>
      </c>
      <c r="I35" s="45" t="s">
        <v>101</v>
      </c>
      <c r="J35" s="45" t="s">
        <v>101</v>
      </c>
      <c r="K35" s="45" t="s">
        <v>101</v>
      </c>
      <c r="L35" s="45" t="s">
        <v>101</v>
      </c>
      <c r="M35" s="45" t="s">
        <v>101</v>
      </c>
      <c r="N35" s="45" t="s">
        <v>101</v>
      </c>
      <c r="O35" s="45" t="s">
        <v>101</v>
      </c>
      <c r="P35" s="38">
        <v>13</v>
      </c>
      <c r="Q35" s="38"/>
    </row>
    <row r="36" spans="2:17" x14ac:dyDescent="0.25">
      <c r="B36" s="40">
        <v>29</v>
      </c>
      <c r="C36" s="41" t="s">
        <v>46</v>
      </c>
      <c r="D36" s="45" t="s">
        <v>101</v>
      </c>
      <c r="E36" s="45" t="s">
        <v>101</v>
      </c>
      <c r="F36" s="45" t="s">
        <v>101</v>
      </c>
      <c r="G36" s="45" t="s">
        <v>101</v>
      </c>
      <c r="H36" s="45" t="s">
        <v>101</v>
      </c>
      <c r="I36" s="45" t="s">
        <v>101</v>
      </c>
      <c r="J36" s="45" t="s">
        <v>101</v>
      </c>
      <c r="K36" s="45" t="s">
        <v>101</v>
      </c>
      <c r="L36" s="45" t="s">
        <v>101</v>
      </c>
      <c r="M36" s="45" t="s">
        <v>101</v>
      </c>
      <c r="N36" s="45" t="s">
        <v>101</v>
      </c>
      <c r="O36" s="45" t="s">
        <v>101</v>
      </c>
      <c r="P36" s="38">
        <v>14</v>
      </c>
      <c r="Q36" s="38"/>
    </row>
    <row r="37" spans="2:17" x14ac:dyDescent="0.25">
      <c r="B37" s="40">
        <v>30</v>
      </c>
      <c r="C37" s="41" t="s">
        <v>47</v>
      </c>
      <c r="D37" s="44" t="s">
        <v>102</v>
      </c>
      <c r="E37" s="44" t="s">
        <v>102</v>
      </c>
      <c r="F37" s="44" t="s">
        <v>102</v>
      </c>
      <c r="G37" s="45" t="s">
        <v>101</v>
      </c>
      <c r="H37" s="44" t="s">
        <v>102</v>
      </c>
      <c r="I37" s="44" t="s">
        <v>102</v>
      </c>
      <c r="J37" s="44" t="s">
        <v>102</v>
      </c>
      <c r="K37" s="45" t="s">
        <v>101</v>
      </c>
      <c r="L37" s="44" t="s">
        <v>102</v>
      </c>
      <c r="M37" s="44" t="s">
        <v>102</v>
      </c>
      <c r="N37" s="44" t="s">
        <v>102</v>
      </c>
      <c r="O37" s="45" t="s">
        <v>101</v>
      </c>
      <c r="P37" s="38"/>
      <c r="Q37" s="38"/>
    </row>
    <row r="38" spans="2:17" x14ac:dyDescent="0.25">
      <c r="B38" s="40">
        <v>31</v>
      </c>
      <c r="C38" s="41" t="s">
        <v>48</v>
      </c>
      <c r="D38" s="45" t="s">
        <v>101</v>
      </c>
      <c r="E38" s="45" t="s">
        <v>101</v>
      </c>
      <c r="F38" s="45" t="s">
        <v>101</v>
      </c>
      <c r="G38" s="45" t="s">
        <v>101</v>
      </c>
      <c r="H38" s="45" t="s">
        <v>101</v>
      </c>
      <c r="I38" s="45" t="s">
        <v>101</v>
      </c>
      <c r="J38" s="45" t="s">
        <v>101</v>
      </c>
      <c r="K38" s="45" t="s">
        <v>101</v>
      </c>
      <c r="L38" s="45" t="s">
        <v>101</v>
      </c>
      <c r="M38" s="45" t="s">
        <v>101</v>
      </c>
      <c r="N38" s="45" t="s">
        <v>101</v>
      </c>
      <c r="O38" s="45" t="s">
        <v>101</v>
      </c>
      <c r="P38" s="47">
        <v>15</v>
      </c>
      <c r="Q38" s="48"/>
    </row>
    <row r="39" spans="2:17" x14ac:dyDescent="0.25">
      <c r="B39" s="40">
        <v>32</v>
      </c>
      <c r="C39" s="41" t="s">
        <v>49</v>
      </c>
      <c r="D39" s="44" t="s">
        <v>102</v>
      </c>
      <c r="E39" s="44" t="s">
        <v>102</v>
      </c>
      <c r="F39" s="44" t="s">
        <v>102</v>
      </c>
      <c r="G39" s="45" t="s">
        <v>101</v>
      </c>
      <c r="H39" s="44" t="s">
        <v>102</v>
      </c>
      <c r="I39" s="44" t="s">
        <v>102</v>
      </c>
      <c r="J39" s="44" t="s">
        <v>102</v>
      </c>
      <c r="K39" s="44" t="s">
        <v>102</v>
      </c>
      <c r="L39" s="44" t="s">
        <v>102</v>
      </c>
      <c r="M39" s="44" t="s">
        <v>102</v>
      </c>
      <c r="N39" s="44" t="s">
        <v>102</v>
      </c>
      <c r="O39" s="44" t="s">
        <v>102</v>
      </c>
      <c r="P39" s="38"/>
      <c r="Q39" s="38"/>
    </row>
    <row r="40" spans="2:17" x14ac:dyDescent="0.25">
      <c r="B40" s="40">
        <v>33</v>
      </c>
      <c r="C40" s="41" t="s">
        <v>50</v>
      </c>
      <c r="D40" s="44" t="s">
        <v>102</v>
      </c>
      <c r="E40" s="45" t="s">
        <v>101</v>
      </c>
      <c r="F40" s="45" t="s">
        <v>101</v>
      </c>
      <c r="G40" s="45" t="s">
        <v>101</v>
      </c>
      <c r="H40" s="44" t="s">
        <v>102</v>
      </c>
      <c r="I40" s="45" t="s">
        <v>101</v>
      </c>
      <c r="J40" s="44" t="s">
        <v>102</v>
      </c>
      <c r="K40" s="45" t="s">
        <v>101</v>
      </c>
      <c r="L40" s="44" t="s">
        <v>102</v>
      </c>
      <c r="M40" s="45" t="s">
        <v>101</v>
      </c>
      <c r="N40" s="44" t="s">
        <v>102</v>
      </c>
      <c r="O40" s="45" t="s">
        <v>101</v>
      </c>
      <c r="P40" s="38"/>
      <c r="Q40" s="38"/>
    </row>
    <row r="41" spans="2:17" x14ac:dyDescent="0.25">
      <c r="B41" s="40">
        <v>34</v>
      </c>
      <c r="C41" s="41" t="s">
        <v>51</v>
      </c>
      <c r="D41" s="45" t="s">
        <v>101</v>
      </c>
      <c r="E41" s="45" t="s">
        <v>101</v>
      </c>
      <c r="F41" s="45" t="s">
        <v>101</v>
      </c>
      <c r="G41" s="45" t="s">
        <v>101</v>
      </c>
      <c r="H41" s="45" t="s">
        <v>101</v>
      </c>
      <c r="I41" s="45" t="s">
        <v>101</v>
      </c>
      <c r="J41" s="45" t="s">
        <v>101</v>
      </c>
      <c r="K41" s="45" t="s">
        <v>101</v>
      </c>
      <c r="L41" s="44" t="s">
        <v>102</v>
      </c>
      <c r="M41" s="45" t="s">
        <v>101</v>
      </c>
      <c r="N41" s="45" t="s">
        <v>101</v>
      </c>
      <c r="O41" s="44" t="s">
        <v>102</v>
      </c>
      <c r="P41" s="38"/>
      <c r="Q41" s="38"/>
    </row>
    <row r="42" spans="2:17" x14ac:dyDescent="0.25">
      <c r="B42" s="40">
        <v>35</v>
      </c>
      <c r="C42" s="41" t="s">
        <v>52</v>
      </c>
      <c r="D42" s="45" t="s">
        <v>101</v>
      </c>
      <c r="E42" s="45" t="s">
        <v>101</v>
      </c>
      <c r="F42" s="45" t="s">
        <v>101</v>
      </c>
      <c r="G42" s="45" t="s">
        <v>101</v>
      </c>
      <c r="H42" s="45" t="s">
        <v>101</v>
      </c>
      <c r="I42" s="45" t="s">
        <v>101</v>
      </c>
      <c r="J42" s="45" t="s">
        <v>101</v>
      </c>
      <c r="K42" s="45" t="s">
        <v>101</v>
      </c>
      <c r="L42" s="45" t="s">
        <v>101</v>
      </c>
      <c r="M42" s="45" t="s">
        <v>101</v>
      </c>
      <c r="N42" s="45" t="s">
        <v>101</v>
      </c>
      <c r="O42" s="45" t="s">
        <v>101</v>
      </c>
      <c r="P42" s="38">
        <v>16</v>
      </c>
      <c r="Q42" s="38"/>
    </row>
    <row r="43" spans="2:17" x14ac:dyDescent="0.25">
      <c r="B43" s="40">
        <v>36</v>
      </c>
      <c r="C43" s="41" t="s">
        <v>53</v>
      </c>
      <c r="D43" s="44" t="s">
        <v>102</v>
      </c>
      <c r="E43" s="45" t="s">
        <v>101</v>
      </c>
      <c r="F43" s="45" t="s">
        <v>101</v>
      </c>
      <c r="G43" s="45" t="s">
        <v>101</v>
      </c>
      <c r="H43" s="44" t="s">
        <v>102</v>
      </c>
      <c r="I43" s="44" t="s">
        <v>102</v>
      </c>
      <c r="J43" s="45" t="s">
        <v>101</v>
      </c>
      <c r="K43" s="45" t="s">
        <v>101</v>
      </c>
      <c r="L43" s="44" t="s">
        <v>102</v>
      </c>
      <c r="M43" s="44" t="s">
        <v>102</v>
      </c>
      <c r="N43" s="45" t="s">
        <v>101</v>
      </c>
      <c r="O43" s="45" t="s">
        <v>101</v>
      </c>
      <c r="P43" s="38"/>
      <c r="Q43" s="38"/>
    </row>
    <row r="44" spans="2:17" x14ac:dyDescent="0.25">
      <c r="B44" s="40">
        <v>37</v>
      </c>
      <c r="C44" s="41" t="s">
        <v>54</v>
      </c>
      <c r="D44" s="45" t="s">
        <v>101</v>
      </c>
      <c r="E44" s="45" t="s">
        <v>101</v>
      </c>
      <c r="F44" s="45" t="s">
        <v>101</v>
      </c>
      <c r="G44" s="45" t="s">
        <v>101</v>
      </c>
      <c r="H44" s="45" t="s">
        <v>101</v>
      </c>
      <c r="I44" s="45" t="s">
        <v>101</v>
      </c>
      <c r="J44" s="45" t="s">
        <v>101</v>
      </c>
      <c r="K44" s="45" t="s">
        <v>101</v>
      </c>
      <c r="L44" s="45" t="s">
        <v>101</v>
      </c>
      <c r="M44" s="45" t="s">
        <v>101</v>
      </c>
      <c r="N44" s="45" t="s">
        <v>101</v>
      </c>
      <c r="O44" s="45" t="s">
        <v>101</v>
      </c>
      <c r="P44" s="38">
        <v>17</v>
      </c>
      <c r="Q44" s="38"/>
    </row>
    <row r="45" spans="2:17" x14ac:dyDescent="0.25">
      <c r="B45" s="40">
        <v>38</v>
      </c>
      <c r="C45" s="41" t="s">
        <v>55</v>
      </c>
      <c r="D45" s="45" t="s">
        <v>101</v>
      </c>
      <c r="E45" s="45" t="s">
        <v>101</v>
      </c>
      <c r="F45" s="45" t="s">
        <v>101</v>
      </c>
      <c r="G45" s="45" t="s">
        <v>101</v>
      </c>
      <c r="H45" s="45" t="s">
        <v>101</v>
      </c>
      <c r="I45" s="45" t="s">
        <v>101</v>
      </c>
      <c r="J45" s="45" t="s">
        <v>101</v>
      </c>
      <c r="K45" s="45" t="s">
        <v>101</v>
      </c>
      <c r="L45" s="45" t="s">
        <v>101</v>
      </c>
      <c r="M45" s="45" t="s">
        <v>101</v>
      </c>
      <c r="N45" s="45" t="s">
        <v>101</v>
      </c>
      <c r="O45" s="45" t="s">
        <v>101</v>
      </c>
      <c r="P45" s="38">
        <v>18</v>
      </c>
      <c r="Q45" s="38"/>
    </row>
    <row r="46" spans="2:17" x14ac:dyDescent="0.25">
      <c r="B46" s="40">
        <v>39</v>
      </c>
      <c r="C46" s="41" t="s">
        <v>56</v>
      </c>
      <c r="D46" s="45" t="s">
        <v>101</v>
      </c>
      <c r="E46" s="45" t="s">
        <v>101</v>
      </c>
      <c r="F46" s="45" t="s">
        <v>101</v>
      </c>
      <c r="G46" s="45" t="s">
        <v>101</v>
      </c>
      <c r="H46" s="45" t="s">
        <v>101</v>
      </c>
      <c r="I46" s="45" t="s">
        <v>101</v>
      </c>
      <c r="J46" s="45" t="s">
        <v>101</v>
      </c>
      <c r="K46" s="45" t="s">
        <v>101</v>
      </c>
      <c r="L46" s="44" t="s">
        <v>102</v>
      </c>
      <c r="M46" s="44" t="s">
        <v>102</v>
      </c>
      <c r="N46" s="44" t="s">
        <v>102</v>
      </c>
      <c r="O46" s="45" t="s">
        <v>101</v>
      </c>
      <c r="P46" s="38"/>
      <c r="Q46" s="38"/>
    </row>
    <row r="47" spans="2:17" x14ac:dyDescent="0.25">
      <c r="B47" s="40">
        <v>40</v>
      </c>
      <c r="C47" s="41" t="s">
        <v>57</v>
      </c>
      <c r="D47" s="45" t="s">
        <v>101</v>
      </c>
      <c r="E47" s="45" t="s">
        <v>101</v>
      </c>
      <c r="F47" s="45" t="s">
        <v>101</v>
      </c>
      <c r="G47" s="45" t="s">
        <v>101</v>
      </c>
      <c r="H47" s="45" t="s">
        <v>101</v>
      </c>
      <c r="I47" s="45" t="s">
        <v>101</v>
      </c>
      <c r="J47" s="45" t="s">
        <v>101</v>
      </c>
      <c r="K47" s="45" t="s">
        <v>101</v>
      </c>
      <c r="L47" s="45" t="s">
        <v>101</v>
      </c>
      <c r="M47" s="45" t="s">
        <v>101</v>
      </c>
      <c r="N47" s="45" t="s">
        <v>101</v>
      </c>
      <c r="O47" s="45" t="s">
        <v>101</v>
      </c>
      <c r="P47" s="38">
        <v>19</v>
      </c>
      <c r="Q47" s="38"/>
    </row>
    <row r="48" spans="2:17" x14ac:dyDescent="0.25">
      <c r="B48" s="40">
        <v>41</v>
      </c>
      <c r="C48" s="41" t="s">
        <v>58</v>
      </c>
      <c r="D48" s="45" t="s">
        <v>101</v>
      </c>
      <c r="E48" s="45" t="s">
        <v>101</v>
      </c>
      <c r="F48" s="45" t="s">
        <v>101</v>
      </c>
      <c r="G48" s="45" t="s">
        <v>101</v>
      </c>
      <c r="H48" s="45" t="s">
        <v>101</v>
      </c>
      <c r="I48" s="45" t="s">
        <v>101</v>
      </c>
      <c r="J48" s="45" t="s">
        <v>101</v>
      </c>
      <c r="K48" s="45" t="s">
        <v>101</v>
      </c>
      <c r="L48" s="45" t="s">
        <v>101</v>
      </c>
      <c r="M48" s="45" t="s">
        <v>101</v>
      </c>
      <c r="N48" s="45" t="s">
        <v>101</v>
      </c>
      <c r="O48" s="45" t="s">
        <v>101</v>
      </c>
      <c r="P48" s="38">
        <v>20</v>
      </c>
      <c r="Q48" s="38"/>
    </row>
    <row r="49" spans="2:17" x14ac:dyDescent="0.25">
      <c r="B49" s="40">
        <v>42</v>
      </c>
      <c r="C49" s="41" t="s">
        <v>59</v>
      </c>
      <c r="D49" s="44" t="s">
        <v>102</v>
      </c>
      <c r="E49" s="44" t="s">
        <v>102</v>
      </c>
      <c r="F49" s="44" t="s">
        <v>102</v>
      </c>
      <c r="G49" s="44" t="s">
        <v>102</v>
      </c>
      <c r="H49" s="44" t="s">
        <v>102</v>
      </c>
      <c r="I49" s="44" t="s">
        <v>102</v>
      </c>
      <c r="J49" s="44" t="s">
        <v>102</v>
      </c>
      <c r="K49" s="44" t="s">
        <v>102</v>
      </c>
      <c r="L49" s="44" t="s">
        <v>102</v>
      </c>
      <c r="M49" s="44" t="s">
        <v>102</v>
      </c>
      <c r="N49" s="44" t="s">
        <v>102</v>
      </c>
      <c r="O49" s="44" t="s">
        <v>102</v>
      </c>
      <c r="P49" s="38"/>
      <c r="Q49" s="38"/>
    </row>
    <row r="50" spans="2:17" x14ac:dyDescent="0.25">
      <c r="B50" s="40">
        <v>43</v>
      </c>
      <c r="C50" s="41" t="s">
        <v>60</v>
      </c>
      <c r="D50" s="45" t="s">
        <v>101</v>
      </c>
      <c r="E50" s="45" t="s">
        <v>101</v>
      </c>
      <c r="F50" s="45" t="s">
        <v>101</v>
      </c>
      <c r="G50" s="45" t="s">
        <v>101</v>
      </c>
      <c r="H50" s="45" t="s">
        <v>101</v>
      </c>
      <c r="I50" s="45" t="s">
        <v>101</v>
      </c>
      <c r="J50" s="45" t="s">
        <v>101</v>
      </c>
      <c r="K50" s="45" t="s">
        <v>101</v>
      </c>
      <c r="L50" s="44" t="s">
        <v>102</v>
      </c>
      <c r="M50" s="44" t="s">
        <v>102</v>
      </c>
      <c r="N50" s="44" t="s">
        <v>102</v>
      </c>
      <c r="O50" s="44" t="s">
        <v>102</v>
      </c>
      <c r="P50" s="38"/>
      <c r="Q50" s="38"/>
    </row>
    <row r="51" spans="2:17" x14ac:dyDescent="0.25">
      <c r="B51" s="40">
        <v>44</v>
      </c>
      <c r="C51" s="41" t="s">
        <v>61</v>
      </c>
      <c r="D51" s="44" t="s">
        <v>102</v>
      </c>
      <c r="E51" s="45" t="s">
        <v>101</v>
      </c>
      <c r="F51" s="45" t="s">
        <v>101</v>
      </c>
      <c r="G51" s="45" t="s">
        <v>101</v>
      </c>
      <c r="H51" s="44" t="s">
        <v>102</v>
      </c>
      <c r="I51" s="45" t="s">
        <v>101</v>
      </c>
      <c r="J51" s="45" t="s">
        <v>101</v>
      </c>
      <c r="K51" s="45" t="s">
        <v>101</v>
      </c>
      <c r="L51" s="44" t="s">
        <v>102</v>
      </c>
      <c r="M51" s="45" t="s">
        <v>101</v>
      </c>
      <c r="N51" s="45" t="s">
        <v>101</v>
      </c>
      <c r="O51" s="45" t="s">
        <v>101</v>
      </c>
      <c r="P51" s="38"/>
      <c r="Q51" s="38"/>
    </row>
    <row r="52" spans="2:17" x14ac:dyDescent="0.25">
      <c r="B52" s="40">
        <v>45</v>
      </c>
      <c r="C52" s="41" t="s">
        <v>62</v>
      </c>
      <c r="D52" s="45" t="s">
        <v>101</v>
      </c>
      <c r="E52" s="45" t="s">
        <v>101</v>
      </c>
      <c r="F52" s="45" t="s">
        <v>101</v>
      </c>
      <c r="G52" s="45" t="s">
        <v>101</v>
      </c>
      <c r="H52" s="45" t="s">
        <v>101</v>
      </c>
      <c r="I52" s="45" t="s">
        <v>101</v>
      </c>
      <c r="J52" s="45" t="s">
        <v>101</v>
      </c>
      <c r="K52" s="45" t="s">
        <v>101</v>
      </c>
      <c r="L52" s="45" t="s">
        <v>101</v>
      </c>
      <c r="M52" s="45" t="s">
        <v>101</v>
      </c>
      <c r="N52" s="45" t="s">
        <v>101</v>
      </c>
      <c r="O52" s="45" t="s">
        <v>101</v>
      </c>
      <c r="P52" s="38">
        <v>21</v>
      </c>
      <c r="Q52" s="38"/>
    </row>
    <row r="53" spans="2:17" x14ac:dyDescent="0.25">
      <c r="B53" s="40">
        <v>46</v>
      </c>
      <c r="C53" s="41" t="s">
        <v>63</v>
      </c>
      <c r="D53" s="44" t="s">
        <v>102</v>
      </c>
      <c r="E53" s="44" t="s">
        <v>102</v>
      </c>
      <c r="F53" s="45" t="s">
        <v>101</v>
      </c>
      <c r="G53" s="45" t="s">
        <v>101</v>
      </c>
      <c r="H53" s="44" t="s">
        <v>102</v>
      </c>
      <c r="I53" s="44" t="s">
        <v>102</v>
      </c>
      <c r="J53" s="45" t="s">
        <v>101</v>
      </c>
      <c r="K53" s="45" t="s">
        <v>101</v>
      </c>
      <c r="L53" s="44" t="s">
        <v>102</v>
      </c>
      <c r="M53" s="44" t="s">
        <v>102</v>
      </c>
      <c r="N53" s="45" t="s">
        <v>101</v>
      </c>
      <c r="O53" s="45" t="s">
        <v>101</v>
      </c>
      <c r="P53" s="38"/>
      <c r="Q53" s="38"/>
    </row>
    <row r="54" spans="2:17" x14ac:dyDescent="0.25">
      <c r="B54" s="40">
        <v>47</v>
      </c>
      <c r="C54" s="41" t="s">
        <v>64</v>
      </c>
      <c r="D54" s="44" t="s">
        <v>102</v>
      </c>
      <c r="E54" s="45" t="s">
        <v>101</v>
      </c>
      <c r="F54" s="45" t="s">
        <v>101</v>
      </c>
      <c r="G54" s="44" t="s">
        <v>102</v>
      </c>
      <c r="H54" s="44" t="s">
        <v>102</v>
      </c>
      <c r="I54" s="45" t="s">
        <v>101</v>
      </c>
      <c r="J54" s="45" t="s">
        <v>101</v>
      </c>
      <c r="K54" s="44" t="s">
        <v>102</v>
      </c>
      <c r="L54" s="44" t="s">
        <v>102</v>
      </c>
      <c r="M54" s="44" t="s">
        <v>102</v>
      </c>
      <c r="N54" s="45" t="s">
        <v>101</v>
      </c>
      <c r="O54" s="44" t="s">
        <v>102</v>
      </c>
      <c r="P54" s="38"/>
      <c r="Q54" s="38"/>
    </row>
    <row r="55" spans="2:17" x14ac:dyDescent="0.25">
      <c r="B55" s="40">
        <v>48</v>
      </c>
      <c r="C55" s="41" t="s">
        <v>65</v>
      </c>
      <c r="D55" s="45" t="s">
        <v>101</v>
      </c>
      <c r="E55" s="45" t="s">
        <v>101</v>
      </c>
      <c r="F55" s="45" t="s">
        <v>101</v>
      </c>
      <c r="G55" s="45" t="s">
        <v>101</v>
      </c>
      <c r="H55" s="45" t="s">
        <v>101</v>
      </c>
      <c r="I55" s="45" t="s">
        <v>101</v>
      </c>
      <c r="J55" s="45" t="s">
        <v>101</v>
      </c>
      <c r="K55" s="45" t="s">
        <v>101</v>
      </c>
      <c r="L55" s="45" t="s">
        <v>101</v>
      </c>
      <c r="M55" s="45" t="s">
        <v>101</v>
      </c>
      <c r="N55" s="45" t="s">
        <v>101</v>
      </c>
      <c r="O55" s="45" t="s">
        <v>101</v>
      </c>
      <c r="P55" s="38">
        <v>22</v>
      </c>
      <c r="Q55" s="38"/>
    </row>
    <row r="56" spans="2:17" x14ac:dyDescent="0.25">
      <c r="B56" s="40">
        <v>49</v>
      </c>
      <c r="C56" s="41" t="s">
        <v>66</v>
      </c>
      <c r="D56" s="45" t="s">
        <v>101</v>
      </c>
      <c r="E56" s="45" t="s">
        <v>101</v>
      </c>
      <c r="F56" s="45" t="s">
        <v>101</v>
      </c>
      <c r="G56" s="45" t="s">
        <v>101</v>
      </c>
      <c r="H56" s="45" t="s">
        <v>101</v>
      </c>
      <c r="I56" s="45" t="s">
        <v>101</v>
      </c>
      <c r="J56" s="45" t="s">
        <v>101</v>
      </c>
      <c r="K56" s="45" t="s">
        <v>101</v>
      </c>
      <c r="L56" s="44" t="s">
        <v>102</v>
      </c>
      <c r="M56" s="45" t="s">
        <v>101</v>
      </c>
      <c r="N56" s="44" t="s">
        <v>102</v>
      </c>
      <c r="O56" s="45" t="s">
        <v>101</v>
      </c>
      <c r="P56" s="38"/>
      <c r="Q56" s="38"/>
    </row>
    <row r="57" spans="2:17" x14ac:dyDescent="0.25">
      <c r="B57" s="40">
        <v>50</v>
      </c>
      <c r="C57" s="41" t="s">
        <v>67</v>
      </c>
      <c r="D57" s="45" t="s">
        <v>101</v>
      </c>
      <c r="E57" s="45" t="s">
        <v>101</v>
      </c>
      <c r="F57" s="45" t="s">
        <v>101</v>
      </c>
      <c r="G57" s="45" t="s">
        <v>101</v>
      </c>
      <c r="H57" s="45" t="s">
        <v>101</v>
      </c>
      <c r="I57" s="45" t="s">
        <v>101</v>
      </c>
      <c r="J57" s="45" t="s">
        <v>101</v>
      </c>
      <c r="K57" s="45" t="s">
        <v>101</v>
      </c>
      <c r="L57" s="45" t="s">
        <v>101</v>
      </c>
      <c r="M57" s="45" t="s">
        <v>101</v>
      </c>
      <c r="N57" s="45" t="s">
        <v>101</v>
      </c>
      <c r="O57" s="45" t="s">
        <v>101</v>
      </c>
      <c r="P57" s="38">
        <v>23</v>
      </c>
      <c r="Q57" s="38"/>
    </row>
    <row r="58" spans="2:17" x14ac:dyDescent="0.25">
      <c r="B58" s="40">
        <v>51</v>
      </c>
      <c r="C58" s="41" t="s">
        <v>68</v>
      </c>
      <c r="D58" s="44" t="s">
        <v>102</v>
      </c>
      <c r="E58" s="44" t="s">
        <v>102</v>
      </c>
      <c r="F58" s="44" t="s">
        <v>102</v>
      </c>
      <c r="G58" s="44" t="s">
        <v>102</v>
      </c>
      <c r="H58" s="44" t="s">
        <v>102</v>
      </c>
      <c r="I58" s="44" t="s">
        <v>102</v>
      </c>
      <c r="J58" s="44" t="s">
        <v>102</v>
      </c>
      <c r="K58" s="44" t="s">
        <v>102</v>
      </c>
      <c r="L58" s="44" t="s">
        <v>102</v>
      </c>
      <c r="M58" s="44" t="s">
        <v>102</v>
      </c>
      <c r="N58" s="44" t="s">
        <v>102</v>
      </c>
      <c r="O58" s="44" t="s">
        <v>102</v>
      </c>
      <c r="P58" s="38"/>
      <c r="Q58" s="38"/>
    </row>
    <row r="59" spans="2:17" x14ac:dyDescent="0.25">
      <c r="B59" s="40">
        <v>52</v>
      </c>
      <c r="C59" s="41" t="s">
        <v>69</v>
      </c>
      <c r="D59" s="44" t="s">
        <v>102</v>
      </c>
      <c r="E59" s="44" t="s">
        <v>102</v>
      </c>
      <c r="F59" s="44" t="s">
        <v>102</v>
      </c>
      <c r="G59" s="44" t="s">
        <v>102</v>
      </c>
      <c r="H59" s="44" t="s">
        <v>102</v>
      </c>
      <c r="I59" s="44" t="s">
        <v>102</v>
      </c>
      <c r="J59" s="44" t="s">
        <v>102</v>
      </c>
      <c r="K59" s="44" t="s">
        <v>102</v>
      </c>
      <c r="L59" s="44" t="s">
        <v>102</v>
      </c>
      <c r="M59" s="44" t="s">
        <v>102</v>
      </c>
      <c r="N59" s="44" t="s">
        <v>102</v>
      </c>
      <c r="O59" s="44" t="s">
        <v>102</v>
      </c>
      <c r="P59" s="38"/>
      <c r="Q59" s="38"/>
    </row>
    <row r="60" spans="2:17" x14ac:dyDescent="0.25">
      <c r="B60" s="40">
        <v>53</v>
      </c>
      <c r="C60" s="41" t="s">
        <v>70</v>
      </c>
      <c r="D60" s="44" t="s">
        <v>102</v>
      </c>
      <c r="E60" s="44" t="s">
        <v>102</v>
      </c>
      <c r="F60" s="44" t="s">
        <v>102</v>
      </c>
      <c r="G60" s="45" t="s">
        <v>101</v>
      </c>
      <c r="H60" s="44" t="s">
        <v>102</v>
      </c>
      <c r="I60" s="44" t="s">
        <v>102</v>
      </c>
      <c r="J60" s="44" t="s">
        <v>102</v>
      </c>
      <c r="K60" s="45" t="s">
        <v>101</v>
      </c>
      <c r="L60" s="44" t="s">
        <v>102</v>
      </c>
      <c r="M60" s="44" t="s">
        <v>102</v>
      </c>
      <c r="N60" s="44" t="s">
        <v>102</v>
      </c>
      <c r="O60" s="45" t="s">
        <v>101</v>
      </c>
      <c r="P60" s="38"/>
      <c r="Q60" s="38"/>
    </row>
    <row r="61" spans="2:17" x14ac:dyDescent="0.25">
      <c r="B61" s="40">
        <v>54</v>
      </c>
      <c r="C61" s="41" t="s">
        <v>71</v>
      </c>
      <c r="D61" s="44" t="s">
        <v>102</v>
      </c>
      <c r="E61" s="44" t="s">
        <v>102</v>
      </c>
      <c r="F61" s="44" t="s">
        <v>102</v>
      </c>
      <c r="G61" s="45" t="s">
        <v>101</v>
      </c>
      <c r="H61" s="44" t="s">
        <v>102</v>
      </c>
      <c r="I61" s="44" t="s">
        <v>102</v>
      </c>
      <c r="J61" s="44" t="s">
        <v>102</v>
      </c>
      <c r="K61" s="45" t="s">
        <v>101</v>
      </c>
      <c r="L61" s="44" t="s">
        <v>102</v>
      </c>
      <c r="M61" s="44" t="s">
        <v>102</v>
      </c>
      <c r="N61" s="44" t="s">
        <v>102</v>
      </c>
      <c r="O61" s="45" t="s">
        <v>101</v>
      </c>
      <c r="P61" s="38"/>
      <c r="Q61" s="38"/>
    </row>
    <row r="62" spans="2:17" x14ac:dyDescent="0.25">
      <c r="B62" s="40">
        <v>55</v>
      </c>
      <c r="C62" s="41" t="s">
        <v>72</v>
      </c>
      <c r="D62" s="44" t="s">
        <v>102</v>
      </c>
      <c r="E62" s="44" t="s">
        <v>102</v>
      </c>
      <c r="F62" s="44" t="s">
        <v>102</v>
      </c>
      <c r="G62" s="45" t="s">
        <v>101</v>
      </c>
      <c r="H62" s="44" t="s">
        <v>102</v>
      </c>
      <c r="I62" s="44" t="s">
        <v>102</v>
      </c>
      <c r="J62" s="44" t="s">
        <v>102</v>
      </c>
      <c r="K62" s="45" t="s">
        <v>101</v>
      </c>
      <c r="L62" s="44" t="s">
        <v>102</v>
      </c>
      <c r="M62" s="44" t="s">
        <v>102</v>
      </c>
      <c r="N62" s="44" t="s">
        <v>102</v>
      </c>
      <c r="O62" s="45" t="s">
        <v>101</v>
      </c>
      <c r="P62" s="38"/>
      <c r="Q62" s="38"/>
    </row>
    <row r="63" spans="2:17" x14ac:dyDescent="0.25">
      <c r="B63" s="40">
        <v>56</v>
      </c>
      <c r="C63" s="41" t="s">
        <v>73</v>
      </c>
      <c r="D63" s="45" t="s">
        <v>101</v>
      </c>
      <c r="E63" s="45" t="s">
        <v>101</v>
      </c>
      <c r="F63" s="45" t="s">
        <v>101</v>
      </c>
      <c r="G63" s="45" t="s">
        <v>101</v>
      </c>
      <c r="H63" s="45" t="s">
        <v>101</v>
      </c>
      <c r="I63" s="45" t="s">
        <v>101</v>
      </c>
      <c r="J63" s="45" t="s">
        <v>101</v>
      </c>
      <c r="K63" s="45" t="s">
        <v>101</v>
      </c>
      <c r="L63" s="45" t="s">
        <v>101</v>
      </c>
      <c r="M63" s="45" t="s">
        <v>101</v>
      </c>
      <c r="N63" s="45" t="s">
        <v>101</v>
      </c>
      <c r="O63" s="45" t="s">
        <v>101</v>
      </c>
      <c r="P63" s="38">
        <v>24</v>
      </c>
      <c r="Q63" s="38"/>
    </row>
    <row r="64" spans="2:17" x14ac:dyDescent="0.25">
      <c r="B64" s="40">
        <v>57</v>
      </c>
      <c r="C64" s="41" t="s">
        <v>74</v>
      </c>
      <c r="D64" s="44" t="s">
        <v>102</v>
      </c>
      <c r="E64" s="44" t="s">
        <v>102</v>
      </c>
      <c r="F64" s="45" t="s">
        <v>101</v>
      </c>
      <c r="G64" s="45" t="s">
        <v>101</v>
      </c>
      <c r="H64" s="44" t="s">
        <v>102</v>
      </c>
      <c r="I64" s="44" t="s">
        <v>102</v>
      </c>
      <c r="J64" s="44" t="s">
        <v>102</v>
      </c>
      <c r="K64" s="44" t="s">
        <v>102</v>
      </c>
      <c r="L64" s="44" t="s">
        <v>102</v>
      </c>
      <c r="M64" s="44" t="s">
        <v>102</v>
      </c>
      <c r="N64" s="45" t="s">
        <v>101</v>
      </c>
      <c r="O64" s="45" t="s">
        <v>101</v>
      </c>
      <c r="P64" s="38"/>
      <c r="Q64" s="38"/>
    </row>
    <row r="65" spans="2:17" x14ac:dyDescent="0.25">
      <c r="B65" s="40">
        <v>58</v>
      </c>
      <c r="C65" s="41" t="s">
        <v>75</v>
      </c>
      <c r="D65" s="45" t="s">
        <v>101</v>
      </c>
      <c r="E65" s="45" t="s">
        <v>101</v>
      </c>
      <c r="F65" s="45" t="s">
        <v>101</v>
      </c>
      <c r="G65" s="45" t="s">
        <v>101</v>
      </c>
      <c r="H65" s="45" t="s">
        <v>101</v>
      </c>
      <c r="I65" s="45" t="s">
        <v>101</v>
      </c>
      <c r="J65" s="45" t="s">
        <v>101</v>
      </c>
      <c r="K65" s="45" t="s">
        <v>101</v>
      </c>
      <c r="L65" s="44" t="s">
        <v>102</v>
      </c>
      <c r="M65" s="44" t="s">
        <v>102</v>
      </c>
      <c r="N65" s="44" t="s">
        <v>102</v>
      </c>
      <c r="O65" s="44" t="s">
        <v>102</v>
      </c>
      <c r="P65" s="38"/>
      <c r="Q65" s="38"/>
    </row>
    <row r="66" spans="2:17" x14ac:dyDescent="0.25">
      <c r="B66" s="40">
        <v>59</v>
      </c>
      <c r="C66" s="41" t="s">
        <v>76</v>
      </c>
      <c r="D66" s="44" t="s">
        <v>102</v>
      </c>
      <c r="E66" s="45" t="s">
        <v>101</v>
      </c>
      <c r="F66" s="45" t="s">
        <v>101</v>
      </c>
      <c r="G66" s="45" t="s">
        <v>101</v>
      </c>
      <c r="H66" s="44" t="s">
        <v>102</v>
      </c>
      <c r="I66" s="45" t="s">
        <v>101</v>
      </c>
      <c r="J66" s="45" t="s">
        <v>101</v>
      </c>
      <c r="K66" s="45" t="s">
        <v>101</v>
      </c>
      <c r="L66" s="44" t="s">
        <v>102</v>
      </c>
      <c r="M66" s="44" t="s">
        <v>102</v>
      </c>
      <c r="N66" s="45" t="s">
        <v>101</v>
      </c>
      <c r="O66" s="45" t="s">
        <v>101</v>
      </c>
      <c r="P66" s="38"/>
      <c r="Q66" s="38"/>
    </row>
    <row r="67" spans="2:17" x14ac:dyDescent="0.25">
      <c r="B67" s="40">
        <v>60</v>
      </c>
      <c r="C67" s="41" t="s">
        <v>77</v>
      </c>
      <c r="D67" s="45" t="s">
        <v>101</v>
      </c>
      <c r="E67" s="45" t="s">
        <v>101</v>
      </c>
      <c r="F67" s="45" t="s">
        <v>101</v>
      </c>
      <c r="G67" s="45" t="s">
        <v>101</v>
      </c>
      <c r="H67" s="45" t="s">
        <v>101</v>
      </c>
      <c r="I67" s="45" t="s">
        <v>101</v>
      </c>
      <c r="J67" s="45" t="s">
        <v>101</v>
      </c>
      <c r="K67" s="45" t="s">
        <v>101</v>
      </c>
      <c r="L67" s="45" t="s">
        <v>101</v>
      </c>
      <c r="M67" s="45" t="s">
        <v>101</v>
      </c>
      <c r="N67" s="45" t="s">
        <v>101</v>
      </c>
      <c r="O67" s="45" t="s">
        <v>101</v>
      </c>
      <c r="P67" s="38">
        <v>25</v>
      </c>
      <c r="Q67" s="38"/>
    </row>
    <row r="68" spans="2:17" x14ac:dyDescent="0.25">
      <c r="B68" s="40">
        <v>61</v>
      </c>
      <c r="C68" s="41" t="s">
        <v>78</v>
      </c>
      <c r="D68" s="45" t="s">
        <v>101</v>
      </c>
      <c r="E68" s="45" t="s">
        <v>101</v>
      </c>
      <c r="F68" s="45" t="s">
        <v>101</v>
      </c>
      <c r="G68" s="45" t="s">
        <v>101</v>
      </c>
      <c r="H68" s="45" t="s">
        <v>101</v>
      </c>
      <c r="I68" s="45" t="s">
        <v>101</v>
      </c>
      <c r="J68" s="45" t="s">
        <v>101</v>
      </c>
      <c r="K68" s="45" t="s">
        <v>101</v>
      </c>
      <c r="L68" s="44" t="s">
        <v>102</v>
      </c>
      <c r="M68" s="45" t="s">
        <v>101</v>
      </c>
      <c r="N68" s="44" t="s">
        <v>102</v>
      </c>
      <c r="O68" s="45" t="s">
        <v>101</v>
      </c>
      <c r="P68" s="38"/>
      <c r="Q68" s="38"/>
    </row>
    <row r="69" spans="2:17" x14ac:dyDescent="0.25">
      <c r="B69" s="40">
        <v>62</v>
      </c>
      <c r="C69" s="41" t="s">
        <v>79</v>
      </c>
      <c r="D69" s="45" t="s">
        <v>101</v>
      </c>
      <c r="E69" s="45" t="s">
        <v>101</v>
      </c>
      <c r="F69" s="45" t="s">
        <v>101</v>
      </c>
      <c r="G69" s="45" t="s">
        <v>101</v>
      </c>
      <c r="H69" s="45" t="s">
        <v>101</v>
      </c>
      <c r="I69" s="45" t="s">
        <v>101</v>
      </c>
      <c r="J69" s="45" t="s">
        <v>101</v>
      </c>
      <c r="K69" s="45" t="s">
        <v>101</v>
      </c>
      <c r="L69" s="45" t="s">
        <v>101</v>
      </c>
      <c r="M69" s="45" t="s">
        <v>101</v>
      </c>
      <c r="N69" s="45" t="s">
        <v>101</v>
      </c>
      <c r="O69" s="45" t="s">
        <v>101</v>
      </c>
      <c r="P69" s="38">
        <v>26</v>
      </c>
      <c r="Q69" s="38"/>
    </row>
    <row r="70" spans="2:17" x14ac:dyDescent="0.25">
      <c r="B70" s="40">
        <v>63</v>
      </c>
      <c r="C70" s="41" t="s">
        <v>80</v>
      </c>
      <c r="D70" s="44" t="s">
        <v>102</v>
      </c>
      <c r="E70" s="44" t="s">
        <v>102</v>
      </c>
      <c r="F70" s="44" t="s">
        <v>102</v>
      </c>
      <c r="G70" s="45" t="s">
        <v>101</v>
      </c>
      <c r="H70" s="44" t="s">
        <v>102</v>
      </c>
      <c r="I70" s="44" t="s">
        <v>102</v>
      </c>
      <c r="J70" s="44" t="s">
        <v>102</v>
      </c>
      <c r="K70" s="45" t="s">
        <v>101</v>
      </c>
      <c r="L70" s="44" t="s">
        <v>102</v>
      </c>
      <c r="M70" s="44" t="s">
        <v>102</v>
      </c>
      <c r="N70" s="44" t="s">
        <v>102</v>
      </c>
      <c r="O70" s="45" t="s">
        <v>101</v>
      </c>
      <c r="P70" s="38"/>
      <c r="Q70" s="38"/>
    </row>
    <row r="71" spans="2:17" x14ac:dyDescent="0.25">
      <c r="B71" s="40">
        <v>64</v>
      </c>
      <c r="C71" s="41" t="s">
        <v>81</v>
      </c>
      <c r="D71" s="45" t="s">
        <v>101</v>
      </c>
      <c r="E71" s="45" t="s">
        <v>101</v>
      </c>
      <c r="F71" s="45" t="s">
        <v>101</v>
      </c>
      <c r="G71" s="45" t="s">
        <v>101</v>
      </c>
      <c r="H71" s="45" t="s">
        <v>101</v>
      </c>
      <c r="I71" s="45" t="s">
        <v>101</v>
      </c>
      <c r="J71" s="45" t="s">
        <v>101</v>
      </c>
      <c r="K71" s="45" t="s">
        <v>101</v>
      </c>
      <c r="L71" s="45" t="s">
        <v>101</v>
      </c>
      <c r="M71" s="45" t="s">
        <v>101</v>
      </c>
      <c r="N71" s="45" t="s">
        <v>101</v>
      </c>
      <c r="O71" s="45" t="s">
        <v>101</v>
      </c>
      <c r="P71" s="38"/>
      <c r="Q71" s="38"/>
    </row>
    <row r="72" spans="2:17" x14ac:dyDescent="0.25">
      <c r="B72" s="40">
        <v>65</v>
      </c>
      <c r="C72" s="41" t="s">
        <v>82</v>
      </c>
      <c r="D72" s="45" t="s">
        <v>101</v>
      </c>
      <c r="E72" s="45" t="s">
        <v>101</v>
      </c>
      <c r="F72" s="45" t="s">
        <v>101</v>
      </c>
      <c r="G72" s="45" t="s">
        <v>101</v>
      </c>
      <c r="H72" s="45" t="s">
        <v>101</v>
      </c>
      <c r="I72" s="45" t="s">
        <v>101</v>
      </c>
      <c r="J72" s="45" t="s">
        <v>101</v>
      </c>
      <c r="K72" s="45" t="s">
        <v>101</v>
      </c>
      <c r="L72" s="45" t="s">
        <v>101</v>
      </c>
      <c r="M72" s="45" t="s">
        <v>101</v>
      </c>
      <c r="N72" s="45" t="s">
        <v>101</v>
      </c>
      <c r="O72" s="45" t="s">
        <v>101</v>
      </c>
      <c r="P72" s="38">
        <v>27</v>
      </c>
      <c r="Q72" s="38"/>
    </row>
    <row r="73" spans="2:17" x14ac:dyDescent="0.25">
      <c r="B73" s="40">
        <v>66</v>
      </c>
      <c r="C73" s="41" t="s">
        <v>83</v>
      </c>
      <c r="D73" s="45" t="s">
        <v>101</v>
      </c>
      <c r="E73" s="45" t="s">
        <v>101</v>
      </c>
      <c r="F73" s="45" t="s">
        <v>101</v>
      </c>
      <c r="G73" s="45" t="s">
        <v>101</v>
      </c>
      <c r="H73" s="45" t="s">
        <v>101</v>
      </c>
      <c r="I73" s="45" t="s">
        <v>101</v>
      </c>
      <c r="J73" s="45" t="s">
        <v>101</v>
      </c>
      <c r="K73" s="45" t="s">
        <v>101</v>
      </c>
      <c r="L73" s="45" t="s">
        <v>101</v>
      </c>
      <c r="M73" s="45" t="s">
        <v>101</v>
      </c>
      <c r="N73" s="45" t="s">
        <v>101</v>
      </c>
      <c r="O73" s="45" t="s">
        <v>101</v>
      </c>
      <c r="P73" s="38">
        <v>28</v>
      </c>
      <c r="Q73" s="38"/>
    </row>
    <row r="74" spans="2:17" x14ac:dyDescent="0.25">
      <c r="B74" s="40">
        <v>67</v>
      </c>
      <c r="C74" s="41" t="s">
        <v>84</v>
      </c>
      <c r="D74" s="44" t="s">
        <v>102</v>
      </c>
      <c r="E74" s="45" t="s">
        <v>101</v>
      </c>
      <c r="F74" s="45" t="s">
        <v>101</v>
      </c>
      <c r="G74" s="45" t="s">
        <v>101</v>
      </c>
      <c r="H74" s="44" t="s">
        <v>102</v>
      </c>
      <c r="I74" s="45" t="s">
        <v>101</v>
      </c>
      <c r="J74" s="45" t="s">
        <v>101</v>
      </c>
      <c r="K74" s="44" t="s">
        <v>102</v>
      </c>
      <c r="L74" s="44" t="s">
        <v>102</v>
      </c>
      <c r="M74" s="45" t="s">
        <v>101</v>
      </c>
      <c r="N74" s="45" t="s">
        <v>101</v>
      </c>
      <c r="O74" s="44" t="s">
        <v>102</v>
      </c>
      <c r="P74" s="38"/>
      <c r="Q74" s="38"/>
    </row>
    <row r="75" spans="2:17" x14ac:dyDescent="0.25">
      <c r="B75" s="40">
        <v>68</v>
      </c>
      <c r="C75" s="41" t="s">
        <v>85</v>
      </c>
      <c r="D75" s="44" t="s">
        <v>102</v>
      </c>
      <c r="E75" s="44" t="s">
        <v>102</v>
      </c>
      <c r="F75" s="45" t="s">
        <v>101</v>
      </c>
      <c r="G75" s="45" t="s">
        <v>101</v>
      </c>
      <c r="H75" s="44" t="s">
        <v>102</v>
      </c>
      <c r="I75" s="44" t="s">
        <v>102</v>
      </c>
      <c r="J75" s="45" t="s">
        <v>101</v>
      </c>
      <c r="K75" s="45" t="s">
        <v>101</v>
      </c>
      <c r="L75" s="44" t="s">
        <v>102</v>
      </c>
      <c r="M75" s="44" t="s">
        <v>102</v>
      </c>
      <c r="N75" s="45" t="s">
        <v>101</v>
      </c>
      <c r="O75" s="45" t="s">
        <v>101</v>
      </c>
      <c r="P75" s="38"/>
      <c r="Q75" s="38"/>
    </row>
    <row r="76" spans="2:17" x14ac:dyDescent="0.25">
      <c r="B76" s="40">
        <v>69</v>
      </c>
      <c r="C76" s="41" t="s">
        <v>86</v>
      </c>
      <c r="D76" s="45" t="s">
        <v>101</v>
      </c>
      <c r="E76" s="45" t="s">
        <v>101</v>
      </c>
      <c r="F76" s="45" t="s">
        <v>101</v>
      </c>
      <c r="G76" s="45" t="s">
        <v>101</v>
      </c>
      <c r="H76" s="45" t="s">
        <v>101</v>
      </c>
      <c r="I76" s="45" t="s">
        <v>101</v>
      </c>
      <c r="J76" s="45" t="s">
        <v>101</v>
      </c>
      <c r="K76" s="45" t="s">
        <v>101</v>
      </c>
      <c r="L76" s="45" t="s">
        <v>101</v>
      </c>
      <c r="M76" s="45" t="s">
        <v>101</v>
      </c>
      <c r="N76" s="45" t="s">
        <v>101</v>
      </c>
      <c r="O76" s="45" t="s">
        <v>101</v>
      </c>
      <c r="P76" s="38">
        <v>29</v>
      </c>
      <c r="Q76" s="38"/>
    </row>
    <row r="77" spans="2:17" x14ac:dyDescent="0.25">
      <c r="B77" s="40">
        <v>70</v>
      </c>
      <c r="C77" s="41" t="s">
        <v>87</v>
      </c>
      <c r="D77" s="44" t="s">
        <v>102</v>
      </c>
      <c r="E77" s="44" t="s">
        <v>102</v>
      </c>
      <c r="F77" s="44" t="s">
        <v>102</v>
      </c>
      <c r="G77" s="45" t="s">
        <v>101</v>
      </c>
      <c r="H77" s="44" t="s">
        <v>102</v>
      </c>
      <c r="I77" s="44" t="s">
        <v>102</v>
      </c>
      <c r="J77" s="44" t="s">
        <v>102</v>
      </c>
      <c r="K77" s="45" t="s">
        <v>101</v>
      </c>
      <c r="L77" s="44" t="s">
        <v>102</v>
      </c>
      <c r="M77" s="44" t="s">
        <v>102</v>
      </c>
      <c r="N77" s="44" t="s">
        <v>102</v>
      </c>
      <c r="O77" s="45" t="s">
        <v>101</v>
      </c>
      <c r="P77" s="38"/>
      <c r="Q77" s="38"/>
    </row>
    <row r="78" spans="2:17" x14ac:dyDescent="0.25">
      <c r="B78" s="40">
        <v>71</v>
      </c>
      <c r="C78" s="41" t="s">
        <v>88</v>
      </c>
      <c r="D78" s="45" t="s">
        <v>101</v>
      </c>
      <c r="E78" s="45" t="s">
        <v>101</v>
      </c>
      <c r="F78" s="45" t="s">
        <v>101</v>
      </c>
      <c r="G78" s="45" t="s">
        <v>101</v>
      </c>
      <c r="H78" s="45" t="s">
        <v>101</v>
      </c>
      <c r="I78" s="45" t="s">
        <v>101</v>
      </c>
      <c r="J78" s="45" t="s">
        <v>101</v>
      </c>
      <c r="K78" s="45" t="s">
        <v>101</v>
      </c>
      <c r="L78" s="45" t="s">
        <v>101</v>
      </c>
      <c r="M78" s="45" t="s">
        <v>101</v>
      </c>
      <c r="N78" s="44" t="s">
        <v>102</v>
      </c>
      <c r="O78" s="44" t="s">
        <v>102</v>
      </c>
      <c r="P78" s="38"/>
      <c r="Q78" s="38"/>
    </row>
    <row r="79" spans="2:17" x14ac:dyDescent="0.25">
      <c r="B79" s="40">
        <v>72</v>
      </c>
      <c r="C79" s="41" t="s">
        <v>89</v>
      </c>
      <c r="D79" s="44" t="s">
        <v>102</v>
      </c>
      <c r="E79" s="44" t="s">
        <v>102</v>
      </c>
      <c r="F79" s="45" t="s">
        <v>101</v>
      </c>
      <c r="G79" s="45" t="s">
        <v>101</v>
      </c>
      <c r="H79" s="44" t="s">
        <v>102</v>
      </c>
      <c r="I79" s="44" t="s">
        <v>102</v>
      </c>
      <c r="J79" s="45" t="s">
        <v>101</v>
      </c>
      <c r="K79" s="45" t="s">
        <v>101</v>
      </c>
      <c r="L79" s="44" t="s">
        <v>102</v>
      </c>
      <c r="M79" s="44" t="s">
        <v>102</v>
      </c>
      <c r="N79" s="45" t="s">
        <v>101</v>
      </c>
      <c r="O79" s="44" t="s">
        <v>102</v>
      </c>
      <c r="P79" s="38"/>
      <c r="Q79" s="38"/>
    </row>
    <row r="80" spans="2:17" x14ac:dyDescent="0.25">
      <c r="B80" s="40">
        <v>73</v>
      </c>
      <c r="C80" s="41" t="s">
        <v>90</v>
      </c>
      <c r="D80" s="44" t="s">
        <v>102</v>
      </c>
      <c r="E80" s="44" t="s">
        <v>102</v>
      </c>
      <c r="F80" s="44" t="s">
        <v>102</v>
      </c>
      <c r="G80" s="44" t="s">
        <v>102</v>
      </c>
      <c r="H80" s="44" t="s">
        <v>102</v>
      </c>
      <c r="I80" s="44" t="s">
        <v>102</v>
      </c>
      <c r="J80" s="44" t="s">
        <v>102</v>
      </c>
      <c r="K80" s="44" t="s">
        <v>102</v>
      </c>
      <c r="L80" s="44" t="s">
        <v>102</v>
      </c>
      <c r="M80" s="44" t="s">
        <v>102</v>
      </c>
      <c r="N80" s="44" t="s">
        <v>102</v>
      </c>
      <c r="O80" s="44" t="s">
        <v>102</v>
      </c>
      <c r="P80" s="38"/>
      <c r="Q80" s="38"/>
    </row>
    <row r="81" spans="2:17" x14ac:dyDescent="0.25">
      <c r="B81" s="40">
        <v>74</v>
      </c>
      <c r="C81" s="41" t="s">
        <v>91</v>
      </c>
      <c r="D81" s="45" t="s">
        <v>101</v>
      </c>
      <c r="E81" s="45" t="s">
        <v>101</v>
      </c>
      <c r="F81" s="45" t="s">
        <v>101</v>
      </c>
      <c r="G81" s="45" t="s">
        <v>101</v>
      </c>
      <c r="H81" s="45" t="s">
        <v>101</v>
      </c>
      <c r="I81" s="45" t="s">
        <v>101</v>
      </c>
      <c r="J81" s="45" t="s">
        <v>101</v>
      </c>
      <c r="K81" s="45" t="s">
        <v>101</v>
      </c>
      <c r="L81" s="45" t="s">
        <v>101</v>
      </c>
      <c r="M81" s="45" t="s">
        <v>101</v>
      </c>
      <c r="N81" s="45" t="s">
        <v>101</v>
      </c>
      <c r="O81" s="45" t="s">
        <v>101</v>
      </c>
      <c r="P81" s="38">
        <v>30</v>
      </c>
      <c r="Q81" s="38"/>
    </row>
    <row r="82" spans="2:17" x14ac:dyDescent="0.25">
      <c r="B82" s="40">
        <v>75</v>
      </c>
      <c r="C82" s="41" t="s">
        <v>92</v>
      </c>
      <c r="D82" s="45" t="s">
        <v>101</v>
      </c>
      <c r="E82" s="45" t="s">
        <v>101</v>
      </c>
      <c r="F82" s="45" t="s">
        <v>101</v>
      </c>
      <c r="G82" s="45" t="s">
        <v>101</v>
      </c>
      <c r="H82" s="45" t="s">
        <v>101</v>
      </c>
      <c r="I82" s="45" t="s">
        <v>101</v>
      </c>
      <c r="J82" s="45" t="s">
        <v>101</v>
      </c>
      <c r="K82" s="45" t="s">
        <v>101</v>
      </c>
      <c r="L82" s="45" t="s">
        <v>101</v>
      </c>
      <c r="M82" s="45" t="s">
        <v>101</v>
      </c>
      <c r="N82" s="45" t="s">
        <v>101</v>
      </c>
      <c r="O82" s="45" t="s">
        <v>101</v>
      </c>
      <c r="P82" s="38">
        <v>31</v>
      </c>
      <c r="Q82" s="38"/>
    </row>
    <row r="83" spans="2:17" x14ac:dyDescent="0.25">
      <c r="B83" s="40">
        <v>76</v>
      </c>
      <c r="C83" s="41" t="s">
        <v>93</v>
      </c>
      <c r="D83" s="45" t="s">
        <v>101</v>
      </c>
      <c r="E83" s="45" t="s">
        <v>101</v>
      </c>
      <c r="F83" s="45" t="s">
        <v>101</v>
      </c>
      <c r="G83" s="45" t="s">
        <v>101</v>
      </c>
      <c r="H83" s="45" t="s">
        <v>101</v>
      </c>
      <c r="I83" s="45" t="s">
        <v>101</v>
      </c>
      <c r="J83" s="45" t="s">
        <v>101</v>
      </c>
      <c r="K83" s="45" t="s">
        <v>101</v>
      </c>
      <c r="L83" s="45" t="s">
        <v>101</v>
      </c>
      <c r="M83" s="45" t="s">
        <v>101</v>
      </c>
      <c r="N83" s="45" t="s">
        <v>101</v>
      </c>
      <c r="O83" s="45" t="s">
        <v>101</v>
      </c>
      <c r="P83" s="38">
        <v>32</v>
      </c>
      <c r="Q83" s="38"/>
    </row>
    <row r="84" spans="2:17" x14ac:dyDescent="0.25">
      <c r="B84" s="40">
        <v>77</v>
      </c>
      <c r="C84" s="41" t="s">
        <v>94</v>
      </c>
      <c r="D84" s="44" t="s">
        <v>102</v>
      </c>
      <c r="E84" s="44" t="s">
        <v>102</v>
      </c>
      <c r="F84" s="44" t="s">
        <v>102</v>
      </c>
      <c r="G84" s="44" t="s">
        <v>102</v>
      </c>
      <c r="H84" s="44" t="s">
        <v>102</v>
      </c>
      <c r="I84" s="44" t="s">
        <v>102</v>
      </c>
      <c r="J84" s="44" t="s">
        <v>102</v>
      </c>
      <c r="K84" s="44" t="s">
        <v>102</v>
      </c>
      <c r="L84" s="44" t="s">
        <v>102</v>
      </c>
      <c r="M84" s="44" t="s">
        <v>102</v>
      </c>
      <c r="N84" s="44" t="s">
        <v>102</v>
      </c>
      <c r="O84" s="44" t="s">
        <v>102</v>
      </c>
      <c r="P84" s="38"/>
      <c r="Q84" s="38"/>
    </row>
    <row r="85" spans="2:17" x14ac:dyDescent="0.25">
      <c r="B85" s="40">
        <v>78</v>
      </c>
      <c r="C85" s="41" t="s">
        <v>95</v>
      </c>
      <c r="D85" s="45" t="s">
        <v>101</v>
      </c>
      <c r="E85" s="45" t="s">
        <v>101</v>
      </c>
      <c r="F85" s="45" t="s">
        <v>101</v>
      </c>
      <c r="G85" s="45" t="s">
        <v>101</v>
      </c>
      <c r="H85" s="45" t="s">
        <v>101</v>
      </c>
      <c r="I85" s="45" t="s">
        <v>101</v>
      </c>
      <c r="J85" s="45" t="s">
        <v>101</v>
      </c>
      <c r="K85" s="45" t="s">
        <v>101</v>
      </c>
      <c r="L85" s="45" t="s">
        <v>101</v>
      </c>
      <c r="M85" s="45" t="s">
        <v>101</v>
      </c>
      <c r="N85" s="45" t="s">
        <v>101</v>
      </c>
      <c r="O85" s="45" t="s">
        <v>101</v>
      </c>
      <c r="P85" s="38">
        <v>33</v>
      </c>
      <c r="Q85" s="38"/>
    </row>
    <row r="86" spans="2:17" x14ac:dyDescent="0.25">
      <c r="B86" s="40">
        <v>79</v>
      </c>
      <c r="C86" s="41" t="s">
        <v>96</v>
      </c>
      <c r="D86" s="44" t="s">
        <v>102</v>
      </c>
      <c r="E86" s="44" t="s">
        <v>102</v>
      </c>
      <c r="F86" s="45" t="s">
        <v>101</v>
      </c>
      <c r="G86" s="45" t="s">
        <v>101</v>
      </c>
      <c r="H86" s="44" t="s">
        <v>102</v>
      </c>
      <c r="I86" s="44" t="s">
        <v>102</v>
      </c>
      <c r="J86" s="45" t="s">
        <v>101</v>
      </c>
      <c r="K86" s="45" t="s">
        <v>101</v>
      </c>
      <c r="L86" s="44" t="s">
        <v>102</v>
      </c>
      <c r="M86" s="44" t="s">
        <v>102</v>
      </c>
      <c r="N86" s="45" t="s">
        <v>101</v>
      </c>
      <c r="O86" s="45" t="s">
        <v>101</v>
      </c>
      <c r="P86" s="38"/>
      <c r="Q86" s="38"/>
    </row>
    <row r="87" spans="2:17" x14ac:dyDescent="0.25">
      <c r="B87" s="40">
        <v>80</v>
      </c>
      <c r="C87" s="41" t="s">
        <v>97</v>
      </c>
      <c r="D87" s="45" t="s">
        <v>101</v>
      </c>
      <c r="E87" s="45" t="s">
        <v>101</v>
      </c>
      <c r="F87" s="45" t="s">
        <v>101</v>
      </c>
      <c r="G87" s="45" t="s">
        <v>101</v>
      </c>
      <c r="H87" s="45" t="s">
        <v>101</v>
      </c>
      <c r="I87" s="45" t="s">
        <v>101</v>
      </c>
      <c r="J87" s="45" t="s">
        <v>101</v>
      </c>
      <c r="K87" s="45" t="s">
        <v>101</v>
      </c>
      <c r="L87" s="45" t="s">
        <v>101</v>
      </c>
      <c r="M87" s="45" t="s">
        <v>101</v>
      </c>
      <c r="N87" s="45" t="s">
        <v>101</v>
      </c>
      <c r="O87" s="45" t="s">
        <v>101</v>
      </c>
      <c r="P87" s="38">
        <v>34</v>
      </c>
      <c r="Q87" s="38"/>
    </row>
    <row r="88" spans="2:17" x14ac:dyDescent="0.25">
      <c r="B88" s="38"/>
      <c r="C88" s="38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38"/>
      <c r="Q88" s="38"/>
    </row>
    <row r="89" spans="2:17" x14ac:dyDescent="0.25"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175" t="s">
        <v>128</v>
      </c>
      <c r="P89" s="175"/>
      <c r="Q89" s="175"/>
    </row>
  </sheetData>
  <mergeCells count="6">
    <mergeCell ref="O89:Q89"/>
    <mergeCell ref="B6:B7"/>
    <mergeCell ref="D6:G6"/>
    <mergeCell ref="H6:K6"/>
    <mergeCell ref="L6:O6"/>
    <mergeCell ref="C6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Hasil Tabulasi</vt:lpstr>
      <vt:lpstr>(Y) Manajemen laba </vt:lpstr>
      <vt:lpstr>(X1) Asimetri Informasi</vt:lpstr>
      <vt:lpstr>(X2) Konservatisme</vt:lpstr>
      <vt:lpstr>(X3) Profitabilitas</vt:lpstr>
      <vt:lpstr>(Z) Kepemilikan Manajerial</vt:lpstr>
      <vt:lpstr>hasil Kriteria Sampel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Reza Syarifuddin P.</cp:lastModifiedBy>
  <dcterms:created xsi:type="dcterms:W3CDTF">2023-08-17T05:37:04Z</dcterms:created>
  <dcterms:modified xsi:type="dcterms:W3CDTF">2023-09-12T08:28:56Z</dcterms:modified>
</cp:coreProperties>
</file>