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RNAL FIX\"/>
    </mc:Choice>
  </mc:AlternateContent>
  <bookViews>
    <workbookView xWindow="0" yWindow="0" windowWidth="20490" windowHeight="7155" tabRatio="651"/>
  </bookViews>
  <sheets>
    <sheet name="Tabulasi Data" sheetId="1" r:id="rId1"/>
    <sheet name="CED" sheetId="5" r:id="rId2"/>
    <sheet name="VA" sheetId="7" r:id="rId3"/>
    <sheet name="VACA" sheetId="8" r:id="rId4"/>
    <sheet name="VAHU" sheetId="9" r:id="rId5"/>
    <sheet name="STVA" sheetId="10" r:id="rId6"/>
    <sheet name="VAICTM" sheetId="6" r:id="rId7"/>
    <sheet name="SM=DER" sheetId="3" r:id="rId8"/>
    <sheet name="KK=ROA" sheetId="2" r:id="rId9"/>
    <sheet name="NP=PBV" sheetId="4" r:id="rId10"/>
    <sheet name="Sheet1" sheetId="1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W8" i="5" l="1"/>
  <c r="W69" i="5" l="1"/>
  <c r="V5" i="5"/>
  <c r="W5" i="5" s="1"/>
  <c r="V6" i="5"/>
  <c r="W6" i="5" s="1"/>
  <c r="V7" i="5"/>
  <c r="W7" i="5" s="1"/>
  <c r="V8" i="5"/>
  <c r="V9" i="5"/>
  <c r="W9" i="5" s="1"/>
  <c r="V10" i="5"/>
  <c r="W10" i="5" s="1"/>
  <c r="V11" i="5"/>
  <c r="W11" i="5" s="1"/>
  <c r="V12" i="5"/>
  <c r="W12" i="5" s="1"/>
  <c r="V13" i="5"/>
  <c r="W13" i="5" s="1"/>
  <c r="V15" i="5"/>
  <c r="W15" i="5" s="1"/>
  <c r="V16" i="5"/>
  <c r="W16" i="5" s="1"/>
  <c r="V17" i="5"/>
  <c r="W17" i="5" s="1"/>
  <c r="V18" i="5"/>
  <c r="W18" i="5" s="1"/>
  <c r="V19" i="5"/>
  <c r="W19" i="5" s="1"/>
  <c r="V20" i="5"/>
  <c r="W20" i="5" s="1"/>
  <c r="V21" i="5"/>
  <c r="W21" i="5" s="1"/>
  <c r="V22" i="5"/>
  <c r="W22" i="5" s="1"/>
  <c r="V23" i="5"/>
  <c r="W23" i="5" s="1"/>
  <c r="V24" i="5"/>
  <c r="W24" i="5" s="1"/>
  <c r="V25" i="5"/>
  <c r="W25" i="5" s="1"/>
  <c r="V26" i="5"/>
  <c r="W26" i="5" s="1"/>
  <c r="V27" i="5"/>
  <c r="W27" i="5" s="1"/>
  <c r="V28" i="5"/>
  <c r="W28" i="5" s="1"/>
  <c r="V29" i="5"/>
  <c r="W29" i="5" s="1"/>
  <c r="V30" i="5"/>
  <c r="W30" i="5" s="1"/>
  <c r="V31" i="5"/>
  <c r="W31" i="5" s="1"/>
  <c r="V32" i="5"/>
  <c r="W32" i="5" s="1"/>
  <c r="V33" i="5"/>
  <c r="W33" i="5" s="1"/>
  <c r="V34" i="5"/>
  <c r="W34" i="5" s="1"/>
  <c r="V35" i="5"/>
  <c r="W35" i="5" s="1"/>
  <c r="V36" i="5"/>
  <c r="W36" i="5" s="1"/>
  <c r="V37" i="5"/>
  <c r="W37" i="5" s="1"/>
  <c r="V38" i="5"/>
  <c r="W38" i="5" s="1"/>
  <c r="V39" i="5"/>
  <c r="W39" i="5" s="1"/>
  <c r="V40" i="5"/>
  <c r="W40" i="5" s="1"/>
  <c r="V41" i="5"/>
  <c r="W41" i="5" s="1"/>
  <c r="V42" i="5"/>
  <c r="W42" i="5" s="1"/>
  <c r="V43" i="5"/>
  <c r="W43" i="5" s="1"/>
  <c r="V44" i="5"/>
  <c r="W44" i="5" s="1"/>
  <c r="V45" i="5"/>
  <c r="W45" i="5" s="1"/>
  <c r="V46" i="5"/>
  <c r="W46" i="5" s="1"/>
  <c r="V47" i="5"/>
  <c r="W47" i="5" s="1"/>
  <c r="V48" i="5"/>
  <c r="W48" i="5" s="1"/>
  <c r="V49" i="5"/>
  <c r="W49" i="5" s="1"/>
  <c r="V50" i="5"/>
  <c r="W50" i="5" s="1"/>
  <c r="V51" i="5"/>
  <c r="W51" i="5" s="1"/>
  <c r="V52" i="5"/>
  <c r="W52" i="5" s="1"/>
  <c r="V53" i="5"/>
  <c r="W53" i="5" s="1"/>
  <c r="V54" i="5"/>
  <c r="W54" i="5" s="1"/>
  <c r="V55" i="5"/>
  <c r="W55" i="5" s="1"/>
  <c r="V56" i="5"/>
  <c r="W56" i="5" s="1"/>
  <c r="V57" i="5"/>
  <c r="W57" i="5" s="1"/>
  <c r="V58" i="5"/>
  <c r="W58" i="5" s="1"/>
  <c r="V59" i="5"/>
  <c r="W59" i="5" s="1"/>
  <c r="V60" i="5"/>
  <c r="W60" i="5" s="1"/>
  <c r="V61" i="5"/>
  <c r="W61" i="5" s="1"/>
  <c r="V62" i="5"/>
  <c r="W62" i="5" s="1"/>
  <c r="V63" i="5"/>
  <c r="W63" i="5" s="1"/>
  <c r="V64" i="5"/>
  <c r="W64" i="5" s="1"/>
  <c r="V65" i="5"/>
  <c r="W65" i="5" s="1"/>
  <c r="V66" i="5"/>
  <c r="W66" i="5" s="1"/>
  <c r="V67" i="5"/>
  <c r="W67" i="5" s="1"/>
  <c r="V68" i="5"/>
  <c r="W68" i="5" s="1"/>
  <c r="V69" i="5"/>
  <c r="V70" i="5"/>
  <c r="W70" i="5" s="1"/>
  <c r="V71" i="5"/>
  <c r="W71" i="5" s="1"/>
  <c r="V72" i="5"/>
  <c r="W72" i="5" s="1"/>
  <c r="V73" i="5"/>
  <c r="W73" i="5" s="1"/>
  <c r="V74" i="5"/>
  <c r="W74" i="5" s="1"/>
  <c r="V75" i="5"/>
  <c r="W75" i="5" s="1"/>
  <c r="V76" i="5"/>
  <c r="W76" i="5" s="1"/>
  <c r="V77" i="5"/>
  <c r="W77" i="5" s="1"/>
  <c r="V78" i="5"/>
  <c r="W78" i="5" s="1"/>
  <c r="V4" i="5"/>
  <c r="W4" i="5" s="1"/>
  <c r="E6" i="10" l="1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5" i="10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5" i="9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5" i="7"/>
  <c r="F5" i="6" l="1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7" i="6"/>
  <c r="H7" i="6" s="1"/>
  <c r="G15" i="6"/>
  <c r="H15" i="6" s="1"/>
  <c r="G23" i="6"/>
  <c r="G31" i="6"/>
  <c r="G39" i="6"/>
  <c r="G47" i="6"/>
  <c r="G55" i="6"/>
  <c r="G63" i="6"/>
  <c r="G71" i="6"/>
  <c r="G79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6" i="10"/>
  <c r="G6" i="10" s="1"/>
  <c r="G6" i="6" s="1"/>
  <c r="H6" i="6" s="1"/>
  <c r="F7" i="10"/>
  <c r="F8" i="10"/>
  <c r="F9" i="10"/>
  <c r="G9" i="10" s="1"/>
  <c r="G9" i="6" s="1"/>
  <c r="F10" i="10"/>
  <c r="G10" i="10" s="1"/>
  <c r="G10" i="6" s="1"/>
  <c r="H10" i="6" s="1"/>
  <c r="F11" i="10"/>
  <c r="F12" i="10"/>
  <c r="F13" i="10"/>
  <c r="G13" i="10" s="1"/>
  <c r="G13" i="6" s="1"/>
  <c r="F14" i="10"/>
  <c r="G14" i="10" s="1"/>
  <c r="G14" i="6" s="1"/>
  <c r="H14" i="6" s="1"/>
  <c r="F15" i="10"/>
  <c r="F16" i="10"/>
  <c r="F17" i="10"/>
  <c r="G17" i="10" s="1"/>
  <c r="G17" i="6" s="1"/>
  <c r="F18" i="10"/>
  <c r="G18" i="10" s="1"/>
  <c r="G18" i="6" s="1"/>
  <c r="H18" i="6" s="1"/>
  <c r="F19" i="10"/>
  <c r="F20" i="10"/>
  <c r="F21" i="10"/>
  <c r="G21" i="10" s="1"/>
  <c r="G21" i="6" s="1"/>
  <c r="F22" i="10"/>
  <c r="G22" i="10" s="1"/>
  <c r="G22" i="6" s="1"/>
  <c r="F23" i="10"/>
  <c r="F24" i="10"/>
  <c r="F25" i="10"/>
  <c r="G25" i="10" s="1"/>
  <c r="G25" i="6" s="1"/>
  <c r="F26" i="10"/>
  <c r="G26" i="10" s="1"/>
  <c r="G26" i="6" s="1"/>
  <c r="H26" i="6" s="1"/>
  <c r="F27" i="10"/>
  <c r="F28" i="10"/>
  <c r="F29" i="10"/>
  <c r="G29" i="10" s="1"/>
  <c r="G29" i="6" s="1"/>
  <c r="F30" i="10"/>
  <c r="G30" i="10" s="1"/>
  <c r="G30" i="6" s="1"/>
  <c r="F31" i="10"/>
  <c r="F32" i="10"/>
  <c r="F33" i="10"/>
  <c r="G33" i="10" s="1"/>
  <c r="G33" i="6" s="1"/>
  <c r="F34" i="10"/>
  <c r="G34" i="10" s="1"/>
  <c r="G34" i="6" s="1"/>
  <c r="H34" i="6" s="1"/>
  <c r="F35" i="10"/>
  <c r="F36" i="10"/>
  <c r="F37" i="10"/>
  <c r="G37" i="10" s="1"/>
  <c r="G37" i="6" s="1"/>
  <c r="F38" i="10"/>
  <c r="G38" i="10" s="1"/>
  <c r="G38" i="6" s="1"/>
  <c r="F39" i="10"/>
  <c r="F40" i="10"/>
  <c r="F41" i="10"/>
  <c r="G41" i="10" s="1"/>
  <c r="G41" i="6" s="1"/>
  <c r="F42" i="10"/>
  <c r="G42" i="10" s="1"/>
  <c r="G42" i="6" s="1"/>
  <c r="H42" i="6" s="1"/>
  <c r="F43" i="10"/>
  <c r="F44" i="10"/>
  <c r="F45" i="10"/>
  <c r="G45" i="10" s="1"/>
  <c r="G45" i="6" s="1"/>
  <c r="F46" i="10"/>
  <c r="G46" i="10" s="1"/>
  <c r="G46" i="6" s="1"/>
  <c r="F47" i="10"/>
  <c r="F48" i="10"/>
  <c r="F49" i="10"/>
  <c r="G49" i="10" s="1"/>
  <c r="G49" i="6" s="1"/>
  <c r="F50" i="10"/>
  <c r="G50" i="10" s="1"/>
  <c r="G50" i="6" s="1"/>
  <c r="H50" i="6" s="1"/>
  <c r="F51" i="10"/>
  <c r="F52" i="10"/>
  <c r="F53" i="10"/>
  <c r="G53" i="10" s="1"/>
  <c r="G53" i="6" s="1"/>
  <c r="F54" i="10"/>
  <c r="G54" i="10" s="1"/>
  <c r="G54" i="6" s="1"/>
  <c r="F55" i="10"/>
  <c r="F56" i="10"/>
  <c r="F57" i="10"/>
  <c r="G57" i="10" s="1"/>
  <c r="G57" i="6" s="1"/>
  <c r="F58" i="10"/>
  <c r="G58" i="10" s="1"/>
  <c r="G58" i="6" s="1"/>
  <c r="H58" i="6" s="1"/>
  <c r="F59" i="10"/>
  <c r="F60" i="10"/>
  <c r="F61" i="10"/>
  <c r="G61" i="10" s="1"/>
  <c r="G61" i="6" s="1"/>
  <c r="F62" i="10"/>
  <c r="G62" i="10" s="1"/>
  <c r="G62" i="6" s="1"/>
  <c r="F63" i="10"/>
  <c r="F64" i="10"/>
  <c r="F65" i="10"/>
  <c r="G65" i="10" s="1"/>
  <c r="G65" i="6" s="1"/>
  <c r="F66" i="10"/>
  <c r="G66" i="10" s="1"/>
  <c r="G66" i="6" s="1"/>
  <c r="H66" i="6" s="1"/>
  <c r="F67" i="10"/>
  <c r="F68" i="10"/>
  <c r="F69" i="10"/>
  <c r="G69" i="10" s="1"/>
  <c r="G69" i="6" s="1"/>
  <c r="F70" i="10"/>
  <c r="G70" i="10" s="1"/>
  <c r="G70" i="6" s="1"/>
  <c r="F71" i="10"/>
  <c r="F72" i="10"/>
  <c r="F73" i="10"/>
  <c r="G73" i="10" s="1"/>
  <c r="G73" i="6" s="1"/>
  <c r="F74" i="10"/>
  <c r="G74" i="10" s="1"/>
  <c r="G74" i="6" s="1"/>
  <c r="H74" i="6" s="1"/>
  <c r="F75" i="10"/>
  <c r="F76" i="10"/>
  <c r="F77" i="10"/>
  <c r="G77" i="10" s="1"/>
  <c r="G77" i="6" s="1"/>
  <c r="F78" i="10"/>
  <c r="G78" i="10" s="1"/>
  <c r="G78" i="6" s="1"/>
  <c r="F79" i="10"/>
  <c r="F5" i="10"/>
  <c r="G7" i="10"/>
  <c r="G8" i="10"/>
  <c r="G8" i="6" s="1"/>
  <c r="G11" i="10"/>
  <c r="G11" i="6" s="1"/>
  <c r="H11" i="6" s="1"/>
  <c r="G12" i="10"/>
  <c r="G12" i="6" s="1"/>
  <c r="G15" i="10"/>
  <c r="G16" i="10"/>
  <c r="G16" i="6" s="1"/>
  <c r="H16" i="6" s="1"/>
  <c r="G19" i="10"/>
  <c r="G19" i="6" s="1"/>
  <c r="H19" i="6" s="1"/>
  <c r="G20" i="10"/>
  <c r="G20" i="6" s="1"/>
  <c r="G23" i="10"/>
  <c r="G24" i="10"/>
  <c r="G24" i="6" s="1"/>
  <c r="H24" i="6" s="1"/>
  <c r="G27" i="10"/>
  <c r="G27" i="6" s="1"/>
  <c r="G28" i="10"/>
  <c r="G28" i="6" s="1"/>
  <c r="G31" i="10"/>
  <c r="G32" i="10"/>
  <c r="G32" i="6" s="1"/>
  <c r="G35" i="10"/>
  <c r="G35" i="6" s="1"/>
  <c r="G36" i="10"/>
  <c r="G36" i="6" s="1"/>
  <c r="G39" i="10"/>
  <c r="G40" i="10"/>
  <c r="G40" i="6" s="1"/>
  <c r="G43" i="10"/>
  <c r="G43" i="6" s="1"/>
  <c r="G44" i="10"/>
  <c r="G44" i="6" s="1"/>
  <c r="H44" i="6" s="1"/>
  <c r="G47" i="10"/>
  <c r="G48" i="10"/>
  <c r="G48" i="6" s="1"/>
  <c r="G51" i="10"/>
  <c r="G51" i="6" s="1"/>
  <c r="G52" i="10"/>
  <c r="G52" i="6" s="1"/>
  <c r="G55" i="10"/>
  <c r="G56" i="10"/>
  <c r="G56" i="6" s="1"/>
  <c r="H56" i="6" s="1"/>
  <c r="G59" i="10"/>
  <c r="G59" i="6" s="1"/>
  <c r="G60" i="10"/>
  <c r="G60" i="6" s="1"/>
  <c r="G63" i="10"/>
  <c r="G64" i="10"/>
  <c r="G64" i="6" s="1"/>
  <c r="G67" i="10"/>
  <c r="G67" i="6" s="1"/>
  <c r="G68" i="10"/>
  <c r="G68" i="6" s="1"/>
  <c r="G71" i="10"/>
  <c r="G72" i="10"/>
  <c r="G72" i="6" s="1"/>
  <c r="G75" i="10"/>
  <c r="G75" i="6" s="1"/>
  <c r="G76" i="10"/>
  <c r="G76" i="6" s="1"/>
  <c r="H76" i="6" s="1"/>
  <c r="G79" i="10"/>
  <c r="G5" i="10"/>
  <c r="G5" i="6" s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5" i="8"/>
  <c r="E5" i="9"/>
  <c r="G21" i="8"/>
  <c r="E21" i="6" s="1"/>
  <c r="G37" i="8"/>
  <c r="E37" i="6" s="1"/>
  <c r="G53" i="8"/>
  <c r="E53" i="6" s="1"/>
  <c r="G69" i="8"/>
  <c r="E69" i="6" s="1"/>
  <c r="F6" i="8"/>
  <c r="G6" i="8" s="1"/>
  <c r="E6" i="6" s="1"/>
  <c r="F7" i="8"/>
  <c r="G7" i="8" s="1"/>
  <c r="E7" i="6" s="1"/>
  <c r="F8" i="8"/>
  <c r="G8" i="8" s="1"/>
  <c r="E8" i="6" s="1"/>
  <c r="F9" i="8"/>
  <c r="G9" i="8" s="1"/>
  <c r="E9" i="6" s="1"/>
  <c r="F10" i="8"/>
  <c r="G10" i="8" s="1"/>
  <c r="E10" i="6" s="1"/>
  <c r="F11" i="8"/>
  <c r="G11" i="8" s="1"/>
  <c r="E11" i="6" s="1"/>
  <c r="F12" i="8"/>
  <c r="G12" i="8" s="1"/>
  <c r="E12" i="6" s="1"/>
  <c r="F13" i="8"/>
  <c r="G13" i="8" s="1"/>
  <c r="E13" i="6" s="1"/>
  <c r="F14" i="8"/>
  <c r="G14" i="8" s="1"/>
  <c r="E14" i="6" s="1"/>
  <c r="F15" i="8"/>
  <c r="G15" i="8" s="1"/>
  <c r="E15" i="6" s="1"/>
  <c r="F16" i="8"/>
  <c r="G16" i="8" s="1"/>
  <c r="E16" i="6" s="1"/>
  <c r="F17" i="8"/>
  <c r="G17" i="8" s="1"/>
  <c r="E17" i="6" s="1"/>
  <c r="F18" i="8"/>
  <c r="G18" i="8" s="1"/>
  <c r="E18" i="6" s="1"/>
  <c r="F19" i="8"/>
  <c r="G19" i="8" s="1"/>
  <c r="E19" i="6" s="1"/>
  <c r="F20" i="8"/>
  <c r="G20" i="8" s="1"/>
  <c r="E20" i="6" s="1"/>
  <c r="F21" i="8"/>
  <c r="F22" i="8"/>
  <c r="G22" i="8" s="1"/>
  <c r="E22" i="6" s="1"/>
  <c r="F23" i="8"/>
  <c r="G23" i="8" s="1"/>
  <c r="E23" i="6" s="1"/>
  <c r="F24" i="8"/>
  <c r="G24" i="8" s="1"/>
  <c r="E24" i="6" s="1"/>
  <c r="F25" i="8"/>
  <c r="G25" i="8" s="1"/>
  <c r="E25" i="6" s="1"/>
  <c r="F26" i="8"/>
  <c r="G26" i="8" s="1"/>
  <c r="E26" i="6" s="1"/>
  <c r="F27" i="8"/>
  <c r="G27" i="8" s="1"/>
  <c r="E27" i="6" s="1"/>
  <c r="F28" i="8"/>
  <c r="G28" i="8" s="1"/>
  <c r="E28" i="6" s="1"/>
  <c r="F29" i="8"/>
  <c r="G29" i="8" s="1"/>
  <c r="E29" i="6" s="1"/>
  <c r="F30" i="8"/>
  <c r="G30" i="8" s="1"/>
  <c r="E30" i="6" s="1"/>
  <c r="F31" i="8"/>
  <c r="G31" i="8" s="1"/>
  <c r="E31" i="6" s="1"/>
  <c r="F32" i="8"/>
  <c r="G32" i="8" s="1"/>
  <c r="E32" i="6" s="1"/>
  <c r="F33" i="8"/>
  <c r="G33" i="8" s="1"/>
  <c r="E33" i="6" s="1"/>
  <c r="F34" i="8"/>
  <c r="G34" i="8" s="1"/>
  <c r="E34" i="6" s="1"/>
  <c r="F35" i="8"/>
  <c r="G35" i="8" s="1"/>
  <c r="E35" i="6" s="1"/>
  <c r="F36" i="8"/>
  <c r="G36" i="8" s="1"/>
  <c r="E36" i="6" s="1"/>
  <c r="F37" i="8"/>
  <c r="F38" i="8"/>
  <c r="G38" i="8" s="1"/>
  <c r="E38" i="6" s="1"/>
  <c r="F39" i="8"/>
  <c r="G39" i="8" s="1"/>
  <c r="E39" i="6" s="1"/>
  <c r="F40" i="8"/>
  <c r="G40" i="8" s="1"/>
  <c r="E40" i="6" s="1"/>
  <c r="F41" i="8"/>
  <c r="G41" i="8" s="1"/>
  <c r="E41" i="6" s="1"/>
  <c r="F42" i="8"/>
  <c r="G42" i="8" s="1"/>
  <c r="E42" i="6" s="1"/>
  <c r="F43" i="8"/>
  <c r="G43" i="8" s="1"/>
  <c r="E43" i="6" s="1"/>
  <c r="F44" i="8"/>
  <c r="G44" i="8" s="1"/>
  <c r="E44" i="6" s="1"/>
  <c r="F45" i="8"/>
  <c r="G45" i="8" s="1"/>
  <c r="E45" i="6" s="1"/>
  <c r="F46" i="8"/>
  <c r="G46" i="8" s="1"/>
  <c r="E46" i="6" s="1"/>
  <c r="F47" i="8"/>
  <c r="G47" i="8" s="1"/>
  <c r="E47" i="6" s="1"/>
  <c r="F48" i="8"/>
  <c r="G48" i="8" s="1"/>
  <c r="E48" i="6" s="1"/>
  <c r="F49" i="8"/>
  <c r="G49" i="8" s="1"/>
  <c r="E49" i="6" s="1"/>
  <c r="F50" i="8"/>
  <c r="G50" i="8" s="1"/>
  <c r="E50" i="6" s="1"/>
  <c r="F51" i="8"/>
  <c r="G51" i="8" s="1"/>
  <c r="E51" i="6" s="1"/>
  <c r="F52" i="8"/>
  <c r="G52" i="8" s="1"/>
  <c r="E52" i="6" s="1"/>
  <c r="F53" i="8"/>
  <c r="F54" i="8"/>
  <c r="G54" i="8" s="1"/>
  <c r="E54" i="6" s="1"/>
  <c r="F55" i="8"/>
  <c r="G55" i="8" s="1"/>
  <c r="E55" i="6" s="1"/>
  <c r="F56" i="8"/>
  <c r="G56" i="8" s="1"/>
  <c r="E56" i="6" s="1"/>
  <c r="F57" i="8"/>
  <c r="G57" i="8" s="1"/>
  <c r="E57" i="6" s="1"/>
  <c r="F58" i="8"/>
  <c r="G58" i="8" s="1"/>
  <c r="E58" i="6" s="1"/>
  <c r="F59" i="8"/>
  <c r="G59" i="8" s="1"/>
  <c r="E59" i="6" s="1"/>
  <c r="F60" i="8"/>
  <c r="G60" i="8" s="1"/>
  <c r="E60" i="6" s="1"/>
  <c r="F61" i="8"/>
  <c r="G61" i="8" s="1"/>
  <c r="E61" i="6" s="1"/>
  <c r="F62" i="8"/>
  <c r="G62" i="8" s="1"/>
  <c r="E62" i="6" s="1"/>
  <c r="F63" i="8"/>
  <c r="G63" i="8" s="1"/>
  <c r="E63" i="6" s="1"/>
  <c r="F64" i="8"/>
  <c r="G64" i="8" s="1"/>
  <c r="E64" i="6" s="1"/>
  <c r="F65" i="8"/>
  <c r="G65" i="8" s="1"/>
  <c r="E65" i="6" s="1"/>
  <c r="F66" i="8"/>
  <c r="G66" i="8" s="1"/>
  <c r="E66" i="6" s="1"/>
  <c r="F67" i="8"/>
  <c r="G67" i="8" s="1"/>
  <c r="E67" i="6" s="1"/>
  <c r="F68" i="8"/>
  <c r="G68" i="8" s="1"/>
  <c r="E68" i="6" s="1"/>
  <c r="F69" i="8"/>
  <c r="F70" i="8"/>
  <c r="G70" i="8" s="1"/>
  <c r="E70" i="6" s="1"/>
  <c r="F71" i="8"/>
  <c r="G71" i="8" s="1"/>
  <c r="E71" i="6" s="1"/>
  <c r="F72" i="8"/>
  <c r="G72" i="8" s="1"/>
  <c r="E72" i="6" s="1"/>
  <c r="F73" i="8"/>
  <c r="G73" i="8" s="1"/>
  <c r="E73" i="6" s="1"/>
  <c r="F74" i="8"/>
  <c r="G74" i="8" s="1"/>
  <c r="E74" i="6" s="1"/>
  <c r="F75" i="8"/>
  <c r="G75" i="8" s="1"/>
  <c r="E75" i="6" s="1"/>
  <c r="F76" i="8"/>
  <c r="G76" i="8" s="1"/>
  <c r="E76" i="6" s="1"/>
  <c r="F77" i="8"/>
  <c r="G77" i="8" s="1"/>
  <c r="E77" i="6" s="1"/>
  <c r="F78" i="8"/>
  <c r="G78" i="8" s="1"/>
  <c r="E78" i="6" s="1"/>
  <c r="F79" i="8"/>
  <c r="G79" i="8" s="1"/>
  <c r="E79" i="6" s="1"/>
  <c r="F5" i="8"/>
  <c r="G5" i="8" s="1"/>
  <c r="E5" i="6" s="1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H73" i="6" l="1"/>
  <c r="H61" i="6"/>
  <c r="H53" i="6"/>
  <c r="H41" i="6"/>
  <c r="H29" i="6"/>
  <c r="H25" i="6"/>
  <c r="H13" i="6"/>
  <c r="H72" i="6"/>
  <c r="H68" i="6"/>
  <c r="H64" i="6"/>
  <c r="H60" i="6"/>
  <c r="H52" i="6"/>
  <c r="H48" i="6"/>
  <c r="H40" i="6"/>
  <c r="H36" i="6"/>
  <c r="H32" i="6"/>
  <c r="H28" i="6"/>
  <c r="H20" i="6"/>
  <c r="H12" i="6"/>
  <c r="H8" i="6"/>
  <c r="H65" i="6"/>
  <c r="H49" i="6"/>
  <c r="H37" i="6"/>
  <c r="H17" i="6"/>
  <c r="H79" i="6"/>
  <c r="H75" i="6"/>
  <c r="H71" i="6"/>
  <c r="H67" i="6"/>
  <c r="H63" i="6"/>
  <c r="H59" i="6"/>
  <c r="H55" i="6"/>
  <c r="H51" i="6"/>
  <c r="H47" i="6"/>
  <c r="H43" i="6"/>
  <c r="H39" i="6"/>
  <c r="H35" i="6"/>
  <c r="H31" i="6"/>
  <c r="H27" i="6"/>
  <c r="H23" i="6"/>
  <c r="H77" i="6"/>
  <c r="H69" i="6"/>
  <c r="H57" i="6"/>
  <c r="H45" i="6"/>
  <c r="H33" i="6"/>
  <c r="H21" i="6"/>
  <c r="H9" i="6"/>
  <c r="H5" i="6"/>
  <c r="H78" i="6"/>
  <c r="H70" i="6"/>
  <c r="H62" i="6"/>
  <c r="H54" i="6"/>
  <c r="H46" i="6"/>
  <c r="H38" i="6"/>
  <c r="H30" i="6"/>
  <c r="H22" i="6"/>
  <c r="K77" i="7"/>
  <c r="J6" i="7"/>
  <c r="K6" i="7" s="1"/>
  <c r="J7" i="7"/>
  <c r="K7" i="7" s="1"/>
  <c r="J8" i="7"/>
  <c r="K8" i="7" s="1"/>
  <c r="J9" i="7"/>
  <c r="K9" i="7" s="1"/>
  <c r="J10" i="7"/>
  <c r="K10" i="7" s="1"/>
  <c r="J11" i="7"/>
  <c r="K11" i="7" s="1"/>
  <c r="J12" i="7"/>
  <c r="K12" i="7" s="1"/>
  <c r="J13" i="7"/>
  <c r="K13" i="7" s="1"/>
  <c r="J14" i="7"/>
  <c r="K14" i="7" s="1"/>
  <c r="J15" i="7"/>
  <c r="K15" i="7" s="1"/>
  <c r="J16" i="7"/>
  <c r="K16" i="7" s="1"/>
  <c r="J17" i="7"/>
  <c r="K17" i="7" s="1"/>
  <c r="J18" i="7"/>
  <c r="K18" i="7" s="1"/>
  <c r="J19" i="7"/>
  <c r="K19" i="7" s="1"/>
  <c r="J20" i="7"/>
  <c r="K20" i="7" s="1"/>
  <c r="J21" i="7"/>
  <c r="K21" i="7" s="1"/>
  <c r="J22" i="7"/>
  <c r="K22" i="7" s="1"/>
  <c r="J23" i="7"/>
  <c r="K23" i="7" s="1"/>
  <c r="J24" i="7"/>
  <c r="K24" i="7" s="1"/>
  <c r="J25" i="7"/>
  <c r="K25" i="7" s="1"/>
  <c r="J26" i="7"/>
  <c r="K26" i="7" s="1"/>
  <c r="J27" i="7"/>
  <c r="K27" i="7" s="1"/>
  <c r="J28" i="7"/>
  <c r="K28" i="7" s="1"/>
  <c r="J29" i="7"/>
  <c r="K29" i="7" s="1"/>
  <c r="J30" i="7"/>
  <c r="K30" i="7" s="1"/>
  <c r="J31" i="7"/>
  <c r="K31" i="7" s="1"/>
  <c r="J32" i="7"/>
  <c r="K32" i="7" s="1"/>
  <c r="J33" i="7"/>
  <c r="K33" i="7" s="1"/>
  <c r="J34" i="7"/>
  <c r="K34" i="7" s="1"/>
  <c r="J35" i="7"/>
  <c r="K35" i="7" s="1"/>
  <c r="J36" i="7"/>
  <c r="K36" i="7" s="1"/>
  <c r="J37" i="7"/>
  <c r="K37" i="7" s="1"/>
  <c r="J38" i="7"/>
  <c r="K38" i="7" s="1"/>
  <c r="J39" i="7"/>
  <c r="K39" i="7" s="1"/>
  <c r="J40" i="7"/>
  <c r="K40" i="7" s="1"/>
  <c r="J41" i="7"/>
  <c r="K41" i="7" s="1"/>
  <c r="J42" i="7"/>
  <c r="K42" i="7" s="1"/>
  <c r="J43" i="7"/>
  <c r="K43" i="7" s="1"/>
  <c r="J44" i="7"/>
  <c r="K44" i="7" s="1"/>
  <c r="J45" i="7"/>
  <c r="K45" i="7" s="1"/>
  <c r="J46" i="7"/>
  <c r="K46" i="7" s="1"/>
  <c r="J47" i="7"/>
  <c r="K47" i="7" s="1"/>
  <c r="J48" i="7"/>
  <c r="K48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J78" i="7"/>
  <c r="K78" i="7" s="1"/>
  <c r="J79" i="7"/>
  <c r="K79" i="7" s="1"/>
  <c r="J5" i="7"/>
  <c r="K5" i="7" s="1"/>
  <c r="E9" i="3"/>
  <c r="G9" i="3" s="1"/>
  <c r="E8" i="3"/>
  <c r="G8" i="3" s="1"/>
  <c r="E7" i="3"/>
  <c r="G7" i="3" s="1"/>
  <c r="E6" i="3"/>
  <c r="G6" i="3" s="1"/>
  <c r="E5" i="3"/>
  <c r="G5" i="3" s="1"/>
  <c r="F75" i="4" l="1"/>
  <c r="F74" i="4"/>
  <c r="F45" i="4"/>
  <c r="F46" i="4"/>
  <c r="F47" i="4"/>
  <c r="F48" i="4"/>
  <c r="F49" i="4"/>
  <c r="F6" i="4" l="1"/>
  <c r="I6" i="4" s="1"/>
  <c r="J6" i="4" s="1"/>
  <c r="F7" i="4"/>
  <c r="F8" i="4"/>
  <c r="I8" i="4" s="1"/>
  <c r="J8" i="4" s="1"/>
  <c r="F9" i="4"/>
  <c r="I9" i="4" s="1"/>
  <c r="J9" i="4" s="1"/>
  <c r="F10" i="4"/>
  <c r="F11" i="4"/>
  <c r="F12" i="4"/>
  <c r="I12" i="4" s="1"/>
  <c r="J12" i="4" s="1"/>
  <c r="F13" i="4"/>
  <c r="I13" i="4" s="1"/>
  <c r="J13" i="4" s="1"/>
  <c r="F14" i="4"/>
  <c r="I14" i="4" s="1"/>
  <c r="J14" i="4" s="1"/>
  <c r="F15" i="4"/>
  <c r="I15" i="4" s="1"/>
  <c r="J15" i="4" s="1"/>
  <c r="F16" i="4"/>
  <c r="I16" i="4" s="1"/>
  <c r="J16" i="4" s="1"/>
  <c r="F17" i="4"/>
  <c r="I17" i="4" s="1"/>
  <c r="J17" i="4" s="1"/>
  <c r="F18" i="4"/>
  <c r="F19" i="4"/>
  <c r="F20" i="4"/>
  <c r="I20" i="4" s="1"/>
  <c r="J20" i="4" s="1"/>
  <c r="F21" i="4"/>
  <c r="I21" i="4" s="1"/>
  <c r="J21" i="4" s="1"/>
  <c r="F22" i="4"/>
  <c r="F23" i="4"/>
  <c r="I23" i="4" s="1"/>
  <c r="J23" i="4" s="1"/>
  <c r="F24" i="4"/>
  <c r="I24" i="4" s="1"/>
  <c r="J24" i="4" s="1"/>
  <c r="F25" i="4"/>
  <c r="I25" i="4" s="1"/>
  <c r="J25" i="4" s="1"/>
  <c r="F26" i="4"/>
  <c r="F27" i="4"/>
  <c r="F28" i="4"/>
  <c r="I28" i="4" s="1"/>
  <c r="J28" i="4" s="1"/>
  <c r="F29" i="4"/>
  <c r="I29" i="4" s="1"/>
  <c r="J29" i="4" s="1"/>
  <c r="F30" i="4"/>
  <c r="F31" i="4"/>
  <c r="F32" i="4"/>
  <c r="I32" i="4" s="1"/>
  <c r="J32" i="4" s="1"/>
  <c r="F33" i="4"/>
  <c r="I33" i="4" s="1"/>
  <c r="J33" i="4" s="1"/>
  <c r="F34" i="4"/>
  <c r="F35" i="4"/>
  <c r="F36" i="4"/>
  <c r="I36" i="4" s="1"/>
  <c r="J36" i="4" s="1"/>
  <c r="F37" i="4"/>
  <c r="I37" i="4" s="1"/>
  <c r="J37" i="4" s="1"/>
  <c r="F38" i="4"/>
  <c r="I38" i="4" s="1"/>
  <c r="J38" i="4" s="1"/>
  <c r="F39" i="4"/>
  <c r="F40" i="4"/>
  <c r="I40" i="4" s="1"/>
  <c r="J40" i="4" s="1"/>
  <c r="F41" i="4"/>
  <c r="I41" i="4" s="1"/>
  <c r="J41" i="4" s="1"/>
  <c r="F42" i="4"/>
  <c r="F43" i="4"/>
  <c r="I43" i="4" s="1"/>
  <c r="J43" i="4" s="1"/>
  <c r="F44" i="4"/>
  <c r="I44" i="4" s="1"/>
  <c r="J44" i="4" s="1"/>
  <c r="I45" i="4"/>
  <c r="J45" i="4" s="1"/>
  <c r="I49" i="4"/>
  <c r="J49" i="4" s="1"/>
  <c r="F50" i="4"/>
  <c r="I50" i="4" s="1"/>
  <c r="J50" i="4" s="1"/>
  <c r="F51" i="4"/>
  <c r="I51" i="4" s="1"/>
  <c r="J51" i="4" s="1"/>
  <c r="F52" i="4"/>
  <c r="I52" i="4" s="1"/>
  <c r="J52" i="4" s="1"/>
  <c r="F53" i="4"/>
  <c r="I53" i="4" s="1"/>
  <c r="J53" i="4" s="1"/>
  <c r="F54" i="4"/>
  <c r="I54" i="4" s="1"/>
  <c r="J54" i="4" s="1"/>
  <c r="F55" i="4"/>
  <c r="I55" i="4" s="1"/>
  <c r="J55" i="4" s="1"/>
  <c r="F56" i="4"/>
  <c r="I56" i="4" s="1"/>
  <c r="J56" i="4" s="1"/>
  <c r="F57" i="4"/>
  <c r="I57" i="4" s="1"/>
  <c r="J57" i="4" s="1"/>
  <c r="F58" i="4"/>
  <c r="I58" i="4" s="1"/>
  <c r="J58" i="4" s="1"/>
  <c r="F59" i="4"/>
  <c r="I59" i="4" s="1"/>
  <c r="J59" i="4" s="1"/>
  <c r="F60" i="4"/>
  <c r="I60" i="4" s="1"/>
  <c r="J60" i="4" s="1"/>
  <c r="F61" i="4"/>
  <c r="I61" i="4" s="1"/>
  <c r="J61" i="4" s="1"/>
  <c r="F62" i="4"/>
  <c r="I62" i="4" s="1"/>
  <c r="J62" i="4" s="1"/>
  <c r="F63" i="4"/>
  <c r="F64" i="4"/>
  <c r="I64" i="4" s="1"/>
  <c r="J64" i="4" s="1"/>
  <c r="F65" i="4"/>
  <c r="I65" i="4" s="1"/>
  <c r="J65" i="4" s="1"/>
  <c r="F66" i="4"/>
  <c r="F67" i="4"/>
  <c r="F68" i="4"/>
  <c r="I68" i="4" s="1"/>
  <c r="J68" i="4" s="1"/>
  <c r="F69" i="4"/>
  <c r="I69" i="4" s="1"/>
  <c r="J69" i="4" s="1"/>
  <c r="F70" i="4"/>
  <c r="I70" i="4" s="1"/>
  <c r="J70" i="4" s="1"/>
  <c r="F71" i="4"/>
  <c r="I71" i="4" s="1"/>
  <c r="J71" i="4" s="1"/>
  <c r="F72" i="4"/>
  <c r="I72" i="4" s="1"/>
  <c r="J72" i="4" s="1"/>
  <c r="F73" i="4"/>
  <c r="I73" i="4" s="1"/>
  <c r="J73" i="4" s="1"/>
  <c r="I75" i="4"/>
  <c r="J75" i="4" s="1"/>
  <c r="F76" i="4"/>
  <c r="I76" i="4" s="1"/>
  <c r="J76" i="4" s="1"/>
  <c r="F77" i="4"/>
  <c r="I77" i="4" s="1"/>
  <c r="J77" i="4" s="1"/>
  <c r="F78" i="4"/>
  <c r="I78" i="4" s="1"/>
  <c r="J78" i="4" s="1"/>
  <c r="F79" i="4"/>
  <c r="I79" i="4" s="1"/>
  <c r="J79" i="4" s="1"/>
  <c r="F5" i="4"/>
  <c r="I5" i="4" s="1"/>
  <c r="J5" i="4" s="1"/>
  <c r="I19" i="4"/>
  <c r="J19" i="4" s="1"/>
  <c r="I27" i="4"/>
  <c r="J27" i="4" s="1"/>
  <c r="I67" i="4"/>
  <c r="J67" i="4" s="1"/>
  <c r="I42" i="4"/>
  <c r="J42" i="4" s="1"/>
  <c r="I46" i="4"/>
  <c r="J46" i="4" s="1"/>
  <c r="I66" i="4"/>
  <c r="J66" i="4" s="1"/>
  <c r="I74" i="4"/>
  <c r="J74" i="4" s="1"/>
  <c r="I31" i="4"/>
  <c r="J31" i="4" s="1"/>
  <c r="I34" i="4"/>
  <c r="J34" i="4" s="1"/>
  <c r="I7" i="4"/>
  <c r="J7" i="4" s="1"/>
  <c r="I10" i="4"/>
  <c r="J10" i="4" s="1"/>
  <c r="I11" i="4"/>
  <c r="J11" i="4" s="1"/>
  <c r="I18" i="4"/>
  <c r="J18" i="4" s="1"/>
  <c r="I22" i="4"/>
  <c r="J22" i="4" s="1"/>
  <c r="I26" i="4"/>
  <c r="J26" i="4" s="1"/>
  <c r="I30" i="4"/>
  <c r="J30" i="4" s="1"/>
  <c r="I35" i="4"/>
  <c r="J35" i="4" s="1"/>
  <c r="I39" i="4"/>
  <c r="J39" i="4" s="1"/>
  <c r="I47" i="4"/>
  <c r="J47" i="4" s="1"/>
  <c r="I48" i="4"/>
  <c r="J48" i="4" s="1"/>
  <c r="I63" i="4"/>
  <c r="J63" i="4" s="1"/>
  <c r="V14" i="5"/>
  <c r="W14" i="5" s="1"/>
</calcChain>
</file>

<file path=xl/comments1.xml><?xml version="1.0" encoding="utf-8"?>
<comments xmlns="http://schemas.openxmlformats.org/spreadsheetml/2006/main">
  <authors>
    <author>LENOVO</author>
  </authors>
  <commentList>
    <comment ref="B54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L4" authorId="0" shapeId="0">
      <text>
        <r>
          <rPr>
            <b/>
            <sz val="9"/>
            <color indexed="81"/>
            <rFont val="Tahoma"/>
            <charset val="1"/>
          </rPr>
          <t>LENOVO:</t>
        </r>
        <r>
          <rPr>
            <sz val="9"/>
            <color indexed="81"/>
            <rFont val="Tahoma"/>
            <charset val="1"/>
          </rPr>
          <t xml:space="preserve">
KOLOM TAMBAHAN SAJA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TIDAK ADA GAJI DAN TUNJANGAN</t>
        </r>
      </text>
    </comment>
    <comment ref="E41" authorId="0" shapeId="0">
      <text>
        <r>
          <rPr>
            <b/>
            <sz val="9"/>
            <color indexed="81"/>
            <rFont val="Tahoma"/>
            <charset val="1"/>
          </rPr>
          <t>LENOVO:</t>
        </r>
        <r>
          <rPr>
            <sz val="9"/>
            <color indexed="81"/>
            <rFont val="Tahoma"/>
            <charset val="1"/>
          </rPr>
          <t xml:space="preserve">
DISAJIKAN KEMBALLI</t>
        </r>
      </text>
    </comment>
    <comment ref="C55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3.xml><?xml version="1.0" encoding="utf-8"?>
<comments xmlns="http://schemas.openxmlformats.org/spreadsheetml/2006/main">
  <authors>
    <author>LENOVO</author>
  </authors>
  <commentList>
    <comment ref="C55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4.xml><?xml version="1.0" encoding="utf-8"?>
<comments xmlns="http://schemas.openxmlformats.org/spreadsheetml/2006/main">
  <authors>
    <author>LENOVO</author>
  </authors>
  <commentList>
    <comment ref="C55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5.xml><?xml version="1.0" encoding="utf-8"?>
<comments xmlns="http://schemas.openxmlformats.org/spreadsheetml/2006/main">
  <authors>
    <author>LENOVO</author>
  </authors>
  <commentList>
    <comment ref="C55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6.xml><?xml version="1.0" encoding="utf-8"?>
<comments xmlns="http://schemas.openxmlformats.org/spreadsheetml/2006/main">
  <authors>
    <author>LENOVO</author>
  </authors>
  <commentList>
    <comment ref="C55" authorId="0" shapeId="0">
      <text>
        <r>
          <rPr>
            <sz val="9"/>
            <color indexed="81"/>
            <rFont val="Tahoma"/>
            <family val="2"/>
          </rPr>
          <t>ADA IMBALAN MASA KERJA, APA DIMASUKKAN JG?</t>
        </r>
      </text>
    </comment>
  </commentList>
</comments>
</file>

<file path=xl/comments7.xml><?xml version="1.0" encoding="utf-8"?>
<comments xmlns="http://schemas.openxmlformats.org/spreadsheetml/2006/main">
  <authors>
    <author>LENOVO</author>
  </authors>
  <commentList>
    <comment ref="H29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ada stock split tahun 2021 1:4</t>
        </r>
      </text>
    </comment>
  </commentList>
</comments>
</file>

<file path=xl/sharedStrings.xml><?xml version="1.0" encoding="utf-8"?>
<sst xmlns="http://schemas.openxmlformats.org/spreadsheetml/2006/main" count="286" uniqueCount="100">
  <si>
    <t>Perusahaan</t>
  </si>
  <si>
    <t>Tahun</t>
  </si>
  <si>
    <t>X1</t>
  </si>
  <si>
    <t>X2</t>
  </si>
  <si>
    <t>X3</t>
  </si>
  <si>
    <t>Y1</t>
  </si>
  <si>
    <t>Y2</t>
  </si>
  <si>
    <t>Keterangan</t>
  </si>
  <si>
    <t>HASIL TABULASI DATA FOOD AND BAVERAGE TAHUN 2017-2021</t>
  </si>
  <si>
    <t>No.</t>
  </si>
  <si>
    <t>CAMP</t>
  </si>
  <si>
    <t>CEKA</t>
  </si>
  <si>
    <t>CLEO</t>
  </si>
  <si>
    <t>DLTA</t>
  </si>
  <si>
    <t>HOKI</t>
  </si>
  <si>
    <t>ICBP</t>
  </si>
  <si>
    <t>INDF</t>
  </si>
  <si>
    <t>MLBI</t>
  </si>
  <si>
    <t>MYOR</t>
  </si>
  <si>
    <t>ROTI</t>
  </si>
  <si>
    <t>SKBM</t>
  </si>
  <si>
    <t>SKLT</t>
  </si>
  <si>
    <t>STTP</t>
  </si>
  <si>
    <t>ULTJ</t>
  </si>
  <si>
    <t>ADES</t>
  </si>
  <si>
    <t>X1 : Carbon Emission Disclosure (CED)</t>
  </si>
  <si>
    <t>X2 : Intellectual Capital (VAIC)</t>
  </si>
  <si>
    <t>X3 : Struktur Modal (DER)</t>
  </si>
  <si>
    <t>Y1 : Kinerja Keuangan (ROA)</t>
  </si>
  <si>
    <t>Y2 : Nilai Perusahaan (PBV)</t>
  </si>
  <si>
    <t>AISA</t>
  </si>
  <si>
    <t>ALTO</t>
  </si>
  <si>
    <t>PCAR</t>
  </si>
  <si>
    <t>PSDN</t>
  </si>
  <si>
    <t>BTEK</t>
  </si>
  <si>
    <t>TOTAL PERUSAHAAN</t>
  </si>
  <si>
    <t>TOTAL EKUITAS</t>
  </si>
  <si>
    <t>Hasil DER</t>
  </si>
  <si>
    <t>Catatan :</t>
  </si>
  <si>
    <t>Rumus DER = Total Utang : Total Ekuitas</t>
  </si>
  <si>
    <t>DER FOOD AND BAVERAGE TAHUN 2017-2021</t>
  </si>
  <si>
    <t>Rumus ROA = Laba Bersih Setelah Pajak : Total Aset x 100%</t>
  </si>
  <si>
    <t>LABA BERSIH</t>
  </si>
  <si>
    <t>TOTAL ASET</t>
  </si>
  <si>
    <t>ROA FOOD AND BAVERAGE TAHUN 2017-2021</t>
  </si>
  <si>
    <t>PBV FOOD AND BAVERAGE TAHUN 2017-2021</t>
  </si>
  <si>
    <t xml:space="preserve">Rumus PBV = Harga Pasar Perlembar Saham : Nilai Buku Perlembar Saham biasa </t>
  </si>
  <si>
    <t>Hasil PBV</t>
  </si>
  <si>
    <t>Hasil ROA</t>
  </si>
  <si>
    <t>TOTAL SAHAM BEREDAR</t>
  </si>
  <si>
    <t>HARGA PASAR/SAHAM</t>
  </si>
  <si>
    <t>TOTAL LIABILITAS/UTANG</t>
  </si>
  <si>
    <t>NILAI BUKU</t>
  </si>
  <si>
    <t>Beban Penjualan</t>
  </si>
  <si>
    <t>Beban Administrasi</t>
  </si>
  <si>
    <t>Gaji Tunjangan B.Penjualan</t>
  </si>
  <si>
    <t>Gaji Tunjangan B.Administrasi</t>
  </si>
  <si>
    <t>IN (Selain Upah &amp; Tunjangan)</t>
  </si>
  <si>
    <t>VA (OUT-IN)</t>
  </si>
  <si>
    <t>RUMUS VA (VALUE ADDED) = OUT (Pendapatan Neto) - IN (Beban Usaha Selain Gaji dan Tunjangan)</t>
  </si>
  <si>
    <t>Penjualan Netto</t>
  </si>
  <si>
    <t>VA</t>
  </si>
  <si>
    <t>CE (EKUITAS)</t>
  </si>
  <si>
    <t>RUMUS VACA = VA/CE</t>
  </si>
  <si>
    <t>VACA</t>
  </si>
  <si>
    <t>HC (Beban Karyawan)</t>
  </si>
  <si>
    <t>VAHU</t>
  </si>
  <si>
    <t>RUMUS VAHU = VA/HC</t>
  </si>
  <si>
    <t>SC = VA-HC</t>
  </si>
  <si>
    <t>STVA</t>
  </si>
  <si>
    <t>RUMUS STVA = SC / VA</t>
  </si>
  <si>
    <t>RUMUS VAICTM = VACA + VAHU + STVA</t>
  </si>
  <si>
    <t>VAICTM</t>
  </si>
  <si>
    <t>YANG RUGI</t>
  </si>
  <si>
    <t>CC1</t>
  </si>
  <si>
    <t>CC2</t>
  </si>
  <si>
    <t>CHG1</t>
  </si>
  <si>
    <t>CHG2</t>
  </si>
  <si>
    <t>CHG3</t>
  </si>
  <si>
    <t>CHG4</t>
  </si>
  <si>
    <t>CHG5</t>
  </si>
  <si>
    <t>CHG6</t>
  </si>
  <si>
    <t>CHG7</t>
  </si>
  <si>
    <t>EC1</t>
  </si>
  <si>
    <t>EC2</t>
  </si>
  <si>
    <t>EC3</t>
  </si>
  <si>
    <t>RC1</t>
  </si>
  <si>
    <t>RC2</t>
  </si>
  <si>
    <t>RC3</t>
  </si>
  <si>
    <t>RC4</t>
  </si>
  <si>
    <t>ACC1</t>
  </si>
  <si>
    <t>ACC2</t>
  </si>
  <si>
    <t>TOTAL</t>
  </si>
  <si>
    <t>RUMUS</t>
  </si>
  <si>
    <t xml:space="preserve">CARBON EMISSION DISCLOSURE </t>
  </si>
  <si>
    <t>CED</t>
  </si>
  <si>
    <t>MODAL INTEEKTUAL</t>
  </si>
  <si>
    <t>STRUKTUR MODAL</t>
  </si>
  <si>
    <t>KINERJA KEUANGAN</t>
  </si>
  <si>
    <t>NILAI PERUSAHAAN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</si>
</sst>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Rp&quot;* #,##0_-;\-&quot;Rp&quot;* #,##0_-;_-&quot;Rp&quot;* &quot;-&quot;_-;_-@_-"/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 Rounded MT Bold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C33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1" fillId="0" borderId="6" xfId="0" applyFont="1" applyBorder="1"/>
    <xf numFmtId="0" fontId="1" fillId="0" borderId="9" xfId="0" applyFont="1" applyBorder="1"/>
    <xf numFmtId="0" fontId="1" fillId="0" borderId="11" xfId="0" applyFon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41" fontId="0" fillId="0" borderId="0" xfId="0" applyNumberFormat="1" applyAlignment="1">
      <alignment horizontal="center" vertical="center"/>
    </xf>
    <xf numFmtId="41" fontId="2" fillId="0" borderId="3" xfId="0" applyNumberFormat="1" applyFont="1" applyFill="1" applyBorder="1" applyAlignment="1">
      <alignment horizontal="center" vertical="center"/>
    </xf>
    <xf numFmtId="41" fontId="2" fillId="0" borderId="4" xfId="0" applyNumberFormat="1" applyFont="1" applyFill="1" applyBorder="1" applyAlignment="1">
      <alignment horizontal="center" vertical="center"/>
    </xf>
    <xf numFmtId="41" fontId="0" fillId="0" borderId="2" xfId="0" applyNumberForma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2" fillId="0" borderId="18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41" fontId="0" fillId="0" borderId="2" xfId="0" quotePrefix="1" applyNumberFormat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1" xfId="0" applyNumberFormat="1" applyBorder="1"/>
    <xf numFmtId="41" fontId="0" fillId="0" borderId="1" xfId="0" applyNumberFormat="1" applyFill="1" applyBorder="1" applyAlignment="1">
      <alignment horizontal="center" vertical="center"/>
    </xf>
    <xf numFmtId="41" fontId="0" fillId="0" borderId="0" xfId="0" applyNumberFormat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41" fontId="0" fillId="0" borderId="1" xfId="0" applyNumberFormat="1" applyBorder="1" applyAlignment="1">
      <alignment horizontal="right" vertical="center"/>
    </xf>
    <xf numFmtId="3" fontId="0" fillId="0" borderId="2" xfId="0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41" fontId="0" fillId="0" borderId="1" xfId="0" applyNumberForma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0" xfId="0" applyFill="1"/>
    <xf numFmtId="3" fontId="0" fillId="0" borderId="0" xfId="0" applyNumberFormat="1" applyFont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0" fillId="0" borderId="2" xfId="0" applyNumberFormat="1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2" fontId="0" fillId="0" borderId="2" xfId="0" applyNumberFormat="1" applyBorder="1"/>
    <xf numFmtId="42" fontId="0" fillId="0" borderId="2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 wrapText="1"/>
    </xf>
    <xf numFmtId="42" fontId="0" fillId="3" borderId="2" xfId="0" applyNumberFormat="1" applyFill="1" applyBorder="1" applyAlignment="1">
      <alignment horizontal="center"/>
    </xf>
    <xf numFmtId="42" fontId="0" fillId="3" borderId="1" xfId="0" applyNumberFormat="1" applyFill="1" applyBorder="1" applyAlignment="1">
      <alignment horizontal="center"/>
    </xf>
    <xf numFmtId="42" fontId="0" fillId="0" borderId="0" xfId="0" applyNumberFormat="1"/>
    <xf numFmtId="0" fontId="1" fillId="2" borderId="2" xfId="0" applyFont="1" applyFill="1" applyBorder="1" applyAlignment="1">
      <alignment horizontal="center"/>
    </xf>
    <xf numFmtId="41" fontId="0" fillId="0" borderId="2" xfId="0" applyNumberFormat="1" applyBorder="1"/>
    <xf numFmtId="42" fontId="2" fillId="0" borderId="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0" fillId="0" borderId="0" xfId="0" applyNumberFormat="1"/>
    <xf numFmtId="0" fontId="2" fillId="0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/>
    </xf>
    <xf numFmtId="42" fontId="0" fillId="10" borderId="1" xfId="0" applyNumberFormat="1" applyFill="1" applyBorder="1"/>
    <xf numFmtId="42" fontId="0" fillId="10" borderId="2" xfId="0" applyNumberFormat="1" applyFill="1" applyBorder="1"/>
    <xf numFmtId="0" fontId="2" fillId="10" borderId="19" xfId="0" applyFont="1" applyFill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44" fontId="2" fillId="0" borderId="5" xfId="0" applyNumberFormat="1" applyFont="1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3" fontId="2" fillId="0" borderId="5" xfId="0" applyNumberFormat="1" applyFon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44" fontId="2" fillId="0" borderId="14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/>
    </xf>
    <xf numFmtId="43" fontId="0" fillId="0" borderId="0" xfId="0" applyNumberFormat="1"/>
    <xf numFmtId="43" fontId="2" fillId="0" borderId="5" xfId="0" applyNumberFormat="1" applyFont="1" applyFill="1" applyBorder="1" applyAlignment="1">
      <alignment horizontal="center" vertical="center"/>
    </xf>
    <xf numFmtId="43" fontId="0" fillId="0" borderId="2" xfId="0" applyNumberFormat="1" applyBorder="1"/>
    <xf numFmtId="0" fontId="0" fillId="3" borderId="1" xfId="0" applyFill="1" applyBorder="1" applyAlignment="1">
      <alignment horizontal="center"/>
    </xf>
    <xf numFmtId="43" fontId="0" fillId="3" borderId="2" xfId="0" applyNumberFormat="1" applyFill="1" applyBorder="1"/>
    <xf numFmtId="0" fontId="1" fillId="3" borderId="2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1" applyNumberFormat="1" applyFont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2" fontId="0" fillId="0" borderId="2" xfId="1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/>
    </xf>
    <xf numFmtId="0" fontId="10" fillId="11" borderId="15" xfId="0" applyFont="1" applyFill="1" applyBorder="1" applyAlignment="1">
      <alignment horizontal="center"/>
    </xf>
    <xf numFmtId="0" fontId="10" fillId="11" borderId="16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7C80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7C80"/>
  </sheetPr>
  <dimension ref="A1:Q10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K11" sqref="K11"/>
    </sheetView>
  </sheetViews>
  <sheetFormatPr defaultRowHeight="15" x14ac:dyDescent="0.25"/>
  <cols>
    <col min="2" max="2" width="9.140625" style="30"/>
    <col min="3" max="3" width="13.140625" style="28" customWidth="1"/>
    <col min="4" max="9" width="9.140625" style="28"/>
    <col min="16" max="16" width="19.42578125" bestFit="1" customWidth="1"/>
    <col min="17" max="17" width="11.28515625" bestFit="1" customWidth="1"/>
  </cols>
  <sheetData>
    <row r="1" spans="1:17" ht="26.25" customHeight="1" thickBot="1" x14ac:dyDescent="0.3">
      <c r="A1" s="116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1:17" ht="15.75" thickBot="1" x14ac:dyDescent="0.3">
      <c r="B2" s="13"/>
      <c r="C2" s="1"/>
      <c r="D2" s="1"/>
      <c r="E2" s="1"/>
      <c r="F2" s="1"/>
      <c r="G2" s="1"/>
      <c r="H2" s="1"/>
      <c r="I2" s="1"/>
      <c r="P2" s="23" t="s">
        <v>35</v>
      </c>
      <c r="Q2" s="32" t="s">
        <v>73</v>
      </c>
    </row>
    <row r="3" spans="1:17" ht="19.5" thickBot="1" x14ac:dyDescent="0.3">
      <c r="B3" s="14" t="s">
        <v>9</v>
      </c>
      <c r="C3" s="15" t="s">
        <v>0</v>
      </c>
      <c r="D3" s="15" t="s">
        <v>1</v>
      </c>
      <c r="E3" s="15" t="s">
        <v>2</v>
      </c>
      <c r="F3" s="15" t="s">
        <v>3</v>
      </c>
      <c r="G3" s="15" t="s">
        <v>4</v>
      </c>
      <c r="H3" s="15" t="s">
        <v>5</v>
      </c>
      <c r="I3" s="16" t="s">
        <v>6</v>
      </c>
      <c r="K3" s="113" t="s">
        <v>7</v>
      </c>
      <c r="L3" s="114"/>
      <c r="M3" s="114"/>
      <c r="N3" s="115"/>
      <c r="P3" s="22" t="s">
        <v>30</v>
      </c>
    </row>
    <row r="4" spans="1:17" x14ac:dyDescent="0.25">
      <c r="B4" s="17">
        <v>1</v>
      </c>
      <c r="C4" s="18" t="s">
        <v>10</v>
      </c>
      <c r="D4" s="18">
        <v>2017</v>
      </c>
      <c r="E4" s="146">
        <v>0.16666666666666666</v>
      </c>
      <c r="F4" s="146">
        <v>8.6382143005800707</v>
      </c>
      <c r="G4" s="146">
        <v>0.44548010769978402</v>
      </c>
      <c r="H4" s="146">
        <v>3.5850635309203883E-2</v>
      </c>
      <c r="I4" s="146">
        <v>8.3227456886077888</v>
      </c>
      <c r="K4" s="8" t="s">
        <v>25</v>
      </c>
      <c r="L4" s="2"/>
      <c r="M4" s="2"/>
      <c r="N4" s="3"/>
      <c r="P4" s="22" t="s">
        <v>31</v>
      </c>
    </row>
    <row r="5" spans="1:17" x14ac:dyDescent="0.25">
      <c r="B5" s="20"/>
      <c r="C5" s="21"/>
      <c r="D5" s="19">
        <v>2018</v>
      </c>
      <c r="E5" s="147">
        <v>0.16666666666666666</v>
      </c>
      <c r="F5" s="147">
        <v>8.3781788946142228</v>
      </c>
      <c r="G5" s="147">
        <v>0.1342333201214243</v>
      </c>
      <c r="H5" s="147">
        <v>6.168354832289661E-2</v>
      </c>
      <c r="I5" s="147">
        <v>2.2997041221819976</v>
      </c>
      <c r="K5" s="9" t="s">
        <v>26</v>
      </c>
      <c r="L5" s="4"/>
      <c r="M5" s="4"/>
      <c r="N5" s="5"/>
      <c r="P5" s="1" t="s">
        <v>10</v>
      </c>
    </row>
    <row r="6" spans="1:17" x14ac:dyDescent="0.25">
      <c r="B6" s="20"/>
      <c r="C6" s="21"/>
      <c r="D6" s="19">
        <v>2019</v>
      </c>
      <c r="E6" s="147">
        <v>0.22222222222222221</v>
      </c>
      <c r="F6" s="147">
        <v>8.2421993910765465</v>
      </c>
      <c r="G6" s="147">
        <v>0.1305727320282658</v>
      </c>
      <c r="H6" s="147">
        <v>7.2583174861833091E-2</v>
      </c>
      <c r="I6" s="147">
        <v>2.353012278803976</v>
      </c>
      <c r="K6" s="9" t="s">
        <v>27</v>
      </c>
      <c r="L6" s="4"/>
      <c r="M6" s="4"/>
      <c r="N6" s="5"/>
      <c r="P6" s="1" t="s">
        <v>11</v>
      </c>
    </row>
    <row r="7" spans="1:17" x14ac:dyDescent="0.25">
      <c r="B7" s="20"/>
      <c r="C7" s="21"/>
      <c r="D7" s="19">
        <v>2020</v>
      </c>
      <c r="E7" s="147">
        <v>0.22222222222222221</v>
      </c>
      <c r="F7" s="147">
        <v>7.9544194098340286</v>
      </c>
      <c r="G7" s="147">
        <v>0.13014472741220259</v>
      </c>
      <c r="H7" s="147">
        <v>4.0525251152808146E-2</v>
      </c>
      <c r="I7" s="147">
        <v>1.8480274031253414</v>
      </c>
      <c r="K7" s="9" t="s">
        <v>28</v>
      </c>
      <c r="L7" s="4"/>
      <c r="M7" s="4"/>
      <c r="N7" s="5"/>
      <c r="P7" s="1" t="s">
        <v>12</v>
      </c>
    </row>
    <row r="8" spans="1:17" ht="15.75" thickBot="1" x14ac:dyDescent="0.3">
      <c r="B8" s="20"/>
      <c r="C8" s="21"/>
      <c r="D8" s="19">
        <v>2021</v>
      </c>
      <c r="E8" s="147">
        <v>0.22222222222222221</v>
      </c>
      <c r="F8" s="147">
        <v>9.0066285021903543</v>
      </c>
      <c r="G8" s="147">
        <v>0.12166974876637904</v>
      </c>
      <c r="H8" s="147">
        <v>8.7222217924365561E-2</v>
      </c>
      <c r="I8" s="147">
        <v>1.6685813643427945</v>
      </c>
      <c r="K8" s="10" t="s">
        <v>29</v>
      </c>
      <c r="L8" s="6"/>
      <c r="M8" s="6"/>
      <c r="N8" s="7"/>
      <c r="P8" s="1" t="s">
        <v>13</v>
      </c>
    </row>
    <row r="9" spans="1:17" x14ac:dyDescent="0.25">
      <c r="B9" s="17">
        <v>2</v>
      </c>
      <c r="C9" s="18" t="s">
        <v>11</v>
      </c>
      <c r="D9" s="18">
        <v>2017</v>
      </c>
      <c r="E9" s="147">
        <v>0</v>
      </c>
      <c r="F9" s="147">
        <v>111.19015887065508</v>
      </c>
      <c r="G9" s="147">
        <v>0.54215758702145922</v>
      </c>
      <c r="H9" s="147">
        <v>7.7134910021323125E-2</v>
      </c>
      <c r="I9" s="147">
        <v>0.84995840845056325</v>
      </c>
      <c r="P9" s="1" t="s">
        <v>14</v>
      </c>
    </row>
    <row r="10" spans="1:17" x14ac:dyDescent="0.25">
      <c r="B10" s="20"/>
      <c r="C10" s="21"/>
      <c r="D10" s="19">
        <v>2018</v>
      </c>
      <c r="E10" s="147">
        <v>0</v>
      </c>
      <c r="F10" s="147">
        <v>68.173358344520594</v>
      </c>
      <c r="G10" s="147">
        <v>0.19690671601596363</v>
      </c>
      <c r="H10" s="147">
        <v>7.9258460874650688E-2</v>
      </c>
      <c r="I10" s="147">
        <v>0.83768702266492345</v>
      </c>
      <c r="P10" s="1" t="s">
        <v>15</v>
      </c>
    </row>
    <row r="11" spans="1:17" x14ac:dyDescent="0.25">
      <c r="B11" s="20"/>
      <c r="C11" s="21"/>
      <c r="D11" s="19">
        <v>2019</v>
      </c>
      <c r="E11" s="147">
        <v>0</v>
      </c>
      <c r="F11" s="147">
        <v>86.771616253514082</v>
      </c>
      <c r="G11" s="147">
        <v>0.2314028749296019</v>
      </c>
      <c r="H11" s="147">
        <v>0.15466396119867423</v>
      </c>
      <c r="I11" s="147">
        <v>0.87832993717798957</v>
      </c>
      <c r="P11" s="1" t="s">
        <v>16</v>
      </c>
    </row>
    <row r="12" spans="1:17" x14ac:dyDescent="0.25">
      <c r="B12" s="20"/>
      <c r="C12" s="21"/>
      <c r="D12" s="19">
        <v>2020</v>
      </c>
      <c r="E12" s="147">
        <v>0</v>
      </c>
      <c r="F12" s="147">
        <v>78.083961181228617</v>
      </c>
      <c r="G12" s="147">
        <v>0.24268675668207262</v>
      </c>
      <c r="H12" s="147">
        <v>0.11605006143251191</v>
      </c>
      <c r="I12" s="147">
        <v>0.84243861961407995</v>
      </c>
      <c r="P12" s="1" t="s">
        <v>17</v>
      </c>
    </row>
    <row r="13" spans="1:17" x14ac:dyDescent="0.25">
      <c r="B13" s="20"/>
      <c r="C13" s="21"/>
      <c r="D13" s="19">
        <v>2021</v>
      </c>
      <c r="E13" s="147">
        <v>0</v>
      </c>
      <c r="F13" s="147">
        <v>112.45541597723276</v>
      </c>
      <c r="G13" s="147">
        <v>0.22345943191590242</v>
      </c>
      <c r="H13" s="147">
        <v>0.11020879060641056</v>
      </c>
      <c r="I13" s="147">
        <v>0.80627550602344522</v>
      </c>
      <c r="P13" s="1" t="s">
        <v>18</v>
      </c>
    </row>
    <row r="14" spans="1:17" x14ac:dyDescent="0.25">
      <c r="B14" s="17">
        <v>3</v>
      </c>
      <c r="C14" s="18" t="s">
        <v>12</v>
      </c>
      <c r="D14" s="18">
        <v>2017</v>
      </c>
      <c r="E14" s="147">
        <v>0</v>
      </c>
      <c r="F14" s="147">
        <v>13.976409145369926</v>
      </c>
      <c r="G14" s="147">
        <v>1.2180716914128693</v>
      </c>
      <c r="H14" s="147">
        <v>7.591523893355008E-2</v>
      </c>
      <c r="I14" s="147">
        <v>5.574395510306589</v>
      </c>
      <c r="P14" s="22" t="s">
        <v>32</v>
      </c>
    </row>
    <row r="15" spans="1:17" x14ac:dyDescent="0.25">
      <c r="B15" s="20"/>
      <c r="C15" s="21"/>
      <c r="D15" s="19">
        <v>2018</v>
      </c>
      <c r="E15" s="147">
        <v>0</v>
      </c>
      <c r="F15" s="147">
        <v>15.455167655431648</v>
      </c>
      <c r="G15" s="147">
        <v>0.31229286451786104</v>
      </c>
      <c r="H15" s="147">
        <v>7.5859436086550144E-2</v>
      </c>
      <c r="I15" s="147">
        <v>5.3628882196106371</v>
      </c>
      <c r="P15" s="22" t="s">
        <v>33</v>
      </c>
    </row>
    <row r="16" spans="1:17" x14ac:dyDescent="0.25">
      <c r="B16" s="20"/>
      <c r="C16" s="21"/>
      <c r="D16" s="19">
        <v>2019</v>
      </c>
      <c r="E16" s="147">
        <v>0</v>
      </c>
      <c r="F16" s="147">
        <v>19.49392089120818</v>
      </c>
      <c r="G16" s="147">
        <v>0.62487957733111676</v>
      </c>
      <c r="H16" s="147">
        <v>0.10501309873679403</v>
      </c>
      <c r="I16" s="147">
        <v>8.5345227890499231</v>
      </c>
      <c r="P16" s="1" t="s">
        <v>19</v>
      </c>
    </row>
    <row r="17" spans="2:16" x14ac:dyDescent="0.25">
      <c r="B17" s="20"/>
      <c r="C17" s="21"/>
      <c r="D17" s="19">
        <v>2020</v>
      </c>
      <c r="E17" s="147">
        <v>0</v>
      </c>
      <c r="F17" s="147">
        <v>15.641263908380957</v>
      </c>
      <c r="G17" s="147">
        <v>0.46515319370954944</v>
      </c>
      <c r="H17" s="147">
        <v>0.10128016703823479</v>
      </c>
      <c r="I17" s="147">
        <v>6.7058128874570313</v>
      </c>
      <c r="P17" s="1" t="s">
        <v>20</v>
      </c>
    </row>
    <row r="18" spans="2:16" x14ac:dyDescent="0.25">
      <c r="B18" s="20"/>
      <c r="C18" s="21"/>
      <c r="D18" s="19">
        <v>2021</v>
      </c>
      <c r="E18" s="147">
        <v>0.1111111111111111</v>
      </c>
      <c r="F18" s="147">
        <v>18.928846666419759</v>
      </c>
      <c r="G18" s="147">
        <v>0.34605495370079392</v>
      </c>
      <c r="H18" s="147">
        <v>0.13404104470392239</v>
      </c>
      <c r="I18" s="147">
        <v>5.6311034573367298</v>
      </c>
      <c r="P18" s="1" t="s">
        <v>21</v>
      </c>
    </row>
    <row r="19" spans="2:16" x14ac:dyDescent="0.25">
      <c r="B19" s="17">
        <v>4</v>
      </c>
      <c r="C19" s="18" t="s">
        <v>13</v>
      </c>
      <c r="D19" s="18">
        <v>2017</v>
      </c>
      <c r="E19" s="147">
        <v>0</v>
      </c>
      <c r="F19" s="147">
        <v>10.165119828541542</v>
      </c>
      <c r="G19" s="147">
        <v>0.17140450064258461</v>
      </c>
      <c r="H19" s="147">
        <v>0.20865431973300763</v>
      </c>
      <c r="I19" s="147">
        <v>3.2106231868615054</v>
      </c>
      <c r="P19" s="1" t="s">
        <v>22</v>
      </c>
    </row>
    <row r="20" spans="2:16" x14ac:dyDescent="0.25">
      <c r="B20" s="20"/>
      <c r="C20" s="21"/>
      <c r="D20" s="19">
        <v>2018</v>
      </c>
      <c r="E20" s="147">
        <v>0</v>
      </c>
      <c r="F20" s="147">
        <v>10.553182408990997</v>
      </c>
      <c r="G20" s="147">
        <v>0.18638849139849692</v>
      </c>
      <c r="H20" s="147">
        <v>0.22194038351402368</v>
      </c>
      <c r="I20" s="147">
        <v>3.4291768129513733</v>
      </c>
      <c r="P20" s="1" t="s">
        <v>23</v>
      </c>
    </row>
    <row r="21" spans="2:16" x14ac:dyDescent="0.25">
      <c r="B21" s="20"/>
      <c r="C21" s="21"/>
      <c r="D21" s="19">
        <v>2019</v>
      </c>
      <c r="E21" s="147">
        <v>5.5555555555555552E-2</v>
      </c>
      <c r="F21" s="147">
        <v>11.4640674387982</v>
      </c>
      <c r="G21" s="147">
        <v>0.17503856980411797</v>
      </c>
      <c r="H21" s="147">
        <v>0.2228743372710113</v>
      </c>
      <c r="I21" s="147">
        <v>4.4863596290663139</v>
      </c>
      <c r="P21" s="1" t="s">
        <v>24</v>
      </c>
    </row>
    <row r="22" spans="2:16" x14ac:dyDescent="0.25">
      <c r="B22" s="20"/>
      <c r="C22" s="21"/>
      <c r="D22" s="19">
        <v>2020</v>
      </c>
      <c r="E22" s="147">
        <v>0.16666666666666666</v>
      </c>
      <c r="F22" s="147">
        <v>6.5669948182717066</v>
      </c>
      <c r="G22" s="147">
        <v>0.20166894708373187</v>
      </c>
      <c r="H22" s="147">
        <v>0.10074060446794833</v>
      </c>
      <c r="I22" s="147">
        <v>3.4541655083533995</v>
      </c>
      <c r="P22" s="22" t="s">
        <v>34</v>
      </c>
    </row>
    <row r="23" spans="2:16" x14ac:dyDescent="0.25">
      <c r="B23" s="20"/>
      <c r="C23" s="21"/>
      <c r="D23" s="19">
        <v>2021</v>
      </c>
      <c r="E23" s="147">
        <v>0.44444444444444442</v>
      </c>
      <c r="F23" s="147">
        <v>8.1133712512212863</v>
      </c>
      <c r="G23" s="147">
        <v>0.29554120673844259</v>
      </c>
      <c r="H23" s="147">
        <v>0.14364623553588515</v>
      </c>
      <c r="I23" s="147">
        <v>2.9643059478929361</v>
      </c>
    </row>
    <row r="24" spans="2:16" x14ac:dyDescent="0.25">
      <c r="B24" s="17">
        <v>5</v>
      </c>
      <c r="C24" s="18" t="s">
        <v>14</v>
      </c>
      <c r="D24" s="18">
        <v>2017</v>
      </c>
      <c r="E24" s="147">
        <v>0</v>
      </c>
      <c r="F24" s="147">
        <v>46.339109669294743</v>
      </c>
      <c r="G24" s="147">
        <v>0.21215791051363475</v>
      </c>
      <c r="H24" s="147">
        <v>8.3131964847558068E-2</v>
      </c>
      <c r="I24" s="147">
        <v>1.6983888626291317</v>
      </c>
    </row>
    <row r="25" spans="2:16" x14ac:dyDescent="0.25">
      <c r="B25" s="20"/>
      <c r="C25" s="21"/>
      <c r="D25" s="19">
        <v>2018</v>
      </c>
      <c r="E25" s="147">
        <v>0</v>
      </c>
      <c r="F25" s="147">
        <v>67.378216451222258</v>
      </c>
      <c r="G25" s="147">
        <v>0.34746136914322995</v>
      </c>
      <c r="H25" s="147">
        <v>0.1188582007102308</v>
      </c>
      <c r="I25" s="147">
        <v>3.0783541872580482</v>
      </c>
    </row>
    <row r="26" spans="2:16" x14ac:dyDescent="0.25">
      <c r="B26" s="20"/>
      <c r="C26" s="21"/>
      <c r="D26" s="19">
        <v>2019</v>
      </c>
      <c r="E26" s="147">
        <v>0</v>
      </c>
      <c r="F26" s="147">
        <v>74.073559917910529</v>
      </c>
      <c r="G26" s="147">
        <v>0.32281655210767402</v>
      </c>
      <c r="H26" s="147">
        <v>0.12221758322106353</v>
      </c>
      <c r="I26" s="147">
        <v>3.484748467295967</v>
      </c>
    </row>
    <row r="27" spans="2:16" x14ac:dyDescent="0.25">
      <c r="B27" s="20"/>
      <c r="C27" s="21"/>
      <c r="D27" s="19">
        <v>2020</v>
      </c>
      <c r="E27" s="147">
        <v>0.33333333333333331</v>
      </c>
      <c r="F27" s="147">
        <v>49.116697520193405</v>
      </c>
      <c r="G27" s="147">
        <v>0.36881634794828561</v>
      </c>
      <c r="H27" s="147">
        <v>4.1942224952037269E-2</v>
      </c>
      <c r="I27" s="147">
        <v>2.7606446602394632</v>
      </c>
    </row>
    <row r="28" spans="2:16" x14ac:dyDescent="0.25">
      <c r="B28" s="20"/>
      <c r="C28" s="21"/>
      <c r="D28" s="19">
        <v>2021</v>
      </c>
      <c r="E28" s="147">
        <v>0</v>
      </c>
      <c r="F28" s="147">
        <v>37.554262495984183</v>
      </c>
      <c r="G28" s="147">
        <v>0.47925467143347028</v>
      </c>
      <c r="H28" s="147">
        <v>1.2670956384840084E-2</v>
      </c>
      <c r="I28" s="147">
        <v>3.3578150464080423</v>
      </c>
    </row>
    <row r="29" spans="2:16" x14ac:dyDescent="0.25">
      <c r="B29" s="17">
        <v>6</v>
      </c>
      <c r="C29" s="18" t="s">
        <v>15</v>
      </c>
      <c r="D29" s="18">
        <v>2017</v>
      </c>
      <c r="E29" s="147">
        <v>0.33333333333333331</v>
      </c>
      <c r="F29" s="147">
        <v>23.655911719768564</v>
      </c>
      <c r="G29" s="147">
        <v>0.55574683150686888</v>
      </c>
      <c r="H29" s="147">
        <v>0.11205652939510709</v>
      </c>
      <c r="I29" s="147">
        <v>5.1067356808317914</v>
      </c>
    </row>
    <row r="30" spans="2:16" x14ac:dyDescent="0.25">
      <c r="B30" s="20"/>
      <c r="C30" s="21"/>
      <c r="D30" s="19">
        <v>2018</v>
      </c>
      <c r="E30" s="147">
        <v>0.3888888888888889</v>
      </c>
      <c r="F30" s="147">
        <v>22.284684376062234</v>
      </c>
      <c r="G30" s="147">
        <v>0.51349478027845852</v>
      </c>
      <c r="H30" s="147">
        <v>0.13555911948830909</v>
      </c>
      <c r="I30" s="147">
        <v>5.3668971491358448</v>
      </c>
    </row>
    <row r="31" spans="2:16" x14ac:dyDescent="0.25">
      <c r="B31" s="20"/>
      <c r="C31" s="21"/>
      <c r="D31" s="19">
        <v>2019</v>
      </c>
      <c r="E31" s="147">
        <v>0.3888888888888889</v>
      </c>
      <c r="F31" s="147">
        <v>23.312955709406239</v>
      </c>
      <c r="G31" s="147">
        <v>0.45135776906722719</v>
      </c>
      <c r="H31" s="147">
        <v>0.13846871582379372</v>
      </c>
      <c r="I31" s="147">
        <v>4.8753240285816446</v>
      </c>
    </row>
    <row r="32" spans="2:16" x14ac:dyDescent="0.25">
      <c r="B32" s="20"/>
      <c r="C32" s="21"/>
      <c r="D32" s="19">
        <v>2020</v>
      </c>
      <c r="E32" s="147">
        <v>0.44444444444444442</v>
      </c>
      <c r="F32" s="147">
        <v>22.906920360692407</v>
      </c>
      <c r="G32" s="147">
        <v>1.0586711691726227</v>
      </c>
      <c r="H32" s="147">
        <v>7.1615927760198844E-2</v>
      </c>
      <c r="I32" s="147">
        <v>2.219139303740548</v>
      </c>
    </row>
    <row r="33" spans="2:9" x14ac:dyDescent="0.25">
      <c r="B33" s="20"/>
      <c r="C33" s="21"/>
      <c r="D33" s="19">
        <v>2021</v>
      </c>
      <c r="E33" s="147">
        <v>0.16666666666666666</v>
      </c>
      <c r="F33" s="147">
        <v>24.226263626094788</v>
      </c>
      <c r="G33" s="147">
        <v>1.1574980552816603</v>
      </c>
      <c r="H33" s="147">
        <v>6.6913759915291221E-2</v>
      </c>
      <c r="I33" s="147">
        <v>1.8540101893026082</v>
      </c>
    </row>
    <row r="34" spans="2:9" x14ac:dyDescent="0.25">
      <c r="B34" s="17">
        <v>7</v>
      </c>
      <c r="C34" s="18" t="s">
        <v>16</v>
      </c>
      <c r="D34" s="18">
        <v>2017</v>
      </c>
      <c r="E34" s="147">
        <v>0.22222222222222221</v>
      </c>
      <c r="F34" s="147">
        <v>17.141500210486537</v>
      </c>
      <c r="G34" s="147">
        <v>0.87676615424240689</v>
      </c>
      <c r="H34" s="147">
        <v>5.7660785424108407E-2</v>
      </c>
      <c r="I34" s="147">
        <v>1.6776899789706619</v>
      </c>
    </row>
    <row r="35" spans="2:9" x14ac:dyDescent="0.25">
      <c r="B35" s="20"/>
      <c r="C35" s="21"/>
      <c r="D35" s="19">
        <v>2018</v>
      </c>
      <c r="E35" s="147">
        <v>0.3888888888888889</v>
      </c>
      <c r="F35" s="147">
        <v>17.095676638954529</v>
      </c>
      <c r="G35" s="147">
        <v>0.933974052823899</v>
      </c>
      <c r="H35" s="147">
        <v>5.1398014100094022E-2</v>
      </c>
      <c r="I35" s="147">
        <v>0.9674567630537213</v>
      </c>
    </row>
    <row r="36" spans="2:9" x14ac:dyDescent="0.25">
      <c r="B36" s="20"/>
      <c r="C36" s="21"/>
      <c r="D36" s="19">
        <v>2019</v>
      </c>
      <c r="E36" s="147">
        <v>0.44444444444444442</v>
      </c>
      <c r="F36" s="147">
        <v>16.398730353981296</v>
      </c>
      <c r="G36" s="147">
        <v>0.77479969185178366</v>
      </c>
      <c r="H36" s="147">
        <v>6.1359848435983327E-2</v>
      </c>
      <c r="I36" s="147">
        <v>1.2837949433704963</v>
      </c>
    </row>
    <row r="37" spans="2:9" x14ac:dyDescent="0.25">
      <c r="B37" s="20"/>
      <c r="C37" s="21"/>
      <c r="D37" s="19">
        <v>2020</v>
      </c>
      <c r="E37" s="147">
        <v>0.44444444444444442</v>
      </c>
      <c r="F37" s="147">
        <v>16.967376604412138</v>
      </c>
      <c r="G37" s="147">
        <v>1.0614107547834231</v>
      </c>
      <c r="H37" s="147">
        <v>5.3648724482996804E-2</v>
      </c>
      <c r="I37" s="147">
        <v>0.76000820542300795</v>
      </c>
    </row>
    <row r="38" spans="2:9" x14ac:dyDescent="0.25">
      <c r="B38" s="20"/>
      <c r="C38" s="21"/>
      <c r="D38" s="19">
        <v>2021</v>
      </c>
      <c r="E38" s="147">
        <v>0.22222222222222221</v>
      </c>
      <c r="F38" s="147">
        <v>18.588919466928552</v>
      </c>
      <c r="G38" s="147">
        <v>1.0703200110176236</v>
      </c>
      <c r="H38" s="147">
        <v>6.2465559803669558E-2</v>
      </c>
      <c r="I38" s="147">
        <v>0.64105788224992</v>
      </c>
    </row>
    <row r="39" spans="2:9" x14ac:dyDescent="0.25">
      <c r="B39" s="17">
        <v>8</v>
      </c>
      <c r="C39" s="18" t="s">
        <v>17</v>
      </c>
      <c r="D39" s="18">
        <v>2017</v>
      </c>
      <c r="E39" s="147">
        <v>0.22222222222222221</v>
      </c>
      <c r="F39" s="147">
        <v>20.662679671663565</v>
      </c>
      <c r="G39" s="147">
        <v>1.3570910081180951</v>
      </c>
      <c r="H39" s="147">
        <v>0.52670355263860325</v>
      </c>
      <c r="I39" s="147">
        <v>27.765416633408613</v>
      </c>
    </row>
    <row r="40" spans="2:9" x14ac:dyDescent="0.25">
      <c r="B40" s="20"/>
      <c r="C40" s="21"/>
      <c r="D40" s="19">
        <v>2018</v>
      </c>
      <c r="E40" s="147">
        <v>0.1111111111111111</v>
      </c>
      <c r="F40" s="147">
        <v>19.603095603429196</v>
      </c>
      <c r="G40" s="147">
        <v>1.4748710104013922</v>
      </c>
      <c r="H40" s="147">
        <v>0.4238818398055581</v>
      </c>
      <c r="I40" s="147">
        <v>28.860047142015322</v>
      </c>
    </row>
    <row r="41" spans="2:9" x14ac:dyDescent="0.25">
      <c r="B41" s="20"/>
      <c r="C41" s="21"/>
      <c r="D41" s="19">
        <v>2019</v>
      </c>
      <c r="E41" s="147">
        <v>0.1111111111111111</v>
      </c>
      <c r="F41" s="147">
        <v>20.554618810921056</v>
      </c>
      <c r="G41" s="147">
        <v>1.5278641404459135</v>
      </c>
      <c r="H41" s="147">
        <v>0.41632026786793008</v>
      </c>
      <c r="I41" s="147">
        <v>29.661451457102793</v>
      </c>
    </row>
    <row r="42" spans="2:9" x14ac:dyDescent="0.25">
      <c r="B42" s="20"/>
      <c r="C42" s="21"/>
      <c r="D42" s="19">
        <v>2020</v>
      </c>
      <c r="E42" s="147">
        <v>0.16666666666666666</v>
      </c>
      <c r="F42" s="147">
        <v>12.076550451281125</v>
      </c>
      <c r="G42" s="147">
        <v>1.0283332147346949</v>
      </c>
      <c r="H42" s="147">
        <v>9.8237099839204797E-2</v>
      </c>
      <c r="I42" s="147">
        <v>14.258277138507861</v>
      </c>
    </row>
    <row r="43" spans="2:9" x14ac:dyDescent="0.25">
      <c r="B43" s="20"/>
      <c r="C43" s="21"/>
      <c r="D43" s="19">
        <v>2021</v>
      </c>
      <c r="E43" s="147">
        <v>5.5555555555555552E-2</v>
      </c>
      <c r="F43" s="147">
        <v>14.320897374996242</v>
      </c>
      <c r="G43" s="147">
        <v>1.6584164045718675</v>
      </c>
      <c r="H43" s="147">
        <v>0.22787341757423041</v>
      </c>
      <c r="I43" s="147">
        <v>14.952004126798993</v>
      </c>
    </row>
    <row r="44" spans="2:9" x14ac:dyDescent="0.25">
      <c r="B44" s="17">
        <v>9</v>
      </c>
      <c r="C44" s="18" t="s">
        <v>18</v>
      </c>
      <c r="D44" s="18">
        <v>2017</v>
      </c>
      <c r="E44" s="147">
        <v>0</v>
      </c>
      <c r="F44" s="147">
        <v>59.226051215013804</v>
      </c>
      <c r="G44" s="147">
        <v>1.0281679781989441</v>
      </c>
      <c r="H44" s="147">
        <v>0.10934367486494499</v>
      </c>
      <c r="I44" s="147">
        <v>6.1412083680011209</v>
      </c>
    </row>
    <row r="45" spans="2:9" x14ac:dyDescent="0.25">
      <c r="B45" s="20"/>
      <c r="C45" s="21"/>
      <c r="D45" s="19">
        <v>2018</v>
      </c>
      <c r="E45" s="147">
        <v>0</v>
      </c>
      <c r="F45" s="147">
        <v>55.479334020984972</v>
      </c>
      <c r="G45" s="147">
        <v>1.0593052180567091</v>
      </c>
      <c r="H45" s="147">
        <v>0.10007183144204174</v>
      </c>
      <c r="I45" s="147">
        <v>6.8574174129302907</v>
      </c>
    </row>
    <row r="46" spans="2:9" x14ac:dyDescent="0.25">
      <c r="B46" s="20"/>
      <c r="C46" s="21"/>
      <c r="D46" s="19">
        <v>2019</v>
      </c>
      <c r="E46" s="147">
        <v>0</v>
      </c>
      <c r="F46" s="147">
        <v>48.620755788327401</v>
      </c>
      <c r="G46" s="147">
        <v>0.92070557643858097</v>
      </c>
      <c r="H46" s="147">
        <v>0.10775359573791811</v>
      </c>
      <c r="I46" s="147">
        <v>4.6242545387734237</v>
      </c>
    </row>
    <row r="47" spans="2:9" x14ac:dyDescent="0.25">
      <c r="B47" s="20"/>
      <c r="C47" s="21"/>
      <c r="D47" s="19">
        <v>2020</v>
      </c>
      <c r="E47" s="147">
        <v>5.5555555555555552E-2</v>
      </c>
      <c r="F47" s="147">
        <v>47.466706593021293</v>
      </c>
      <c r="G47" s="147">
        <v>0.75465169460545078</v>
      </c>
      <c r="H47" s="147">
        <v>0.10608865933798915</v>
      </c>
      <c r="I47" s="147">
        <v>5.3757040330674384</v>
      </c>
    </row>
    <row r="48" spans="2:9" x14ac:dyDescent="0.25">
      <c r="B48" s="20"/>
      <c r="C48" s="21"/>
      <c r="D48" s="19">
        <v>2021</v>
      </c>
      <c r="E48" s="147">
        <v>5.5555555555555552E-2</v>
      </c>
      <c r="F48" s="147">
        <v>51.874672512139249</v>
      </c>
      <c r="G48" s="147">
        <v>0.75330970232217331</v>
      </c>
      <c r="H48" s="147">
        <v>6.0802978734899468E-2</v>
      </c>
      <c r="I48" s="147">
        <v>4.0151075158576051</v>
      </c>
    </row>
    <row r="49" spans="2:9" x14ac:dyDescent="0.25">
      <c r="B49" s="17">
        <v>10</v>
      </c>
      <c r="C49" s="18" t="s">
        <v>19</v>
      </c>
      <c r="D49" s="18">
        <v>2017</v>
      </c>
      <c r="E49" s="147">
        <v>0</v>
      </c>
      <c r="F49" s="147">
        <v>6.2791276490514569</v>
      </c>
      <c r="G49" s="147">
        <v>0.61680949918481642</v>
      </c>
      <c r="H49" s="147">
        <v>2.9687867718775438E-2</v>
      </c>
      <c r="I49" s="147">
        <v>2.796977889532803</v>
      </c>
    </row>
    <row r="50" spans="2:9" x14ac:dyDescent="0.25">
      <c r="B50" s="20"/>
      <c r="C50" s="21"/>
      <c r="D50" s="19">
        <v>2018</v>
      </c>
      <c r="E50" s="147">
        <v>0</v>
      </c>
      <c r="F50" s="147">
        <v>5.7530467914532739</v>
      </c>
      <c r="G50" s="147">
        <v>0.50632818870315277</v>
      </c>
      <c r="H50" s="147">
        <v>2.8943314649241429E-2</v>
      </c>
      <c r="I50" s="147">
        <v>2.5450937004396965</v>
      </c>
    </row>
    <row r="51" spans="2:9" x14ac:dyDescent="0.25">
      <c r="B51" s="20"/>
      <c r="C51" s="21"/>
      <c r="D51" s="19">
        <v>2019</v>
      </c>
      <c r="E51" s="147">
        <v>0</v>
      </c>
      <c r="F51" s="147">
        <v>6.1004670664608858</v>
      </c>
      <c r="G51" s="147">
        <v>0.51396488808967122</v>
      </c>
      <c r="H51" s="147">
        <v>5.0515660388067068E-2</v>
      </c>
      <c r="I51" s="147">
        <v>2.6005439986333725</v>
      </c>
    </row>
    <row r="52" spans="2:9" x14ac:dyDescent="0.25">
      <c r="B52" s="20"/>
      <c r="C52" s="21"/>
      <c r="D52" s="19">
        <v>2020</v>
      </c>
      <c r="E52" s="147">
        <v>0</v>
      </c>
      <c r="F52" s="147">
        <v>5.2362793654143562</v>
      </c>
      <c r="G52" s="147">
        <v>0.37937435573392786</v>
      </c>
      <c r="H52" s="147">
        <v>3.7871511760548052E-2</v>
      </c>
      <c r="I52" s="147">
        <v>2.6067169681354736</v>
      </c>
    </row>
    <row r="53" spans="2:9" x14ac:dyDescent="0.25">
      <c r="B53" s="20"/>
      <c r="C53" s="21"/>
      <c r="D53" s="19">
        <v>2021</v>
      </c>
      <c r="E53" s="147">
        <v>0</v>
      </c>
      <c r="F53" s="147">
        <v>6.0913464742761469</v>
      </c>
      <c r="G53" s="147">
        <v>0.47092570170216669</v>
      </c>
      <c r="H53" s="147">
        <v>6.7125170731387851E-2</v>
      </c>
      <c r="I53" s="147">
        <v>2.9527504802131763</v>
      </c>
    </row>
    <row r="54" spans="2:9" x14ac:dyDescent="0.25">
      <c r="B54" s="17">
        <v>11</v>
      </c>
      <c r="C54" s="18" t="s">
        <v>20</v>
      </c>
      <c r="D54" s="18">
        <v>2017</v>
      </c>
      <c r="E54" s="147">
        <v>0</v>
      </c>
      <c r="F54" s="147">
        <v>35.996296905530244</v>
      </c>
      <c r="G54" s="147">
        <v>0.58616893718112961</v>
      </c>
      <c r="H54" s="147">
        <v>1.5945795859236726E-2</v>
      </c>
      <c r="I54" s="147">
        <v>1.2060663804018468</v>
      </c>
    </row>
    <row r="55" spans="2:9" x14ac:dyDescent="0.25">
      <c r="B55" s="20"/>
      <c r="C55" s="21"/>
      <c r="D55" s="19">
        <v>2018</v>
      </c>
      <c r="E55" s="147">
        <v>0</v>
      </c>
      <c r="F55" s="147">
        <v>35.406164694973086</v>
      </c>
      <c r="G55" s="147">
        <v>0.7022927987685339</v>
      </c>
      <c r="H55" s="147">
        <v>9.0069656548189218E-3</v>
      </c>
      <c r="I55" s="147">
        <v>1.1527957581315496</v>
      </c>
    </row>
    <row r="56" spans="2:9" x14ac:dyDescent="0.25">
      <c r="B56" s="20"/>
      <c r="C56" s="21"/>
      <c r="D56" s="19">
        <v>2019</v>
      </c>
      <c r="E56" s="147">
        <v>0</v>
      </c>
      <c r="F56" s="147">
        <v>34.08102734769426</v>
      </c>
      <c r="G56" s="147">
        <v>0.75743148735263199</v>
      </c>
      <c r="H56" s="147">
        <v>5.2580631245718575E-4</v>
      </c>
      <c r="I56" s="147">
        <v>0.68318922078634015</v>
      </c>
    </row>
    <row r="57" spans="2:9" x14ac:dyDescent="0.25">
      <c r="B57" s="20"/>
      <c r="C57" s="21"/>
      <c r="D57" s="19">
        <v>2020</v>
      </c>
      <c r="E57" s="147">
        <v>0</v>
      </c>
      <c r="F57" s="147">
        <v>47.136090777336314</v>
      </c>
      <c r="G57" s="147">
        <v>0.83855952927069533</v>
      </c>
      <c r="H57" s="147">
        <v>3.0620583570654309E-3</v>
      </c>
      <c r="I57" s="147">
        <v>0.58132609585777539</v>
      </c>
    </row>
    <row r="58" spans="2:9" x14ac:dyDescent="0.25">
      <c r="B58" s="20"/>
      <c r="C58" s="21"/>
      <c r="D58" s="19">
        <v>2021</v>
      </c>
      <c r="E58" s="147">
        <v>0</v>
      </c>
      <c r="F58" s="147">
        <v>50.543974144564288</v>
      </c>
      <c r="G58" s="147">
        <v>0.98534702414652475</v>
      </c>
      <c r="H58" s="147">
        <v>1.5076632992913088E-2</v>
      </c>
      <c r="I58" s="147">
        <v>0.6260657334502111</v>
      </c>
    </row>
    <row r="59" spans="2:9" x14ac:dyDescent="0.25">
      <c r="B59" s="17">
        <v>12</v>
      </c>
      <c r="C59" s="18" t="s">
        <v>21</v>
      </c>
      <c r="D59" s="18">
        <v>2017</v>
      </c>
      <c r="E59" s="147">
        <v>0</v>
      </c>
      <c r="F59" s="147">
        <v>10.788623049159057</v>
      </c>
      <c r="G59" s="147">
        <v>1.0687475282871117</v>
      </c>
      <c r="H59" s="147">
        <v>3.6101344304015841E-2</v>
      </c>
      <c r="I59" s="147">
        <v>2.4703810766423135</v>
      </c>
    </row>
    <row r="60" spans="2:9" x14ac:dyDescent="0.25">
      <c r="B60" s="20"/>
      <c r="C60" s="21"/>
      <c r="D60" s="19">
        <v>2018</v>
      </c>
      <c r="E60" s="147">
        <v>0</v>
      </c>
      <c r="F60" s="147">
        <v>11.493667247990974</v>
      </c>
      <c r="G60" s="147">
        <v>1.2028726609643179</v>
      </c>
      <c r="H60" s="147">
        <v>4.2759801353075041E-2</v>
      </c>
      <c r="I60" s="147">
        <v>3.0542475698931337</v>
      </c>
    </row>
    <row r="61" spans="2:9" x14ac:dyDescent="0.25">
      <c r="B61" s="20"/>
      <c r="C61" s="21"/>
      <c r="D61" s="19">
        <v>2019</v>
      </c>
      <c r="E61" s="147">
        <v>0</v>
      </c>
      <c r="F61" s="147">
        <v>12.51126402520222</v>
      </c>
      <c r="G61" s="147">
        <v>1.0790827431608001</v>
      </c>
      <c r="H61" s="147">
        <v>5.6829842756107626E-2</v>
      </c>
      <c r="I61" s="147">
        <v>2.9236198272463843</v>
      </c>
    </row>
    <row r="62" spans="2:9" x14ac:dyDescent="0.25">
      <c r="B62" s="20"/>
      <c r="C62" s="21"/>
      <c r="D62" s="19">
        <v>2020</v>
      </c>
      <c r="E62" s="147">
        <v>0</v>
      </c>
      <c r="F62" s="147">
        <v>11.548330727900302</v>
      </c>
      <c r="G62" s="147">
        <v>0.90159565245216433</v>
      </c>
      <c r="H62" s="147">
        <v>5.4945441751466928E-2</v>
      </c>
      <c r="I62" s="147">
        <v>2.6563379803520633</v>
      </c>
    </row>
    <row r="63" spans="2:9" x14ac:dyDescent="0.25">
      <c r="B63" s="20"/>
      <c r="C63" s="21"/>
      <c r="D63" s="19">
        <v>2021</v>
      </c>
      <c r="E63" s="147">
        <v>0</v>
      </c>
      <c r="F63" s="147">
        <v>11.513817572215336</v>
      </c>
      <c r="G63" s="147">
        <v>0.64094529284894242</v>
      </c>
      <c r="H63" s="147">
        <v>9.5064401953165761E-2</v>
      </c>
      <c r="I63" s="147">
        <v>3.0850445850346135</v>
      </c>
    </row>
    <row r="64" spans="2:9" x14ac:dyDescent="0.25">
      <c r="B64" s="17">
        <v>13</v>
      </c>
      <c r="C64" s="18" t="s">
        <v>22</v>
      </c>
      <c r="D64" s="18">
        <v>2017</v>
      </c>
      <c r="E64" s="147">
        <v>0</v>
      </c>
      <c r="F64" s="147">
        <v>38.319168158140627</v>
      </c>
      <c r="G64" s="147">
        <v>0.6915653461801603</v>
      </c>
      <c r="H64" s="147">
        <v>9.2222117423910899E-2</v>
      </c>
      <c r="I64" s="147">
        <v>4.1245777052423565</v>
      </c>
    </row>
    <row r="65" spans="2:9" x14ac:dyDescent="0.25">
      <c r="B65" s="20"/>
      <c r="C65" s="21"/>
      <c r="D65" s="19">
        <v>2018</v>
      </c>
      <c r="E65" s="147">
        <v>0</v>
      </c>
      <c r="F65" s="147">
        <v>33.124752712602493</v>
      </c>
      <c r="G65" s="147">
        <v>0.59815905777322342</v>
      </c>
      <c r="H65" s="147">
        <v>9.6948112616813284E-2</v>
      </c>
      <c r="I65" s="147">
        <v>2.9838046428210538</v>
      </c>
    </row>
    <row r="66" spans="2:9" x14ac:dyDescent="0.25">
      <c r="B66" s="20"/>
      <c r="C66" s="21"/>
      <c r="D66" s="19">
        <v>2019</v>
      </c>
      <c r="E66" s="147">
        <v>0</v>
      </c>
      <c r="F66" s="147">
        <v>37.227653105228839</v>
      </c>
      <c r="G66" s="147">
        <v>0.34150543887835866</v>
      </c>
      <c r="H66" s="147">
        <v>0.16747525866336505</v>
      </c>
      <c r="I66" s="147">
        <v>2.7444044540356027</v>
      </c>
    </row>
    <row r="67" spans="2:9" x14ac:dyDescent="0.25">
      <c r="B67" s="20"/>
      <c r="C67" s="21"/>
      <c r="D67" s="19">
        <v>2020</v>
      </c>
      <c r="E67" s="147">
        <v>0</v>
      </c>
      <c r="F67" s="147">
        <v>37.883836450335686</v>
      </c>
      <c r="G67" s="147">
        <v>0.29016473395537429</v>
      </c>
      <c r="H67" s="147">
        <v>0.18226436067162916</v>
      </c>
      <c r="I67" s="147">
        <v>4.6552980898221286</v>
      </c>
    </row>
    <row r="68" spans="2:9" x14ac:dyDescent="0.25">
      <c r="B68" s="20"/>
      <c r="C68" s="21"/>
      <c r="D68" s="19">
        <v>2021</v>
      </c>
      <c r="E68" s="147">
        <v>0</v>
      </c>
      <c r="F68" s="147">
        <v>39.664061809383682</v>
      </c>
      <c r="G68" s="147">
        <v>0.18734426565287515</v>
      </c>
      <c r="H68" s="147">
        <v>0.15757473040625275</v>
      </c>
      <c r="I68" s="147">
        <v>2.9963506755490741</v>
      </c>
    </row>
    <row r="69" spans="2:9" x14ac:dyDescent="0.25">
      <c r="B69" s="17">
        <v>14</v>
      </c>
      <c r="C69" s="18" t="s">
        <v>23</v>
      </c>
      <c r="D69" s="18">
        <v>2017</v>
      </c>
      <c r="E69" s="147">
        <v>0</v>
      </c>
      <c r="F69" s="147">
        <v>23.105328769604117</v>
      </c>
      <c r="G69" s="147">
        <v>0.23302819084019838</v>
      </c>
      <c r="H69" s="147">
        <v>0.13879761108028446</v>
      </c>
      <c r="I69" s="147">
        <v>3.5642803327813657</v>
      </c>
    </row>
    <row r="70" spans="2:9" x14ac:dyDescent="0.25">
      <c r="B70" s="20"/>
      <c r="C70" s="21"/>
      <c r="D70" s="19">
        <v>2018</v>
      </c>
      <c r="E70" s="147">
        <v>0</v>
      </c>
      <c r="F70" s="147">
        <v>21.591804843140029</v>
      </c>
      <c r="G70" s="147">
        <v>0.16354391537848725</v>
      </c>
      <c r="H70" s="147">
        <v>0.12628208970294666</v>
      </c>
      <c r="I70" s="147">
        <v>3.2664725706372999</v>
      </c>
    </row>
    <row r="71" spans="2:9" x14ac:dyDescent="0.25">
      <c r="B71" s="20"/>
      <c r="C71" s="21"/>
      <c r="D71" s="19">
        <v>2019</v>
      </c>
      <c r="E71" s="147">
        <v>0</v>
      </c>
      <c r="F71" s="147">
        <v>24.378980528495138</v>
      </c>
      <c r="G71" s="147">
        <v>0.16856933136391519</v>
      </c>
      <c r="H71" s="147">
        <v>0.15674922091839777</v>
      </c>
      <c r="I71" s="147">
        <v>3.4322634757518782</v>
      </c>
    </row>
    <row r="72" spans="2:9" x14ac:dyDescent="0.25">
      <c r="B72" s="20"/>
      <c r="C72" s="21"/>
      <c r="D72" s="19">
        <v>2020</v>
      </c>
      <c r="E72" s="147">
        <v>0</v>
      </c>
      <c r="F72" s="147">
        <v>21.995799152474085</v>
      </c>
      <c r="G72" s="147">
        <v>0.83073975001134526</v>
      </c>
      <c r="H72" s="147">
        <v>0.12675934383323229</v>
      </c>
      <c r="I72" s="147">
        <v>3.8658848866008313</v>
      </c>
    </row>
    <row r="73" spans="2:9" x14ac:dyDescent="0.25">
      <c r="B73" s="20"/>
      <c r="C73" s="21"/>
      <c r="D73" s="19">
        <v>2021</v>
      </c>
      <c r="E73" s="147">
        <v>0</v>
      </c>
      <c r="F73" s="147">
        <v>26.525781205944586</v>
      </c>
      <c r="G73" s="147">
        <v>0.44154814420666211</v>
      </c>
      <c r="H73" s="147">
        <v>0.1723798869587852</v>
      </c>
      <c r="I73" s="147">
        <v>3.5302830175826752</v>
      </c>
    </row>
    <row r="74" spans="2:9" x14ac:dyDescent="0.25">
      <c r="B74" s="17">
        <v>15</v>
      </c>
      <c r="C74" s="18" t="s">
        <v>24</v>
      </c>
      <c r="D74" s="18">
        <v>2017</v>
      </c>
      <c r="E74" s="147">
        <v>0</v>
      </c>
      <c r="F74" s="147">
        <v>7.3147138673193872</v>
      </c>
      <c r="G74" s="147">
        <v>0.98632186869844996</v>
      </c>
      <c r="H74" s="147">
        <v>4.5513403377146419E-2</v>
      </c>
      <c r="I74" s="147">
        <v>1.2341491545137124</v>
      </c>
    </row>
    <row r="75" spans="2:9" x14ac:dyDescent="0.25">
      <c r="B75" s="20"/>
      <c r="C75" s="21"/>
      <c r="D75" s="19">
        <v>2018</v>
      </c>
      <c r="E75" s="147">
        <v>0</v>
      </c>
      <c r="F75" s="147">
        <v>8.6201234939266147</v>
      </c>
      <c r="G75" s="147">
        <v>0.82869557638914826</v>
      </c>
      <c r="H75" s="147">
        <v>6.0092547834158273E-2</v>
      </c>
      <c r="I75" s="147">
        <v>1.1261450300261042</v>
      </c>
    </row>
    <row r="76" spans="2:9" x14ac:dyDescent="0.25">
      <c r="B76" s="20"/>
      <c r="C76" s="21"/>
      <c r="D76" s="19">
        <v>2019</v>
      </c>
      <c r="E76" s="147">
        <v>0</v>
      </c>
      <c r="F76" s="147">
        <v>10.250972614231742</v>
      </c>
      <c r="G76" s="147">
        <v>0.44800391592729477</v>
      </c>
      <c r="H76" s="147">
        <v>0.10200334397324821</v>
      </c>
      <c r="I76" s="147">
        <v>1.0854058742430939</v>
      </c>
    </row>
    <row r="77" spans="2:9" x14ac:dyDescent="0.25">
      <c r="B77" s="20"/>
      <c r="C77" s="21"/>
      <c r="D77" s="19">
        <v>2020</v>
      </c>
      <c r="E77" s="147">
        <v>0</v>
      </c>
      <c r="F77" s="147">
        <v>10.66820951041154</v>
      </c>
      <c r="G77" s="147">
        <v>0.3687081375230547</v>
      </c>
      <c r="H77" s="147">
        <v>0.14162523427942064</v>
      </c>
      <c r="I77" s="147">
        <v>1.2294639433097125</v>
      </c>
    </row>
    <row r="78" spans="2:9" x14ac:dyDescent="0.25">
      <c r="B78" s="31"/>
      <c r="C78" s="21"/>
      <c r="D78" s="19">
        <v>2021</v>
      </c>
      <c r="E78" s="147">
        <v>0</v>
      </c>
      <c r="F78" s="147">
        <v>14.285996366500918</v>
      </c>
      <c r="G78" s="147">
        <v>0.34469492698106963</v>
      </c>
      <c r="H78" s="147">
        <v>0.2037852693181853</v>
      </c>
      <c r="I78" s="147">
        <v>2.001161530474306</v>
      </c>
    </row>
    <row r="79" spans="2:9" x14ac:dyDescent="0.25">
      <c r="B79" s="29"/>
      <c r="C79" s="27"/>
      <c r="D79" s="27"/>
    </row>
    <row r="80" spans="2:9" x14ac:dyDescent="0.25">
      <c r="B80" s="25"/>
      <c r="C80" s="26"/>
      <c r="D80" s="27"/>
    </row>
    <row r="81" spans="2:4" x14ac:dyDescent="0.25">
      <c r="B81" s="25"/>
      <c r="C81" s="26"/>
      <c r="D81" s="27"/>
    </row>
    <row r="82" spans="2:4" x14ac:dyDescent="0.25">
      <c r="B82" s="25"/>
      <c r="C82" s="26"/>
      <c r="D82" s="27"/>
    </row>
    <row r="83" spans="2:4" x14ac:dyDescent="0.25">
      <c r="B83" s="25"/>
      <c r="C83" s="26"/>
      <c r="D83" s="27"/>
    </row>
    <row r="84" spans="2:4" x14ac:dyDescent="0.25">
      <c r="B84" s="29"/>
      <c r="C84" s="27"/>
      <c r="D84" s="27"/>
    </row>
    <row r="85" spans="2:4" x14ac:dyDescent="0.25">
      <c r="B85" s="25"/>
      <c r="C85" s="26"/>
      <c r="D85" s="27"/>
    </row>
    <row r="86" spans="2:4" x14ac:dyDescent="0.25">
      <c r="B86" s="25"/>
      <c r="C86" s="26"/>
      <c r="D86" s="27"/>
    </row>
    <row r="87" spans="2:4" x14ac:dyDescent="0.25">
      <c r="B87" s="25"/>
      <c r="C87" s="26"/>
      <c r="D87" s="27"/>
    </row>
    <row r="88" spans="2:4" x14ac:dyDescent="0.25">
      <c r="B88" s="25"/>
      <c r="C88" s="26"/>
      <c r="D88" s="27"/>
    </row>
    <row r="89" spans="2:4" x14ac:dyDescent="0.25">
      <c r="B89" s="29"/>
      <c r="C89" s="27"/>
      <c r="D89" s="27"/>
    </row>
    <row r="90" spans="2:4" x14ac:dyDescent="0.25">
      <c r="B90" s="25"/>
      <c r="C90" s="26"/>
      <c r="D90" s="27"/>
    </row>
    <row r="91" spans="2:4" x14ac:dyDescent="0.25">
      <c r="B91" s="25"/>
      <c r="C91" s="26"/>
      <c r="D91" s="27"/>
    </row>
    <row r="92" spans="2:4" x14ac:dyDescent="0.25">
      <c r="B92" s="25"/>
      <c r="C92" s="26"/>
      <c r="D92" s="27"/>
    </row>
    <row r="93" spans="2:4" x14ac:dyDescent="0.25">
      <c r="B93" s="25"/>
      <c r="C93" s="26"/>
      <c r="D93" s="27"/>
    </row>
    <row r="94" spans="2:4" x14ac:dyDescent="0.25">
      <c r="B94" s="29"/>
      <c r="C94" s="27"/>
      <c r="D94" s="27"/>
    </row>
    <row r="95" spans="2:4" x14ac:dyDescent="0.25">
      <c r="B95" s="25"/>
      <c r="C95" s="26"/>
      <c r="D95" s="27"/>
    </row>
    <row r="96" spans="2:4" x14ac:dyDescent="0.25">
      <c r="B96" s="25"/>
      <c r="C96" s="26"/>
      <c r="D96" s="27"/>
    </row>
    <row r="97" spans="2:4" x14ac:dyDescent="0.25">
      <c r="B97" s="25"/>
      <c r="C97" s="26"/>
      <c r="D97" s="27"/>
    </row>
    <row r="98" spans="2:4" x14ac:dyDescent="0.25">
      <c r="B98" s="25"/>
      <c r="C98" s="26"/>
      <c r="D98" s="27"/>
    </row>
    <row r="99" spans="2:4" x14ac:dyDescent="0.25">
      <c r="B99" s="29"/>
      <c r="C99" s="27"/>
      <c r="D99" s="27"/>
    </row>
    <row r="100" spans="2:4" x14ac:dyDescent="0.25">
      <c r="B100" s="25"/>
      <c r="C100" s="26"/>
      <c r="D100" s="27"/>
    </row>
    <row r="101" spans="2:4" x14ac:dyDescent="0.25">
      <c r="B101" s="25"/>
      <c r="C101" s="26"/>
      <c r="D101" s="27"/>
    </row>
    <row r="102" spans="2:4" x14ac:dyDescent="0.25">
      <c r="B102" s="25"/>
      <c r="C102" s="26"/>
      <c r="D102" s="27"/>
    </row>
    <row r="103" spans="2:4" x14ac:dyDescent="0.25">
      <c r="B103" s="25"/>
      <c r="C103" s="26"/>
      <c r="D103" s="27"/>
    </row>
  </sheetData>
  <mergeCells count="2">
    <mergeCell ref="K3:N3"/>
    <mergeCell ref="A1:N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S79"/>
  <sheetViews>
    <sheetView zoomScaleNormal="100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G20" sqref="G20"/>
    </sheetView>
  </sheetViews>
  <sheetFormatPr defaultRowHeight="15" x14ac:dyDescent="0.25"/>
  <cols>
    <col min="1" max="1" width="0" hidden="1" customWidth="1"/>
    <col min="3" max="3" width="5.42578125" customWidth="1"/>
    <col min="4" max="4" width="12" customWidth="1"/>
    <col min="6" max="6" width="18.7109375" style="60" bestFit="1" customWidth="1"/>
    <col min="7" max="7" width="25.28515625" style="60" bestFit="1" customWidth="1"/>
    <col min="8" max="8" width="23.7109375" style="33" customWidth="1"/>
    <col min="9" max="9" width="19.42578125" style="39" customWidth="1"/>
    <col min="10" max="10" width="13.85546875" style="39" customWidth="1"/>
    <col min="12" max="12" width="78.140625" bestFit="1" customWidth="1"/>
  </cols>
  <sheetData>
    <row r="1" spans="3:19" ht="15.75" thickBot="1" x14ac:dyDescent="0.3"/>
    <row r="2" spans="3:19" ht="19.5" thickBot="1" x14ac:dyDescent="0.35">
      <c r="C2" s="143" t="s">
        <v>45</v>
      </c>
      <c r="D2" s="144"/>
      <c r="E2" s="144"/>
      <c r="F2" s="144"/>
      <c r="G2" s="144"/>
      <c r="H2" s="144"/>
      <c r="I2" s="144"/>
      <c r="J2" s="145"/>
    </row>
    <row r="3" spans="3:19" ht="16.5" thickBot="1" x14ac:dyDescent="0.3">
      <c r="L3" s="80" t="s">
        <v>38</v>
      </c>
      <c r="M3" s="4"/>
      <c r="N3" s="4"/>
      <c r="O3" s="4"/>
      <c r="P3" s="4"/>
      <c r="Q3" s="4"/>
      <c r="R3" s="4"/>
      <c r="S3" s="4"/>
    </row>
    <row r="4" spans="3:19" s="1" customFormat="1" ht="16.5" thickBot="1" x14ac:dyDescent="0.3">
      <c r="C4" s="14" t="s">
        <v>9</v>
      </c>
      <c r="D4" s="15" t="s">
        <v>0</v>
      </c>
      <c r="E4" s="24" t="s">
        <v>1</v>
      </c>
      <c r="F4" s="42" t="s">
        <v>36</v>
      </c>
      <c r="G4" s="43" t="s">
        <v>49</v>
      </c>
      <c r="H4" s="38" t="s">
        <v>50</v>
      </c>
      <c r="I4" s="40" t="s">
        <v>52</v>
      </c>
      <c r="J4" s="45" t="s">
        <v>47</v>
      </c>
      <c r="L4" s="81" t="s">
        <v>46</v>
      </c>
      <c r="M4" s="28"/>
      <c r="N4" s="28"/>
      <c r="O4" s="28"/>
      <c r="P4" s="28"/>
      <c r="Q4" s="28"/>
      <c r="R4" s="28"/>
      <c r="S4" s="28"/>
    </row>
    <row r="5" spans="3:19" x14ac:dyDescent="0.25">
      <c r="C5" s="17">
        <v>1</v>
      </c>
      <c r="D5" s="18" t="s">
        <v>10</v>
      </c>
      <c r="E5" s="18">
        <v>2017</v>
      </c>
      <c r="F5" s="52">
        <f>'SM=DER'!F5</f>
        <v>837911581216</v>
      </c>
      <c r="G5" s="52">
        <v>5885000000</v>
      </c>
      <c r="H5" s="36">
        <v>1185</v>
      </c>
      <c r="I5" s="41">
        <f>F5/G5</f>
        <v>142.38089740288871</v>
      </c>
      <c r="J5" s="41">
        <f>H5/I5</f>
        <v>8.3227456886077888</v>
      </c>
    </row>
    <row r="6" spans="3:19" x14ac:dyDescent="0.25">
      <c r="C6" s="20"/>
      <c r="D6" s="21"/>
      <c r="E6" s="19">
        <v>2018</v>
      </c>
      <c r="F6" s="52">
        <f>'SM=DER'!F6</f>
        <v>885422598655</v>
      </c>
      <c r="G6" s="52">
        <v>5885000000</v>
      </c>
      <c r="H6" s="37">
        <v>346</v>
      </c>
      <c r="I6" s="41">
        <f t="shared" ref="I6:I69" si="0">F6/G6</f>
        <v>150.45413740951571</v>
      </c>
      <c r="J6" s="41">
        <f t="shared" ref="J6:J69" si="1">H6/I6</f>
        <v>2.2997041221819976</v>
      </c>
    </row>
    <row r="7" spans="3:19" x14ac:dyDescent="0.25">
      <c r="C7" s="20"/>
      <c r="D7" s="21"/>
      <c r="E7" s="19">
        <v>2019</v>
      </c>
      <c r="F7" s="52">
        <f>'SM=DER'!F7</f>
        <v>935392483850</v>
      </c>
      <c r="G7" s="52">
        <v>5885000000</v>
      </c>
      <c r="H7" s="37">
        <v>374</v>
      </c>
      <c r="I7" s="41">
        <f t="shared" si="0"/>
        <v>158.94519691588786</v>
      </c>
      <c r="J7" s="41">
        <f t="shared" si="1"/>
        <v>2.353012278803976</v>
      </c>
    </row>
    <row r="8" spans="3:19" x14ac:dyDescent="0.25">
      <c r="C8" s="20"/>
      <c r="D8" s="21"/>
      <c r="E8" s="19">
        <v>2020</v>
      </c>
      <c r="F8" s="52">
        <f>'SM=DER'!F8</f>
        <v>961711929701</v>
      </c>
      <c r="G8" s="52">
        <v>5885000000</v>
      </c>
      <c r="H8" s="37">
        <v>302</v>
      </c>
      <c r="I8" s="41">
        <f t="shared" si="0"/>
        <v>163.41749017858965</v>
      </c>
      <c r="J8" s="41">
        <f t="shared" si="1"/>
        <v>1.8480274031253414</v>
      </c>
    </row>
    <row r="9" spans="3:19" x14ac:dyDescent="0.25">
      <c r="C9" s="20"/>
      <c r="D9" s="21"/>
      <c r="E9" s="19">
        <v>2021</v>
      </c>
      <c r="F9" s="52">
        <f>'SM=DER'!F9</f>
        <v>1022814971131</v>
      </c>
      <c r="G9" s="52">
        <v>5885000000</v>
      </c>
      <c r="H9" s="37">
        <v>290</v>
      </c>
      <c r="I9" s="41">
        <f t="shared" si="0"/>
        <v>173.80033494154631</v>
      </c>
      <c r="J9" s="41">
        <f t="shared" si="1"/>
        <v>1.6685813643427945</v>
      </c>
    </row>
    <row r="10" spans="3:19" x14ac:dyDescent="0.25">
      <c r="C10" s="17">
        <v>2</v>
      </c>
      <c r="D10" s="18" t="s">
        <v>11</v>
      </c>
      <c r="E10" s="18">
        <v>2017</v>
      </c>
      <c r="F10" s="52">
        <f>'SM=DER'!F10</f>
        <v>903044187067</v>
      </c>
      <c r="G10" s="61">
        <v>595000000</v>
      </c>
      <c r="H10" s="37">
        <v>1290</v>
      </c>
      <c r="I10" s="41">
        <f t="shared" si="0"/>
        <v>1517.7213228016806</v>
      </c>
      <c r="J10" s="41">
        <f t="shared" si="1"/>
        <v>0.84995840845056325</v>
      </c>
    </row>
    <row r="11" spans="3:19" x14ac:dyDescent="0.25">
      <c r="C11" s="20"/>
      <c r="D11" s="21"/>
      <c r="E11" s="19">
        <v>2018</v>
      </c>
      <c r="F11" s="52">
        <f>'SM=DER'!F11</f>
        <v>976647575842</v>
      </c>
      <c r="G11" s="61">
        <v>595000000</v>
      </c>
      <c r="H11" s="37">
        <v>1375</v>
      </c>
      <c r="I11" s="41">
        <f t="shared" si="0"/>
        <v>1641.4244972134454</v>
      </c>
      <c r="J11" s="41">
        <f t="shared" si="1"/>
        <v>0.83768702266492345</v>
      </c>
    </row>
    <row r="12" spans="3:19" x14ac:dyDescent="0.25">
      <c r="C12" s="20"/>
      <c r="D12" s="21"/>
      <c r="E12" s="19">
        <v>2019</v>
      </c>
      <c r="F12" s="52">
        <f>'SM=DER'!F12</f>
        <v>1131294696834</v>
      </c>
      <c r="G12" s="61">
        <v>595000000</v>
      </c>
      <c r="H12" s="37">
        <v>1670</v>
      </c>
      <c r="I12" s="41">
        <f t="shared" si="0"/>
        <v>1901.3356249310925</v>
      </c>
      <c r="J12" s="41">
        <f t="shared" si="1"/>
        <v>0.87832993717798957</v>
      </c>
    </row>
    <row r="13" spans="3:19" x14ac:dyDescent="0.25">
      <c r="C13" s="20"/>
      <c r="D13" s="21"/>
      <c r="E13" s="19">
        <v>2020</v>
      </c>
      <c r="F13" s="52">
        <f>'SM=DER'!F13</f>
        <v>1260714994864</v>
      </c>
      <c r="G13" s="61">
        <v>595000000</v>
      </c>
      <c r="H13" s="37">
        <v>1785</v>
      </c>
      <c r="I13" s="41">
        <f t="shared" si="0"/>
        <v>2118.8487308638655</v>
      </c>
      <c r="J13" s="41">
        <f t="shared" si="1"/>
        <v>0.84243861961407995</v>
      </c>
    </row>
    <row r="14" spans="3:19" x14ac:dyDescent="0.25">
      <c r="C14" s="20"/>
      <c r="D14" s="21"/>
      <c r="E14" s="19">
        <v>2021</v>
      </c>
      <c r="F14" s="52">
        <f>'SM=DER'!F14</f>
        <v>1387366962835</v>
      </c>
      <c r="G14" s="61">
        <v>595000000</v>
      </c>
      <c r="H14" s="37">
        <v>1880</v>
      </c>
      <c r="I14" s="41">
        <f t="shared" si="0"/>
        <v>2331.7091812352942</v>
      </c>
      <c r="J14" s="41">
        <f t="shared" si="1"/>
        <v>0.80627550602344522</v>
      </c>
    </row>
    <row r="15" spans="3:19" x14ac:dyDescent="0.25">
      <c r="C15" s="17">
        <v>3</v>
      </c>
      <c r="D15" s="18" t="s">
        <v>12</v>
      </c>
      <c r="E15" s="18">
        <v>2017</v>
      </c>
      <c r="F15" s="52">
        <f>'SM=DER'!F15</f>
        <v>297969528163</v>
      </c>
      <c r="G15" s="52">
        <v>2200000000</v>
      </c>
      <c r="H15" s="37">
        <v>755</v>
      </c>
      <c r="I15" s="41">
        <f t="shared" si="0"/>
        <v>135.44069461954547</v>
      </c>
      <c r="J15" s="41">
        <f t="shared" si="1"/>
        <v>5.574395510306589</v>
      </c>
    </row>
    <row r="16" spans="3:19" x14ac:dyDescent="0.25">
      <c r="C16" s="20"/>
      <c r="D16" s="21"/>
      <c r="E16" s="19">
        <v>2018</v>
      </c>
      <c r="F16" s="52">
        <f>'SM=DER'!F16</f>
        <v>635478469892</v>
      </c>
      <c r="G16" s="61">
        <v>12000000000</v>
      </c>
      <c r="H16" s="37">
        <v>284</v>
      </c>
      <c r="I16" s="41">
        <f t="shared" si="0"/>
        <v>52.956539157666668</v>
      </c>
      <c r="J16" s="41">
        <f t="shared" si="1"/>
        <v>5.3628882196106371</v>
      </c>
    </row>
    <row r="17" spans="3:10" x14ac:dyDescent="0.25">
      <c r="C17" s="20"/>
      <c r="D17" s="21"/>
      <c r="E17" s="19">
        <v>2019</v>
      </c>
      <c r="F17" s="52">
        <f>'SM=DER'!F17</f>
        <v>766299436026</v>
      </c>
      <c r="G17" s="61">
        <v>12000000000</v>
      </c>
      <c r="H17" s="37">
        <v>545</v>
      </c>
      <c r="I17" s="41">
        <f>F17/G17</f>
        <v>63.858286335499997</v>
      </c>
      <c r="J17" s="41">
        <f t="shared" si="1"/>
        <v>8.5345227890499231</v>
      </c>
    </row>
    <row r="18" spans="3:10" x14ac:dyDescent="0.25">
      <c r="C18" s="20"/>
      <c r="D18" s="21"/>
      <c r="E18" s="19">
        <v>2020</v>
      </c>
      <c r="F18" s="52">
        <f>'SM=DER'!F18</f>
        <v>894746110680</v>
      </c>
      <c r="G18" s="61">
        <v>12000000000</v>
      </c>
      <c r="H18" s="37">
        <v>500</v>
      </c>
      <c r="I18" s="41">
        <f t="shared" si="0"/>
        <v>74.562175890000006</v>
      </c>
      <c r="J18" s="41">
        <f t="shared" si="1"/>
        <v>6.7058128874570313</v>
      </c>
    </row>
    <row r="19" spans="3:10" x14ac:dyDescent="0.25">
      <c r="C19" s="20"/>
      <c r="D19" s="21"/>
      <c r="E19" s="19">
        <v>2021</v>
      </c>
      <c r="F19" s="52">
        <f>'SM=DER'!F19</f>
        <v>1001579893307</v>
      </c>
      <c r="G19" s="61">
        <v>12000000000</v>
      </c>
      <c r="H19" s="37">
        <v>470</v>
      </c>
      <c r="I19" s="41">
        <f t="shared" si="0"/>
        <v>83.464991108916664</v>
      </c>
      <c r="J19" s="41">
        <f t="shared" si="1"/>
        <v>5.6311034573367298</v>
      </c>
    </row>
    <row r="20" spans="3:10" x14ac:dyDescent="0.25">
      <c r="C20" s="17">
        <v>4</v>
      </c>
      <c r="D20" s="18" t="s">
        <v>13</v>
      </c>
      <c r="E20" s="18">
        <v>2017</v>
      </c>
      <c r="F20" s="52">
        <f>'SM=DER'!F20</f>
        <v>1144645393000</v>
      </c>
      <c r="G20" s="52">
        <v>800659050</v>
      </c>
      <c r="H20" s="37">
        <v>4590</v>
      </c>
      <c r="I20" s="41">
        <f t="shared" si="0"/>
        <v>1429.6289950135454</v>
      </c>
      <c r="J20" s="41">
        <f t="shared" si="1"/>
        <v>3.2106231868615054</v>
      </c>
    </row>
    <row r="21" spans="3:10" x14ac:dyDescent="0.25">
      <c r="C21" s="20"/>
      <c r="D21" s="21"/>
      <c r="E21" s="19">
        <v>2018</v>
      </c>
      <c r="F21" s="52">
        <f>'SM=DER'!F21</f>
        <v>1284163814000</v>
      </c>
      <c r="G21" s="61">
        <v>800659050</v>
      </c>
      <c r="H21" s="37">
        <v>5500</v>
      </c>
      <c r="I21" s="41">
        <f t="shared" si="0"/>
        <v>1603.883468250312</v>
      </c>
      <c r="J21" s="41">
        <f t="shared" si="1"/>
        <v>3.4291768129513733</v>
      </c>
    </row>
    <row r="22" spans="3:10" x14ac:dyDescent="0.25">
      <c r="C22" s="20"/>
      <c r="D22" s="21"/>
      <c r="E22" s="19">
        <v>2019</v>
      </c>
      <c r="F22" s="52">
        <f>'SM=DER'!F22</f>
        <v>1213563332000</v>
      </c>
      <c r="G22" s="61">
        <v>800659050</v>
      </c>
      <c r="H22" s="37">
        <v>6800</v>
      </c>
      <c r="I22" s="41">
        <f t="shared" si="0"/>
        <v>1515.7055078563092</v>
      </c>
      <c r="J22" s="41">
        <f t="shared" si="1"/>
        <v>4.4863596290663139</v>
      </c>
    </row>
    <row r="23" spans="3:10" x14ac:dyDescent="0.25">
      <c r="C23" s="20"/>
      <c r="D23" s="21"/>
      <c r="E23" s="19">
        <v>2020</v>
      </c>
      <c r="F23" s="52">
        <f>'SM=DER'!F23</f>
        <v>1019898963000</v>
      </c>
      <c r="G23" s="61">
        <v>800659050</v>
      </c>
      <c r="H23" s="37">
        <v>4400</v>
      </c>
      <c r="I23" s="41">
        <f t="shared" si="0"/>
        <v>1273.8243113594981</v>
      </c>
      <c r="J23" s="41">
        <f t="shared" si="1"/>
        <v>3.4541655083533995</v>
      </c>
    </row>
    <row r="24" spans="3:10" x14ac:dyDescent="0.25">
      <c r="C24" s="20"/>
      <c r="D24" s="21"/>
      <c r="E24" s="19">
        <v>2021</v>
      </c>
      <c r="F24" s="52">
        <f>'SM=DER'!F24</f>
        <v>1010174017000</v>
      </c>
      <c r="G24" s="61">
        <v>800659050</v>
      </c>
      <c r="H24" s="37">
        <v>3740</v>
      </c>
      <c r="I24" s="41">
        <f t="shared" si="0"/>
        <v>1261.6781350313845</v>
      </c>
      <c r="J24" s="41">
        <f t="shared" si="1"/>
        <v>2.9643059478929361</v>
      </c>
    </row>
    <row r="25" spans="3:10" x14ac:dyDescent="0.25">
      <c r="C25" s="17">
        <v>5</v>
      </c>
      <c r="D25" s="18" t="s">
        <v>14</v>
      </c>
      <c r="E25" s="18">
        <v>2017</v>
      </c>
      <c r="F25" s="52">
        <f>'SM=DER'!F25</f>
        <v>475980511759</v>
      </c>
      <c r="G25" s="52">
        <v>2350000000</v>
      </c>
      <c r="H25" s="37">
        <v>344</v>
      </c>
      <c r="I25" s="41">
        <f t="shared" si="0"/>
        <v>202.54489862085106</v>
      </c>
      <c r="J25" s="41">
        <f t="shared" si="1"/>
        <v>1.6983888626291317</v>
      </c>
    </row>
    <row r="26" spans="3:10" x14ac:dyDescent="0.25">
      <c r="C26" s="20"/>
      <c r="D26" s="21"/>
      <c r="E26" s="19">
        <v>2018</v>
      </c>
      <c r="F26" s="52">
        <f>'SM=DER'!F26</f>
        <v>563167578239</v>
      </c>
      <c r="G26" s="61">
        <v>2374834620</v>
      </c>
      <c r="H26" s="37">
        <v>730</v>
      </c>
      <c r="I26" s="41">
        <f t="shared" si="0"/>
        <v>237.13970374871829</v>
      </c>
      <c r="J26" s="41">
        <f t="shared" si="1"/>
        <v>3.0783541872580482</v>
      </c>
    </row>
    <row r="27" spans="3:10" x14ac:dyDescent="0.25">
      <c r="C27" s="20"/>
      <c r="D27" s="21"/>
      <c r="E27" s="19">
        <v>2019</v>
      </c>
      <c r="F27" s="52">
        <f>'SM=DER'!F27</f>
        <v>641567444819</v>
      </c>
      <c r="G27" s="54">
        <v>2378405500</v>
      </c>
      <c r="H27" s="37">
        <v>940</v>
      </c>
      <c r="I27" s="41">
        <f t="shared" si="0"/>
        <v>269.74687235587032</v>
      </c>
      <c r="J27" s="41">
        <f t="shared" si="1"/>
        <v>3.484748467295967</v>
      </c>
    </row>
    <row r="28" spans="3:10" x14ac:dyDescent="0.25">
      <c r="C28" s="20"/>
      <c r="D28" s="21"/>
      <c r="E28" s="19">
        <v>2020</v>
      </c>
      <c r="F28" s="52">
        <f>'SM=DER'!F28</f>
        <v>662560916609</v>
      </c>
      <c r="G28" s="61">
        <v>2419438170</v>
      </c>
      <c r="H28" s="37">
        <v>756</v>
      </c>
      <c r="I28" s="41">
        <f t="shared" si="0"/>
        <v>273.84907985021994</v>
      </c>
      <c r="J28" s="41">
        <f t="shared" si="1"/>
        <v>2.7606446602394632</v>
      </c>
    </row>
    <row r="29" spans="3:10" x14ac:dyDescent="0.25">
      <c r="C29" s="20"/>
      <c r="D29" s="21"/>
      <c r="E29" s="19">
        <v>2021</v>
      </c>
      <c r="F29" s="52">
        <f>'SM=DER'!F29</f>
        <v>668660599446</v>
      </c>
      <c r="G29" s="61">
        <v>9677752680</v>
      </c>
      <c r="H29" s="37">
        <v>232</v>
      </c>
      <c r="I29" s="41">
        <f t="shared" si="0"/>
        <v>69.092548813305697</v>
      </c>
      <c r="J29" s="41">
        <f t="shared" si="1"/>
        <v>3.3578150464080423</v>
      </c>
    </row>
    <row r="30" spans="3:10" x14ac:dyDescent="0.25">
      <c r="C30" s="17">
        <v>6</v>
      </c>
      <c r="D30" s="18" t="s">
        <v>15</v>
      </c>
      <c r="E30" s="18">
        <v>2017</v>
      </c>
      <c r="F30" s="52">
        <f>'SM=DER'!F30</f>
        <v>20324330000000</v>
      </c>
      <c r="G30" s="52">
        <v>11661908000</v>
      </c>
      <c r="H30" s="37">
        <v>8900</v>
      </c>
      <c r="I30" s="41">
        <f t="shared" si="0"/>
        <v>1742.7962902811444</v>
      </c>
      <c r="J30" s="41">
        <f t="shared" si="1"/>
        <v>5.1067356808317914</v>
      </c>
    </row>
    <row r="31" spans="3:10" x14ac:dyDescent="0.25">
      <c r="C31" s="20"/>
      <c r="D31" s="21"/>
      <c r="E31" s="19">
        <v>2018</v>
      </c>
      <c r="F31" s="52">
        <f>'SM=DER'!F31</f>
        <v>22707150000000</v>
      </c>
      <c r="G31" s="61">
        <v>11661908000</v>
      </c>
      <c r="H31" s="37">
        <v>10450</v>
      </c>
      <c r="I31" s="41">
        <f t="shared" si="0"/>
        <v>1947.121345838091</v>
      </c>
      <c r="J31" s="41">
        <f t="shared" si="1"/>
        <v>5.3668971491358448</v>
      </c>
    </row>
    <row r="32" spans="3:10" x14ac:dyDescent="0.25">
      <c r="C32" s="20"/>
      <c r="D32" s="21"/>
      <c r="E32" s="19">
        <v>2019</v>
      </c>
      <c r="F32" s="52">
        <f>'SM=DER'!F32</f>
        <v>26671104000000</v>
      </c>
      <c r="G32" s="61">
        <v>11661908000</v>
      </c>
      <c r="H32" s="37">
        <v>11150</v>
      </c>
      <c r="I32" s="41">
        <f t="shared" si="0"/>
        <v>2287.0274744064177</v>
      </c>
      <c r="J32" s="41">
        <f t="shared" si="1"/>
        <v>4.8753240285816446</v>
      </c>
    </row>
    <row r="33" spans="3:10" x14ac:dyDescent="0.25">
      <c r="C33" s="20"/>
      <c r="D33" s="21"/>
      <c r="E33" s="19">
        <v>2020</v>
      </c>
      <c r="F33" s="52">
        <f>'SM=DER'!F33</f>
        <v>50318053000000</v>
      </c>
      <c r="G33" s="61">
        <v>11661908000</v>
      </c>
      <c r="H33" s="37">
        <v>9575</v>
      </c>
      <c r="I33" s="41">
        <f t="shared" si="0"/>
        <v>4314.7358905592464</v>
      </c>
      <c r="J33" s="41">
        <f t="shared" si="1"/>
        <v>2.219139303740548</v>
      </c>
    </row>
    <row r="34" spans="3:10" x14ac:dyDescent="0.25">
      <c r="C34" s="20"/>
      <c r="D34" s="21"/>
      <c r="E34" s="19">
        <v>2021</v>
      </c>
      <c r="F34" s="52">
        <f>'SM=DER'!F34</f>
        <v>54723863000000</v>
      </c>
      <c r="G34" s="61">
        <v>11661908000</v>
      </c>
      <c r="H34" s="37">
        <v>8700</v>
      </c>
      <c r="I34" s="41">
        <f t="shared" si="0"/>
        <v>4692.5308448668948</v>
      </c>
      <c r="J34" s="41">
        <f t="shared" si="1"/>
        <v>1.8540101893026082</v>
      </c>
    </row>
    <row r="35" spans="3:10" x14ac:dyDescent="0.25">
      <c r="C35" s="17">
        <v>7</v>
      </c>
      <c r="D35" s="18" t="s">
        <v>16</v>
      </c>
      <c r="E35" s="18">
        <v>2017</v>
      </c>
      <c r="F35" s="52">
        <f>'SM=DER'!F35</f>
        <v>47102766000000</v>
      </c>
      <c r="G35" s="52">
        <v>8780426500</v>
      </c>
      <c r="H35" s="37">
        <v>9000</v>
      </c>
      <c r="I35" s="41">
        <f t="shared" si="0"/>
        <v>5364.5191381079267</v>
      </c>
      <c r="J35" s="41">
        <f t="shared" si="1"/>
        <v>1.6776899789706619</v>
      </c>
    </row>
    <row r="36" spans="3:10" x14ac:dyDescent="0.25">
      <c r="C36" s="20"/>
      <c r="D36" s="21"/>
      <c r="E36" s="19">
        <v>2018</v>
      </c>
      <c r="F36" s="52">
        <f>'SM=DER'!F36</f>
        <v>49916800000000</v>
      </c>
      <c r="G36" s="52">
        <v>8780426500</v>
      </c>
      <c r="H36" s="37">
        <v>5500</v>
      </c>
      <c r="I36" s="41">
        <f t="shared" si="0"/>
        <v>5685.00858130297</v>
      </c>
      <c r="J36" s="41">
        <f t="shared" si="1"/>
        <v>0.9674567630537213</v>
      </c>
    </row>
    <row r="37" spans="3:10" x14ac:dyDescent="0.25">
      <c r="C37" s="20"/>
      <c r="D37" s="21"/>
      <c r="E37" s="19">
        <v>2019</v>
      </c>
      <c r="F37" s="52">
        <f>'SM=DER'!F37</f>
        <v>54202488000000</v>
      </c>
      <c r="G37" s="52">
        <v>8780426500</v>
      </c>
      <c r="H37" s="37">
        <v>7925</v>
      </c>
      <c r="I37" s="41">
        <f t="shared" si="0"/>
        <v>6173.1042336041419</v>
      </c>
      <c r="J37" s="41">
        <f t="shared" si="1"/>
        <v>1.2837949433704963</v>
      </c>
    </row>
    <row r="38" spans="3:10" x14ac:dyDescent="0.25">
      <c r="C38" s="20"/>
      <c r="D38" s="21"/>
      <c r="E38" s="19">
        <v>2020</v>
      </c>
      <c r="F38" s="52">
        <f>'SM=DER'!F38</f>
        <v>79138516000000</v>
      </c>
      <c r="G38" s="52">
        <v>8780426500</v>
      </c>
      <c r="H38" s="37">
        <v>6850</v>
      </c>
      <c r="I38" s="41">
        <f t="shared" si="0"/>
        <v>9013.060584243829</v>
      </c>
      <c r="J38" s="41">
        <f t="shared" si="1"/>
        <v>0.76000820542300795</v>
      </c>
    </row>
    <row r="39" spans="3:10" x14ac:dyDescent="0.25">
      <c r="C39" s="20"/>
      <c r="D39" s="21"/>
      <c r="E39" s="19">
        <v>2021</v>
      </c>
      <c r="F39" s="52">
        <f>'SM=DER'!F39</f>
        <v>86632111000000</v>
      </c>
      <c r="G39" s="52">
        <v>8780426500</v>
      </c>
      <c r="H39" s="37">
        <v>6325</v>
      </c>
      <c r="I39" s="41">
        <f t="shared" si="0"/>
        <v>9866.5037512699419</v>
      </c>
      <c r="J39" s="41">
        <f t="shared" si="1"/>
        <v>0.64105788224992</v>
      </c>
    </row>
    <row r="40" spans="3:10" x14ac:dyDescent="0.25">
      <c r="C40" s="17">
        <v>8</v>
      </c>
      <c r="D40" s="18" t="s">
        <v>17</v>
      </c>
      <c r="E40" s="18">
        <v>2017</v>
      </c>
      <c r="F40" s="52">
        <f>'SM=DER'!F40</f>
        <v>1064905000000</v>
      </c>
      <c r="G40" s="52">
        <v>2107000000</v>
      </c>
      <c r="H40" s="37">
        <v>14033</v>
      </c>
      <c r="I40" s="41">
        <f t="shared" si="0"/>
        <v>505.41290934978645</v>
      </c>
      <c r="J40" s="41">
        <f t="shared" si="1"/>
        <v>27.765416633408613</v>
      </c>
    </row>
    <row r="41" spans="3:10" x14ac:dyDescent="0.25">
      <c r="C41" s="20"/>
      <c r="D41" s="21"/>
      <c r="E41" s="19">
        <v>2018</v>
      </c>
      <c r="F41" s="52">
        <f>'SM=DER'!F41</f>
        <v>1167536000000</v>
      </c>
      <c r="G41" s="52">
        <v>2107000000</v>
      </c>
      <c r="H41" s="37">
        <v>15992</v>
      </c>
      <c r="I41" s="41">
        <f t="shared" si="0"/>
        <v>554.12244897959181</v>
      </c>
      <c r="J41" s="41">
        <f t="shared" si="1"/>
        <v>28.860047142015322</v>
      </c>
    </row>
    <row r="42" spans="3:10" x14ac:dyDescent="0.25">
      <c r="C42" s="20"/>
      <c r="D42" s="21"/>
      <c r="E42" s="19">
        <v>2019</v>
      </c>
      <c r="F42" s="52">
        <f>'SM=DER'!F42</f>
        <v>1146007000000</v>
      </c>
      <c r="G42" s="61">
        <v>2107000000</v>
      </c>
      <c r="H42" s="37">
        <v>16133</v>
      </c>
      <c r="I42" s="41">
        <f t="shared" si="0"/>
        <v>543.90460370194592</v>
      </c>
      <c r="J42" s="41">
        <f t="shared" si="1"/>
        <v>29.661451457102793</v>
      </c>
    </row>
    <row r="43" spans="3:10" x14ac:dyDescent="0.25">
      <c r="C43" s="20"/>
      <c r="D43" s="21"/>
      <c r="E43" s="19">
        <v>2020</v>
      </c>
      <c r="F43" s="52">
        <f>'SM=DER'!F43</f>
        <v>1433406000000</v>
      </c>
      <c r="G43" s="61">
        <v>2107000000</v>
      </c>
      <c r="H43" s="37">
        <v>9700</v>
      </c>
      <c r="I43" s="41">
        <f t="shared" si="0"/>
        <v>680.30659705742767</v>
      </c>
      <c r="J43" s="41">
        <f t="shared" si="1"/>
        <v>14.258277138507861</v>
      </c>
    </row>
    <row r="44" spans="3:10" x14ac:dyDescent="0.25">
      <c r="C44" s="20"/>
      <c r="D44" s="21"/>
      <c r="E44" s="19">
        <v>2021</v>
      </c>
      <c r="F44" s="52">
        <f>'SM=DER'!F44</f>
        <v>1099157000000</v>
      </c>
      <c r="G44" s="61">
        <v>2107000000</v>
      </c>
      <c r="H44" s="37">
        <v>7800</v>
      </c>
      <c r="I44" s="41">
        <f t="shared" si="0"/>
        <v>521.66919791172279</v>
      </c>
      <c r="J44" s="41">
        <f t="shared" si="1"/>
        <v>14.952004126798993</v>
      </c>
    </row>
    <row r="45" spans="3:10" x14ac:dyDescent="0.25">
      <c r="C45" s="17">
        <v>9</v>
      </c>
      <c r="D45" s="18" t="s">
        <v>18</v>
      </c>
      <c r="E45" s="18">
        <v>2017</v>
      </c>
      <c r="F45" s="52">
        <f>'SM=DER'!F45</f>
        <v>7354346366072</v>
      </c>
      <c r="G45" s="52">
        <v>22358699725</v>
      </c>
      <c r="H45" s="37">
        <v>2020</v>
      </c>
      <c r="I45" s="41">
        <f t="shared" si="0"/>
        <v>328.92549461849353</v>
      </c>
      <c r="J45" s="41">
        <f t="shared" si="1"/>
        <v>6.1412083680011209</v>
      </c>
    </row>
    <row r="46" spans="3:10" x14ac:dyDescent="0.25">
      <c r="C46" s="20"/>
      <c r="D46" s="21"/>
      <c r="E46" s="19">
        <v>2018</v>
      </c>
      <c r="F46" s="52">
        <f>'SM=DER'!F46</f>
        <v>8542544481694</v>
      </c>
      <c r="G46" s="52">
        <v>22358699725</v>
      </c>
      <c r="H46" s="37">
        <v>2620</v>
      </c>
      <c r="I46" s="41">
        <f t="shared" si="0"/>
        <v>382.06803556390622</v>
      </c>
      <c r="J46" s="41">
        <f t="shared" si="1"/>
        <v>6.8574174129302907</v>
      </c>
    </row>
    <row r="47" spans="3:10" x14ac:dyDescent="0.25">
      <c r="C47" s="20"/>
      <c r="D47" s="21"/>
      <c r="E47" s="19">
        <v>2019</v>
      </c>
      <c r="F47" s="52">
        <f>'SM=DER'!F47</f>
        <v>9911940195318</v>
      </c>
      <c r="G47" s="52">
        <v>22358699725</v>
      </c>
      <c r="H47" s="37">
        <v>2050</v>
      </c>
      <c r="I47" s="41">
        <f t="shared" si="0"/>
        <v>443.31469706331501</v>
      </c>
      <c r="J47" s="41">
        <f t="shared" si="1"/>
        <v>4.6242545387734237</v>
      </c>
    </row>
    <row r="48" spans="3:10" x14ac:dyDescent="0.25">
      <c r="C48" s="20"/>
      <c r="D48" s="21"/>
      <c r="E48" s="19">
        <v>2020</v>
      </c>
      <c r="F48" s="52">
        <f>'SM=DER'!F48</f>
        <v>11271468049958</v>
      </c>
      <c r="G48" s="52">
        <v>22358699725</v>
      </c>
      <c r="H48" s="37">
        <v>2710</v>
      </c>
      <c r="I48" s="41">
        <f t="shared" si="0"/>
        <v>504.12001541194275</v>
      </c>
      <c r="J48" s="41">
        <f t="shared" si="1"/>
        <v>5.3757040330674384</v>
      </c>
    </row>
    <row r="49" spans="3:10" x14ac:dyDescent="0.25">
      <c r="C49" s="20"/>
      <c r="D49" s="21"/>
      <c r="E49" s="19">
        <v>2021</v>
      </c>
      <c r="F49" s="52">
        <f>'SM=DER'!F49</f>
        <v>11360031396135</v>
      </c>
      <c r="G49" s="52">
        <v>22358699725</v>
      </c>
      <c r="H49" s="37">
        <v>2040</v>
      </c>
      <c r="I49" s="41">
        <f t="shared" si="0"/>
        <v>508.08103941004111</v>
      </c>
      <c r="J49" s="41">
        <f t="shared" si="1"/>
        <v>4.0151075158576051</v>
      </c>
    </row>
    <row r="50" spans="3:10" s="59" customFormat="1" x14ac:dyDescent="0.25">
      <c r="C50" s="56">
        <v>10</v>
      </c>
      <c r="D50" s="57" t="s">
        <v>19</v>
      </c>
      <c r="E50" s="57">
        <v>2017</v>
      </c>
      <c r="F50" s="62">
        <f>'SM=DER'!F50</f>
        <v>2820105715429</v>
      </c>
      <c r="G50" s="63">
        <v>6186488888</v>
      </c>
      <c r="H50" s="48">
        <v>1275</v>
      </c>
      <c r="I50" s="58">
        <f t="shared" si="0"/>
        <v>455.84915231953136</v>
      </c>
      <c r="J50" s="41">
        <f t="shared" si="1"/>
        <v>2.796977889532803</v>
      </c>
    </row>
    <row r="51" spans="3:10" x14ac:dyDescent="0.25">
      <c r="C51" s="20"/>
      <c r="D51" s="21"/>
      <c r="E51" s="19">
        <v>2018</v>
      </c>
      <c r="F51" s="52">
        <f>'SM=DER'!F51</f>
        <v>2916901120111</v>
      </c>
      <c r="G51" s="61">
        <v>6186488888</v>
      </c>
      <c r="H51" s="37">
        <v>1200</v>
      </c>
      <c r="I51" s="41">
        <f t="shared" si="0"/>
        <v>471.49541087335416</v>
      </c>
      <c r="J51" s="41">
        <f t="shared" si="1"/>
        <v>2.5450937004396965</v>
      </c>
    </row>
    <row r="52" spans="3:10" x14ac:dyDescent="0.25">
      <c r="C52" s="20"/>
      <c r="D52" s="21"/>
      <c r="E52" s="19">
        <v>2019</v>
      </c>
      <c r="F52" s="52">
        <f>'SM=DER'!F52</f>
        <v>3092597379097</v>
      </c>
      <c r="G52" s="61">
        <v>6186488888</v>
      </c>
      <c r="H52" s="37">
        <v>1300</v>
      </c>
      <c r="I52" s="41">
        <f t="shared" si="0"/>
        <v>499.89540676226619</v>
      </c>
      <c r="J52" s="41">
        <f t="shared" si="1"/>
        <v>2.6005439986333725</v>
      </c>
    </row>
    <row r="53" spans="3:10" x14ac:dyDescent="0.25">
      <c r="C53" s="20"/>
      <c r="D53" s="21"/>
      <c r="E53" s="19">
        <v>2020</v>
      </c>
      <c r="F53" s="52">
        <f>'SM=DER'!F53</f>
        <v>3227671047731</v>
      </c>
      <c r="G53" s="61">
        <v>6186488888</v>
      </c>
      <c r="H53" s="37">
        <v>1360</v>
      </c>
      <c r="I53" s="41">
        <f t="shared" si="0"/>
        <v>521.72906250454093</v>
      </c>
      <c r="J53" s="41">
        <f t="shared" si="1"/>
        <v>2.6067169681354736</v>
      </c>
    </row>
    <row r="54" spans="3:10" x14ac:dyDescent="0.25">
      <c r="C54" s="20"/>
      <c r="D54" s="21"/>
      <c r="E54" s="19">
        <v>2021</v>
      </c>
      <c r="F54" s="52">
        <f>'SM=DER'!F54</f>
        <v>2849419530726</v>
      </c>
      <c r="G54" s="61">
        <v>6186488888</v>
      </c>
      <c r="H54" s="37">
        <v>1360</v>
      </c>
      <c r="I54" s="41">
        <f t="shared" si="0"/>
        <v>460.58751293533402</v>
      </c>
      <c r="J54" s="41">
        <f t="shared" si="1"/>
        <v>2.9527504802131763</v>
      </c>
    </row>
    <row r="55" spans="3:10" x14ac:dyDescent="0.25">
      <c r="C55" s="17">
        <v>11</v>
      </c>
      <c r="D55" s="18" t="s">
        <v>20</v>
      </c>
      <c r="E55" s="18">
        <v>2017</v>
      </c>
      <c r="F55" s="52">
        <f>'SM=DER'!F55</f>
        <v>1023237460399</v>
      </c>
      <c r="G55" s="61">
        <v>1726003217</v>
      </c>
      <c r="H55" s="37">
        <v>715</v>
      </c>
      <c r="I55" s="41">
        <f t="shared" si="0"/>
        <v>592.83635761554899</v>
      </c>
      <c r="J55" s="41">
        <f t="shared" si="1"/>
        <v>1.2060663804018468</v>
      </c>
    </row>
    <row r="56" spans="3:10" x14ac:dyDescent="0.25">
      <c r="C56" s="20"/>
      <c r="D56" s="21"/>
      <c r="E56" s="19">
        <v>2018</v>
      </c>
      <c r="F56" s="52">
        <f>'SM=DER'!F56</f>
        <v>1040576552571</v>
      </c>
      <c r="G56" s="61">
        <v>1726003217</v>
      </c>
      <c r="H56" s="37">
        <v>695</v>
      </c>
      <c r="I56" s="41">
        <f t="shared" si="0"/>
        <v>602.88216286157706</v>
      </c>
      <c r="J56" s="41">
        <f t="shared" si="1"/>
        <v>1.1527957581315496</v>
      </c>
    </row>
    <row r="57" spans="3:10" x14ac:dyDescent="0.25">
      <c r="C57" s="20"/>
      <c r="D57" s="21"/>
      <c r="E57" s="19">
        <v>2019</v>
      </c>
      <c r="F57" s="52">
        <f>'SM=DER'!F57</f>
        <v>1035820381000</v>
      </c>
      <c r="G57" s="61">
        <v>1726003217</v>
      </c>
      <c r="H57" s="37">
        <v>410</v>
      </c>
      <c r="I57" s="41">
        <f t="shared" si="0"/>
        <v>600.12656453814714</v>
      </c>
      <c r="J57" s="41">
        <f t="shared" si="1"/>
        <v>0.68318922078634015</v>
      </c>
    </row>
    <row r="58" spans="3:10" x14ac:dyDescent="0.25">
      <c r="C58" s="20"/>
      <c r="D58" s="21"/>
      <c r="E58" s="19">
        <v>2020</v>
      </c>
      <c r="F58" s="52">
        <f>'SM=DER'!F58</f>
        <v>961981659335</v>
      </c>
      <c r="G58" s="61">
        <v>1726003217</v>
      </c>
      <c r="H58" s="37">
        <v>324</v>
      </c>
      <c r="I58" s="41">
        <f t="shared" si="0"/>
        <v>557.34638838451247</v>
      </c>
      <c r="J58" s="41">
        <f t="shared" si="1"/>
        <v>0.58132609585777539</v>
      </c>
    </row>
    <row r="59" spans="3:10" x14ac:dyDescent="0.25">
      <c r="C59" s="20"/>
      <c r="D59" s="21"/>
      <c r="E59" s="19">
        <v>2021</v>
      </c>
      <c r="F59" s="52">
        <f>'SM=DER'!F59</f>
        <v>992485493010</v>
      </c>
      <c r="G59" s="61">
        <v>1726003217</v>
      </c>
      <c r="H59" s="37">
        <v>360</v>
      </c>
      <c r="I59" s="41">
        <f t="shared" si="0"/>
        <v>575.01949198858301</v>
      </c>
      <c r="J59" s="41">
        <f t="shared" si="1"/>
        <v>0.6260657334502111</v>
      </c>
    </row>
    <row r="60" spans="3:10" x14ac:dyDescent="0.25">
      <c r="C60" s="17">
        <v>12</v>
      </c>
      <c r="D60" s="18" t="s">
        <v>21</v>
      </c>
      <c r="E60" s="18">
        <v>2017</v>
      </c>
      <c r="F60" s="52">
        <f>'SM=DER'!F60</f>
        <v>307569774228</v>
      </c>
      <c r="G60" s="61">
        <v>690740500</v>
      </c>
      <c r="H60" s="37">
        <v>1100</v>
      </c>
      <c r="I60" s="41">
        <f t="shared" si="0"/>
        <v>445.2754315520807</v>
      </c>
      <c r="J60" s="41">
        <f t="shared" si="1"/>
        <v>2.4703810766423135</v>
      </c>
    </row>
    <row r="61" spans="3:10" x14ac:dyDescent="0.25">
      <c r="C61" s="20"/>
      <c r="D61" s="21"/>
      <c r="E61" s="19">
        <v>2018</v>
      </c>
      <c r="F61" s="52">
        <f>'SM=DER'!F61</f>
        <v>339236007000</v>
      </c>
      <c r="G61" s="61">
        <v>690740500</v>
      </c>
      <c r="H61" s="37">
        <v>1500</v>
      </c>
      <c r="I61" s="41">
        <f t="shared" si="0"/>
        <v>491.11932339279366</v>
      </c>
      <c r="J61" s="41">
        <f t="shared" si="1"/>
        <v>3.0542475698931337</v>
      </c>
    </row>
    <row r="62" spans="3:10" x14ac:dyDescent="0.25">
      <c r="C62" s="20"/>
      <c r="D62" s="21"/>
      <c r="E62" s="19">
        <v>2019</v>
      </c>
      <c r="F62" s="52">
        <f>'SM=DER'!F62</f>
        <v>380381947966</v>
      </c>
      <c r="G62" s="61">
        <v>690740500</v>
      </c>
      <c r="H62" s="37">
        <v>1610</v>
      </c>
      <c r="I62" s="41">
        <f t="shared" si="0"/>
        <v>550.68719434577815</v>
      </c>
      <c r="J62" s="41">
        <f t="shared" si="1"/>
        <v>2.9236198272463843</v>
      </c>
    </row>
    <row r="63" spans="3:10" x14ac:dyDescent="0.25">
      <c r="C63" s="20"/>
      <c r="D63" s="21"/>
      <c r="E63" s="19">
        <v>2020</v>
      </c>
      <c r="F63" s="52">
        <f>'SM=DER'!F63</f>
        <v>406954570727</v>
      </c>
      <c r="G63" s="61">
        <v>690740500</v>
      </c>
      <c r="H63" s="37">
        <v>1565</v>
      </c>
      <c r="I63" s="41">
        <f t="shared" si="0"/>
        <v>589.15695652274621</v>
      </c>
      <c r="J63" s="41">
        <f t="shared" si="1"/>
        <v>2.6563379803520633</v>
      </c>
    </row>
    <row r="64" spans="3:10" x14ac:dyDescent="0.25">
      <c r="C64" s="20"/>
      <c r="D64" s="21"/>
      <c r="E64" s="19">
        <v>2021</v>
      </c>
      <c r="F64" s="52">
        <f>'SM=DER'!F64</f>
        <v>541837229228</v>
      </c>
      <c r="G64" s="61">
        <v>690740500</v>
      </c>
      <c r="H64" s="37">
        <v>2420</v>
      </c>
      <c r="I64" s="41">
        <f t="shared" si="0"/>
        <v>784.42950605618171</v>
      </c>
      <c r="J64" s="41">
        <f t="shared" si="1"/>
        <v>3.0850445850346135</v>
      </c>
    </row>
    <row r="65" spans="3:10" x14ac:dyDescent="0.25">
      <c r="C65" s="17">
        <v>13</v>
      </c>
      <c r="D65" s="18" t="s">
        <v>22</v>
      </c>
      <c r="E65" s="18">
        <v>2017</v>
      </c>
      <c r="F65" s="52">
        <f>'SM=DER'!F65</f>
        <v>1384772068360</v>
      </c>
      <c r="G65" s="61">
        <v>1310000000</v>
      </c>
      <c r="H65" s="37">
        <v>4360</v>
      </c>
      <c r="I65" s="41">
        <f t="shared" si="0"/>
        <v>1057.0779147786259</v>
      </c>
      <c r="J65" s="41">
        <f t="shared" si="1"/>
        <v>4.1245777052423565</v>
      </c>
    </row>
    <row r="66" spans="3:10" x14ac:dyDescent="0.25">
      <c r="C66" s="20"/>
      <c r="D66" s="21"/>
      <c r="E66" s="19">
        <v>2018</v>
      </c>
      <c r="F66" s="52">
        <f>'SM=DER'!F66</f>
        <v>1646387946952</v>
      </c>
      <c r="G66" s="61">
        <v>1310000000</v>
      </c>
      <c r="H66" s="37">
        <v>3750</v>
      </c>
      <c r="I66" s="41">
        <f t="shared" si="0"/>
        <v>1256.7846923297709</v>
      </c>
      <c r="J66" s="41">
        <f t="shared" si="1"/>
        <v>2.9838046428210538</v>
      </c>
    </row>
    <row r="67" spans="3:10" x14ac:dyDescent="0.25">
      <c r="C67" s="20"/>
      <c r="D67" s="21"/>
      <c r="E67" s="19">
        <v>2019</v>
      </c>
      <c r="F67" s="52">
        <f>'SM=DER'!F67</f>
        <v>2148007007980</v>
      </c>
      <c r="G67" s="61">
        <v>1310000000</v>
      </c>
      <c r="H67" s="37">
        <v>4500</v>
      </c>
      <c r="I67" s="41">
        <f t="shared" si="0"/>
        <v>1639.700006091603</v>
      </c>
      <c r="J67" s="41">
        <f t="shared" si="1"/>
        <v>2.7444044540356027</v>
      </c>
    </row>
    <row r="68" spans="3:10" x14ac:dyDescent="0.25">
      <c r="C68" s="20"/>
      <c r="D68" s="21"/>
      <c r="E68" s="19">
        <v>2020</v>
      </c>
      <c r="F68" s="52">
        <f>'SM=DER'!F68</f>
        <v>2673298199144</v>
      </c>
      <c r="G68" s="61">
        <v>1310000000</v>
      </c>
      <c r="H68" s="37">
        <v>9500</v>
      </c>
      <c r="I68" s="41">
        <f t="shared" si="0"/>
        <v>2040.6856482015266</v>
      </c>
      <c r="J68" s="41">
        <f t="shared" si="1"/>
        <v>4.6552980898221286</v>
      </c>
    </row>
    <row r="69" spans="3:10" x14ac:dyDescent="0.25">
      <c r="C69" s="20"/>
      <c r="D69" s="21"/>
      <c r="E69" s="19">
        <v>2021</v>
      </c>
      <c r="F69" s="52">
        <f>'SM=DER'!F69</f>
        <v>3300848622529</v>
      </c>
      <c r="G69" s="61">
        <v>1310000000</v>
      </c>
      <c r="H69" s="37">
        <v>7550</v>
      </c>
      <c r="I69" s="41">
        <f t="shared" si="0"/>
        <v>2519.7317729229007</v>
      </c>
      <c r="J69" s="41">
        <f t="shared" si="1"/>
        <v>2.9963506755490741</v>
      </c>
    </row>
    <row r="70" spans="3:10" x14ac:dyDescent="0.25">
      <c r="C70" s="17">
        <v>14</v>
      </c>
      <c r="D70" s="18" t="s">
        <v>23</v>
      </c>
      <c r="E70" s="18">
        <v>2017</v>
      </c>
      <c r="F70" s="52">
        <f>'SM=DER'!F70</f>
        <v>4197711000000</v>
      </c>
      <c r="G70" s="61">
        <v>11553528000</v>
      </c>
      <c r="H70" s="37">
        <v>1295</v>
      </c>
      <c r="I70" s="41">
        <f t="shared" ref="I70:I79" si="2">F70/G70</f>
        <v>363.32720187288248</v>
      </c>
      <c r="J70" s="41">
        <f t="shared" ref="J70:J79" si="3">H70/I70</f>
        <v>3.5642803327813657</v>
      </c>
    </row>
    <row r="71" spans="3:10" x14ac:dyDescent="0.25">
      <c r="C71" s="20"/>
      <c r="D71" s="21"/>
      <c r="E71" s="19">
        <v>2018</v>
      </c>
      <c r="F71" s="52">
        <f>'SM=DER'!F71</f>
        <v>4774956000000</v>
      </c>
      <c r="G71" s="61">
        <v>11553528000</v>
      </c>
      <c r="H71" s="37">
        <v>1350</v>
      </c>
      <c r="I71" s="41">
        <f t="shared" si="2"/>
        <v>413.28986262897359</v>
      </c>
      <c r="J71" s="41">
        <f t="shared" si="3"/>
        <v>3.2664725706372999</v>
      </c>
    </row>
    <row r="72" spans="3:10" x14ac:dyDescent="0.25">
      <c r="C72" s="20"/>
      <c r="D72" s="21"/>
      <c r="E72" s="19">
        <v>2019</v>
      </c>
      <c r="F72" s="52">
        <f>'SM=DER'!F72</f>
        <v>5655139000000</v>
      </c>
      <c r="G72" s="61">
        <v>11553528000</v>
      </c>
      <c r="H72" s="37">
        <v>1680</v>
      </c>
      <c r="I72" s="41">
        <f t="shared" si="2"/>
        <v>489.47291251641923</v>
      </c>
      <c r="J72" s="41">
        <f t="shared" si="3"/>
        <v>3.4322634757518782</v>
      </c>
    </row>
    <row r="73" spans="3:10" x14ac:dyDescent="0.25">
      <c r="C73" s="20"/>
      <c r="D73" s="21"/>
      <c r="E73" s="19">
        <v>2020</v>
      </c>
      <c r="F73" s="52">
        <f>'SM=DER'!F73</f>
        <v>4781737000000</v>
      </c>
      <c r="G73" s="61">
        <v>11553528000</v>
      </c>
      <c r="H73" s="37">
        <v>1600</v>
      </c>
      <c r="I73" s="41">
        <f t="shared" si="2"/>
        <v>413.87678291860288</v>
      </c>
      <c r="J73" s="41">
        <f t="shared" si="3"/>
        <v>3.8658848866008313</v>
      </c>
    </row>
    <row r="74" spans="3:10" x14ac:dyDescent="0.25">
      <c r="C74" s="20"/>
      <c r="D74" s="21"/>
      <c r="E74" s="19">
        <v>2021</v>
      </c>
      <c r="F74" s="52">
        <f>'SM=DER'!F74</f>
        <v>5138126000000</v>
      </c>
      <c r="G74" s="61">
        <v>11553528000</v>
      </c>
      <c r="H74" s="37">
        <v>1570</v>
      </c>
      <c r="I74" s="41">
        <f t="shared" si="2"/>
        <v>444.72355110923695</v>
      </c>
      <c r="J74" s="41">
        <f t="shared" si="3"/>
        <v>3.5302830175826752</v>
      </c>
    </row>
    <row r="75" spans="3:10" x14ac:dyDescent="0.25">
      <c r="C75" s="17">
        <v>15</v>
      </c>
      <c r="D75" s="18" t="s">
        <v>24</v>
      </c>
      <c r="E75" s="18">
        <v>2017</v>
      </c>
      <c r="F75" s="52">
        <f>'SM=DER'!F75</f>
        <v>423011000000</v>
      </c>
      <c r="G75" s="52">
        <v>589896800</v>
      </c>
      <c r="H75" s="37">
        <v>885</v>
      </c>
      <c r="I75" s="41">
        <f t="shared" si="2"/>
        <v>717.09322715430903</v>
      </c>
      <c r="J75" s="41">
        <f t="shared" si="3"/>
        <v>1.2341491545137124</v>
      </c>
    </row>
    <row r="76" spans="3:10" x14ac:dyDescent="0.25">
      <c r="C76" s="20"/>
      <c r="D76" s="21"/>
      <c r="E76" s="19">
        <v>2018</v>
      </c>
      <c r="F76" s="52">
        <f>'SM=DER'!F76</f>
        <v>481914000000</v>
      </c>
      <c r="G76" s="52">
        <v>589896800</v>
      </c>
      <c r="H76" s="37">
        <v>920</v>
      </c>
      <c r="I76" s="41">
        <f t="shared" si="2"/>
        <v>816.94628619785703</v>
      </c>
      <c r="J76" s="41">
        <f t="shared" si="3"/>
        <v>1.1261450300261042</v>
      </c>
    </row>
    <row r="77" spans="3:10" x14ac:dyDescent="0.25">
      <c r="C77" s="20"/>
      <c r="D77" s="21"/>
      <c r="E77" s="19">
        <v>2019</v>
      </c>
      <c r="F77" s="52">
        <f>'SM=DER'!F77</f>
        <v>567937000000</v>
      </c>
      <c r="G77" s="52">
        <v>589896800</v>
      </c>
      <c r="H77" s="37">
        <v>1045</v>
      </c>
      <c r="I77" s="41">
        <f t="shared" si="2"/>
        <v>962.77348851527927</v>
      </c>
      <c r="J77" s="41">
        <f t="shared" si="3"/>
        <v>1.0854058742430939</v>
      </c>
    </row>
    <row r="78" spans="3:10" x14ac:dyDescent="0.25">
      <c r="C78" s="20"/>
      <c r="D78" s="21"/>
      <c r="E78" s="19">
        <v>2020</v>
      </c>
      <c r="F78" s="52">
        <f>'SM=DER'!F78</f>
        <v>700508000000</v>
      </c>
      <c r="G78" s="52">
        <v>589896800</v>
      </c>
      <c r="H78" s="37">
        <v>1460</v>
      </c>
      <c r="I78" s="41">
        <f t="shared" si="2"/>
        <v>1187.5094084253381</v>
      </c>
      <c r="J78" s="41">
        <f t="shared" si="3"/>
        <v>1.2294639433097125</v>
      </c>
    </row>
    <row r="79" spans="3:10" x14ac:dyDescent="0.25">
      <c r="C79" s="20"/>
      <c r="D79" s="21"/>
      <c r="E79" s="19">
        <v>2021</v>
      </c>
      <c r="F79" s="52">
        <f>'SM=DER'!F79</f>
        <v>969817000000</v>
      </c>
      <c r="G79" s="52">
        <v>589896800</v>
      </c>
      <c r="H79" s="37">
        <v>3290</v>
      </c>
      <c r="I79" s="41">
        <f t="shared" si="2"/>
        <v>1644.045195702028</v>
      </c>
      <c r="J79" s="41">
        <f t="shared" si="3"/>
        <v>2.001161530474306</v>
      </c>
    </row>
  </sheetData>
  <mergeCells count="1">
    <mergeCell ref="C2:J2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opLeftCell="A60" workbookViewId="0">
      <selection activeCell="A2" sqref="A2:E76"/>
    </sheetView>
  </sheetViews>
  <sheetFormatPr defaultRowHeight="15" x14ac:dyDescent="0.25"/>
  <cols>
    <col min="1" max="1" width="14.5703125" style="1" customWidth="1"/>
    <col min="2" max="2" width="22.85546875" style="1" customWidth="1"/>
    <col min="3" max="3" width="21.140625" style="1" customWidth="1"/>
    <col min="4" max="4" width="22.7109375" style="1" customWidth="1"/>
    <col min="5" max="5" width="22.140625" style="1" customWidth="1"/>
  </cols>
  <sheetData>
    <row r="1" spans="1:5" x14ac:dyDescent="0.25">
      <c r="A1" s="108" t="s">
        <v>95</v>
      </c>
      <c r="B1" s="108" t="s">
        <v>96</v>
      </c>
      <c r="C1" s="108" t="s">
        <v>97</v>
      </c>
      <c r="D1" s="108" t="s">
        <v>98</v>
      </c>
      <c r="E1" s="108" t="s">
        <v>99</v>
      </c>
    </row>
    <row r="2" spans="1:5" x14ac:dyDescent="0.25">
      <c r="A2" s="112">
        <v>0.16666666666666666</v>
      </c>
      <c r="B2" s="112">
        <v>8.6382143005800707</v>
      </c>
      <c r="C2" s="112">
        <v>0.44548010769978402</v>
      </c>
      <c r="D2" s="112">
        <v>3.5850635309203883E-2</v>
      </c>
      <c r="E2" s="112">
        <v>8.3227456886077888</v>
      </c>
    </row>
    <row r="3" spans="1:5" x14ac:dyDescent="0.25">
      <c r="A3" s="112">
        <v>0.16666666666666666</v>
      </c>
      <c r="B3" s="112">
        <v>8.3781788946142228</v>
      </c>
      <c r="C3" s="112">
        <v>0.1342333201214243</v>
      </c>
      <c r="D3" s="112">
        <v>6.168354832289661E-2</v>
      </c>
      <c r="E3" s="112">
        <v>2.2997041221819976</v>
      </c>
    </row>
    <row r="4" spans="1:5" x14ac:dyDescent="0.25">
      <c r="A4" s="112">
        <v>0.22222222222222221</v>
      </c>
      <c r="B4" s="112">
        <v>8.2421993910765465</v>
      </c>
      <c r="C4" s="112">
        <v>0.1305727320282658</v>
      </c>
      <c r="D4" s="112">
        <v>7.2583174861833091E-2</v>
      </c>
      <c r="E4" s="112">
        <v>2.353012278803976</v>
      </c>
    </row>
    <row r="5" spans="1:5" x14ac:dyDescent="0.25">
      <c r="A5" s="112">
        <v>0.22222222222222221</v>
      </c>
      <c r="B5" s="112">
        <v>7.9544194098340286</v>
      </c>
      <c r="C5" s="112">
        <v>0.13014472741220259</v>
      </c>
      <c r="D5" s="112">
        <v>4.0525251152808146E-2</v>
      </c>
      <c r="E5" s="112">
        <v>1.8480274031253414</v>
      </c>
    </row>
    <row r="6" spans="1:5" x14ac:dyDescent="0.25">
      <c r="A6" s="112">
        <v>0.22222222222222221</v>
      </c>
      <c r="B6" s="112">
        <v>9.0066285021903543</v>
      </c>
      <c r="C6" s="112">
        <v>0.12166974876637904</v>
      </c>
      <c r="D6" s="112">
        <v>8.7222217924365561E-2</v>
      </c>
      <c r="E6" s="112">
        <v>1.6685813643427945</v>
      </c>
    </row>
    <row r="7" spans="1:5" x14ac:dyDescent="0.25">
      <c r="A7" s="112">
        <v>0</v>
      </c>
      <c r="B7" s="112">
        <v>111.19015887065508</v>
      </c>
      <c r="C7" s="112">
        <v>0.54215758702145922</v>
      </c>
      <c r="D7" s="112">
        <v>7.7134910021323125E-2</v>
      </c>
      <c r="E7" s="112">
        <v>0.84995840845056325</v>
      </c>
    </row>
    <row r="8" spans="1:5" x14ac:dyDescent="0.25">
      <c r="A8" s="112">
        <v>0</v>
      </c>
      <c r="B8" s="112">
        <v>68.173358344520594</v>
      </c>
      <c r="C8" s="112">
        <v>0.19690671601596363</v>
      </c>
      <c r="D8" s="112">
        <v>7.9258460874650688E-2</v>
      </c>
      <c r="E8" s="112">
        <v>0.83768702266492345</v>
      </c>
    </row>
    <row r="9" spans="1:5" x14ac:dyDescent="0.25">
      <c r="A9" s="112">
        <v>0</v>
      </c>
      <c r="B9" s="112">
        <v>86.771616253514082</v>
      </c>
      <c r="C9" s="112">
        <v>0.2314028749296019</v>
      </c>
      <c r="D9" s="112">
        <v>0.15466396119867423</v>
      </c>
      <c r="E9" s="112">
        <v>0.87832993717798957</v>
      </c>
    </row>
    <row r="10" spans="1:5" x14ac:dyDescent="0.25">
      <c r="A10" s="112">
        <v>0</v>
      </c>
      <c r="B10" s="112">
        <v>78.083961181228617</v>
      </c>
      <c r="C10" s="112">
        <v>0.24268675668207262</v>
      </c>
      <c r="D10" s="112">
        <v>0.11605006143251191</v>
      </c>
      <c r="E10" s="112">
        <v>0.84243861961407995</v>
      </c>
    </row>
    <row r="11" spans="1:5" x14ac:dyDescent="0.25">
      <c r="A11" s="112">
        <v>0</v>
      </c>
      <c r="B11" s="112">
        <v>112.45541597723276</v>
      </c>
      <c r="C11" s="112">
        <v>0.22345943191590242</v>
      </c>
      <c r="D11" s="112">
        <v>0.11020879060641056</v>
      </c>
      <c r="E11" s="112">
        <v>0.80627550602344522</v>
      </c>
    </row>
    <row r="12" spans="1:5" x14ac:dyDescent="0.25">
      <c r="A12" s="112">
        <v>0</v>
      </c>
      <c r="B12" s="112">
        <v>13.976409145369926</v>
      </c>
      <c r="C12" s="112">
        <v>1.2180716914128693</v>
      </c>
      <c r="D12" s="112">
        <v>7.591523893355008E-2</v>
      </c>
      <c r="E12" s="112">
        <v>5.574395510306589</v>
      </c>
    </row>
    <row r="13" spans="1:5" x14ac:dyDescent="0.25">
      <c r="A13" s="112">
        <v>0</v>
      </c>
      <c r="B13" s="112">
        <v>15.455167655431648</v>
      </c>
      <c r="C13" s="112">
        <v>0.31229286451786104</v>
      </c>
      <c r="D13" s="112">
        <v>7.5859436086550144E-2</v>
      </c>
      <c r="E13" s="112">
        <v>5.3628882196106371</v>
      </c>
    </row>
    <row r="14" spans="1:5" x14ac:dyDescent="0.25">
      <c r="A14" s="112">
        <v>0</v>
      </c>
      <c r="B14" s="112">
        <v>19.49392089120818</v>
      </c>
      <c r="C14" s="112">
        <v>0.62487957733111676</v>
      </c>
      <c r="D14" s="112">
        <v>0.10501309873679403</v>
      </c>
      <c r="E14" s="112">
        <v>8.5345227890499231</v>
      </c>
    </row>
    <row r="15" spans="1:5" x14ac:dyDescent="0.25">
      <c r="A15" s="112">
        <v>0</v>
      </c>
      <c r="B15" s="112">
        <v>15.641263908380957</v>
      </c>
      <c r="C15" s="112">
        <v>0.46515319370954944</v>
      </c>
      <c r="D15" s="112">
        <v>0.10128016703823479</v>
      </c>
      <c r="E15" s="112">
        <v>6.7058128874570313</v>
      </c>
    </row>
    <row r="16" spans="1:5" x14ac:dyDescent="0.25">
      <c r="A16" s="112">
        <v>0.1111111111111111</v>
      </c>
      <c r="B16" s="112">
        <v>18.928846666419759</v>
      </c>
      <c r="C16" s="112">
        <v>0.34605495370079392</v>
      </c>
      <c r="D16" s="112">
        <v>0.13404104470392239</v>
      </c>
      <c r="E16" s="112">
        <v>5.6311034573367298</v>
      </c>
    </row>
    <row r="17" spans="1:5" x14ac:dyDescent="0.25">
      <c r="A17" s="112">
        <v>0</v>
      </c>
      <c r="B17" s="112">
        <v>10.165119828541542</v>
      </c>
      <c r="C17" s="112">
        <v>0.17140450064258461</v>
      </c>
      <c r="D17" s="112">
        <v>0.20865431973300763</v>
      </c>
      <c r="E17" s="112">
        <v>3.2106231868615054</v>
      </c>
    </row>
    <row r="18" spans="1:5" x14ac:dyDescent="0.25">
      <c r="A18" s="112">
        <v>0</v>
      </c>
      <c r="B18" s="112">
        <v>10.553182408990997</v>
      </c>
      <c r="C18" s="112">
        <v>0.18638849139849692</v>
      </c>
      <c r="D18" s="112">
        <v>0.22194038351402368</v>
      </c>
      <c r="E18" s="112">
        <v>3.4291768129513733</v>
      </c>
    </row>
    <row r="19" spans="1:5" x14ac:dyDescent="0.25">
      <c r="A19" s="112">
        <v>5.5555555555555552E-2</v>
      </c>
      <c r="B19" s="112">
        <v>11.4640674387982</v>
      </c>
      <c r="C19" s="112">
        <v>0.17503856980411797</v>
      </c>
      <c r="D19" s="112">
        <v>0.2228743372710113</v>
      </c>
      <c r="E19" s="112">
        <v>4.4863596290663139</v>
      </c>
    </row>
    <row r="20" spans="1:5" x14ac:dyDescent="0.25">
      <c r="A20" s="112">
        <v>0.16666666666666666</v>
      </c>
      <c r="B20" s="112">
        <v>6.5669948182717066</v>
      </c>
      <c r="C20" s="112">
        <v>0.20166894708373187</v>
      </c>
      <c r="D20" s="112">
        <v>0.10074060446794833</v>
      </c>
      <c r="E20" s="112">
        <v>3.4541655083533995</v>
      </c>
    </row>
    <row r="21" spans="1:5" x14ac:dyDescent="0.25">
      <c r="A21" s="112">
        <v>0.44444444444444442</v>
      </c>
      <c r="B21" s="112">
        <v>8.1133712512212863</v>
      </c>
      <c r="C21" s="112">
        <v>0.29554120673844259</v>
      </c>
      <c r="D21" s="112">
        <v>0.14364623553588515</v>
      </c>
      <c r="E21" s="112">
        <v>2.9643059478929361</v>
      </c>
    </row>
    <row r="22" spans="1:5" x14ac:dyDescent="0.25">
      <c r="A22" s="112">
        <v>0</v>
      </c>
      <c r="B22" s="112">
        <v>46.339109669294743</v>
      </c>
      <c r="C22" s="112">
        <v>0.21215791051363475</v>
      </c>
      <c r="D22" s="112">
        <v>8.3131964847558068E-2</v>
      </c>
      <c r="E22" s="112">
        <v>1.6983888626291317</v>
      </c>
    </row>
    <row r="23" spans="1:5" x14ac:dyDescent="0.25">
      <c r="A23" s="112">
        <v>0</v>
      </c>
      <c r="B23" s="112">
        <v>67.378216451222258</v>
      </c>
      <c r="C23" s="112">
        <v>0.34746136914322995</v>
      </c>
      <c r="D23" s="112">
        <v>0.1188582007102308</v>
      </c>
      <c r="E23" s="112">
        <v>3.0783541872580482</v>
      </c>
    </row>
    <row r="24" spans="1:5" x14ac:dyDescent="0.25">
      <c r="A24" s="112">
        <v>0</v>
      </c>
      <c r="B24" s="112">
        <v>74.073559917910529</v>
      </c>
      <c r="C24" s="112">
        <v>0.32281655210767402</v>
      </c>
      <c r="D24" s="112">
        <v>0.12221758322106353</v>
      </c>
      <c r="E24" s="112">
        <v>3.484748467295967</v>
      </c>
    </row>
    <row r="25" spans="1:5" x14ac:dyDescent="0.25">
      <c r="A25" s="112">
        <v>0.33333333333333331</v>
      </c>
      <c r="B25" s="112">
        <v>49.116697520193405</v>
      </c>
      <c r="C25" s="112">
        <v>0.36881634794828561</v>
      </c>
      <c r="D25" s="112">
        <v>4.1942224952037269E-2</v>
      </c>
      <c r="E25" s="112">
        <v>2.7606446602394632</v>
      </c>
    </row>
    <row r="26" spans="1:5" x14ac:dyDescent="0.25">
      <c r="A26" s="112">
        <v>0</v>
      </c>
      <c r="B26" s="112">
        <v>37.554262495984183</v>
      </c>
      <c r="C26" s="112">
        <v>0.47925467143347028</v>
      </c>
      <c r="D26" s="112">
        <v>1.2670956384840084E-2</v>
      </c>
      <c r="E26" s="112">
        <v>3.3578150464080423</v>
      </c>
    </row>
    <row r="27" spans="1:5" x14ac:dyDescent="0.25">
      <c r="A27" s="112">
        <v>0.33333333333333331</v>
      </c>
      <c r="B27" s="112">
        <v>23.655911719768564</v>
      </c>
      <c r="C27" s="112">
        <v>0.55574683150686888</v>
      </c>
      <c r="D27" s="112">
        <v>0.11205652939510709</v>
      </c>
      <c r="E27" s="112">
        <v>5.1067356808317914</v>
      </c>
    </row>
    <row r="28" spans="1:5" x14ac:dyDescent="0.25">
      <c r="A28" s="112">
        <v>0.3888888888888889</v>
      </c>
      <c r="B28" s="112">
        <v>22.284684376062234</v>
      </c>
      <c r="C28" s="112">
        <v>0.51349478027845852</v>
      </c>
      <c r="D28" s="112">
        <v>0.13555911948830909</v>
      </c>
      <c r="E28" s="112">
        <v>5.3668971491358448</v>
      </c>
    </row>
    <row r="29" spans="1:5" x14ac:dyDescent="0.25">
      <c r="A29" s="112">
        <v>0.3888888888888889</v>
      </c>
      <c r="B29" s="112">
        <v>23.312955709406239</v>
      </c>
      <c r="C29" s="112">
        <v>0.45135776906722719</v>
      </c>
      <c r="D29" s="112">
        <v>0.13846871582379372</v>
      </c>
      <c r="E29" s="112">
        <v>4.8753240285816446</v>
      </c>
    </row>
    <row r="30" spans="1:5" x14ac:dyDescent="0.25">
      <c r="A30" s="112">
        <v>0.44444444444444442</v>
      </c>
      <c r="B30" s="112">
        <v>22.906920360692407</v>
      </c>
      <c r="C30" s="112">
        <v>1.0586711691726227</v>
      </c>
      <c r="D30" s="112">
        <v>7.1615927760198844E-2</v>
      </c>
      <c r="E30" s="112">
        <v>2.219139303740548</v>
      </c>
    </row>
    <row r="31" spans="1:5" x14ac:dyDescent="0.25">
      <c r="A31" s="112">
        <v>0.16666666666666666</v>
      </c>
      <c r="B31" s="112">
        <v>24.226263626094788</v>
      </c>
      <c r="C31" s="112">
        <v>1.1574980552816603</v>
      </c>
      <c r="D31" s="112">
        <v>6.6913759915291221E-2</v>
      </c>
      <c r="E31" s="112">
        <v>1.8540101893026082</v>
      </c>
    </row>
    <row r="32" spans="1:5" x14ac:dyDescent="0.25">
      <c r="A32" s="112">
        <v>0.22222222222222221</v>
      </c>
      <c r="B32" s="112">
        <v>17.141500210486537</v>
      </c>
      <c r="C32" s="112">
        <v>0.87676615424240689</v>
      </c>
      <c r="D32" s="112">
        <v>5.7660785424108407E-2</v>
      </c>
      <c r="E32" s="112">
        <v>1.6776899789706619</v>
      </c>
    </row>
    <row r="33" spans="1:5" x14ac:dyDescent="0.25">
      <c r="A33" s="112">
        <v>0.3888888888888889</v>
      </c>
      <c r="B33" s="112">
        <v>17.095676638954529</v>
      </c>
      <c r="C33" s="112">
        <v>0.933974052823899</v>
      </c>
      <c r="D33" s="112">
        <v>5.1398014100094022E-2</v>
      </c>
      <c r="E33" s="112">
        <v>0.9674567630537213</v>
      </c>
    </row>
    <row r="34" spans="1:5" x14ac:dyDescent="0.25">
      <c r="A34" s="112">
        <v>0.44444444444444442</v>
      </c>
      <c r="B34" s="112">
        <v>16.398730353981296</v>
      </c>
      <c r="C34" s="112">
        <v>0.77479969185178366</v>
      </c>
      <c r="D34" s="112">
        <v>6.1359848435983327E-2</v>
      </c>
      <c r="E34" s="112">
        <v>1.2837949433704963</v>
      </c>
    </row>
    <row r="35" spans="1:5" x14ac:dyDescent="0.25">
      <c r="A35" s="112">
        <v>0.44444444444444442</v>
      </c>
      <c r="B35" s="112">
        <v>16.967376604412138</v>
      </c>
      <c r="C35" s="112">
        <v>1.0614107547834231</v>
      </c>
      <c r="D35" s="112">
        <v>5.3648724482996804E-2</v>
      </c>
      <c r="E35" s="112">
        <v>0.76000820542300795</v>
      </c>
    </row>
    <row r="36" spans="1:5" x14ac:dyDescent="0.25">
      <c r="A36" s="112">
        <v>0.22222222222222221</v>
      </c>
      <c r="B36" s="112">
        <v>18.588919466928552</v>
      </c>
      <c r="C36" s="112">
        <v>1.0703200110176236</v>
      </c>
      <c r="D36" s="112">
        <v>6.2465559803669558E-2</v>
      </c>
      <c r="E36" s="112">
        <v>0.64105788224992</v>
      </c>
    </row>
    <row r="37" spans="1:5" x14ac:dyDescent="0.25">
      <c r="A37" s="112">
        <v>0.22222222222222221</v>
      </c>
      <c r="B37" s="112">
        <v>20.662679671663565</v>
      </c>
      <c r="C37" s="112">
        <v>1.3570910081180951</v>
      </c>
      <c r="D37" s="112">
        <v>0.52670355263860325</v>
      </c>
      <c r="E37" s="112">
        <v>27.765416633408613</v>
      </c>
    </row>
    <row r="38" spans="1:5" x14ac:dyDescent="0.25">
      <c r="A38" s="112">
        <v>0.1111111111111111</v>
      </c>
      <c r="B38" s="112">
        <v>19.603095603429196</v>
      </c>
      <c r="C38" s="112">
        <v>1.4748710104013922</v>
      </c>
      <c r="D38" s="112">
        <v>0.4238818398055581</v>
      </c>
      <c r="E38" s="112">
        <v>28.860047142015322</v>
      </c>
    </row>
    <row r="39" spans="1:5" x14ac:dyDescent="0.25">
      <c r="A39" s="112">
        <v>0.1111111111111111</v>
      </c>
      <c r="B39" s="112">
        <v>20.554618810921056</v>
      </c>
      <c r="C39" s="112">
        <v>1.5278641404459135</v>
      </c>
      <c r="D39" s="112">
        <v>0.41632026786793008</v>
      </c>
      <c r="E39" s="112">
        <v>29.661451457102793</v>
      </c>
    </row>
    <row r="40" spans="1:5" x14ac:dyDescent="0.25">
      <c r="A40" s="112">
        <v>0.16666666666666666</v>
      </c>
      <c r="B40" s="112">
        <v>12.076550451281125</v>
      </c>
      <c r="C40" s="112">
        <v>1.0283332147346949</v>
      </c>
      <c r="D40" s="112">
        <v>9.8237099839204797E-2</v>
      </c>
      <c r="E40" s="112">
        <v>14.258277138507861</v>
      </c>
    </row>
    <row r="41" spans="1:5" x14ac:dyDescent="0.25">
      <c r="A41" s="112">
        <v>5.5555555555555552E-2</v>
      </c>
      <c r="B41" s="112">
        <v>14.320897374996242</v>
      </c>
      <c r="C41" s="112">
        <v>1.6584164045718675</v>
      </c>
      <c r="D41" s="112">
        <v>0.22787341757423041</v>
      </c>
      <c r="E41" s="112">
        <v>14.952004126798993</v>
      </c>
    </row>
    <row r="42" spans="1:5" x14ac:dyDescent="0.25">
      <c r="A42" s="112">
        <v>0</v>
      </c>
      <c r="B42" s="112">
        <v>59.226051215013804</v>
      </c>
      <c r="C42" s="112">
        <v>1.0281679781989441</v>
      </c>
      <c r="D42" s="112">
        <v>0.10934367486494499</v>
      </c>
      <c r="E42" s="112">
        <v>6.1412083680011209</v>
      </c>
    </row>
    <row r="43" spans="1:5" x14ac:dyDescent="0.25">
      <c r="A43" s="112">
        <v>0</v>
      </c>
      <c r="B43" s="112">
        <v>55.479334020984972</v>
      </c>
      <c r="C43" s="112">
        <v>1.0593052180567091</v>
      </c>
      <c r="D43" s="112">
        <v>0.10007183144204174</v>
      </c>
      <c r="E43" s="112">
        <v>6.8574174129302907</v>
      </c>
    </row>
    <row r="44" spans="1:5" x14ac:dyDescent="0.25">
      <c r="A44" s="112">
        <v>0</v>
      </c>
      <c r="B44" s="112">
        <v>48.620755788327401</v>
      </c>
      <c r="C44" s="112">
        <v>0.92070557643858097</v>
      </c>
      <c r="D44" s="112">
        <v>0.10775359573791811</v>
      </c>
      <c r="E44" s="112">
        <v>4.6242545387734237</v>
      </c>
    </row>
    <row r="45" spans="1:5" x14ac:dyDescent="0.25">
      <c r="A45" s="112">
        <v>5.5555555555555552E-2</v>
      </c>
      <c r="B45" s="112">
        <v>47.466706593021293</v>
      </c>
      <c r="C45" s="112">
        <v>0.75465169460545078</v>
      </c>
      <c r="D45" s="112">
        <v>0.10608865933798915</v>
      </c>
      <c r="E45" s="112">
        <v>5.3757040330674384</v>
      </c>
    </row>
    <row r="46" spans="1:5" x14ac:dyDescent="0.25">
      <c r="A46" s="112">
        <v>5.5555555555555552E-2</v>
      </c>
      <c r="B46" s="112">
        <v>51.874672512139249</v>
      </c>
      <c r="C46" s="112">
        <v>0.75330970232217331</v>
      </c>
      <c r="D46" s="112">
        <v>6.0802978734899468E-2</v>
      </c>
      <c r="E46" s="112">
        <v>4.0151075158576051</v>
      </c>
    </row>
    <row r="47" spans="1:5" x14ac:dyDescent="0.25">
      <c r="A47" s="112">
        <v>0</v>
      </c>
      <c r="B47" s="112">
        <v>6.2791276490514569</v>
      </c>
      <c r="C47" s="112">
        <v>0.61680949918481642</v>
      </c>
      <c r="D47" s="112">
        <v>2.9687867718775438E-2</v>
      </c>
      <c r="E47" s="112">
        <v>2.796977889532803</v>
      </c>
    </row>
    <row r="48" spans="1:5" x14ac:dyDescent="0.25">
      <c r="A48" s="112">
        <v>0</v>
      </c>
      <c r="B48" s="112">
        <v>5.7530467914532739</v>
      </c>
      <c r="C48" s="112">
        <v>0.50632818870315277</v>
      </c>
      <c r="D48" s="112">
        <v>2.8943314649241429E-2</v>
      </c>
      <c r="E48" s="112">
        <v>2.5450937004396965</v>
      </c>
    </row>
    <row r="49" spans="1:5" x14ac:dyDescent="0.25">
      <c r="A49" s="112">
        <v>0</v>
      </c>
      <c r="B49" s="112">
        <v>6.1004670664608858</v>
      </c>
      <c r="C49" s="112">
        <v>0.51396488808967122</v>
      </c>
      <c r="D49" s="112">
        <v>5.0515660388067068E-2</v>
      </c>
      <c r="E49" s="112">
        <v>2.6005439986333725</v>
      </c>
    </row>
    <row r="50" spans="1:5" x14ac:dyDescent="0.25">
      <c r="A50" s="112">
        <v>0</v>
      </c>
      <c r="B50" s="112">
        <v>5.2362793654143562</v>
      </c>
      <c r="C50" s="112">
        <v>0.37937435573392786</v>
      </c>
      <c r="D50" s="112">
        <v>3.7871511760548052E-2</v>
      </c>
      <c r="E50" s="112">
        <v>2.6067169681354736</v>
      </c>
    </row>
    <row r="51" spans="1:5" x14ac:dyDescent="0.25">
      <c r="A51" s="112">
        <v>0</v>
      </c>
      <c r="B51" s="112">
        <v>6.0913464742761469</v>
      </c>
      <c r="C51" s="112">
        <v>0.47092570170216669</v>
      </c>
      <c r="D51" s="112">
        <v>6.7125170731387851E-2</v>
      </c>
      <c r="E51" s="112">
        <v>2.9527504802131763</v>
      </c>
    </row>
    <row r="52" spans="1:5" x14ac:dyDescent="0.25">
      <c r="A52" s="112">
        <v>0</v>
      </c>
      <c r="B52" s="112">
        <v>35.996296905530244</v>
      </c>
      <c r="C52" s="112">
        <v>0.58616893718112961</v>
      </c>
      <c r="D52" s="112">
        <v>1.5945795859236726E-2</v>
      </c>
      <c r="E52" s="112">
        <v>1.2060663804018468</v>
      </c>
    </row>
    <row r="53" spans="1:5" x14ac:dyDescent="0.25">
      <c r="A53" s="112">
        <v>0</v>
      </c>
      <c r="B53" s="112">
        <v>35.406164694973086</v>
      </c>
      <c r="C53" s="112">
        <v>0.7022927987685339</v>
      </c>
      <c r="D53" s="112">
        <v>9.0069656548189218E-3</v>
      </c>
      <c r="E53" s="112">
        <v>1.1527957581315496</v>
      </c>
    </row>
    <row r="54" spans="1:5" x14ac:dyDescent="0.25">
      <c r="A54" s="112">
        <v>0</v>
      </c>
      <c r="B54" s="112">
        <v>34.08102734769426</v>
      </c>
      <c r="C54" s="112">
        <v>0.75743148735263199</v>
      </c>
      <c r="D54" s="112">
        <v>5.2580631245718575E-4</v>
      </c>
      <c r="E54" s="112">
        <v>0.68318922078634015</v>
      </c>
    </row>
    <row r="55" spans="1:5" x14ac:dyDescent="0.25">
      <c r="A55" s="112">
        <v>0</v>
      </c>
      <c r="B55" s="112">
        <v>47.136090777336314</v>
      </c>
      <c r="C55" s="112">
        <v>0.83855952927069533</v>
      </c>
      <c r="D55" s="112">
        <v>3.0620583570654309E-3</v>
      </c>
      <c r="E55" s="112">
        <v>0.58132609585777539</v>
      </c>
    </row>
    <row r="56" spans="1:5" x14ac:dyDescent="0.25">
      <c r="A56" s="112">
        <v>0</v>
      </c>
      <c r="B56" s="112">
        <v>50.543974144564288</v>
      </c>
      <c r="C56" s="112">
        <v>0.98534702414652475</v>
      </c>
      <c r="D56" s="112">
        <v>1.5076632992913088E-2</v>
      </c>
      <c r="E56" s="112">
        <v>0.6260657334502111</v>
      </c>
    </row>
    <row r="57" spans="1:5" x14ac:dyDescent="0.25">
      <c r="A57" s="112">
        <v>0</v>
      </c>
      <c r="B57" s="112">
        <v>10.788623049159057</v>
      </c>
      <c r="C57" s="112">
        <v>1.0687475282871117</v>
      </c>
      <c r="D57" s="112">
        <v>3.6101344304015841E-2</v>
      </c>
      <c r="E57" s="112">
        <v>2.4703810766423135</v>
      </c>
    </row>
    <row r="58" spans="1:5" x14ac:dyDescent="0.25">
      <c r="A58" s="112">
        <v>0</v>
      </c>
      <c r="B58" s="112">
        <v>11.493667247990974</v>
      </c>
      <c r="C58" s="112">
        <v>1.2028726609643179</v>
      </c>
      <c r="D58" s="112">
        <v>4.2759801353075041E-2</v>
      </c>
      <c r="E58" s="112">
        <v>3.0542475698931337</v>
      </c>
    </row>
    <row r="59" spans="1:5" x14ac:dyDescent="0.25">
      <c r="A59" s="112">
        <v>0</v>
      </c>
      <c r="B59" s="112">
        <v>12.51126402520222</v>
      </c>
      <c r="C59" s="112">
        <v>1.0790827431608001</v>
      </c>
      <c r="D59" s="112">
        <v>5.6829842756107626E-2</v>
      </c>
      <c r="E59" s="112">
        <v>2.9236198272463843</v>
      </c>
    </row>
    <row r="60" spans="1:5" x14ac:dyDescent="0.25">
      <c r="A60" s="112">
        <v>0</v>
      </c>
      <c r="B60" s="112">
        <v>11.548330727900302</v>
      </c>
      <c r="C60" s="112">
        <v>0.90159565245216433</v>
      </c>
      <c r="D60" s="112">
        <v>5.4945441751466928E-2</v>
      </c>
      <c r="E60" s="112">
        <v>2.6563379803520633</v>
      </c>
    </row>
    <row r="61" spans="1:5" x14ac:dyDescent="0.25">
      <c r="A61" s="112">
        <v>0</v>
      </c>
      <c r="B61" s="112">
        <v>11.513817572215336</v>
      </c>
      <c r="C61" s="112">
        <v>0.64094529284894242</v>
      </c>
      <c r="D61" s="112">
        <v>9.5064401953165761E-2</v>
      </c>
      <c r="E61" s="112">
        <v>3.0850445850346135</v>
      </c>
    </row>
    <row r="62" spans="1:5" x14ac:dyDescent="0.25">
      <c r="A62" s="112">
        <v>0</v>
      </c>
      <c r="B62" s="112">
        <v>38.319168158140627</v>
      </c>
      <c r="C62" s="112">
        <v>0.6915653461801603</v>
      </c>
      <c r="D62" s="112">
        <v>9.2222117423910899E-2</v>
      </c>
      <c r="E62" s="112">
        <v>4.1245777052423565</v>
      </c>
    </row>
    <row r="63" spans="1:5" x14ac:dyDescent="0.25">
      <c r="A63" s="112">
        <v>0</v>
      </c>
      <c r="B63" s="112">
        <v>33.124752712602493</v>
      </c>
      <c r="C63" s="112">
        <v>0.59815905777322342</v>
      </c>
      <c r="D63" s="112">
        <v>9.6948112616813284E-2</v>
      </c>
      <c r="E63" s="112">
        <v>2.9838046428210538</v>
      </c>
    </row>
    <row r="64" spans="1:5" x14ac:dyDescent="0.25">
      <c r="A64" s="112">
        <v>0</v>
      </c>
      <c r="B64" s="112">
        <v>37.227653105228839</v>
      </c>
      <c r="C64" s="112">
        <v>0.34150543887835866</v>
      </c>
      <c r="D64" s="112">
        <v>0.16747525866336505</v>
      </c>
      <c r="E64" s="112">
        <v>2.7444044540356027</v>
      </c>
    </row>
    <row r="65" spans="1:5" x14ac:dyDescent="0.25">
      <c r="A65" s="112">
        <v>0</v>
      </c>
      <c r="B65" s="112">
        <v>37.883836450335686</v>
      </c>
      <c r="C65" s="112">
        <v>0.29016473395537429</v>
      </c>
      <c r="D65" s="112">
        <v>0.18226436067162916</v>
      </c>
      <c r="E65" s="112">
        <v>4.6552980898221286</v>
      </c>
    </row>
    <row r="66" spans="1:5" x14ac:dyDescent="0.25">
      <c r="A66" s="112">
        <v>0</v>
      </c>
      <c r="B66" s="112">
        <v>39.664061809383682</v>
      </c>
      <c r="C66" s="112">
        <v>0.18734426565287515</v>
      </c>
      <c r="D66" s="112">
        <v>0.15757473040625275</v>
      </c>
      <c r="E66" s="112">
        <v>2.9963506755490741</v>
      </c>
    </row>
    <row r="67" spans="1:5" x14ac:dyDescent="0.25">
      <c r="A67" s="112">
        <v>0</v>
      </c>
      <c r="B67" s="112">
        <v>23.105328769604117</v>
      </c>
      <c r="C67" s="112">
        <v>0.23302819084019838</v>
      </c>
      <c r="D67" s="112">
        <v>0.13879761108028446</v>
      </c>
      <c r="E67" s="112">
        <v>3.5642803327813657</v>
      </c>
    </row>
    <row r="68" spans="1:5" x14ac:dyDescent="0.25">
      <c r="A68" s="112">
        <v>0</v>
      </c>
      <c r="B68" s="112">
        <v>21.591804843140029</v>
      </c>
      <c r="C68" s="112">
        <v>0.16354391537848725</v>
      </c>
      <c r="D68" s="112">
        <v>0.12628208970294666</v>
      </c>
      <c r="E68" s="112">
        <v>3.2664725706372999</v>
      </c>
    </row>
    <row r="69" spans="1:5" x14ac:dyDescent="0.25">
      <c r="A69" s="112">
        <v>0</v>
      </c>
      <c r="B69" s="112">
        <v>24.378980528495138</v>
      </c>
      <c r="C69" s="112">
        <v>0.16856933136391519</v>
      </c>
      <c r="D69" s="112">
        <v>0.15674922091839777</v>
      </c>
      <c r="E69" s="112">
        <v>3.4322634757518782</v>
      </c>
    </row>
    <row r="70" spans="1:5" x14ac:dyDescent="0.25">
      <c r="A70" s="112">
        <v>0</v>
      </c>
      <c r="B70" s="112">
        <v>21.995799152474085</v>
      </c>
      <c r="C70" s="112">
        <v>0.83073975001134526</v>
      </c>
      <c r="D70" s="112">
        <v>0.12675934383323229</v>
      </c>
      <c r="E70" s="112">
        <v>3.8658848866008313</v>
      </c>
    </row>
    <row r="71" spans="1:5" x14ac:dyDescent="0.25">
      <c r="A71" s="112">
        <v>0</v>
      </c>
      <c r="B71" s="112">
        <v>26.525781205944586</v>
      </c>
      <c r="C71" s="112">
        <v>0.44154814420666211</v>
      </c>
      <c r="D71" s="112">
        <v>0.1723798869587852</v>
      </c>
      <c r="E71" s="112">
        <v>3.5302830175826752</v>
      </c>
    </row>
    <row r="72" spans="1:5" x14ac:dyDescent="0.25">
      <c r="A72" s="112">
        <v>0</v>
      </c>
      <c r="B72" s="112">
        <v>7.3147138673193872</v>
      </c>
      <c r="C72" s="112">
        <v>0.98632186869844996</v>
      </c>
      <c r="D72" s="112">
        <v>4.5513403377146419E-2</v>
      </c>
      <c r="E72" s="112">
        <v>1.2341491545137124</v>
      </c>
    </row>
    <row r="73" spans="1:5" x14ac:dyDescent="0.25">
      <c r="A73" s="112">
        <v>0</v>
      </c>
      <c r="B73" s="112">
        <v>8.6201234939266147</v>
      </c>
      <c r="C73" s="112">
        <v>0.82869557638914826</v>
      </c>
      <c r="D73" s="112">
        <v>6.0092547834158273E-2</v>
      </c>
      <c r="E73" s="112">
        <v>1.1261450300261042</v>
      </c>
    </row>
    <row r="74" spans="1:5" x14ac:dyDescent="0.25">
      <c r="A74" s="112">
        <v>0</v>
      </c>
      <c r="B74" s="112">
        <v>10.250972614231742</v>
      </c>
      <c r="C74" s="112">
        <v>0.44800391592729477</v>
      </c>
      <c r="D74" s="112">
        <v>0.10200334397324821</v>
      </c>
      <c r="E74" s="112">
        <v>1.0854058742430939</v>
      </c>
    </row>
    <row r="75" spans="1:5" x14ac:dyDescent="0.25">
      <c r="A75" s="112">
        <v>0</v>
      </c>
      <c r="B75" s="112">
        <v>10.66820951041154</v>
      </c>
      <c r="C75" s="112">
        <v>0.3687081375230547</v>
      </c>
      <c r="D75" s="112">
        <v>0.14162523427942064</v>
      </c>
      <c r="E75" s="112">
        <v>1.2294639433097125</v>
      </c>
    </row>
    <row r="76" spans="1:5" x14ac:dyDescent="0.25">
      <c r="A76" s="112">
        <v>0</v>
      </c>
      <c r="B76" s="112">
        <v>14.285996366500918</v>
      </c>
      <c r="C76" s="112">
        <v>0.34469492698106963</v>
      </c>
      <c r="D76" s="112">
        <v>0.2037852693181853</v>
      </c>
      <c r="E76" s="112">
        <v>2.001161530474306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3399"/>
  </sheetPr>
  <dimension ref="A1:W78"/>
  <sheetViews>
    <sheetView zoomScale="89" zoomScaleNormal="89" workbookViewId="0">
      <pane xSplit="3" ySplit="3" topLeftCell="D49" activePane="bottomRight" state="frozen"/>
      <selection pane="topRight" activeCell="F1" sqref="F1"/>
      <selection pane="bottomLeft" activeCell="A4" sqref="A4"/>
      <selection pane="bottomRight" activeCell="W8" sqref="W8"/>
    </sheetView>
  </sheetViews>
  <sheetFormatPr defaultRowHeight="15" x14ac:dyDescent="0.25"/>
  <cols>
    <col min="1" max="1" width="6.85546875" customWidth="1"/>
    <col min="2" max="2" width="12.42578125" bestFit="1" customWidth="1"/>
    <col min="3" max="3" width="7.140625" bestFit="1" customWidth="1"/>
    <col min="4" max="22" width="9.140625" style="1"/>
    <col min="23" max="23" width="9.140625" style="101"/>
  </cols>
  <sheetData>
    <row r="1" spans="1:23" ht="21.75" thickBot="1" x14ac:dyDescent="0.4">
      <c r="A1" s="119" t="s">
        <v>94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1"/>
    </row>
    <row r="2" spans="1:23" ht="15.75" thickBot="1" x14ac:dyDescent="0.3"/>
    <row r="3" spans="1:23" ht="16.5" thickBot="1" x14ac:dyDescent="0.3">
      <c r="A3" s="65" t="s">
        <v>9</v>
      </c>
      <c r="B3" s="14" t="s">
        <v>0</v>
      </c>
      <c r="C3" s="24" t="s">
        <v>1</v>
      </c>
      <c r="D3" s="96" t="s">
        <v>74</v>
      </c>
      <c r="E3" s="97" t="s">
        <v>75</v>
      </c>
      <c r="F3" s="97" t="s">
        <v>76</v>
      </c>
      <c r="G3" s="97" t="s">
        <v>77</v>
      </c>
      <c r="H3" s="97" t="s">
        <v>78</v>
      </c>
      <c r="I3" s="97" t="s">
        <v>79</v>
      </c>
      <c r="J3" s="97" t="s">
        <v>80</v>
      </c>
      <c r="K3" s="97" t="s">
        <v>81</v>
      </c>
      <c r="L3" s="97" t="s">
        <v>82</v>
      </c>
      <c r="M3" s="97" t="s">
        <v>83</v>
      </c>
      <c r="N3" s="97" t="s">
        <v>84</v>
      </c>
      <c r="O3" s="97" t="s">
        <v>85</v>
      </c>
      <c r="P3" s="97" t="s">
        <v>86</v>
      </c>
      <c r="Q3" s="97" t="s">
        <v>87</v>
      </c>
      <c r="R3" s="97" t="s">
        <v>88</v>
      </c>
      <c r="S3" s="97" t="s">
        <v>89</v>
      </c>
      <c r="T3" s="97" t="s">
        <v>90</v>
      </c>
      <c r="U3" s="98" t="s">
        <v>91</v>
      </c>
      <c r="V3" s="99" t="s">
        <v>92</v>
      </c>
      <c r="W3" s="102" t="s">
        <v>93</v>
      </c>
    </row>
    <row r="4" spans="1:23" x14ac:dyDescent="0.25">
      <c r="A4" s="17">
        <v>1</v>
      </c>
      <c r="B4" s="18" t="s">
        <v>10</v>
      </c>
      <c r="C4" s="93">
        <v>2017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>
        <v>1</v>
      </c>
      <c r="Q4" s="11"/>
      <c r="R4" s="11"/>
      <c r="S4" s="11"/>
      <c r="T4" s="11">
        <v>1</v>
      </c>
      <c r="U4" s="11">
        <v>1</v>
      </c>
      <c r="V4" s="100">
        <f>SUM(D4:U4)</f>
        <v>3</v>
      </c>
      <c r="W4" s="103">
        <f>(V4/18)*100%</f>
        <v>0.16666666666666666</v>
      </c>
    </row>
    <row r="5" spans="1:23" x14ac:dyDescent="0.25">
      <c r="A5" s="20"/>
      <c r="B5" s="21"/>
      <c r="C5" s="94">
        <v>2018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>
        <v>1</v>
      </c>
      <c r="Q5" s="12"/>
      <c r="R5" s="12"/>
      <c r="S5" s="12"/>
      <c r="T5" s="11">
        <v>1</v>
      </c>
      <c r="U5" s="11">
        <v>1</v>
      </c>
      <c r="V5" s="100">
        <f t="shared" ref="V5:V68" si="0">SUM(D5:U5)</f>
        <v>3</v>
      </c>
      <c r="W5" s="103">
        <f t="shared" ref="W5:W68" si="1">(V5/18)*100%</f>
        <v>0.16666666666666666</v>
      </c>
    </row>
    <row r="6" spans="1:23" x14ac:dyDescent="0.25">
      <c r="A6" s="20"/>
      <c r="B6" s="21"/>
      <c r="C6" s="94">
        <v>2019</v>
      </c>
      <c r="D6" s="12">
        <v>1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>
        <v>1</v>
      </c>
      <c r="Q6" s="12"/>
      <c r="R6" s="12"/>
      <c r="S6" s="12"/>
      <c r="T6" s="11">
        <v>1</v>
      </c>
      <c r="U6" s="11">
        <v>1</v>
      </c>
      <c r="V6" s="100">
        <f>SUM(D6:U6)</f>
        <v>4</v>
      </c>
      <c r="W6" s="103">
        <f t="shared" si="1"/>
        <v>0.22222222222222221</v>
      </c>
    </row>
    <row r="7" spans="1:23" x14ac:dyDescent="0.25">
      <c r="A7" s="20"/>
      <c r="B7" s="21"/>
      <c r="C7" s="94">
        <v>2020</v>
      </c>
      <c r="D7" s="12">
        <v>1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>
        <v>1</v>
      </c>
      <c r="Q7" s="12"/>
      <c r="R7" s="12"/>
      <c r="S7" s="12"/>
      <c r="T7" s="11">
        <v>1</v>
      </c>
      <c r="U7" s="11">
        <v>1</v>
      </c>
      <c r="V7" s="100">
        <f>SUM(D7:U7)</f>
        <v>4</v>
      </c>
      <c r="W7" s="103">
        <f t="shared" si="1"/>
        <v>0.22222222222222221</v>
      </c>
    </row>
    <row r="8" spans="1:23" x14ac:dyDescent="0.25">
      <c r="A8" s="20"/>
      <c r="B8" s="21"/>
      <c r="C8" s="94">
        <v>2021</v>
      </c>
      <c r="D8" s="12">
        <v>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>
        <v>1</v>
      </c>
      <c r="Q8" s="12"/>
      <c r="R8" s="12"/>
      <c r="S8" s="12"/>
      <c r="T8" s="11">
        <v>1</v>
      </c>
      <c r="U8" s="11">
        <v>1</v>
      </c>
      <c r="V8" s="100">
        <f>SUM(D8:U8)</f>
        <v>4</v>
      </c>
      <c r="W8" s="103">
        <f t="shared" si="1"/>
        <v>0.22222222222222221</v>
      </c>
    </row>
    <row r="9" spans="1:23" x14ac:dyDescent="0.25">
      <c r="A9" s="17">
        <v>2</v>
      </c>
      <c r="B9" s="18" t="s">
        <v>11</v>
      </c>
      <c r="C9" s="106">
        <v>2017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0">
        <f t="shared" si="0"/>
        <v>0</v>
      </c>
      <c r="W9" s="105">
        <f t="shared" si="1"/>
        <v>0</v>
      </c>
    </row>
    <row r="10" spans="1:23" x14ac:dyDescent="0.25">
      <c r="A10" s="20"/>
      <c r="B10" s="21"/>
      <c r="C10" s="107">
        <v>2018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0">
        <f t="shared" si="0"/>
        <v>0</v>
      </c>
      <c r="W10" s="105">
        <f t="shared" si="1"/>
        <v>0</v>
      </c>
    </row>
    <row r="11" spans="1:23" x14ac:dyDescent="0.25">
      <c r="A11" s="20"/>
      <c r="B11" s="21"/>
      <c r="C11" s="107">
        <v>2019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0">
        <f t="shared" si="0"/>
        <v>0</v>
      </c>
      <c r="W11" s="105">
        <f t="shared" si="1"/>
        <v>0</v>
      </c>
    </row>
    <row r="12" spans="1:23" x14ac:dyDescent="0.25">
      <c r="A12" s="20"/>
      <c r="B12" s="21"/>
      <c r="C12" s="107">
        <v>2020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0">
        <f t="shared" si="0"/>
        <v>0</v>
      </c>
      <c r="W12" s="105">
        <f t="shared" si="1"/>
        <v>0</v>
      </c>
    </row>
    <row r="13" spans="1:23" x14ac:dyDescent="0.25">
      <c r="A13" s="20"/>
      <c r="B13" s="21"/>
      <c r="C13" s="107">
        <v>2021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0">
        <f t="shared" si="0"/>
        <v>0</v>
      </c>
      <c r="W13" s="105">
        <f t="shared" si="1"/>
        <v>0</v>
      </c>
    </row>
    <row r="14" spans="1:23" x14ac:dyDescent="0.25">
      <c r="A14" s="17">
        <v>3</v>
      </c>
      <c r="B14" s="18" t="s">
        <v>12</v>
      </c>
      <c r="C14" s="106">
        <v>2017</v>
      </c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0">
        <f t="shared" si="0"/>
        <v>0</v>
      </c>
      <c r="W14" s="105">
        <f t="shared" si="1"/>
        <v>0</v>
      </c>
    </row>
    <row r="15" spans="1:23" x14ac:dyDescent="0.25">
      <c r="A15" s="20"/>
      <c r="B15" s="21"/>
      <c r="C15" s="107">
        <v>2018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0">
        <f t="shared" si="0"/>
        <v>0</v>
      </c>
      <c r="W15" s="105">
        <f t="shared" si="1"/>
        <v>0</v>
      </c>
    </row>
    <row r="16" spans="1:23" x14ac:dyDescent="0.25">
      <c r="A16" s="20"/>
      <c r="B16" s="21"/>
      <c r="C16" s="107">
        <v>2019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0">
        <f t="shared" si="0"/>
        <v>0</v>
      </c>
      <c r="W16" s="105">
        <f t="shared" si="1"/>
        <v>0</v>
      </c>
    </row>
    <row r="17" spans="1:23" x14ac:dyDescent="0.25">
      <c r="A17" s="20"/>
      <c r="B17" s="21"/>
      <c r="C17" s="107">
        <v>2020</v>
      </c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0">
        <f t="shared" si="0"/>
        <v>0</v>
      </c>
      <c r="W17" s="105">
        <f t="shared" si="1"/>
        <v>0</v>
      </c>
    </row>
    <row r="18" spans="1:23" x14ac:dyDescent="0.25">
      <c r="A18" s="20"/>
      <c r="B18" s="21"/>
      <c r="C18" s="94">
        <v>2021</v>
      </c>
      <c r="D18" s="12"/>
      <c r="E18" s="12"/>
      <c r="F18" s="12"/>
      <c r="G18" s="12"/>
      <c r="H18" s="12">
        <v>1</v>
      </c>
      <c r="I18" s="12"/>
      <c r="J18" s="12"/>
      <c r="K18" s="12"/>
      <c r="L18" s="12">
        <v>1</v>
      </c>
      <c r="M18" s="12"/>
      <c r="N18" s="12"/>
      <c r="O18" s="12"/>
      <c r="P18" s="12"/>
      <c r="Q18" s="12"/>
      <c r="R18" s="12"/>
      <c r="S18" s="12"/>
      <c r="T18" s="12"/>
      <c r="U18" s="12"/>
      <c r="V18" s="100">
        <f t="shared" si="0"/>
        <v>2</v>
      </c>
      <c r="W18" s="103">
        <f t="shared" si="1"/>
        <v>0.1111111111111111</v>
      </c>
    </row>
    <row r="19" spans="1:23" x14ac:dyDescent="0.25">
      <c r="A19" s="17">
        <v>4</v>
      </c>
      <c r="B19" s="57" t="s">
        <v>13</v>
      </c>
      <c r="C19" s="106">
        <v>2017</v>
      </c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0">
        <f t="shared" si="0"/>
        <v>0</v>
      </c>
      <c r="W19" s="105">
        <f t="shared" si="1"/>
        <v>0</v>
      </c>
    </row>
    <row r="20" spans="1:23" x14ac:dyDescent="0.25">
      <c r="A20" s="20"/>
      <c r="B20" s="21"/>
      <c r="C20" s="107">
        <v>2018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0">
        <f t="shared" si="0"/>
        <v>0</v>
      </c>
      <c r="W20" s="105">
        <f t="shared" si="1"/>
        <v>0</v>
      </c>
    </row>
    <row r="21" spans="1:23" x14ac:dyDescent="0.25">
      <c r="A21" s="20"/>
      <c r="B21" s="21"/>
      <c r="C21" s="94">
        <v>2019</v>
      </c>
      <c r="D21" s="12">
        <v>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00">
        <f t="shared" si="0"/>
        <v>1</v>
      </c>
      <c r="W21" s="103">
        <f t="shared" si="1"/>
        <v>5.5555555555555552E-2</v>
      </c>
    </row>
    <row r="22" spans="1:23" x14ac:dyDescent="0.25">
      <c r="A22" s="20"/>
      <c r="B22" s="21"/>
      <c r="C22" s="94">
        <v>2020</v>
      </c>
      <c r="D22" s="12">
        <v>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>
        <v>1</v>
      </c>
      <c r="Q22" s="12"/>
      <c r="R22" s="12"/>
      <c r="S22" s="12"/>
      <c r="T22" s="12">
        <v>1</v>
      </c>
      <c r="U22" s="12"/>
      <c r="V22" s="100">
        <f t="shared" si="0"/>
        <v>3</v>
      </c>
      <c r="W22" s="103">
        <f t="shared" si="1"/>
        <v>0.16666666666666666</v>
      </c>
    </row>
    <row r="23" spans="1:23" x14ac:dyDescent="0.25">
      <c r="A23" s="20"/>
      <c r="B23" s="21"/>
      <c r="C23" s="94">
        <v>2021</v>
      </c>
      <c r="D23" s="12">
        <v>1</v>
      </c>
      <c r="E23" s="12"/>
      <c r="F23" s="12"/>
      <c r="G23" s="12"/>
      <c r="H23" s="12">
        <v>1</v>
      </c>
      <c r="I23" s="12"/>
      <c r="J23" s="12">
        <v>1</v>
      </c>
      <c r="K23" s="12"/>
      <c r="L23" s="12">
        <v>1</v>
      </c>
      <c r="M23" s="12">
        <v>1</v>
      </c>
      <c r="N23" s="12"/>
      <c r="O23" s="12"/>
      <c r="P23" s="12">
        <v>1</v>
      </c>
      <c r="Q23" s="12"/>
      <c r="R23" s="12"/>
      <c r="S23" s="12"/>
      <c r="T23" s="12">
        <v>1</v>
      </c>
      <c r="U23" s="12">
        <v>1</v>
      </c>
      <c r="V23" s="100">
        <f t="shared" si="0"/>
        <v>8</v>
      </c>
      <c r="W23" s="103">
        <f t="shared" si="1"/>
        <v>0.44444444444444442</v>
      </c>
    </row>
    <row r="24" spans="1:23" x14ac:dyDescent="0.25">
      <c r="A24" s="17">
        <v>5</v>
      </c>
      <c r="B24" s="18" t="s">
        <v>14</v>
      </c>
      <c r="C24" s="106">
        <v>2017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0">
        <f t="shared" si="0"/>
        <v>0</v>
      </c>
      <c r="W24" s="105">
        <f t="shared" si="1"/>
        <v>0</v>
      </c>
    </row>
    <row r="25" spans="1:23" x14ac:dyDescent="0.25">
      <c r="A25" s="20"/>
      <c r="B25" s="21"/>
      <c r="C25" s="107">
        <v>2018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0">
        <f t="shared" si="0"/>
        <v>0</v>
      </c>
      <c r="W25" s="105">
        <f t="shared" si="1"/>
        <v>0</v>
      </c>
    </row>
    <row r="26" spans="1:23" x14ac:dyDescent="0.25">
      <c r="A26" s="20"/>
      <c r="B26" s="21"/>
      <c r="C26" s="107">
        <v>2019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0">
        <f t="shared" si="0"/>
        <v>0</v>
      </c>
      <c r="W26" s="105">
        <f t="shared" si="1"/>
        <v>0</v>
      </c>
    </row>
    <row r="27" spans="1:23" x14ac:dyDescent="0.25">
      <c r="A27" s="20"/>
      <c r="B27" s="21"/>
      <c r="C27" s="94">
        <v>2020</v>
      </c>
      <c r="D27" s="12">
        <v>1</v>
      </c>
      <c r="E27" s="12"/>
      <c r="F27" s="12"/>
      <c r="G27" s="12">
        <v>1</v>
      </c>
      <c r="H27" s="12">
        <v>1</v>
      </c>
      <c r="I27" s="12"/>
      <c r="J27" s="12">
        <v>1</v>
      </c>
      <c r="K27" s="12"/>
      <c r="L27" s="12"/>
      <c r="M27" s="12"/>
      <c r="N27" s="12"/>
      <c r="O27" s="12"/>
      <c r="P27" s="12">
        <v>1</v>
      </c>
      <c r="Q27" s="12"/>
      <c r="R27" s="12"/>
      <c r="S27" s="12"/>
      <c r="T27" s="12">
        <v>1</v>
      </c>
      <c r="U27" s="12"/>
      <c r="V27" s="100">
        <f t="shared" si="0"/>
        <v>6</v>
      </c>
      <c r="W27" s="103">
        <f t="shared" si="1"/>
        <v>0.33333333333333331</v>
      </c>
    </row>
    <row r="28" spans="1:23" x14ac:dyDescent="0.25">
      <c r="A28" s="20"/>
      <c r="B28" s="21"/>
      <c r="C28" s="107">
        <v>2021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0">
        <f t="shared" si="0"/>
        <v>0</v>
      </c>
      <c r="W28" s="105">
        <f t="shared" si="1"/>
        <v>0</v>
      </c>
    </row>
    <row r="29" spans="1:23" x14ac:dyDescent="0.25">
      <c r="A29" s="17">
        <v>6</v>
      </c>
      <c r="B29" s="18" t="s">
        <v>15</v>
      </c>
      <c r="C29" s="93">
        <v>2017</v>
      </c>
      <c r="D29" s="12"/>
      <c r="E29" s="12"/>
      <c r="F29" s="12">
        <v>1</v>
      </c>
      <c r="G29" s="12">
        <v>1</v>
      </c>
      <c r="H29" s="12"/>
      <c r="I29" s="12"/>
      <c r="J29" s="12">
        <v>1</v>
      </c>
      <c r="K29" s="12"/>
      <c r="L29" s="12"/>
      <c r="M29" s="12"/>
      <c r="N29" s="12"/>
      <c r="O29" s="12"/>
      <c r="P29" s="12">
        <v>1</v>
      </c>
      <c r="Q29" s="12"/>
      <c r="R29" s="12"/>
      <c r="S29" s="12"/>
      <c r="T29" s="12">
        <v>1</v>
      </c>
      <c r="U29" s="12">
        <v>1</v>
      </c>
      <c r="V29" s="100">
        <f t="shared" si="0"/>
        <v>6</v>
      </c>
      <c r="W29" s="103">
        <f t="shared" si="1"/>
        <v>0.33333333333333331</v>
      </c>
    </row>
    <row r="30" spans="1:23" x14ac:dyDescent="0.25">
      <c r="A30" s="20"/>
      <c r="B30" s="21"/>
      <c r="C30" s="94">
        <v>2018</v>
      </c>
      <c r="D30" s="12"/>
      <c r="E30" s="12">
        <v>1</v>
      </c>
      <c r="F30" s="12">
        <v>1</v>
      </c>
      <c r="G30" s="12">
        <v>1</v>
      </c>
      <c r="H30" s="12"/>
      <c r="I30" s="12"/>
      <c r="J30" s="12">
        <v>1</v>
      </c>
      <c r="K30" s="12"/>
      <c r="L30" s="12"/>
      <c r="M30" s="12"/>
      <c r="N30" s="12"/>
      <c r="O30" s="12"/>
      <c r="P30" s="12">
        <v>1</v>
      </c>
      <c r="Q30" s="12"/>
      <c r="R30" s="12"/>
      <c r="S30" s="12"/>
      <c r="T30" s="12">
        <v>1</v>
      </c>
      <c r="U30" s="12">
        <v>1</v>
      </c>
      <c r="V30" s="100">
        <f t="shared" si="0"/>
        <v>7</v>
      </c>
      <c r="W30" s="103">
        <f t="shared" si="1"/>
        <v>0.3888888888888889</v>
      </c>
    </row>
    <row r="31" spans="1:23" x14ac:dyDescent="0.25">
      <c r="A31" s="20"/>
      <c r="B31" s="21"/>
      <c r="C31" s="94">
        <v>2019</v>
      </c>
      <c r="D31" s="12"/>
      <c r="E31" s="12">
        <v>1</v>
      </c>
      <c r="F31" s="12">
        <v>1</v>
      </c>
      <c r="G31" s="12">
        <v>1</v>
      </c>
      <c r="H31" s="12"/>
      <c r="I31" s="12"/>
      <c r="J31" s="12">
        <v>1</v>
      </c>
      <c r="K31" s="12"/>
      <c r="L31" s="12"/>
      <c r="M31" s="12"/>
      <c r="N31" s="12"/>
      <c r="O31" s="12"/>
      <c r="P31" s="12">
        <v>1</v>
      </c>
      <c r="Q31" s="12"/>
      <c r="R31" s="12"/>
      <c r="S31" s="12"/>
      <c r="T31" s="12">
        <v>1</v>
      </c>
      <c r="U31" s="12">
        <v>1</v>
      </c>
      <c r="V31" s="100">
        <f t="shared" si="0"/>
        <v>7</v>
      </c>
      <c r="W31" s="103">
        <f t="shared" si="1"/>
        <v>0.3888888888888889</v>
      </c>
    </row>
    <row r="32" spans="1:23" x14ac:dyDescent="0.25">
      <c r="A32" s="20"/>
      <c r="B32" s="21"/>
      <c r="C32" s="94">
        <v>2020</v>
      </c>
      <c r="D32" s="12">
        <v>1</v>
      </c>
      <c r="E32" s="12">
        <v>1</v>
      </c>
      <c r="F32" s="12">
        <v>1</v>
      </c>
      <c r="G32" s="12">
        <v>1</v>
      </c>
      <c r="H32" s="12"/>
      <c r="I32" s="12"/>
      <c r="J32" s="12">
        <v>1</v>
      </c>
      <c r="K32" s="12"/>
      <c r="L32" s="12"/>
      <c r="M32" s="12"/>
      <c r="N32" s="12"/>
      <c r="O32" s="12"/>
      <c r="P32" s="12">
        <v>1</v>
      </c>
      <c r="Q32" s="12"/>
      <c r="R32" s="12"/>
      <c r="S32" s="12"/>
      <c r="T32" s="12">
        <v>1</v>
      </c>
      <c r="U32" s="12">
        <v>1</v>
      </c>
      <c r="V32" s="100">
        <f t="shared" si="0"/>
        <v>8</v>
      </c>
      <c r="W32" s="103">
        <f t="shared" si="1"/>
        <v>0.44444444444444442</v>
      </c>
    </row>
    <row r="33" spans="1:23" x14ac:dyDescent="0.25">
      <c r="A33" s="20"/>
      <c r="B33" s="21"/>
      <c r="C33" s="94">
        <v>2021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>
        <v>1</v>
      </c>
      <c r="Q33" s="12"/>
      <c r="R33" s="12"/>
      <c r="S33" s="12"/>
      <c r="T33" s="12">
        <v>1</v>
      </c>
      <c r="U33" s="12">
        <v>1</v>
      </c>
      <c r="V33" s="100">
        <f t="shared" si="0"/>
        <v>3</v>
      </c>
      <c r="W33" s="103">
        <f t="shared" si="1"/>
        <v>0.16666666666666666</v>
      </c>
    </row>
    <row r="34" spans="1:23" x14ac:dyDescent="0.25">
      <c r="A34" s="17">
        <v>7</v>
      </c>
      <c r="B34" s="18" t="s">
        <v>16</v>
      </c>
      <c r="C34" s="93">
        <v>2017</v>
      </c>
      <c r="D34" s="12"/>
      <c r="E34" s="12">
        <v>1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>
        <v>1</v>
      </c>
      <c r="Q34" s="12"/>
      <c r="R34" s="12"/>
      <c r="S34" s="12"/>
      <c r="T34" s="12">
        <v>1</v>
      </c>
      <c r="U34" s="12">
        <v>1</v>
      </c>
      <c r="V34" s="100">
        <f t="shared" si="0"/>
        <v>4</v>
      </c>
      <c r="W34" s="103">
        <f t="shared" si="1"/>
        <v>0.22222222222222221</v>
      </c>
    </row>
    <row r="35" spans="1:23" x14ac:dyDescent="0.25">
      <c r="A35" s="20"/>
      <c r="B35" s="21"/>
      <c r="C35" s="94">
        <v>2018</v>
      </c>
      <c r="D35" s="12">
        <v>1</v>
      </c>
      <c r="E35" s="12"/>
      <c r="F35" s="12">
        <v>1</v>
      </c>
      <c r="G35" s="12">
        <v>1</v>
      </c>
      <c r="H35" s="12"/>
      <c r="I35" s="12"/>
      <c r="J35" s="12">
        <v>1</v>
      </c>
      <c r="K35" s="12"/>
      <c r="L35" s="12"/>
      <c r="M35" s="12"/>
      <c r="N35" s="12"/>
      <c r="O35" s="12"/>
      <c r="P35" s="12">
        <v>1</v>
      </c>
      <c r="Q35" s="12"/>
      <c r="R35" s="12"/>
      <c r="S35" s="12"/>
      <c r="T35" s="12">
        <v>1</v>
      </c>
      <c r="U35" s="12">
        <v>1</v>
      </c>
      <c r="V35" s="100">
        <f t="shared" si="0"/>
        <v>7</v>
      </c>
      <c r="W35" s="103">
        <f t="shared" si="1"/>
        <v>0.3888888888888889</v>
      </c>
    </row>
    <row r="36" spans="1:23" x14ac:dyDescent="0.25">
      <c r="A36" s="20"/>
      <c r="B36" s="21"/>
      <c r="C36" s="94">
        <v>2019</v>
      </c>
      <c r="D36" s="12">
        <v>1</v>
      </c>
      <c r="E36" s="12">
        <v>1</v>
      </c>
      <c r="F36" s="12">
        <v>1</v>
      </c>
      <c r="G36" s="12">
        <v>1</v>
      </c>
      <c r="H36" s="12"/>
      <c r="I36" s="12"/>
      <c r="J36" s="12">
        <v>1</v>
      </c>
      <c r="K36" s="12"/>
      <c r="L36" s="12"/>
      <c r="M36" s="12"/>
      <c r="N36" s="12"/>
      <c r="O36" s="12"/>
      <c r="P36" s="12">
        <v>1</v>
      </c>
      <c r="Q36" s="12"/>
      <c r="R36" s="12"/>
      <c r="S36" s="12"/>
      <c r="T36" s="12">
        <v>1</v>
      </c>
      <c r="U36" s="12">
        <v>1</v>
      </c>
      <c r="V36" s="100">
        <f t="shared" si="0"/>
        <v>8</v>
      </c>
      <c r="W36" s="103">
        <f t="shared" si="1"/>
        <v>0.44444444444444442</v>
      </c>
    </row>
    <row r="37" spans="1:23" x14ac:dyDescent="0.25">
      <c r="A37" s="20"/>
      <c r="B37" s="21"/>
      <c r="C37" s="94">
        <v>2020</v>
      </c>
      <c r="D37" s="12">
        <v>1</v>
      </c>
      <c r="E37" s="12">
        <v>1</v>
      </c>
      <c r="F37" s="12">
        <v>1</v>
      </c>
      <c r="G37" s="12">
        <v>1</v>
      </c>
      <c r="H37" s="12"/>
      <c r="I37" s="12"/>
      <c r="J37" s="12">
        <v>1</v>
      </c>
      <c r="K37" s="12"/>
      <c r="L37" s="12"/>
      <c r="M37" s="12"/>
      <c r="N37" s="12"/>
      <c r="O37" s="12"/>
      <c r="P37" s="12">
        <v>1</v>
      </c>
      <c r="Q37" s="12"/>
      <c r="R37" s="12"/>
      <c r="S37" s="12"/>
      <c r="T37" s="12">
        <v>1</v>
      </c>
      <c r="U37" s="12">
        <v>1</v>
      </c>
      <c r="V37" s="100">
        <f t="shared" si="0"/>
        <v>8</v>
      </c>
      <c r="W37" s="103">
        <f t="shared" si="1"/>
        <v>0.44444444444444442</v>
      </c>
    </row>
    <row r="38" spans="1:23" x14ac:dyDescent="0.25">
      <c r="A38" s="20"/>
      <c r="B38" s="21"/>
      <c r="C38" s="94">
        <v>2021</v>
      </c>
      <c r="D38" s="12">
        <v>1</v>
      </c>
      <c r="E38" s="12">
        <v>1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>
        <v>1</v>
      </c>
      <c r="U38" s="12">
        <v>1</v>
      </c>
      <c r="V38" s="100">
        <f t="shared" si="0"/>
        <v>4</v>
      </c>
      <c r="W38" s="103">
        <f t="shared" si="1"/>
        <v>0.22222222222222221</v>
      </c>
    </row>
    <row r="39" spans="1:23" x14ac:dyDescent="0.25">
      <c r="A39" s="56">
        <v>8</v>
      </c>
      <c r="B39" s="57" t="s">
        <v>17</v>
      </c>
      <c r="C39" s="95">
        <v>2017</v>
      </c>
      <c r="D39" s="12"/>
      <c r="E39" s="12"/>
      <c r="F39" s="12"/>
      <c r="G39" s="12">
        <v>1</v>
      </c>
      <c r="H39" s="12">
        <v>1</v>
      </c>
      <c r="I39" s="12"/>
      <c r="J39" s="12"/>
      <c r="K39" s="12"/>
      <c r="L39" s="12"/>
      <c r="M39" s="12"/>
      <c r="N39" s="12"/>
      <c r="O39" s="12"/>
      <c r="P39" s="12">
        <v>1</v>
      </c>
      <c r="Q39" s="12"/>
      <c r="R39" s="12"/>
      <c r="S39" s="12"/>
      <c r="T39" s="12">
        <v>1</v>
      </c>
      <c r="U39" s="12"/>
      <c r="V39" s="100">
        <f t="shared" si="0"/>
        <v>4</v>
      </c>
      <c r="W39" s="103">
        <f t="shared" si="1"/>
        <v>0.22222222222222221</v>
      </c>
    </row>
    <row r="40" spans="1:23" x14ac:dyDescent="0.25">
      <c r="A40" s="20"/>
      <c r="B40" s="21"/>
      <c r="C40" s="94">
        <v>2018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>
        <v>1</v>
      </c>
      <c r="Q40" s="12"/>
      <c r="R40" s="12"/>
      <c r="S40" s="12"/>
      <c r="T40" s="12">
        <v>1</v>
      </c>
      <c r="U40" s="12"/>
      <c r="V40" s="100">
        <f t="shared" si="0"/>
        <v>2</v>
      </c>
      <c r="W40" s="103">
        <f t="shared" si="1"/>
        <v>0.1111111111111111</v>
      </c>
    </row>
    <row r="41" spans="1:23" x14ac:dyDescent="0.25">
      <c r="A41" s="20"/>
      <c r="B41" s="21"/>
      <c r="C41" s="94">
        <v>2019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>
        <v>1</v>
      </c>
      <c r="Q41" s="12"/>
      <c r="R41" s="12"/>
      <c r="S41" s="12"/>
      <c r="T41" s="12">
        <v>1</v>
      </c>
      <c r="U41" s="12"/>
      <c r="V41" s="100">
        <f t="shared" si="0"/>
        <v>2</v>
      </c>
      <c r="W41" s="103">
        <f t="shared" si="1"/>
        <v>0.1111111111111111</v>
      </c>
    </row>
    <row r="42" spans="1:23" x14ac:dyDescent="0.25">
      <c r="A42" s="20"/>
      <c r="B42" s="21"/>
      <c r="C42" s="94">
        <v>2020</v>
      </c>
      <c r="D42" s="12"/>
      <c r="E42" s="12"/>
      <c r="F42" s="12"/>
      <c r="G42" s="12"/>
      <c r="H42" s="12"/>
      <c r="I42" s="12"/>
      <c r="J42" s="12"/>
      <c r="K42" s="12"/>
      <c r="L42" s="12">
        <v>1</v>
      </c>
      <c r="M42" s="12"/>
      <c r="N42" s="12"/>
      <c r="O42" s="12"/>
      <c r="P42" s="12">
        <v>1</v>
      </c>
      <c r="Q42" s="12"/>
      <c r="R42" s="12"/>
      <c r="S42" s="12"/>
      <c r="T42" s="12">
        <v>1</v>
      </c>
      <c r="U42" s="12"/>
      <c r="V42" s="100">
        <f t="shared" si="0"/>
        <v>3</v>
      </c>
      <c r="W42" s="103">
        <f t="shared" si="1"/>
        <v>0.16666666666666666</v>
      </c>
    </row>
    <row r="43" spans="1:23" x14ac:dyDescent="0.25">
      <c r="A43" s="20"/>
      <c r="B43" s="21"/>
      <c r="C43" s="94">
        <v>2021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>
        <v>1</v>
      </c>
      <c r="Q43" s="12"/>
      <c r="R43" s="12"/>
      <c r="S43" s="12"/>
      <c r="T43" s="12"/>
      <c r="U43" s="12"/>
      <c r="V43" s="100">
        <f t="shared" si="0"/>
        <v>1</v>
      </c>
      <c r="W43" s="103">
        <f t="shared" si="1"/>
        <v>5.5555555555555552E-2</v>
      </c>
    </row>
    <row r="44" spans="1:23" x14ac:dyDescent="0.25">
      <c r="A44" s="56">
        <v>9</v>
      </c>
      <c r="B44" s="57" t="s">
        <v>18</v>
      </c>
      <c r="C44" s="106">
        <v>2017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0">
        <f t="shared" si="0"/>
        <v>0</v>
      </c>
      <c r="W44" s="105">
        <f t="shared" si="1"/>
        <v>0</v>
      </c>
    </row>
    <row r="45" spans="1:23" x14ac:dyDescent="0.25">
      <c r="A45" s="20"/>
      <c r="B45" s="21"/>
      <c r="C45" s="107">
        <v>2018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0">
        <f t="shared" si="0"/>
        <v>0</v>
      </c>
      <c r="W45" s="105">
        <f t="shared" si="1"/>
        <v>0</v>
      </c>
    </row>
    <row r="46" spans="1:23" x14ac:dyDescent="0.25">
      <c r="A46" s="20"/>
      <c r="B46" s="21"/>
      <c r="C46" s="107">
        <v>2019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0">
        <f t="shared" si="0"/>
        <v>0</v>
      </c>
      <c r="W46" s="105">
        <f t="shared" si="1"/>
        <v>0</v>
      </c>
    </row>
    <row r="47" spans="1:23" x14ac:dyDescent="0.25">
      <c r="A47" s="20"/>
      <c r="B47" s="21"/>
      <c r="C47" s="94">
        <v>2020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>
        <v>1</v>
      </c>
      <c r="Q47" s="12"/>
      <c r="R47" s="12"/>
      <c r="S47" s="12"/>
      <c r="T47" s="12"/>
      <c r="U47" s="12"/>
      <c r="V47" s="100">
        <f t="shared" si="0"/>
        <v>1</v>
      </c>
      <c r="W47" s="103">
        <f t="shared" si="1"/>
        <v>5.5555555555555552E-2</v>
      </c>
    </row>
    <row r="48" spans="1:23" x14ac:dyDescent="0.25">
      <c r="A48" s="20"/>
      <c r="B48" s="21"/>
      <c r="C48" s="94">
        <v>2021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>
        <v>1</v>
      </c>
      <c r="U48" s="12"/>
      <c r="V48" s="100">
        <f t="shared" si="0"/>
        <v>1</v>
      </c>
      <c r="W48" s="103">
        <f t="shared" si="1"/>
        <v>5.5555555555555552E-2</v>
      </c>
    </row>
    <row r="49" spans="1:23" x14ac:dyDescent="0.25">
      <c r="A49" s="56">
        <v>10</v>
      </c>
      <c r="B49" s="57" t="s">
        <v>19</v>
      </c>
      <c r="C49" s="106">
        <v>2017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0">
        <f t="shared" si="0"/>
        <v>0</v>
      </c>
      <c r="W49" s="105">
        <f t="shared" si="1"/>
        <v>0</v>
      </c>
    </row>
    <row r="50" spans="1:23" x14ac:dyDescent="0.25">
      <c r="A50" s="20"/>
      <c r="B50" s="21"/>
      <c r="C50" s="107">
        <v>2018</v>
      </c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0">
        <f t="shared" si="0"/>
        <v>0</v>
      </c>
      <c r="W50" s="105">
        <f t="shared" si="1"/>
        <v>0</v>
      </c>
    </row>
    <row r="51" spans="1:23" x14ac:dyDescent="0.25">
      <c r="A51" s="20"/>
      <c r="B51" s="21"/>
      <c r="C51" s="107">
        <v>2019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0">
        <f t="shared" si="0"/>
        <v>0</v>
      </c>
      <c r="W51" s="105">
        <f t="shared" si="1"/>
        <v>0</v>
      </c>
    </row>
    <row r="52" spans="1:23" x14ac:dyDescent="0.25">
      <c r="A52" s="20"/>
      <c r="B52" s="21"/>
      <c r="C52" s="107">
        <v>2020</v>
      </c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0">
        <f t="shared" si="0"/>
        <v>0</v>
      </c>
      <c r="W52" s="105">
        <f t="shared" si="1"/>
        <v>0</v>
      </c>
    </row>
    <row r="53" spans="1:23" x14ac:dyDescent="0.25">
      <c r="A53" s="20"/>
      <c r="B53" s="21"/>
      <c r="C53" s="107">
        <v>2021</v>
      </c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0">
        <f t="shared" si="0"/>
        <v>0</v>
      </c>
      <c r="W53" s="105">
        <f t="shared" si="1"/>
        <v>0</v>
      </c>
    </row>
    <row r="54" spans="1:23" x14ac:dyDescent="0.25">
      <c r="A54" s="17">
        <v>11</v>
      </c>
      <c r="B54" s="73" t="s">
        <v>20</v>
      </c>
      <c r="C54" s="106">
        <v>2017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0">
        <f t="shared" si="0"/>
        <v>0</v>
      </c>
      <c r="W54" s="105">
        <f t="shared" si="1"/>
        <v>0</v>
      </c>
    </row>
    <row r="55" spans="1:23" x14ac:dyDescent="0.25">
      <c r="A55" s="20"/>
      <c r="B55" s="21"/>
      <c r="C55" s="107">
        <v>2018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0">
        <f t="shared" si="0"/>
        <v>0</v>
      </c>
      <c r="W55" s="105">
        <f t="shared" si="1"/>
        <v>0</v>
      </c>
    </row>
    <row r="56" spans="1:23" x14ac:dyDescent="0.25">
      <c r="A56" s="20"/>
      <c r="B56" s="21"/>
      <c r="C56" s="107">
        <v>2019</v>
      </c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0">
        <f t="shared" si="0"/>
        <v>0</v>
      </c>
      <c r="W56" s="105">
        <f t="shared" si="1"/>
        <v>0</v>
      </c>
    </row>
    <row r="57" spans="1:23" x14ac:dyDescent="0.25">
      <c r="A57" s="20"/>
      <c r="B57" s="21"/>
      <c r="C57" s="107">
        <v>2020</v>
      </c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0">
        <f t="shared" si="0"/>
        <v>0</v>
      </c>
      <c r="W57" s="105">
        <f t="shared" si="1"/>
        <v>0</v>
      </c>
    </row>
    <row r="58" spans="1:23" x14ac:dyDescent="0.25">
      <c r="A58" s="20"/>
      <c r="B58" s="21"/>
      <c r="C58" s="107">
        <v>2021</v>
      </c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0">
        <f t="shared" si="0"/>
        <v>0</v>
      </c>
      <c r="W58" s="105">
        <f t="shared" si="1"/>
        <v>0</v>
      </c>
    </row>
    <row r="59" spans="1:23" x14ac:dyDescent="0.25">
      <c r="A59" s="17">
        <v>12</v>
      </c>
      <c r="B59" s="18" t="s">
        <v>21</v>
      </c>
      <c r="C59" s="106">
        <v>2017</v>
      </c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0">
        <f t="shared" si="0"/>
        <v>0</v>
      </c>
      <c r="W59" s="105">
        <f t="shared" si="1"/>
        <v>0</v>
      </c>
    </row>
    <row r="60" spans="1:23" x14ac:dyDescent="0.25">
      <c r="A60" s="20"/>
      <c r="B60" s="21"/>
      <c r="C60" s="107">
        <v>2018</v>
      </c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0">
        <f t="shared" si="0"/>
        <v>0</v>
      </c>
      <c r="W60" s="105">
        <f t="shared" si="1"/>
        <v>0</v>
      </c>
    </row>
    <row r="61" spans="1:23" x14ac:dyDescent="0.25">
      <c r="A61" s="20"/>
      <c r="B61" s="21"/>
      <c r="C61" s="107">
        <v>2019</v>
      </c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0">
        <f t="shared" si="0"/>
        <v>0</v>
      </c>
      <c r="W61" s="105">
        <f t="shared" si="1"/>
        <v>0</v>
      </c>
    </row>
    <row r="62" spans="1:23" x14ac:dyDescent="0.25">
      <c r="A62" s="20"/>
      <c r="B62" s="21"/>
      <c r="C62" s="107">
        <v>2020</v>
      </c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0">
        <f t="shared" si="0"/>
        <v>0</v>
      </c>
      <c r="W62" s="105">
        <f t="shared" si="1"/>
        <v>0</v>
      </c>
    </row>
    <row r="63" spans="1:23" x14ac:dyDescent="0.25">
      <c r="A63" s="20"/>
      <c r="B63" s="21"/>
      <c r="C63" s="107">
        <v>2021</v>
      </c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0">
        <f t="shared" si="0"/>
        <v>0</v>
      </c>
      <c r="W63" s="105">
        <f t="shared" si="1"/>
        <v>0</v>
      </c>
    </row>
    <row r="64" spans="1:23" x14ac:dyDescent="0.25">
      <c r="A64" s="17">
        <v>13</v>
      </c>
      <c r="B64" s="18" t="s">
        <v>22</v>
      </c>
      <c r="C64" s="106">
        <v>2017</v>
      </c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0">
        <f t="shared" si="0"/>
        <v>0</v>
      </c>
      <c r="W64" s="105">
        <f t="shared" si="1"/>
        <v>0</v>
      </c>
    </row>
    <row r="65" spans="1:23" x14ac:dyDescent="0.25">
      <c r="A65" s="20"/>
      <c r="B65" s="21"/>
      <c r="C65" s="107">
        <v>2018</v>
      </c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0">
        <f t="shared" si="0"/>
        <v>0</v>
      </c>
      <c r="W65" s="105">
        <f t="shared" si="1"/>
        <v>0</v>
      </c>
    </row>
    <row r="66" spans="1:23" x14ac:dyDescent="0.25">
      <c r="A66" s="20"/>
      <c r="B66" s="21"/>
      <c r="C66" s="107">
        <v>2019</v>
      </c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0">
        <f t="shared" si="0"/>
        <v>0</v>
      </c>
      <c r="W66" s="105">
        <f t="shared" si="1"/>
        <v>0</v>
      </c>
    </row>
    <row r="67" spans="1:23" x14ac:dyDescent="0.25">
      <c r="A67" s="20"/>
      <c r="B67" s="21"/>
      <c r="C67" s="107">
        <v>2020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0">
        <f t="shared" si="0"/>
        <v>0</v>
      </c>
      <c r="W67" s="105">
        <f t="shared" si="1"/>
        <v>0</v>
      </c>
    </row>
    <row r="68" spans="1:23" x14ac:dyDescent="0.25">
      <c r="A68" s="20"/>
      <c r="B68" s="21"/>
      <c r="C68" s="107">
        <v>2021</v>
      </c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0">
        <f t="shared" si="0"/>
        <v>0</v>
      </c>
      <c r="W68" s="105">
        <f t="shared" si="1"/>
        <v>0</v>
      </c>
    </row>
    <row r="69" spans="1:23" x14ac:dyDescent="0.25">
      <c r="A69" s="17">
        <v>14</v>
      </c>
      <c r="B69" s="18" t="s">
        <v>23</v>
      </c>
      <c r="C69" s="106">
        <v>2017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0">
        <f t="shared" ref="V69:V78" si="2">SUM(D69:U69)</f>
        <v>0</v>
      </c>
      <c r="W69" s="105">
        <f t="shared" ref="W69:W78" si="3">(V69/18)*100%</f>
        <v>0</v>
      </c>
    </row>
    <row r="70" spans="1:23" x14ac:dyDescent="0.25">
      <c r="A70" s="20"/>
      <c r="B70" s="21"/>
      <c r="C70" s="107">
        <v>2018</v>
      </c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0">
        <f t="shared" si="2"/>
        <v>0</v>
      </c>
      <c r="W70" s="105">
        <f t="shared" si="3"/>
        <v>0</v>
      </c>
    </row>
    <row r="71" spans="1:23" x14ac:dyDescent="0.25">
      <c r="A71" s="20"/>
      <c r="B71" s="21"/>
      <c r="C71" s="107">
        <v>2019</v>
      </c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0">
        <f t="shared" si="2"/>
        <v>0</v>
      </c>
      <c r="W71" s="105">
        <f t="shared" si="3"/>
        <v>0</v>
      </c>
    </row>
    <row r="72" spans="1:23" x14ac:dyDescent="0.25">
      <c r="A72" s="20"/>
      <c r="B72" s="21"/>
      <c r="C72" s="107">
        <v>2020</v>
      </c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0">
        <f t="shared" si="2"/>
        <v>0</v>
      </c>
      <c r="W72" s="105">
        <f t="shared" si="3"/>
        <v>0</v>
      </c>
    </row>
    <row r="73" spans="1:23" x14ac:dyDescent="0.25">
      <c r="A73" s="20"/>
      <c r="B73" s="21"/>
      <c r="C73" s="107">
        <v>2021</v>
      </c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0">
        <f t="shared" si="2"/>
        <v>0</v>
      </c>
      <c r="W73" s="105">
        <f t="shared" si="3"/>
        <v>0</v>
      </c>
    </row>
    <row r="74" spans="1:23" x14ac:dyDescent="0.25">
      <c r="A74" s="17">
        <v>15</v>
      </c>
      <c r="B74" s="18" t="s">
        <v>24</v>
      </c>
      <c r="C74" s="106">
        <v>2017</v>
      </c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0">
        <f t="shared" si="2"/>
        <v>0</v>
      </c>
      <c r="W74" s="105">
        <f t="shared" si="3"/>
        <v>0</v>
      </c>
    </row>
    <row r="75" spans="1:23" x14ac:dyDescent="0.25">
      <c r="A75" s="20"/>
      <c r="B75" s="21"/>
      <c r="C75" s="107">
        <v>2018</v>
      </c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0">
        <f t="shared" si="2"/>
        <v>0</v>
      </c>
      <c r="W75" s="105">
        <f t="shared" si="3"/>
        <v>0</v>
      </c>
    </row>
    <row r="76" spans="1:23" x14ac:dyDescent="0.25">
      <c r="A76" s="20"/>
      <c r="B76" s="21"/>
      <c r="C76" s="107">
        <v>2019</v>
      </c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0">
        <f t="shared" si="2"/>
        <v>0</v>
      </c>
      <c r="W76" s="105">
        <f t="shared" si="3"/>
        <v>0</v>
      </c>
    </row>
    <row r="77" spans="1:23" x14ac:dyDescent="0.25">
      <c r="A77" s="20"/>
      <c r="B77" s="21"/>
      <c r="C77" s="107">
        <v>2020</v>
      </c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0">
        <f t="shared" si="2"/>
        <v>0</v>
      </c>
      <c r="W77" s="105">
        <f t="shared" si="3"/>
        <v>0</v>
      </c>
    </row>
    <row r="78" spans="1:23" x14ac:dyDescent="0.25">
      <c r="A78" s="20"/>
      <c r="B78" s="21"/>
      <c r="C78" s="107">
        <v>2021</v>
      </c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0">
        <f t="shared" si="2"/>
        <v>0</v>
      </c>
      <c r="W78" s="105">
        <f t="shared" si="3"/>
        <v>0</v>
      </c>
    </row>
  </sheetData>
  <mergeCells count="1">
    <mergeCell ref="A1:U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</sheetPr>
  <dimension ref="B1:L79"/>
  <sheetViews>
    <sheetView zoomScale="90" zoomScaleNormal="90" workbookViewId="0">
      <pane xSplit="4" ySplit="4" topLeftCell="G5" activePane="bottomRight" state="frozen"/>
      <selection pane="topRight" activeCell="E1" sqref="E1"/>
      <selection pane="bottomLeft" activeCell="A4" sqref="A4"/>
      <selection pane="bottomRight" activeCell="I11" sqref="I11"/>
    </sheetView>
  </sheetViews>
  <sheetFormatPr defaultRowHeight="15" x14ac:dyDescent="0.25"/>
  <cols>
    <col min="1" max="1" width="0" hidden="1" customWidth="1"/>
    <col min="2" max="2" width="7.28515625" customWidth="1"/>
    <col min="3" max="3" width="12.42578125" bestFit="1" customWidth="1"/>
    <col min="4" max="4" width="9.28515625" customWidth="1"/>
    <col min="5" max="6" width="22.42578125" style="1" bestFit="1" customWidth="1"/>
    <col min="7" max="7" width="21.28515625" style="1" bestFit="1" customWidth="1"/>
    <col min="8" max="8" width="28.28515625" style="1" bestFit="1" customWidth="1"/>
    <col min="9" max="9" width="30.85546875" style="1" bestFit="1" customWidth="1"/>
    <col min="10" max="10" width="30.42578125" style="1" bestFit="1" customWidth="1"/>
    <col min="11" max="11" width="23" customWidth="1"/>
    <col min="12" max="12" width="22.42578125" bestFit="1" customWidth="1"/>
  </cols>
  <sheetData>
    <row r="1" spans="2:12" ht="15.75" thickBot="1" x14ac:dyDescent="0.3"/>
    <row r="2" spans="2:12" ht="32.25" customHeight="1" thickBot="1" x14ac:dyDescent="0.3">
      <c r="B2" s="122" t="s">
        <v>59</v>
      </c>
      <c r="C2" s="123"/>
      <c r="D2" s="123"/>
      <c r="E2" s="123"/>
      <c r="F2" s="123"/>
      <c r="G2" s="123"/>
      <c r="H2" s="123"/>
      <c r="I2" s="123"/>
      <c r="J2" s="123"/>
      <c r="K2" s="124"/>
    </row>
    <row r="3" spans="2:12" ht="15.75" thickBot="1" x14ac:dyDescent="0.3"/>
    <row r="4" spans="2:12" ht="16.5" thickBot="1" x14ac:dyDescent="0.3">
      <c r="B4" s="65" t="s">
        <v>9</v>
      </c>
      <c r="C4" s="14" t="s">
        <v>0</v>
      </c>
      <c r="D4" s="24" t="s">
        <v>1</v>
      </c>
      <c r="E4" s="14" t="s">
        <v>60</v>
      </c>
      <c r="F4" s="15" t="s">
        <v>53</v>
      </c>
      <c r="G4" s="24" t="s">
        <v>54</v>
      </c>
      <c r="H4" s="14" t="s">
        <v>55</v>
      </c>
      <c r="I4" s="64" t="s">
        <v>56</v>
      </c>
      <c r="J4" s="14" t="s">
        <v>57</v>
      </c>
      <c r="K4" s="64" t="s">
        <v>58</v>
      </c>
      <c r="L4" s="84" t="s">
        <v>65</v>
      </c>
    </row>
    <row r="5" spans="2:12" x14ac:dyDescent="0.25">
      <c r="B5" s="17">
        <v>1</v>
      </c>
      <c r="C5" s="18" t="s">
        <v>10</v>
      </c>
      <c r="D5" s="18">
        <v>2017</v>
      </c>
      <c r="E5" s="67">
        <v>944837322446</v>
      </c>
      <c r="F5" s="67">
        <v>164391127883</v>
      </c>
      <c r="G5" s="67">
        <v>296093904388</v>
      </c>
      <c r="H5" s="70">
        <v>0</v>
      </c>
      <c r="I5" s="67">
        <v>74699748470</v>
      </c>
      <c r="J5" s="67">
        <f>F5+G5-H5-I5</f>
        <v>385785283801</v>
      </c>
      <c r="K5" s="66">
        <f>E5-J5</f>
        <v>559052038645</v>
      </c>
      <c r="L5" s="83">
        <f>H5+I5</f>
        <v>74699748470</v>
      </c>
    </row>
    <row r="6" spans="2:12" x14ac:dyDescent="0.25">
      <c r="B6" s="20"/>
      <c r="C6" s="21"/>
      <c r="D6" s="19">
        <v>2018</v>
      </c>
      <c r="E6" s="68">
        <v>961136629003</v>
      </c>
      <c r="F6" s="68">
        <v>179392442498</v>
      </c>
      <c r="G6" s="68">
        <v>304380863691</v>
      </c>
      <c r="H6" s="71">
        <v>0</v>
      </c>
      <c r="I6" s="68">
        <v>76779370021</v>
      </c>
      <c r="J6" s="67">
        <f t="shared" ref="J6:J69" si="0">F6+G6-H6-I6</f>
        <v>406993936168</v>
      </c>
      <c r="K6" s="66">
        <f t="shared" ref="K6:K69" si="1">E6-J6</f>
        <v>554142692835</v>
      </c>
      <c r="L6" s="82">
        <f t="shared" ref="L6:L69" si="2">H6+I6</f>
        <v>76779370021</v>
      </c>
    </row>
    <row r="7" spans="2:12" x14ac:dyDescent="0.25">
      <c r="B7" s="20"/>
      <c r="C7" s="21"/>
      <c r="D7" s="19">
        <v>2019</v>
      </c>
      <c r="E7" s="68">
        <v>1028952947818</v>
      </c>
      <c r="F7" s="69">
        <v>223896745986</v>
      </c>
      <c r="G7" s="68">
        <v>289339532124</v>
      </c>
      <c r="H7" s="71">
        <v>0</v>
      </c>
      <c r="I7" s="68">
        <v>84854444306</v>
      </c>
      <c r="J7" s="67">
        <f t="shared" si="0"/>
        <v>428381833804</v>
      </c>
      <c r="K7" s="66">
        <f t="shared" si="1"/>
        <v>600571114014</v>
      </c>
      <c r="L7" s="82">
        <f t="shared" si="2"/>
        <v>84854444306</v>
      </c>
    </row>
    <row r="8" spans="2:12" x14ac:dyDescent="0.25">
      <c r="B8" s="20"/>
      <c r="C8" s="21"/>
      <c r="D8" s="19">
        <v>2020</v>
      </c>
      <c r="E8" s="69">
        <v>956634474111</v>
      </c>
      <c r="F8" s="68">
        <v>186627103432</v>
      </c>
      <c r="G8" s="68">
        <v>282574403816</v>
      </c>
      <c r="H8" s="71">
        <v>0</v>
      </c>
      <c r="I8" s="68">
        <v>84309776352</v>
      </c>
      <c r="J8" s="67">
        <f t="shared" si="0"/>
        <v>384891730896</v>
      </c>
      <c r="K8" s="66">
        <f t="shared" si="1"/>
        <v>571742743215</v>
      </c>
      <c r="L8" s="82">
        <f t="shared" si="2"/>
        <v>84309776352</v>
      </c>
    </row>
    <row r="9" spans="2:12" x14ac:dyDescent="0.25">
      <c r="B9" s="20"/>
      <c r="C9" s="21"/>
      <c r="D9" s="19">
        <v>2021</v>
      </c>
      <c r="E9" s="68">
        <v>1019133657275</v>
      </c>
      <c r="F9" s="68">
        <v>184194989415</v>
      </c>
      <c r="G9" s="68">
        <v>255451833251</v>
      </c>
      <c r="H9" s="71">
        <v>0</v>
      </c>
      <c r="I9" s="68">
        <v>84462532532</v>
      </c>
      <c r="J9" s="67">
        <f t="shared" si="0"/>
        <v>355184290134</v>
      </c>
      <c r="K9" s="66">
        <f t="shared" si="1"/>
        <v>663949367141</v>
      </c>
      <c r="L9" s="82">
        <f t="shared" si="2"/>
        <v>84462532532</v>
      </c>
    </row>
    <row r="10" spans="2:12" x14ac:dyDescent="0.25">
      <c r="B10" s="17">
        <v>2</v>
      </c>
      <c r="C10" s="18" t="s">
        <v>11</v>
      </c>
      <c r="D10" s="18">
        <v>2017</v>
      </c>
      <c r="E10" s="68">
        <v>4257738486908</v>
      </c>
      <c r="F10" s="68">
        <v>72724361949</v>
      </c>
      <c r="G10" s="68">
        <v>51447784731</v>
      </c>
      <c r="H10" s="68">
        <v>10788134072</v>
      </c>
      <c r="I10" s="68">
        <v>27071624943</v>
      </c>
      <c r="J10" s="67">
        <f t="shared" si="0"/>
        <v>86312387665</v>
      </c>
      <c r="K10" s="66">
        <f t="shared" si="1"/>
        <v>4171426099243</v>
      </c>
      <c r="L10" s="82">
        <f t="shared" si="2"/>
        <v>37859759015</v>
      </c>
    </row>
    <row r="11" spans="2:12" x14ac:dyDescent="0.25">
      <c r="B11" s="20"/>
      <c r="C11" s="21"/>
      <c r="D11" s="19">
        <v>2018</v>
      </c>
      <c r="E11" s="68">
        <v>3629327583572</v>
      </c>
      <c r="F11" s="68">
        <v>77735839903</v>
      </c>
      <c r="G11" s="68">
        <v>62839760948</v>
      </c>
      <c r="H11" s="68">
        <v>13524931179</v>
      </c>
      <c r="I11" s="68">
        <v>39208512468</v>
      </c>
      <c r="J11" s="67">
        <f t="shared" si="0"/>
        <v>87842157204</v>
      </c>
      <c r="K11" s="66">
        <f t="shared" si="1"/>
        <v>3541485426368</v>
      </c>
      <c r="L11" s="82">
        <f t="shared" si="2"/>
        <v>52733443647</v>
      </c>
    </row>
    <row r="12" spans="2:12" x14ac:dyDescent="0.25">
      <c r="B12" s="20"/>
      <c r="C12" s="21"/>
      <c r="D12" s="19">
        <v>2019</v>
      </c>
      <c r="E12" s="68">
        <v>3120937098980</v>
      </c>
      <c r="F12" s="68">
        <v>48951237291</v>
      </c>
      <c r="G12" s="68">
        <v>44598253533</v>
      </c>
      <c r="H12" s="68">
        <v>15490524550</v>
      </c>
      <c r="I12" s="68">
        <v>20226725346</v>
      </c>
      <c r="J12" s="67">
        <f t="shared" si="0"/>
        <v>57832240928</v>
      </c>
      <c r="K12" s="66">
        <f t="shared" si="1"/>
        <v>3063104858052</v>
      </c>
      <c r="L12" s="82">
        <f t="shared" si="2"/>
        <v>35717249896</v>
      </c>
    </row>
    <row r="13" spans="2:12" x14ac:dyDescent="0.25">
      <c r="B13" s="20"/>
      <c r="C13" s="21"/>
      <c r="D13" s="19">
        <v>2020</v>
      </c>
      <c r="E13" s="68">
        <v>3634297273749</v>
      </c>
      <c r="F13" s="68">
        <v>79134141192</v>
      </c>
      <c r="G13" s="68">
        <v>51430321036</v>
      </c>
      <c r="H13" s="68">
        <v>16426730698</v>
      </c>
      <c r="I13" s="68">
        <v>29632099970</v>
      </c>
      <c r="J13" s="67">
        <f t="shared" si="0"/>
        <v>84505631560</v>
      </c>
      <c r="K13" s="66">
        <f t="shared" si="1"/>
        <v>3549791642189</v>
      </c>
      <c r="L13" s="82">
        <f t="shared" si="2"/>
        <v>46058830668</v>
      </c>
    </row>
    <row r="14" spans="2:12" x14ac:dyDescent="0.25">
      <c r="B14" s="20"/>
      <c r="C14" s="21"/>
      <c r="D14" s="19">
        <v>2021</v>
      </c>
      <c r="E14" s="68">
        <v>5359440530374</v>
      </c>
      <c r="F14" s="68">
        <v>105714295886</v>
      </c>
      <c r="G14" s="68">
        <v>45113383907</v>
      </c>
      <c r="H14" s="68">
        <v>17132747980</v>
      </c>
      <c r="I14" s="68">
        <v>30026911834</v>
      </c>
      <c r="J14" s="67">
        <f t="shared" si="0"/>
        <v>103668019979</v>
      </c>
      <c r="K14" s="66">
        <f t="shared" si="1"/>
        <v>5255772510395</v>
      </c>
      <c r="L14" s="82">
        <f t="shared" si="2"/>
        <v>47159659814</v>
      </c>
    </row>
    <row r="15" spans="2:12" x14ac:dyDescent="0.25">
      <c r="B15" s="17">
        <v>3</v>
      </c>
      <c r="C15" s="18" t="s">
        <v>12</v>
      </c>
      <c r="D15" s="18">
        <v>2017</v>
      </c>
      <c r="E15" s="68">
        <v>614677561202</v>
      </c>
      <c r="F15" s="68">
        <v>96992948421</v>
      </c>
      <c r="G15" s="68">
        <v>51481730201</v>
      </c>
      <c r="H15" s="68">
        <v>18301393029</v>
      </c>
      <c r="I15" s="68">
        <v>20900615721</v>
      </c>
      <c r="J15" s="67">
        <f t="shared" si="0"/>
        <v>109272669872</v>
      </c>
      <c r="K15" s="66">
        <f t="shared" si="1"/>
        <v>505404891330</v>
      </c>
      <c r="L15" s="82">
        <f t="shared" si="2"/>
        <v>39202008750</v>
      </c>
    </row>
    <row r="16" spans="2:12" x14ac:dyDescent="0.25">
      <c r="B16" s="20"/>
      <c r="C16" s="21"/>
      <c r="D16" s="19">
        <v>2018</v>
      </c>
      <c r="E16" s="68">
        <v>831104026853</v>
      </c>
      <c r="F16" s="68">
        <v>104897672129</v>
      </c>
      <c r="G16" s="68">
        <v>55703946078</v>
      </c>
      <c r="H16" s="68">
        <v>21227200025</v>
      </c>
      <c r="I16" s="68">
        <v>28883471001</v>
      </c>
      <c r="J16" s="67">
        <f t="shared" si="0"/>
        <v>110490947181</v>
      </c>
      <c r="K16" s="66">
        <f t="shared" si="1"/>
        <v>720613079672</v>
      </c>
      <c r="L16" s="82">
        <f t="shared" si="2"/>
        <v>50110671026</v>
      </c>
    </row>
    <row r="17" spans="2:12" x14ac:dyDescent="0.25">
      <c r="B17" s="20"/>
      <c r="C17" s="21"/>
      <c r="D17" s="19">
        <v>2019</v>
      </c>
      <c r="E17" s="68">
        <v>1084912780290</v>
      </c>
      <c r="F17" s="68">
        <v>128864024173</v>
      </c>
      <c r="G17" s="68">
        <v>58062408046</v>
      </c>
      <c r="H17" s="68">
        <v>26128915957</v>
      </c>
      <c r="I17" s="68">
        <v>25371255217</v>
      </c>
      <c r="J17" s="67">
        <f t="shared" si="0"/>
        <v>135426261045</v>
      </c>
      <c r="K17" s="66">
        <f t="shared" si="1"/>
        <v>949486519245</v>
      </c>
      <c r="L17" s="82">
        <f t="shared" si="2"/>
        <v>51500171174</v>
      </c>
    </row>
    <row r="18" spans="2:12" x14ac:dyDescent="0.25">
      <c r="B18" s="20"/>
      <c r="C18" s="21"/>
      <c r="D18" s="19">
        <v>2020</v>
      </c>
      <c r="E18" s="68">
        <v>972634784176</v>
      </c>
      <c r="F18" s="68">
        <v>130882499011</v>
      </c>
      <c r="G18" s="68">
        <v>66492672966</v>
      </c>
      <c r="H18" s="68">
        <v>26560623093</v>
      </c>
      <c r="I18" s="68">
        <v>30580063042</v>
      </c>
      <c r="J18" s="67">
        <f t="shared" si="0"/>
        <v>140234485842</v>
      </c>
      <c r="K18" s="66">
        <f t="shared" si="1"/>
        <v>832400298334</v>
      </c>
      <c r="L18" s="82">
        <f t="shared" si="2"/>
        <v>57140686135</v>
      </c>
    </row>
    <row r="19" spans="2:12" x14ac:dyDescent="0.25">
      <c r="B19" s="20"/>
      <c r="C19" s="21"/>
      <c r="D19" s="19">
        <v>2021</v>
      </c>
      <c r="E19" s="68">
        <v>1103519743574</v>
      </c>
      <c r="F19" s="68">
        <v>128655643489</v>
      </c>
      <c r="G19" s="68">
        <v>71217765129</v>
      </c>
      <c r="H19" s="68">
        <v>19873184140</v>
      </c>
      <c r="I19" s="68">
        <v>33693470172</v>
      </c>
      <c r="J19" s="67">
        <f t="shared" si="0"/>
        <v>146306754306</v>
      </c>
      <c r="K19" s="66">
        <f t="shared" si="1"/>
        <v>957212989268</v>
      </c>
      <c r="L19" s="82">
        <f t="shared" si="2"/>
        <v>53566654312</v>
      </c>
    </row>
    <row r="20" spans="2:12" x14ac:dyDescent="0.25">
      <c r="B20" s="17">
        <v>4</v>
      </c>
      <c r="C20" s="57" t="s">
        <v>13</v>
      </c>
      <c r="D20" s="18">
        <v>2017</v>
      </c>
      <c r="E20" s="68">
        <v>777308328000</v>
      </c>
      <c r="F20" s="68">
        <v>157245312000</v>
      </c>
      <c r="G20" s="68">
        <v>85421633000</v>
      </c>
      <c r="H20" s="68">
        <v>27575403000</v>
      </c>
      <c r="I20" s="68">
        <v>38916051000</v>
      </c>
      <c r="J20" s="67">
        <f t="shared" si="0"/>
        <v>176175491000</v>
      </c>
      <c r="K20" s="66">
        <f t="shared" si="1"/>
        <v>601132837000</v>
      </c>
      <c r="L20" s="82">
        <f t="shared" si="2"/>
        <v>66491454000</v>
      </c>
    </row>
    <row r="21" spans="2:12" x14ac:dyDescent="0.25">
      <c r="B21" s="20"/>
      <c r="C21" s="21"/>
      <c r="D21" s="19">
        <v>2018</v>
      </c>
      <c r="E21" s="68">
        <v>893006350000</v>
      </c>
      <c r="F21" s="68">
        <v>175692185000</v>
      </c>
      <c r="G21" s="68">
        <v>79000788000</v>
      </c>
      <c r="H21" s="68">
        <v>31624349000</v>
      </c>
      <c r="I21" s="68">
        <v>44053407000</v>
      </c>
      <c r="J21" s="67">
        <f t="shared" si="0"/>
        <v>179015217000</v>
      </c>
      <c r="K21" s="66">
        <f t="shared" si="1"/>
        <v>713991133000</v>
      </c>
      <c r="L21" s="82">
        <f t="shared" si="2"/>
        <v>75677756000</v>
      </c>
    </row>
    <row r="22" spans="2:12" x14ac:dyDescent="0.25">
      <c r="B22" s="20"/>
      <c r="C22" s="21"/>
      <c r="D22" s="19">
        <v>2019</v>
      </c>
      <c r="E22" s="68">
        <v>827136727000</v>
      </c>
      <c r="F22" s="68">
        <v>166486011000</v>
      </c>
      <c r="G22" s="68">
        <v>68361970000</v>
      </c>
      <c r="H22" s="68">
        <v>30155818000</v>
      </c>
      <c r="I22" s="68">
        <v>33141844000</v>
      </c>
      <c r="J22" s="67">
        <f t="shared" si="0"/>
        <v>171550319000</v>
      </c>
      <c r="K22" s="66">
        <f t="shared" si="1"/>
        <v>655586408000</v>
      </c>
      <c r="L22" s="82">
        <f t="shared" si="2"/>
        <v>63297662000</v>
      </c>
    </row>
    <row r="23" spans="2:12" x14ac:dyDescent="0.25">
      <c r="B23" s="20"/>
      <c r="C23" s="21"/>
      <c r="D23" s="19">
        <v>2020</v>
      </c>
      <c r="E23" s="68">
        <v>546336411000</v>
      </c>
      <c r="F23" s="68">
        <v>156629572000</v>
      </c>
      <c r="G23" s="68">
        <v>78513510000</v>
      </c>
      <c r="H23" s="68">
        <v>31474048000</v>
      </c>
      <c r="I23" s="68">
        <v>40289207000</v>
      </c>
      <c r="J23" s="67">
        <f t="shared" si="0"/>
        <v>163379827000</v>
      </c>
      <c r="K23" s="66">
        <f t="shared" si="1"/>
        <v>382956584000</v>
      </c>
      <c r="L23" s="82">
        <f t="shared" si="2"/>
        <v>71763255000</v>
      </c>
    </row>
    <row r="24" spans="2:12" x14ac:dyDescent="0.25">
      <c r="B24" s="20"/>
      <c r="C24" s="21"/>
      <c r="D24" s="19">
        <v>2021</v>
      </c>
      <c r="E24" s="68">
        <v>681205785000</v>
      </c>
      <c r="F24" s="68">
        <v>157159598000</v>
      </c>
      <c r="G24" s="68">
        <v>93806847000</v>
      </c>
      <c r="H24" s="68">
        <v>34056981000</v>
      </c>
      <c r="I24" s="68">
        <v>38310929000</v>
      </c>
      <c r="J24" s="67">
        <f t="shared" si="0"/>
        <v>178598535000</v>
      </c>
      <c r="K24" s="66">
        <f t="shared" si="1"/>
        <v>502607250000</v>
      </c>
      <c r="L24" s="82">
        <f t="shared" si="2"/>
        <v>72367910000</v>
      </c>
    </row>
    <row r="25" spans="2:12" x14ac:dyDescent="0.25">
      <c r="B25" s="17">
        <v>5</v>
      </c>
      <c r="C25" s="18" t="s">
        <v>14</v>
      </c>
      <c r="D25" s="18">
        <v>2017</v>
      </c>
      <c r="E25" s="68">
        <v>1209215316632</v>
      </c>
      <c r="F25" s="68">
        <v>52068785657</v>
      </c>
      <c r="G25" s="68">
        <v>39934167544</v>
      </c>
      <c r="H25" s="71">
        <v>0</v>
      </c>
      <c r="I25" s="68">
        <v>25209825589</v>
      </c>
      <c r="J25" s="67">
        <f t="shared" si="0"/>
        <v>66793127612</v>
      </c>
      <c r="K25" s="66">
        <f t="shared" si="1"/>
        <v>1142422189020</v>
      </c>
      <c r="L25" s="82">
        <f t="shared" si="2"/>
        <v>25209825589</v>
      </c>
    </row>
    <row r="26" spans="2:12" x14ac:dyDescent="0.25">
      <c r="B26" s="20"/>
      <c r="C26" s="21"/>
      <c r="D26" s="19">
        <v>2018</v>
      </c>
      <c r="E26" s="68">
        <v>1430785280985</v>
      </c>
      <c r="F26" s="68">
        <v>35260004286</v>
      </c>
      <c r="G26" s="68">
        <v>38291659282</v>
      </c>
      <c r="H26" s="71">
        <v>0</v>
      </c>
      <c r="I26" s="68">
        <v>20764581423</v>
      </c>
      <c r="J26" s="67">
        <f t="shared" si="0"/>
        <v>52787082145</v>
      </c>
      <c r="K26" s="66">
        <f t="shared" si="1"/>
        <v>1377998198840</v>
      </c>
      <c r="L26" s="82">
        <f t="shared" si="2"/>
        <v>20764581423</v>
      </c>
    </row>
    <row r="27" spans="2:12" x14ac:dyDescent="0.25">
      <c r="B27" s="20"/>
      <c r="C27" s="21"/>
      <c r="D27" s="19">
        <v>2019</v>
      </c>
      <c r="E27" s="68">
        <v>1653031823505</v>
      </c>
      <c r="F27" s="68">
        <v>31124408909</v>
      </c>
      <c r="G27" s="68">
        <v>49741922229</v>
      </c>
      <c r="H27" s="71">
        <v>0</v>
      </c>
      <c r="I27" s="68">
        <v>21817546749</v>
      </c>
      <c r="J27" s="67">
        <f t="shared" si="0"/>
        <v>59048784389</v>
      </c>
      <c r="K27" s="66">
        <f t="shared" si="1"/>
        <v>1593983039116</v>
      </c>
      <c r="L27" s="82">
        <f t="shared" si="2"/>
        <v>21817546749</v>
      </c>
    </row>
    <row r="28" spans="2:12" x14ac:dyDescent="0.25">
      <c r="B28" s="20"/>
      <c r="C28" s="21"/>
      <c r="D28" s="19">
        <v>2020</v>
      </c>
      <c r="E28" s="68">
        <v>1173189488886</v>
      </c>
      <c r="F28" s="68">
        <v>28970674554</v>
      </c>
      <c r="G28" s="68">
        <v>45806404297</v>
      </c>
      <c r="H28" s="71">
        <v>0</v>
      </c>
      <c r="I28" s="68">
        <v>23323104085</v>
      </c>
      <c r="J28" s="67">
        <f t="shared" si="0"/>
        <v>51453974766</v>
      </c>
      <c r="K28" s="66">
        <f t="shared" si="1"/>
        <v>1121735514120</v>
      </c>
      <c r="L28" s="82">
        <f t="shared" si="2"/>
        <v>23323104085</v>
      </c>
    </row>
    <row r="29" spans="2:12" x14ac:dyDescent="0.25">
      <c r="B29" s="20"/>
      <c r="C29" s="21"/>
      <c r="D29" s="19">
        <v>2021</v>
      </c>
      <c r="E29" s="68">
        <v>933597187584</v>
      </c>
      <c r="F29" s="68">
        <v>29184335807</v>
      </c>
      <c r="G29" s="68">
        <v>48098226064</v>
      </c>
      <c r="H29" s="71">
        <v>0</v>
      </c>
      <c r="I29" s="68">
        <v>24103807728</v>
      </c>
      <c r="J29" s="67">
        <f t="shared" si="0"/>
        <v>53178754143</v>
      </c>
      <c r="K29" s="66">
        <f t="shared" si="1"/>
        <v>880418433441</v>
      </c>
      <c r="L29" s="82">
        <f t="shared" si="2"/>
        <v>24103807728</v>
      </c>
    </row>
    <row r="30" spans="2:12" x14ac:dyDescent="0.25">
      <c r="B30" s="17">
        <v>6</v>
      </c>
      <c r="C30" s="18" t="s">
        <v>15</v>
      </c>
      <c r="D30" s="18">
        <v>2017</v>
      </c>
      <c r="E30" s="68">
        <v>35606593000000</v>
      </c>
      <c r="F30" s="68">
        <v>4013447000000</v>
      </c>
      <c r="G30" s="68">
        <v>1667733000000</v>
      </c>
      <c r="H30" s="68">
        <v>517389000000</v>
      </c>
      <c r="I30" s="68">
        <v>867429000000</v>
      </c>
      <c r="J30" s="67">
        <f t="shared" si="0"/>
        <v>4296362000000</v>
      </c>
      <c r="K30" s="66">
        <f t="shared" si="1"/>
        <v>31310231000000</v>
      </c>
      <c r="L30" s="82">
        <f t="shared" si="2"/>
        <v>1384818000000</v>
      </c>
    </row>
    <row r="31" spans="2:12" x14ac:dyDescent="0.25">
      <c r="B31" s="20"/>
      <c r="C31" s="21"/>
      <c r="D31" s="19">
        <v>2018</v>
      </c>
      <c r="E31" s="68">
        <v>38413407000000</v>
      </c>
      <c r="F31" s="68">
        <v>4429860000000</v>
      </c>
      <c r="G31" s="68">
        <v>2063933000000</v>
      </c>
      <c r="H31" s="68">
        <v>544611000000</v>
      </c>
      <c r="I31" s="68">
        <v>1032814000000</v>
      </c>
      <c r="J31" s="67">
        <f t="shared" si="0"/>
        <v>4916368000000</v>
      </c>
      <c r="K31" s="66">
        <f t="shared" si="1"/>
        <v>33497039000000</v>
      </c>
      <c r="L31" s="82">
        <f t="shared" si="2"/>
        <v>1577425000000</v>
      </c>
    </row>
    <row r="32" spans="2:12" x14ac:dyDescent="0.25">
      <c r="B32" s="20"/>
      <c r="C32" s="21"/>
      <c r="D32" s="19">
        <v>2019</v>
      </c>
      <c r="E32" s="68">
        <v>42296703000000</v>
      </c>
      <c r="F32" s="68">
        <v>5006244000000</v>
      </c>
      <c r="G32" s="68">
        <v>2119627000000</v>
      </c>
      <c r="H32" s="68">
        <v>600838000000</v>
      </c>
      <c r="I32" s="68">
        <v>1053020000000</v>
      </c>
      <c r="J32" s="67">
        <f t="shared" si="0"/>
        <v>5472013000000</v>
      </c>
      <c r="K32" s="66">
        <f t="shared" si="1"/>
        <v>36824690000000</v>
      </c>
      <c r="L32" s="82">
        <f t="shared" si="2"/>
        <v>1653858000000</v>
      </c>
    </row>
    <row r="33" spans="2:12" x14ac:dyDescent="0.25">
      <c r="B33" s="20"/>
      <c r="C33" s="21"/>
      <c r="D33" s="19">
        <v>2020</v>
      </c>
      <c r="E33" s="68">
        <v>46641048000000</v>
      </c>
      <c r="F33" s="68">
        <v>5549481000000</v>
      </c>
      <c r="G33" s="68">
        <v>2557502000000</v>
      </c>
      <c r="H33" s="68">
        <v>606457000000</v>
      </c>
      <c r="I33" s="68">
        <v>1240904000000</v>
      </c>
      <c r="J33" s="67">
        <f t="shared" si="0"/>
        <v>6259622000000</v>
      </c>
      <c r="K33" s="66">
        <f t="shared" si="1"/>
        <v>40381426000000</v>
      </c>
      <c r="L33" s="82">
        <f t="shared" si="2"/>
        <v>1847361000000</v>
      </c>
    </row>
    <row r="34" spans="2:12" x14ac:dyDescent="0.25">
      <c r="B34" s="20"/>
      <c r="C34" s="21"/>
      <c r="D34" s="19">
        <v>2021</v>
      </c>
      <c r="E34" s="68">
        <v>56803733000000</v>
      </c>
      <c r="F34" s="68">
        <v>6266392000000</v>
      </c>
      <c r="G34" s="68">
        <v>2476091000000</v>
      </c>
      <c r="H34" s="68">
        <v>790641000000</v>
      </c>
      <c r="I34" s="68">
        <v>1376117000000</v>
      </c>
      <c r="J34" s="67">
        <f t="shared" si="0"/>
        <v>6575725000000</v>
      </c>
      <c r="K34" s="66">
        <f t="shared" si="1"/>
        <v>50228008000000</v>
      </c>
      <c r="L34" s="82">
        <f t="shared" si="2"/>
        <v>2166758000000</v>
      </c>
    </row>
    <row r="35" spans="2:12" x14ac:dyDescent="0.25">
      <c r="B35" s="17">
        <v>7</v>
      </c>
      <c r="C35" s="18" t="s">
        <v>16</v>
      </c>
      <c r="D35" s="18">
        <v>2017</v>
      </c>
      <c r="E35" s="68">
        <v>70186618000000</v>
      </c>
      <c r="F35" s="68">
        <v>7237120000000</v>
      </c>
      <c r="G35" s="68">
        <v>4070151000000</v>
      </c>
      <c r="H35" s="68">
        <v>1353392000000</v>
      </c>
      <c r="I35" s="68">
        <v>2552326000000</v>
      </c>
      <c r="J35" s="67">
        <f t="shared" si="0"/>
        <v>7401553000000</v>
      </c>
      <c r="K35" s="66">
        <f t="shared" si="1"/>
        <v>62785065000000</v>
      </c>
      <c r="L35" s="82">
        <f t="shared" si="2"/>
        <v>3905718000000</v>
      </c>
    </row>
    <row r="36" spans="2:12" x14ac:dyDescent="0.25">
      <c r="B36" s="20"/>
      <c r="C36" s="21"/>
      <c r="D36" s="19">
        <v>2018</v>
      </c>
      <c r="E36" s="68">
        <v>73394728000000</v>
      </c>
      <c r="F36" s="68">
        <v>7817444000000</v>
      </c>
      <c r="G36" s="68">
        <v>4466279000000</v>
      </c>
      <c r="H36" s="68">
        <v>1428406000000</v>
      </c>
      <c r="I36" s="68">
        <v>2637762000000</v>
      </c>
      <c r="J36" s="67">
        <f t="shared" si="0"/>
        <v>8217555000000</v>
      </c>
      <c r="K36" s="66">
        <f t="shared" si="1"/>
        <v>65177173000000</v>
      </c>
      <c r="L36" s="82">
        <f t="shared" si="2"/>
        <v>4066168000000</v>
      </c>
    </row>
    <row r="37" spans="2:12" x14ac:dyDescent="0.25">
      <c r="B37" s="20"/>
      <c r="C37" s="21"/>
      <c r="D37" s="19">
        <v>2019</v>
      </c>
      <c r="E37" s="72">
        <v>76592955000000</v>
      </c>
      <c r="F37" s="68">
        <v>8489356000000</v>
      </c>
      <c r="G37" s="68">
        <v>4697173000000</v>
      </c>
      <c r="H37" s="68">
        <v>1608483000000</v>
      </c>
      <c r="I37" s="68">
        <v>2816577000000</v>
      </c>
      <c r="J37" s="67">
        <f t="shared" si="0"/>
        <v>8761469000000</v>
      </c>
      <c r="K37" s="66">
        <f t="shared" si="1"/>
        <v>67831486000000</v>
      </c>
      <c r="L37" s="82">
        <f t="shared" si="2"/>
        <v>4425060000000</v>
      </c>
    </row>
    <row r="38" spans="2:12" x14ac:dyDescent="0.25">
      <c r="B38" s="20"/>
      <c r="C38" s="21"/>
      <c r="D38" s="19">
        <v>2020</v>
      </c>
      <c r="E38" s="68">
        <v>81731469000000</v>
      </c>
      <c r="F38" s="68">
        <v>9007860000000</v>
      </c>
      <c r="G38" s="69">
        <v>5087140000000</v>
      </c>
      <c r="H38" s="68">
        <v>1604590000000</v>
      </c>
      <c r="I38" s="68">
        <v>2934690000000</v>
      </c>
      <c r="J38" s="67">
        <f t="shared" si="0"/>
        <v>9555720000000</v>
      </c>
      <c r="K38" s="66">
        <f t="shared" si="1"/>
        <v>72175749000000</v>
      </c>
      <c r="L38" s="82">
        <f t="shared" si="2"/>
        <v>4539280000000</v>
      </c>
    </row>
    <row r="39" spans="2:12" x14ac:dyDescent="0.25">
      <c r="B39" s="20"/>
      <c r="C39" s="21"/>
      <c r="D39" s="19">
        <v>2021</v>
      </c>
      <c r="E39" s="68">
        <v>99345618000000</v>
      </c>
      <c r="F39" s="68">
        <v>10049196000000</v>
      </c>
      <c r="G39" s="68">
        <v>5314871000000</v>
      </c>
      <c r="H39" s="68">
        <v>1773063000000</v>
      </c>
      <c r="I39" s="68">
        <v>3307977000000</v>
      </c>
      <c r="J39" s="67">
        <f t="shared" si="0"/>
        <v>10283027000000</v>
      </c>
      <c r="K39" s="66">
        <f t="shared" si="1"/>
        <v>89062591000000</v>
      </c>
      <c r="L39" s="82">
        <f t="shared" si="2"/>
        <v>5081040000000</v>
      </c>
    </row>
    <row r="40" spans="2:12" x14ac:dyDescent="0.25">
      <c r="B40" s="56">
        <v>8</v>
      </c>
      <c r="C40" s="57" t="s">
        <v>17</v>
      </c>
      <c r="D40" s="57">
        <v>2017</v>
      </c>
      <c r="E40" s="68">
        <v>3389736000000</v>
      </c>
      <c r="F40" s="68">
        <v>525328000000</v>
      </c>
      <c r="G40" s="68">
        <v>175267000000</v>
      </c>
      <c r="H40" s="68">
        <v>68498000000</v>
      </c>
      <c r="I40" s="68">
        <v>76010000000</v>
      </c>
      <c r="J40" s="67">
        <f t="shared" si="0"/>
        <v>556087000000</v>
      </c>
      <c r="K40" s="66">
        <f t="shared" si="1"/>
        <v>2833649000000</v>
      </c>
      <c r="L40" s="82">
        <f t="shared" si="2"/>
        <v>144508000000</v>
      </c>
    </row>
    <row r="41" spans="2:12" x14ac:dyDescent="0.25">
      <c r="B41" s="20"/>
      <c r="C41" s="21"/>
      <c r="D41" s="19">
        <v>2018</v>
      </c>
      <c r="E41" s="68">
        <v>3574801000000</v>
      </c>
      <c r="F41" s="68">
        <v>610693000000</v>
      </c>
      <c r="G41" s="68">
        <v>198772000000</v>
      </c>
      <c r="H41" s="68">
        <v>80280000000</v>
      </c>
      <c r="I41" s="68">
        <v>77324000000</v>
      </c>
      <c r="J41" s="67">
        <f t="shared" si="0"/>
        <v>651861000000</v>
      </c>
      <c r="K41" s="66">
        <f t="shared" si="1"/>
        <v>2922940000000</v>
      </c>
      <c r="L41" s="82">
        <f t="shared" si="2"/>
        <v>157604000000</v>
      </c>
    </row>
    <row r="42" spans="2:12" x14ac:dyDescent="0.25">
      <c r="B42" s="20"/>
      <c r="C42" s="21"/>
      <c r="D42" s="19">
        <v>2019</v>
      </c>
      <c r="E42" s="68">
        <v>3711405000000</v>
      </c>
      <c r="F42" s="68">
        <v>367927000000</v>
      </c>
      <c r="G42" s="68">
        <v>207854000000</v>
      </c>
      <c r="H42" s="68">
        <v>96977000000</v>
      </c>
      <c r="I42" s="68">
        <v>72511000000</v>
      </c>
      <c r="J42" s="67">
        <f t="shared" si="0"/>
        <v>406293000000</v>
      </c>
      <c r="K42" s="66">
        <f t="shared" si="1"/>
        <v>3305112000000</v>
      </c>
      <c r="L42" s="82">
        <f t="shared" si="2"/>
        <v>169488000000</v>
      </c>
    </row>
    <row r="43" spans="2:12" x14ac:dyDescent="0.25">
      <c r="B43" s="20"/>
      <c r="C43" s="21"/>
      <c r="D43" s="19">
        <v>2020</v>
      </c>
      <c r="E43" s="68">
        <v>1985009000000</v>
      </c>
      <c r="F43" s="68">
        <v>257864000000</v>
      </c>
      <c r="G43" s="68">
        <v>191970000000</v>
      </c>
      <c r="H43" s="68">
        <v>84249000000</v>
      </c>
      <c r="I43" s="68">
        <v>69633000000</v>
      </c>
      <c r="J43" s="67">
        <f t="shared" si="0"/>
        <v>295952000000</v>
      </c>
      <c r="K43" s="66">
        <f t="shared" si="1"/>
        <v>1689057000000</v>
      </c>
      <c r="L43" s="82">
        <f t="shared" si="2"/>
        <v>153882000000</v>
      </c>
    </row>
    <row r="44" spans="2:12" x14ac:dyDescent="0.25">
      <c r="B44" s="20"/>
      <c r="C44" s="21"/>
      <c r="D44" s="19">
        <v>2021</v>
      </c>
      <c r="E44" s="68">
        <v>2473681000000</v>
      </c>
      <c r="F44" s="68">
        <v>293851000000</v>
      </c>
      <c r="G44" s="68">
        <v>195147000000</v>
      </c>
      <c r="H44" s="68">
        <v>89924000000</v>
      </c>
      <c r="I44" s="68">
        <v>72234000000</v>
      </c>
      <c r="J44" s="67">
        <f t="shared" si="0"/>
        <v>326840000000</v>
      </c>
      <c r="K44" s="66">
        <f t="shared" si="1"/>
        <v>2146841000000</v>
      </c>
      <c r="L44" s="82">
        <f t="shared" si="2"/>
        <v>162158000000</v>
      </c>
    </row>
    <row r="45" spans="2:12" x14ac:dyDescent="0.25">
      <c r="B45" s="56">
        <v>9</v>
      </c>
      <c r="C45" s="57" t="s">
        <v>18</v>
      </c>
      <c r="D45" s="57">
        <v>2017</v>
      </c>
      <c r="E45" s="68">
        <v>20816673946473</v>
      </c>
      <c r="F45" s="68">
        <v>1909487278891</v>
      </c>
      <c r="G45" s="68">
        <v>605008088455</v>
      </c>
      <c r="H45" s="68">
        <v>106927561661</v>
      </c>
      <c r="I45" s="68">
        <v>212992655849</v>
      </c>
      <c r="J45" s="67">
        <f t="shared" si="0"/>
        <v>2194575149836</v>
      </c>
      <c r="K45" s="66">
        <f t="shared" si="1"/>
        <v>18622098796637</v>
      </c>
      <c r="L45" s="82">
        <f t="shared" si="2"/>
        <v>319920217510</v>
      </c>
    </row>
    <row r="46" spans="2:12" x14ac:dyDescent="0.25">
      <c r="B46" s="20"/>
      <c r="C46" s="21"/>
      <c r="D46" s="19">
        <v>2018</v>
      </c>
      <c r="E46" s="68">
        <v>24060802395725</v>
      </c>
      <c r="F46" s="68">
        <v>3045558342082</v>
      </c>
      <c r="G46" s="68">
        <v>723203180559</v>
      </c>
      <c r="H46" s="68">
        <v>140109114408</v>
      </c>
      <c r="I46" s="68">
        <v>239460699475</v>
      </c>
      <c r="J46" s="67">
        <f t="shared" si="0"/>
        <v>3389191708758</v>
      </c>
      <c r="K46" s="66">
        <f t="shared" si="1"/>
        <v>20671610686967</v>
      </c>
      <c r="L46" s="82">
        <f t="shared" si="2"/>
        <v>379569813883</v>
      </c>
    </row>
    <row r="47" spans="2:12" x14ac:dyDescent="0.25">
      <c r="B47" s="20"/>
      <c r="C47" s="21"/>
      <c r="D47" s="19">
        <v>2019</v>
      </c>
      <c r="E47" s="68">
        <v>25026739472547</v>
      </c>
      <c r="F47" s="68">
        <v>4027986833485</v>
      </c>
      <c r="G47" s="68">
        <v>716989561996</v>
      </c>
      <c r="H47" s="68">
        <v>170410307644</v>
      </c>
      <c r="I47" s="68">
        <v>264827232726</v>
      </c>
      <c r="J47" s="67">
        <f t="shared" si="0"/>
        <v>4309738855111</v>
      </c>
      <c r="K47" s="66">
        <f t="shared" si="1"/>
        <v>20717000617436</v>
      </c>
      <c r="L47" s="82">
        <f t="shared" si="2"/>
        <v>435237540370</v>
      </c>
    </row>
    <row r="48" spans="2:12" x14ac:dyDescent="0.25">
      <c r="B48" s="20"/>
      <c r="C48" s="21"/>
      <c r="D48" s="19">
        <v>2020</v>
      </c>
      <c r="E48" s="68">
        <v>24476953742651</v>
      </c>
      <c r="F48" s="68">
        <v>3769234915945</v>
      </c>
      <c r="G48" s="68">
        <v>698959849585</v>
      </c>
      <c r="H48" s="68">
        <v>139484276805</v>
      </c>
      <c r="I48" s="68">
        <v>300803769379</v>
      </c>
      <c r="J48" s="67">
        <f t="shared" si="0"/>
        <v>4027906719346</v>
      </c>
      <c r="K48" s="66">
        <f t="shared" si="1"/>
        <v>20449047023305</v>
      </c>
      <c r="L48" s="82">
        <f t="shared" si="2"/>
        <v>440288046184</v>
      </c>
    </row>
    <row r="49" spans="2:12" x14ac:dyDescent="0.25">
      <c r="B49" s="20"/>
      <c r="C49" s="21"/>
      <c r="D49" s="19">
        <v>2021</v>
      </c>
      <c r="E49" s="68">
        <v>27904558322183</v>
      </c>
      <c r="F49" s="68">
        <v>4539447007003</v>
      </c>
      <c r="G49" s="68">
        <v>611220587245</v>
      </c>
      <c r="H49" s="68">
        <v>149946965638</v>
      </c>
      <c r="I49" s="68">
        <v>306457944889</v>
      </c>
      <c r="J49" s="67">
        <f t="shared" si="0"/>
        <v>4694262683721</v>
      </c>
      <c r="K49" s="66">
        <f t="shared" si="1"/>
        <v>23210295638462</v>
      </c>
      <c r="L49" s="82">
        <f t="shared" si="2"/>
        <v>456404910527</v>
      </c>
    </row>
    <row r="50" spans="2:12" x14ac:dyDescent="0.25">
      <c r="B50" s="56">
        <v>10</v>
      </c>
      <c r="C50" s="57" t="s">
        <v>19</v>
      </c>
      <c r="D50" s="57">
        <v>2017</v>
      </c>
      <c r="E50" s="68">
        <v>2491100179560</v>
      </c>
      <c r="F50" s="68">
        <v>806041606458</v>
      </c>
      <c r="G50" s="68">
        <v>300932618037</v>
      </c>
      <c r="H50" s="68">
        <v>146634971763</v>
      </c>
      <c r="I50" s="68">
        <v>196730835693</v>
      </c>
      <c r="J50" s="67">
        <f t="shared" si="0"/>
        <v>763608417039</v>
      </c>
      <c r="K50" s="66">
        <f t="shared" si="1"/>
        <v>1727491762521</v>
      </c>
      <c r="L50" s="82">
        <f t="shared" si="2"/>
        <v>343365807456</v>
      </c>
    </row>
    <row r="51" spans="2:12" x14ac:dyDescent="0.25">
      <c r="B51" s="20"/>
      <c r="C51" s="21"/>
      <c r="D51" s="19">
        <v>2018</v>
      </c>
      <c r="E51" s="68">
        <v>2766545866684</v>
      </c>
      <c r="F51" s="68">
        <v>976075541127</v>
      </c>
      <c r="G51" s="68">
        <v>377678002490</v>
      </c>
      <c r="H51" s="68">
        <v>166213441598</v>
      </c>
      <c r="I51" s="68">
        <v>241589892647</v>
      </c>
      <c r="J51" s="67">
        <f t="shared" si="0"/>
        <v>945950209372</v>
      </c>
      <c r="K51" s="66">
        <f t="shared" si="1"/>
        <v>1820595657312</v>
      </c>
      <c r="L51" s="82">
        <f t="shared" si="2"/>
        <v>407803334245</v>
      </c>
    </row>
    <row r="52" spans="2:12" x14ac:dyDescent="0.25">
      <c r="B52" s="20"/>
      <c r="C52" s="21"/>
      <c r="D52" s="19">
        <v>2019</v>
      </c>
      <c r="E52" s="68">
        <v>3337022314624</v>
      </c>
      <c r="F52" s="68">
        <v>1142309010382</v>
      </c>
      <c r="G52" s="68">
        <v>413751694009</v>
      </c>
      <c r="H52" s="68">
        <v>214558487019</v>
      </c>
      <c r="I52" s="68">
        <v>249227068981</v>
      </c>
      <c r="J52" s="67">
        <f t="shared" si="0"/>
        <v>1092275148391</v>
      </c>
      <c r="K52" s="66">
        <f t="shared" si="1"/>
        <v>2244747166233</v>
      </c>
      <c r="L52" s="82">
        <f t="shared" si="2"/>
        <v>463785556000</v>
      </c>
    </row>
    <row r="53" spans="2:12" x14ac:dyDescent="0.25">
      <c r="B53" s="20"/>
      <c r="C53" s="21"/>
      <c r="D53" s="19">
        <v>2020</v>
      </c>
      <c r="E53" s="68">
        <v>3212034546032</v>
      </c>
      <c r="F53" s="68">
        <v>1200337864867</v>
      </c>
      <c r="G53" s="68">
        <v>398191872904</v>
      </c>
      <c r="H53" s="68">
        <v>305633872808</v>
      </c>
      <c r="I53" s="68">
        <v>252615542047</v>
      </c>
      <c r="J53" s="67">
        <f t="shared" si="0"/>
        <v>1040280322916</v>
      </c>
      <c r="K53" s="66">
        <f t="shared" si="1"/>
        <v>2171754223116</v>
      </c>
      <c r="L53" s="82">
        <f t="shared" si="2"/>
        <v>558249414855</v>
      </c>
    </row>
    <row r="54" spans="2:12" x14ac:dyDescent="0.25">
      <c r="B54" s="20"/>
      <c r="C54" s="21"/>
      <c r="D54" s="19">
        <v>2021</v>
      </c>
      <c r="E54" s="68">
        <v>3287623237457</v>
      </c>
      <c r="F54" s="68">
        <v>1108868111792</v>
      </c>
      <c r="G54" s="68">
        <v>323266854901</v>
      </c>
      <c r="H54" s="68">
        <v>285058684503</v>
      </c>
      <c r="I54" s="68">
        <v>199369089073</v>
      </c>
      <c r="J54" s="67">
        <f t="shared" si="0"/>
        <v>947707193117</v>
      </c>
      <c r="K54" s="66">
        <f t="shared" si="1"/>
        <v>2339916044340</v>
      </c>
      <c r="L54" s="82">
        <f t="shared" si="2"/>
        <v>484427773576</v>
      </c>
    </row>
    <row r="55" spans="2:12" x14ac:dyDescent="0.25">
      <c r="B55" s="17">
        <v>11</v>
      </c>
      <c r="C55" s="73" t="s">
        <v>20</v>
      </c>
      <c r="D55" s="18">
        <v>2017</v>
      </c>
      <c r="E55" s="68">
        <v>1841487199828</v>
      </c>
      <c r="F55" s="68">
        <v>53608400130</v>
      </c>
      <c r="G55" s="68">
        <v>103126402694</v>
      </c>
      <c r="H55" s="71">
        <v>0</v>
      </c>
      <c r="I55" s="68">
        <v>49599891585</v>
      </c>
      <c r="J55" s="67">
        <f t="shared" si="0"/>
        <v>107134911239</v>
      </c>
      <c r="K55" s="66">
        <f t="shared" si="1"/>
        <v>1734352288589</v>
      </c>
      <c r="L55" s="82">
        <f t="shared" si="2"/>
        <v>49599891585</v>
      </c>
    </row>
    <row r="56" spans="2:12" x14ac:dyDescent="0.25">
      <c r="B56" s="20"/>
      <c r="C56" s="21"/>
      <c r="D56" s="19">
        <v>2018</v>
      </c>
      <c r="E56" s="68">
        <v>1953910957160</v>
      </c>
      <c r="F56" s="68">
        <v>73318364644</v>
      </c>
      <c r="G56" s="68">
        <v>107643678040</v>
      </c>
      <c r="H56" s="71">
        <v>0</v>
      </c>
      <c r="I56" s="68">
        <v>53120149777</v>
      </c>
      <c r="J56" s="67">
        <f t="shared" si="0"/>
        <v>127841892907</v>
      </c>
      <c r="K56" s="66">
        <f t="shared" si="1"/>
        <v>1826069064253</v>
      </c>
      <c r="L56" s="82">
        <f t="shared" si="2"/>
        <v>53120149777</v>
      </c>
    </row>
    <row r="57" spans="2:12" x14ac:dyDescent="0.25">
      <c r="B57" s="20"/>
      <c r="C57" s="21"/>
      <c r="D57" s="19">
        <v>2019</v>
      </c>
      <c r="E57" s="68">
        <v>2104704872583</v>
      </c>
      <c r="F57" s="68">
        <v>95900186652</v>
      </c>
      <c r="G57" s="68">
        <v>120894683753</v>
      </c>
      <c r="H57" s="71">
        <v>0</v>
      </c>
      <c r="I57" s="68">
        <v>58905468201</v>
      </c>
      <c r="J57" s="67">
        <f t="shared" si="0"/>
        <v>157889402204</v>
      </c>
      <c r="K57" s="66">
        <f t="shared" si="1"/>
        <v>1946815470379</v>
      </c>
      <c r="L57" s="82">
        <f t="shared" si="2"/>
        <v>58905468201</v>
      </c>
    </row>
    <row r="58" spans="2:12" x14ac:dyDescent="0.25">
      <c r="B58" s="20"/>
      <c r="C58" s="21"/>
      <c r="D58" s="19">
        <v>2020</v>
      </c>
      <c r="E58" s="68">
        <v>3165530224724</v>
      </c>
      <c r="F58" s="68">
        <v>123892703496</v>
      </c>
      <c r="G58" s="69">
        <v>123380975540</v>
      </c>
      <c r="H58" s="71">
        <v>0</v>
      </c>
      <c r="I58" s="68">
        <v>64686381575</v>
      </c>
      <c r="J58" s="67">
        <f t="shared" si="0"/>
        <v>182587297461</v>
      </c>
      <c r="K58" s="66">
        <f t="shared" si="1"/>
        <v>2982942927263</v>
      </c>
      <c r="L58" s="82">
        <f t="shared" si="2"/>
        <v>64686381575</v>
      </c>
    </row>
    <row r="59" spans="2:12" x14ac:dyDescent="0.25">
      <c r="B59" s="20"/>
      <c r="C59" s="21"/>
      <c r="D59" s="19">
        <v>2021</v>
      </c>
      <c r="E59" s="68">
        <v>3847887478570</v>
      </c>
      <c r="F59" s="68">
        <v>319963600543</v>
      </c>
      <c r="G59" s="68">
        <v>122056521095</v>
      </c>
      <c r="H59" s="71">
        <v>0</v>
      </c>
      <c r="I59" s="68">
        <v>70190254132</v>
      </c>
      <c r="J59" s="67">
        <f t="shared" si="0"/>
        <v>371829867506</v>
      </c>
      <c r="K59" s="66">
        <f t="shared" si="1"/>
        <v>3476057611064</v>
      </c>
      <c r="L59" s="82">
        <f t="shared" si="2"/>
        <v>70190254132</v>
      </c>
    </row>
    <row r="60" spans="2:12" x14ac:dyDescent="0.25">
      <c r="B60" s="17">
        <v>12</v>
      </c>
      <c r="C60" s="18" t="s">
        <v>21</v>
      </c>
      <c r="D60" s="18">
        <v>2017</v>
      </c>
      <c r="E60" s="68">
        <v>914188759779</v>
      </c>
      <c r="F60" s="68">
        <v>107267914687</v>
      </c>
      <c r="G60" s="68">
        <v>88442242664</v>
      </c>
      <c r="H60" s="68">
        <v>39400780482</v>
      </c>
      <c r="I60" s="68">
        <v>43436935561</v>
      </c>
      <c r="J60" s="67">
        <f t="shared" si="0"/>
        <v>112872441308</v>
      </c>
      <c r="K60" s="66">
        <f t="shared" si="1"/>
        <v>801316318471</v>
      </c>
      <c r="L60" s="82">
        <f t="shared" si="2"/>
        <v>82837716043</v>
      </c>
    </row>
    <row r="61" spans="2:12" x14ac:dyDescent="0.25">
      <c r="B61" s="20"/>
      <c r="C61" s="21"/>
      <c r="D61" s="19">
        <v>2018</v>
      </c>
      <c r="E61" s="68">
        <v>1045029834378</v>
      </c>
      <c r="F61" s="68">
        <v>116622116898</v>
      </c>
      <c r="G61" s="68">
        <v>96526955566</v>
      </c>
      <c r="H61" s="68">
        <v>41397288769</v>
      </c>
      <c r="I61" s="68">
        <v>47221917270</v>
      </c>
      <c r="J61" s="67">
        <f t="shared" si="0"/>
        <v>124529866425</v>
      </c>
      <c r="K61" s="66">
        <f t="shared" si="1"/>
        <v>920499967953</v>
      </c>
      <c r="L61" s="82">
        <f t="shared" si="2"/>
        <v>88619206039</v>
      </c>
    </row>
    <row r="62" spans="2:12" x14ac:dyDescent="0.25">
      <c r="B62" s="20"/>
      <c r="C62" s="21"/>
      <c r="D62" s="19">
        <v>2019</v>
      </c>
      <c r="E62" s="68">
        <v>1281116255236</v>
      </c>
      <c r="F62" s="68">
        <v>134870829144</v>
      </c>
      <c r="G62" s="68">
        <v>107805716652</v>
      </c>
      <c r="H62" s="68">
        <v>47553078550</v>
      </c>
      <c r="I62" s="68">
        <v>52150683922</v>
      </c>
      <c r="J62" s="67">
        <f t="shared" si="0"/>
        <v>142972783324</v>
      </c>
      <c r="K62" s="66">
        <f t="shared" si="1"/>
        <v>1138143471912</v>
      </c>
      <c r="L62" s="82">
        <f t="shared" si="2"/>
        <v>99703762472</v>
      </c>
    </row>
    <row r="63" spans="2:12" x14ac:dyDescent="0.25">
      <c r="B63" s="20"/>
      <c r="C63" s="21"/>
      <c r="D63" s="19">
        <v>2020</v>
      </c>
      <c r="E63" s="68">
        <v>1253700810596</v>
      </c>
      <c r="F63" s="68">
        <v>146973540600</v>
      </c>
      <c r="G63" s="68">
        <v>111871841798</v>
      </c>
      <c r="H63" s="68">
        <v>47196093228</v>
      </c>
      <c r="I63" s="68">
        <v>58164060590</v>
      </c>
      <c r="J63" s="67">
        <f t="shared" si="0"/>
        <v>153485228580</v>
      </c>
      <c r="K63" s="66">
        <f t="shared" si="1"/>
        <v>1100215582016</v>
      </c>
      <c r="L63" s="82">
        <f t="shared" si="2"/>
        <v>105360153818</v>
      </c>
    </row>
    <row r="64" spans="2:12" x14ac:dyDescent="0.25">
      <c r="B64" s="20"/>
      <c r="C64" s="21"/>
      <c r="D64" s="19">
        <v>2021</v>
      </c>
      <c r="E64" s="68">
        <v>1356846112540</v>
      </c>
      <c r="F64" s="68">
        <v>178193801608</v>
      </c>
      <c r="G64" s="68">
        <v>101361050268</v>
      </c>
      <c r="H64" s="68">
        <v>54203388022</v>
      </c>
      <c r="I64" s="68">
        <v>60310458699</v>
      </c>
      <c r="J64" s="67">
        <f t="shared" si="0"/>
        <v>165041005155</v>
      </c>
      <c r="K64" s="66">
        <f t="shared" si="1"/>
        <v>1191805107385</v>
      </c>
      <c r="L64" s="82">
        <f t="shared" si="2"/>
        <v>114513846721</v>
      </c>
    </row>
    <row r="65" spans="2:12" x14ac:dyDescent="0.25">
      <c r="B65" s="17">
        <v>13</v>
      </c>
      <c r="C65" s="18" t="s">
        <v>22</v>
      </c>
      <c r="D65" s="18">
        <v>2017</v>
      </c>
      <c r="E65" s="68">
        <v>2825409180889</v>
      </c>
      <c r="F65" s="68">
        <v>187164072650</v>
      </c>
      <c r="G65" s="68">
        <v>100764758001</v>
      </c>
      <c r="H65" s="68">
        <v>17930239598</v>
      </c>
      <c r="I65" s="68">
        <v>51988953839</v>
      </c>
      <c r="J65" s="67">
        <f t="shared" si="0"/>
        <v>218009637214</v>
      </c>
      <c r="K65" s="66">
        <f t="shared" si="1"/>
        <v>2607399543675</v>
      </c>
      <c r="L65" s="82">
        <f t="shared" si="2"/>
        <v>69919193437</v>
      </c>
    </row>
    <row r="66" spans="2:12" x14ac:dyDescent="0.25">
      <c r="B66" s="20"/>
      <c r="C66" s="21"/>
      <c r="D66" s="19">
        <v>2018</v>
      </c>
      <c r="E66" s="68">
        <v>2826957323397</v>
      </c>
      <c r="F66" s="68">
        <v>168669440713</v>
      </c>
      <c r="G66" s="68">
        <v>112859616510</v>
      </c>
      <c r="H66" s="68">
        <v>19680737812</v>
      </c>
      <c r="I66" s="68">
        <v>62185334075</v>
      </c>
      <c r="J66" s="67">
        <f t="shared" si="0"/>
        <v>199662985336</v>
      </c>
      <c r="K66" s="66">
        <f t="shared" si="1"/>
        <v>2627294338061</v>
      </c>
      <c r="L66" s="82">
        <f t="shared" si="2"/>
        <v>81866071887</v>
      </c>
    </row>
    <row r="67" spans="2:12" x14ac:dyDescent="0.25">
      <c r="B67" s="20"/>
      <c r="C67" s="21"/>
      <c r="D67" s="19">
        <v>2019</v>
      </c>
      <c r="E67" s="69">
        <v>3512509168853</v>
      </c>
      <c r="F67" s="68">
        <v>217197578067</v>
      </c>
      <c r="G67" s="68">
        <v>116602280672</v>
      </c>
      <c r="H67" s="68">
        <v>24262279585</v>
      </c>
      <c r="I67" s="68">
        <v>66043903240</v>
      </c>
      <c r="J67" s="67">
        <f t="shared" si="0"/>
        <v>243493675914</v>
      </c>
      <c r="K67" s="66">
        <f t="shared" si="1"/>
        <v>3269015492939</v>
      </c>
      <c r="L67" s="82">
        <f t="shared" si="2"/>
        <v>90306182825</v>
      </c>
    </row>
    <row r="68" spans="2:12" x14ac:dyDescent="0.25">
      <c r="B68" s="20"/>
      <c r="C68" s="21"/>
      <c r="D68" s="19">
        <v>2020</v>
      </c>
      <c r="E68" s="68">
        <v>3846300254825</v>
      </c>
      <c r="F68" s="68">
        <v>180762094952</v>
      </c>
      <c r="G68" s="68">
        <v>140809830176</v>
      </c>
      <c r="H68" s="68">
        <v>27880020872</v>
      </c>
      <c r="I68" s="68">
        <v>70422453817</v>
      </c>
      <c r="J68" s="67">
        <f t="shared" si="0"/>
        <v>223269450439</v>
      </c>
      <c r="K68" s="66">
        <f t="shared" si="1"/>
        <v>3623030804386</v>
      </c>
      <c r="L68" s="82">
        <f t="shared" si="2"/>
        <v>98302474689</v>
      </c>
    </row>
    <row r="69" spans="2:12" x14ac:dyDescent="0.25">
      <c r="B69" s="20"/>
      <c r="C69" s="21"/>
      <c r="D69" s="19">
        <v>2021</v>
      </c>
      <c r="E69" s="68">
        <v>4241856914012</v>
      </c>
      <c r="F69" s="68">
        <v>291008823486</v>
      </c>
      <c r="G69" s="68">
        <v>112574328675</v>
      </c>
      <c r="H69" s="68">
        <v>29834479298</v>
      </c>
      <c r="I69" s="68">
        <v>72145581035</v>
      </c>
      <c r="J69" s="67">
        <f t="shared" si="0"/>
        <v>301603091828</v>
      </c>
      <c r="K69" s="66">
        <f t="shared" si="1"/>
        <v>3940253822184</v>
      </c>
      <c r="L69" s="82">
        <f t="shared" si="2"/>
        <v>101980060333</v>
      </c>
    </row>
    <row r="70" spans="2:12" x14ac:dyDescent="0.25">
      <c r="B70" s="17">
        <v>14</v>
      </c>
      <c r="C70" s="18" t="s">
        <v>23</v>
      </c>
      <c r="D70" s="18">
        <v>2017</v>
      </c>
      <c r="E70" s="68">
        <v>4879559000000</v>
      </c>
      <c r="F70" s="68">
        <v>689769000000</v>
      </c>
      <c r="G70" s="68">
        <v>861851000000</v>
      </c>
      <c r="H70" s="68">
        <v>65212000000</v>
      </c>
      <c r="I70" s="68">
        <v>92826000000</v>
      </c>
      <c r="J70" s="67">
        <f t="shared" ref="J70:J79" si="3">F70+G70-H70-I70</f>
        <v>1393582000000</v>
      </c>
      <c r="K70" s="66">
        <f t="shared" ref="K70:K79" si="4">E70-J70</f>
        <v>3485977000000</v>
      </c>
      <c r="L70" s="82">
        <f t="shared" ref="L70:L79" si="5">H70+I70</f>
        <v>158038000000</v>
      </c>
    </row>
    <row r="71" spans="2:12" x14ac:dyDescent="0.25">
      <c r="B71" s="20"/>
      <c r="C71" s="21"/>
      <c r="D71" s="19">
        <v>2018</v>
      </c>
      <c r="E71" s="68">
        <v>5472882000000</v>
      </c>
      <c r="F71" s="68">
        <v>855358000000</v>
      </c>
      <c r="G71" s="68">
        <v>1052258000000</v>
      </c>
      <c r="H71" s="68">
        <v>68743000000</v>
      </c>
      <c r="I71" s="68">
        <v>113711000000</v>
      </c>
      <c r="J71" s="67">
        <f t="shared" si="3"/>
        <v>1725162000000</v>
      </c>
      <c r="K71" s="66">
        <f t="shared" si="4"/>
        <v>3747720000000</v>
      </c>
      <c r="L71" s="82">
        <f t="shared" si="5"/>
        <v>182454000000</v>
      </c>
    </row>
    <row r="72" spans="2:12" x14ac:dyDescent="0.25">
      <c r="B72" s="20"/>
      <c r="C72" s="21"/>
      <c r="D72" s="19">
        <v>2019</v>
      </c>
      <c r="E72" s="68">
        <v>6223057000000</v>
      </c>
      <c r="F72" s="68">
        <v>890515000000</v>
      </c>
      <c r="G72" s="68">
        <v>1093398000000</v>
      </c>
      <c r="H72" s="68">
        <v>81637000000</v>
      </c>
      <c r="I72" s="68">
        <v>108168000000</v>
      </c>
      <c r="J72" s="67">
        <f t="shared" si="3"/>
        <v>1794108000000</v>
      </c>
      <c r="K72" s="66">
        <f t="shared" si="4"/>
        <v>4428949000000</v>
      </c>
      <c r="L72" s="82">
        <f t="shared" si="5"/>
        <v>189805000000</v>
      </c>
    </row>
    <row r="73" spans="2:12" x14ac:dyDescent="0.25">
      <c r="B73" s="20"/>
      <c r="C73" s="21"/>
      <c r="D73" s="19">
        <v>2020</v>
      </c>
      <c r="E73" s="68">
        <v>5967362000000</v>
      </c>
      <c r="F73" s="68">
        <v>773759000000</v>
      </c>
      <c r="G73" s="68">
        <v>1004934000000</v>
      </c>
      <c r="H73" s="68">
        <v>91707000000</v>
      </c>
      <c r="I73" s="68">
        <v>118297000000</v>
      </c>
      <c r="J73" s="67">
        <f t="shared" si="3"/>
        <v>1568689000000</v>
      </c>
      <c r="K73" s="66">
        <f t="shared" si="4"/>
        <v>4398673000000</v>
      </c>
      <c r="L73" s="82">
        <f t="shared" si="5"/>
        <v>210004000000</v>
      </c>
    </row>
    <row r="74" spans="2:12" x14ac:dyDescent="0.25">
      <c r="B74" s="20"/>
      <c r="C74" s="21"/>
      <c r="D74" s="19">
        <v>2021</v>
      </c>
      <c r="E74" s="68">
        <v>6616642000000</v>
      </c>
      <c r="F74" s="68">
        <v>748823000000</v>
      </c>
      <c r="G74" s="68">
        <v>958711000000</v>
      </c>
      <c r="H74" s="68">
        <v>91004000000</v>
      </c>
      <c r="I74" s="68">
        <v>109491000000</v>
      </c>
      <c r="J74" s="67">
        <f t="shared" si="3"/>
        <v>1507039000000</v>
      </c>
      <c r="K74" s="66">
        <f t="shared" si="4"/>
        <v>5109603000000</v>
      </c>
      <c r="L74" s="82">
        <f t="shared" si="5"/>
        <v>200495000000</v>
      </c>
    </row>
    <row r="75" spans="2:12" x14ac:dyDescent="0.25">
      <c r="B75" s="17">
        <v>15</v>
      </c>
      <c r="C75" s="18" t="s">
        <v>24</v>
      </c>
      <c r="D75" s="18">
        <v>2017</v>
      </c>
      <c r="E75" s="67">
        <v>814490000000</v>
      </c>
      <c r="F75" s="67">
        <v>289213000000</v>
      </c>
      <c r="G75" s="67">
        <v>82415000000</v>
      </c>
      <c r="H75" s="67">
        <v>62338000000</v>
      </c>
      <c r="I75" s="67">
        <v>24169000000</v>
      </c>
      <c r="J75" s="67">
        <f t="shared" si="3"/>
        <v>285121000000</v>
      </c>
      <c r="K75" s="66">
        <f t="shared" si="4"/>
        <v>529369000000</v>
      </c>
      <c r="L75" s="82">
        <f t="shared" si="5"/>
        <v>86507000000</v>
      </c>
    </row>
    <row r="76" spans="2:12" x14ac:dyDescent="0.25">
      <c r="B76" s="20"/>
      <c r="C76" s="21"/>
      <c r="D76" s="19">
        <v>2018</v>
      </c>
      <c r="E76" s="68">
        <v>804302000000</v>
      </c>
      <c r="F76" s="68">
        <v>226946000000</v>
      </c>
      <c r="G76" s="68">
        <v>78475000000</v>
      </c>
      <c r="H76" s="68">
        <v>47991000000</v>
      </c>
      <c r="I76" s="68">
        <v>29170000000</v>
      </c>
      <c r="J76" s="67">
        <f t="shared" si="3"/>
        <v>228260000000</v>
      </c>
      <c r="K76" s="66">
        <f t="shared" si="4"/>
        <v>576042000000</v>
      </c>
      <c r="L76" s="82">
        <f t="shared" si="5"/>
        <v>77161000000</v>
      </c>
    </row>
    <row r="77" spans="2:12" x14ac:dyDescent="0.25">
      <c r="B77" s="20"/>
      <c r="C77" s="21"/>
      <c r="D77" s="19">
        <v>2019</v>
      </c>
      <c r="E77" s="68">
        <v>764703000000</v>
      </c>
      <c r="F77" s="68">
        <v>140191000000</v>
      </c>
      <c r="G77" s="68">
        <v>78542000000</v>
      </c>
      <c r="H77" s="68">
        <v>38586000000</v>
      </c>
      <c r="I77" s="68">
        <v>28586000000</v>
      </c>
      <c r="J77" s="67">
        <f t="shared" si="3"/>
        <v>151561000000</v>
      </c>
      <c r="K77" s="66">
        <f t="shared" si="4"/>
        <v>613142000000</v>
      </c>
      <c r="L77" s="82">
        <f t="shared" si="5"/>
        <v>67172000000</v>
      </c>
    </row>
    <row r="78" spans="2:12" x14ac:dyDescent="0.25">
      <c r="B78" s="20"/>
      <c r="C78" s="21"/>
      <c r="D78" s="19">
        <v>2020</v>
      </c>
      <c r="E78" s="68">
        <v>673364000000</v>
      </c>
      <c r="F78" s="68">
        <v>98254000000</v>
      </c>
      <c r="G78" s="68">
        <v>67883000000</v>
      </c>
      <c r="H78" s="68">
        <v>32507000000</v>
      </c>
      <c r="I78" s="68">
        <v>26809000000</v>
      </c>
      <c r="J78" s="67">
        <f t="shared" si="3"/>
        <v>106821000000</v>
      </c>
      <c r="K78" s="66">
        <f t="shared" si="4"/>
        <v>566543000000</v>
      </c>
      <c r="L78" s="82">
        <f t="shared" si="5"/>
        <v>59316000000</v>
      </c>
    </row>
    <row r="79" spans="2:12" x14ac:dyDescent="0.25">
      <c r="B79" s="20"/>
      <c r="C79" s="21"/>
      <c r="D79" s="19">
        <v>2021</v>
      </c>
      <c r="E79" s="68">
        <v>935075000000</v>
      </c>
      <c r="F79" s="68">
        <v>111247000000</v>
      </c>
      <c r="G79" s="68">
        <v>63857000000</v>
      </c>
      <c r="H79" s="68">
        <v>32167000000</v>
      </c>
      <c r="I79" s="68">
        <v>30105000000</v>
      </c>
      <c r="J79" s="67">
        <f t="shared" si="3"/>
        <v>112832000000</v>
      </c>
      <c r="K79" s="66">
        <f t="shared" si="4"/>
        <v>822243000000</v>
      </c>
      <c r="L79" s="82">
        <f t="shared" si="5"/>
        <v>62272000000</v>
      </c>
    </row>
  </sheetData>
  <mergeCells count="1">
    <mergeCell ref="B2:K2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G79"/>
  <sheetViews>
    <sheetView workbookViewId="0">
      <selection activeCell="G74" sqref="G74"/>
    </sheetView>
  </sheetViews>
  <sheetFormatPr defaultRowHeight="15" x14ac:dyDescent="0.25"/>
  <cols>
    <col min="3" max="3" width="13" customWidth="1"/>
    <col min="5" max="5" width="21.42578125" bestFit="1" customWidth="1"/>
    <col min="6" max="6" width="23" customWidth="1"/>
    <col min="7" max="7" width="18.140625" style="85" customWidth="1"/>
  </cols>
  <sheetData>
    <row r="1" spans="2:7" ht="15.75" thickBot="1" x14ac:dyDescent="0.3"/>
    <row r="2" spans="2:7" ht="19.5" thickBot="1" x14ac:dyDescent="0.35">
      <c r="B2" s="125" t="s">
        <v>63</v>
      </c>
      <c r="C2" s="126"/>
      <c r="D2" s="126"/>
      <c r="E2" s="126"/>
      <c r="F2" s="126"/>
      <c r="G2" s="127"/>
    </row>
    <row r="3" spans="2:7" ht="15.75" thickBot="1" x14ac:dyDescent="0.3"/>
    <row r="4" spans="2:7" ht="16.5" thickBot="1" x14ac:dyDescent="0.3">
      <c r="B4" s="65" t="s">
        <v>9</v>
      </c>
      <c r="C4" s="14" t="s">
        <v>0</v>
      </c>
      <c r="D4" s="24" t="s">
        <v>1</v>
      </c>
      <c r="E4" s="65" t="s">
        <v>61</v>
      </c>
      <c r="F4" s="14" t="s">
        <v>62</v>
      </c>
      <c r="G4" s="86" t="s">
        <v>64</v>
      </c>
    </row>
    <row r="5" spans="2:7" x14ac:dyDescent="0.25">
      <c r="B5" s="17">
        <v>1</v>
      </c>
      <c r="C5" s="18" t="s">
        <v>10</v>
      </c>
      <c r="D5" s="18">
        <v>2017</v>
      </c>
      <c r="E5" s="66">
        <f>VA!K5</f>
        <v>559052038645</v>
      </c>
      <c r="F5" s="74">
        <f>'SM=DER'!F5</f>
        <v>837911581216</v>
      </c>
      <c r="G5" s="87">
        <f>E5/F5</f>
        <v>0.66719693482895714</v>
      </c>
    </row>
    <row r="6" spans="2:7" x14ac:dyDescent="0.25">
      <c r="B6" s="20"/>
      <c r="C6" s="21"/>
      <c r="D6" s="19">
        <v>2018</v>
      </c>
      <c r="E6" s="66">
        <f>VA!K6</f>
        <v>554142692835</v>
      </c>
      <c r="F6" s="74">
        <f>'SM=DER'!F6</f>
        <v>885422598655</v>
      </c>
      <c r="G6" s="87">
        <f t="shared" ref="G6:G69" si="0">E6/F6</f>
        <v>0.625851083625796</v>
      </c>
    </row>
    <row r="7" spans="2:7" x14ac:dyDescent="0.25">
      <c r="B7" s="20"/>
      <c r="C7" s="21"/>
      <c r="D7" s="19">
        <v>2019</v>
      </c>
      <c r="E7" s="66">
        <f>VA!K7</f>
        <v>600571114014</v>
      </c>
      <c r="F7" s="74">
        <f>'SM=DER'!F7</f>
        <v>935392483850</v>
      </c>
      <c r="G7" s="87">
        <f t="shared" si="0"/>
        <v>0.64205253343719182</v>
      </c>
    </row>
    <row r="8" spans="2:7" x14ac:dyDescent="0.25">
      <c r="B8" s="20"/>
      <c r="C8" s="21"/>
      <c r="D8" s="19">
        <v>2020</v>
      </c>
      <c r="E8" s="66">
        <f>VA!K8</f>
        <v>571742743215</v>
      </c>
      <c r="F8" s="74">
        <f>'SM=DER'!F8</f>
        <v>961711929701</v>
      </c>
      <c r="G8" s="87">
        <f t="shared" si="0"/>
        <v>0.59450520010993002</v>
      </c>
    </row>
    <row r="9" spans="2:7" x14ac:dyDescent="0.25">
      <c r="B9" s="20"/>
      <c r="C9" s="21"/>
      <c r="D9" s="19">
        <v>2021</v>
      </c>
      <c r="E9" s="66">
        <f>VA!K9</f>
        <v>663949367141</v>
      </c>
      <c r="F9" s="74">
        <f>'SM=DER'!F9</f>
        <v>1022814971131</v>
      </c>
      <c r="G9" s="87">
        <f t="shared" si="0"/>
        <v>0.6491392733593091</v>
      </c>
    </row>
    <row r="10" spans="2:7" x14ac:dyDescent="0.25">
      <c r="B10" s="17">
        <v>2</v>
      </c>
      <c r="C10" s="18" t="s">
        <v>11</v>
      </c>
      <c r="D10" s="18">
        <v>2017</v>
      </c>
      <c r="E10" s="66">
        <f>VA!K10</f>
        <v>4171426099243</v>
      </c>
      <c r="F10" s="74">
        <f>'SM=DER'!F10</f>
        <v>903044187067</v>
      </c>
      <c r="G10" s="87">
        <f t="shared" si="0"/>
        <v>4.6192934509565777</v>
      </c>
    </row>
    <row r="11" spans="2:7" x14ac:dyDescent="0.25">
      <c r="B11" s="20"/>
      <c r="C11" s="21"/>
      <c r="D11" s="19">
        <v>2018</v>
      </c>
      <c r="E11" s="66">
        <f>VA!K11</f>
        <v>3541485426368</v>
      </c>
      <c r="F11" s="74">
        <f>'SM=DER'!F11</f>
        <v>976647575842</v>
      </c>
      <c r="G11" s="87">
        <f t="shared" si="0"/>
        <v>3.6261651735681308</v>
      </c>
    </row>
    <row r="12" spans="2:7" x14ac:dyDescent="0.25">
      <c r="B12" s="20"/>
      <c r="C12" s="21"/>
      <c r="D12" s="19">
        <v>2019</v>
      </c>
      <c r="E12" s="66">
        <f>VA!K12</f>
        <v>3063104858052</v>
      </c>
      <c r="F12" s="74">
        <f>'SM=DER'!F12</f>
        <v>1131294696834</v>
      </c>
      <c r="G12" s="87">
        <f t="shared" si="0"/>
        <v>2.707610021176881</v>
      </c>
    </row>
    <row r="13" spans="2:7" x14ac:dyDescent="0.25">
      <c r="B13" s="20"/>
      <c r="C13" s="21"/>
      <c r="D13" s="19">
        <v>2020</v>
      </c>
      <c r="E13" s="66">
        <f>VA!K13</f>
        <v>3549791642189</v>
      </c>
      <c r="F13" s="74">
        <f>'SM=DER'!F13</f>
        <v>1260714994864</v>
      </c>
      <c r="G13" s="87">
        <f t="shared" si="0"/>
        <v>2.8156971691860737</v>
      </c>
    </row>
    <row r="14" spans="2:7" x14ac:dyDescent="0.25">
      <c r="B14" s="20"/>
      <c r="C14" s="21"/>
      <c r="D14" s="19">
        <v>2021</v>
      </c>
      <c r="E14" s="66">
        <f>VA!K14</f>
        <v>5255772510395</v>
      </c>
      <c r="F14" s="74">
        <f>'SM=DER'!F14</f>
        <v>1387366962835</v>
      </c>
      <c r="G14" s="87">
        <f t="shared" si="0"/>
        <v>3.7883073845546593</v>
      </c>
    </row>
    <row r="15" spans="2:7" x14ac:dyDescent="0.25">
      <c r="B15" s="17">
        <v>3</v>
      </c>
      <c r="C15" s="18" t="s">
        <v>12</v>
      </c>
      <c r="D15" s="18">
        <v>2017</v>
      </c>
      <c r="E15" s="66">
        <f>VA!K15</f>
        <v>505404891330</v>
      </c>
      <c r="F15" s="74">
        <f>'SM=DER'!F15</f>
        <v>297969528163</v>
      </c>
      <c r="G15" s="87">
        <f t="shared" si="0"/>
        <v>1.6961630084990618</v>
      </c>
    </row>
    <row r="16" spans="2:7" x14ac:dyDescent="0.25">
      <c r="B16" s="20"/>
      <c r="C16" s="21"/>
      <c r="D16" s="19">
        <v>2018</v>
      </c>
      <c r="E16" s="66">
        <f>VA!K16</f>
        <v>720613079672</v>
      </c>
      <c r="F16" s="74">
        <f>'SM=DER'!F16</f>
        <v>635478469892</v>
      </c>
      <c r="G16" s="87">
        <f t="shared" si="0"/>
        <v>1.1339693062999738</v>
      </c>
    </row>
    <row r="17" spans="2:7" x14ac:dyDescent="0.25">
      <c r="B17" s="20"/>
      <c r="C17" s="21"/>
      <c r="D17" s="19">
        <v>2019</v>
      </c>
      <c r="E17" s="66">
        <f>VA!K17</f>
        <v>949486519245</v>
      </c>
      <c r="F17" s="74">
        <f>'SM=DER'!F17</f>
        <v>766299436026</v>
      </c>
      <c r="G17" s="87">
        <f t="shared" si="0"/>
        <v>1.239054179876474</v>
      </c>
    </row>
    <row r="18" spans="2:7" x14ac:dyDescent="0.25">
      <c r="B18" s="20"/>
      <c r="C18" s="21"/>
      <c r="D18" s="19">
        <v>2020</v>
      </c>
      <c r="E18" s="66">
        <f>VA!K18</f>
        <v>832400298334</v>
      </c>
      <c r="F18" s="74">
        <f>'SM=DER'!F18</f>
        <v>894746110680</v>
      </c>
      <c r="G18" s="87">
        <f t="shared" si="0"/>
        <v>0.9303201080152026</v>
      </c>
    </row>
    <row r="19" spans="2:7" x14ac:dyDescent="0.25">
      <c r="B19" s="20"/>
      <c r="C19" s="21"/>
      <c r="D19" s="19">
        <v>2021</v>
      </c>
      <c r="E19" s="66">
        <f>VA!K19</f>
        <v>957212989268</v>
      </c>
      <c r="F19" s="74">
        <f>'SM=DER'!F19</f>
        <v>1001579893307</v>
      </c>
      <c r="G19" s="87">
        <f t="shared" si="0"/>
        <v>0.95570308036784757</v>
      </c>
    </row>
    <row r="20" spans="2:7" x14ac:dyDescent="0.25">
      <c r="B20" s="17">
        <v>4</v>
      </c>
      <c r="C20" s="57" t="s">
        <v>13</v>
      </c>
      <c r="D20" s="18">
        <v>2017</v>
      </c>
      <c r="E20" s="66">
        <f>VA!K20</f>
        <v>601132837000</v>
      </c>
      <c r="F20" s="74">
        <f>'SM=DER'!F20</f>
        <v>1144645393000</v>
      </c>
      <c r="G20" s="87">
        <f t="shared" si="0"/>
        <v>0.52516948976179556</v>
      </c>
    </row>
    <row r="21" spans="2:7" x14ac:dyDescent="0.25">
      <c r="B21" s="20"/>
      <c r="C21" s="21"/>
      <c r="D21" s="19">
        <v>2018</v>
      </c>
      <c r="E21" s="66">
        <f>VA!K21</f>
        <v>713991133000</v>
      </c>
      <c r="F21" s="74">
        <f>'SM=DER'!F21</f>
        <v>1284163814000</v>
      </c>
      <c r="G21" s="87">
        <f t="shared" si="0"/>
        <v>0.55599692594982275</v>
      </c>
    </row>
    <row r="22" spans="2:7" x14ac:dyDescent="0.25">
      <c r="B22" s="20"/>
      <c r="C22" s="21"/>
      <c r="D22" s="19">
        <v>2019</v>
      </c>
      <c r="E22" s="66">
        <f>VA!K22</f>
        <v>655586408000</v>
      </c>
      <c r="F22" s="74">
        <f>'SM=DER'!F22</f>
        <v>1213563332000</v>
      </c>
      <c r="G22" s="87">
        <f t="shared" si="0"/>
        <v>0.54021606513074838</v>
      </c>
    </row>
    <row r="23" spans="2:7" x14ac:dyDescent="0.25">
      <c r="B23" s="20"/>
      <c r="C23" s="21"/>
      <c r="D23" s="19">
        <v>2020</v>
      </c>
      <c r="E23" s="66">
        <f>VA!K23</f>
        <v>382956584000</v>
      </c>
      <c r="F23" s="74">
        <f>'SM=DER'!F23</f>
        <v>1019898963000</v>
      </c>
      <c r="G23" s="87">
        <f t="shared" si="0"/>
        <v>0.37548482535323452</v>
      </c>
    </row>
    <row r="24" spans="2:7" x14ac:dyDescent="0.25">
      <c r="B24" s="20"/>
      <c r="C24" s="21"/>
      <c r="D24" s="19">
        <v>2021</v>
      </c>
      <c r="E24" s="66">
        <f>VA!K24</f>
        <v>502607250000</v>
      </c>
      <c r="F24" s="74">
        <f>'SM=DER'!F24</f>
        <v>1010174017000</v>
      </c>
      <c r="G24" s="87">
        <f t="shared" si="0"/>
        <v>0.49754521650896905</v>
      </c>
    </row>
    <row r="25" spans="2:7" x14ac:dyDescent="0.25">
      <c r="B25" s="17">
        <v>5</v>
      </c>
      <c r="C25" s="18" t="s">
        <v>14</v>
      </c>
      <c r="D25" s="18">
        <v>2017</v>
      </c>
      <c r="E25" s="66">
        <f>VA!K25</f>
        <v>1142422189020</v>
      </c>
      <c r="F25" s="74">
        <f>'SM=DER'!F25</f>
        <v>475980511759</v>
      </c>
      <c r="G25" s="87">
        <f t="shared" si="0"/>
        <v>2.4001448815585857</v>
      </c>
    </row>
    <row r="26" spans="2:7" x14ac:dyDescent="0.25">
      <c r="B26" s="20"/>
      <c r="C26" s="21"/>
      <c r="D26" s="19">
        <v>2018</v>
      </c>
      <c r="E26" s="66">
        <f>VA!K26</f>
        <v>1377998198840</v>
      </c>
      <c r="F26" s="74">
        <f>'SM=DER'!F26</f>
        <v>563167578239</v>
      </c>
      <c r="G26" s="87">
        <f t="shared" si="0"/>
        <v>2.4468706155793614</v>
      </c>
    </row>
    <row r="27" spans="2:7" x14ac:dyDescent="0.25">
      <c r="B27" s="20"/>
      <c r="C27" s="21"/>
      <c r="D27" s="19">
        <v>2019</v>
      </c>
      <c r="E27" s="66">
        <f>VA!K27</f>
        <v>1593983039116</v>
      </c>
      <c r="F27" s="74">
        <f>'SM=DER'!F27</f>
        <v>641567444819</v>
      </c>
      <c r="G27" s="87">
        <f t="shared" si="0"/>
        <v>2.4845135955514341</v>
      </c>
    </row>
    <row r="28" spans="2:7" x14ac:dyDescent="0.25">
      <c r="B28" s="20"/>
      <c r="C28" s="21"/>
      <c r="D28" s="19">
        <v>2020</v>
      </c>
      <c r="E28" s="66">
        <f>VA!K28</f>
        <v>1121735514120</v>
      </c>
      <c r="F28" s="74">
        <f>'SM=DER'!F28</f>
        <v>662560916609</v>
      </c>
      <c r="G28" s="87">
        <f t="shared" si="0"/>
        <v>1.6930300082610739</v>
      </c>
    </row>
    <row r="29" spans="2:7" x14ac:dyDescent="0.25">
      <c r="B29" s="20"/>
      <c r="C29" s="21"/>
      <c r="D29" s="19">
        <v>2021</v>
      </c>
      <c r="E29" s="66">
        <f>VA!K29</f>
        <v>880418433441</v>
      </c>
      <c r="F29" s="74">
        <f>'SM=DER'!F29</f>
        <v>668660599446</v>
      </c>
      <c r="G29" s="87">
        <f t="shared" si="0"/>
        <v>1.3166895644373933</v>
      </c>
    </row>
    <row r="30" spans="2:7" x14ac:dyDescent="0.25">
      <c r="B30" s="17">
        <v>6</v>
      </c>
      <c r="C30" s="18" t="s">
        <v>15</v>
      </c>
      <c r="D30" s="18">
        <v>2017</v>
      </c>
      <c r="E30" s="66">
        <f>VA!K30</f>
        <v>31310231000000</v>
      </c>
      <c r="F30" s="74">
        <f>'SM=DER'!F30</f>
        <v>20324330000000</v>
      </c>
      <c r="G30" s="87">
        <f t="shared" si="0"/>
        <v>1.5405295525116942</v>
      </c>
    </row>
    <row r="31" spans="2:7" x14ac:dyDescent="0.25">
      <c r="B31" s="20"/>
      <c r="C31" s="21"/>
      <c r="D31" s="19">
        <v>2018</v>
      </c>
      <c r="E31" s="66">
        <f>VA!K31</f>
        <v>33497039000000</v>
      </c>
      <c r="F31" s="74">
        <f>'SM=DER'!F31</f>
        <v>22707150000000</v>
      </c>
      <c r="G31" s="87">
        <f t="shared" si="0"/>
        <v>1.4751758366858017</v>
      </c>
    </row>
    <row r="32" spans="2:7" x14ac:dyDescent="0.25">
      <c r="B32" s="20"/>
      <c r="C32" s="21"/>
      <c r="D32" s="19">
        <v>2019</v>
      </c>
      <c r="E32" s="66">
        <f>VA!K32</f>
        <v>36824690000000</v>
      </c>
      <c r="F32" s="74">
        <f>'SM=DER'!F32</f>
        <v>26671104000000</v>
      </c>
      <c r="G32" s="87">
        <f t="shared" si="0"/>
        <v>1.3806961271644398</v>
      </c>
    </row>
    <row r="33" spans="2:7" x14ac:dyDescent="0.25">
      <c r="B33" s="20"/>
      <c r="C33" s="21"/>
      <c r="D33" s="19">
        <v>2020</v>
      </c>
      <c r="E33" s="66">
        <f>VA!K33</f>
        <v>40381426000000</v>
      </c>
      <c r="F33" s="74">
        <f>'SM=DER'!F33</f>
        <v>50318053000000</v>
      </c>
      <c r="G33" s="87">
        <f t="shared" si="0"/>
        <v>0.80252361910744041</v>
      </c>
    </row>
    <row r="34" spans="2:7" x14ac:dyDescent="0.25">
      <c r="B34" s="20"/>
      <c r="C34" s="21"/>
      <c r="D34" s="19">
        <v>2021</v>
      </c>
      <c r="E34" s="66">
        <f>VA!K34</f>
        <v>50228008000000</v>
      </c>
      <c r="F34" s="74">
        <f>'SM=DER'!F34</f>
        <v>54723863000000</v>
      </c>
      <c r="G34" s="87">
        <f t="shared" si="0"/>
        <v>0.91784470697911069</v>
      </c>
    </row>
    <row r="35" spans="2:7" x14ac:dyDescent="0.25">
      <c r="B35" s="17">
        <v>7</v>
      </c>
      <c r="C35" s="18" t="s">
        <v>16</v>
      </c>
      <c r="D35" s="18">
        <v>2017</v>
      </c>
      <c r="E35" s="66">
        <f>VA!K35</f>
        <v>62785065000000</v>
      </c>
      <c r="F35" s="74">
        <f>'SM=DER'!F35</f>
        <v>47102766000000</v>
      </c>
      <c r="G35" s="87">
        <f t="shared" si="0"/>
        <v>1.3329379637705352</v>
      </c>
    </row>
    <row r="36" spans="2:7" x14ac:dyDescent="0.25">
      <c r="B36" s="20"/>
      <c r="C36" s="21"/>
      <c r="D36" s="19">
        <v>2018</v>
      </c>
      <c r="E36" s="66">
        <f>VA!K36</f>
        <v>65177173000000</v>
      </c>
      <c r="F36" s="74">
        <f>'SM=DER'!F36</f>
        <v>49916800000000</v>
      </c>
      <c r="G36" s="87">
        <f t="shared" si="0"/>
        <v>1.305716171709725</v>
      </c>
    </row>
    <row r="37" spans="2:7" x14ac:dyDescent="0.25">
      <c r="B37" s="20"/>
      <c r="C37" s="21"/>
      <c r="D37" s="19">
        <v>2019</v>
      </c>
      <c r="E37" s="66">
        <f>VA!K37</f>
        <v>67831486000000</v>
      </c>
      <c r="F37" s="74">
        <f>'SM=DER'!F37</f>
        <v>54202488000000</v>
      </c>
      <c r="G37" s="87">
        <f t="shared" si="0"/>
        <v>1.2514459852839228</v>
      </c>
    </row>
    <row r="38" spans="2:7" x14ac:dyDescent="0.25">
      <c r="B38" s="20"/>
      <c r="C38" s="21"/>
      <c r="D38" s="19">
        <v>2020</v>
      </c>
      <c r="E38" s="66">
        <f>VA!K38</f>
        <v>72175749000000</v>
      </c>
      <c r="F38" s="74">
        <f>'SM=DER'!F38</f>
        <v>79138516000000</v>
      </c>
      <c r="G38" s="87">
        <f t="shared" si="0"/>
        <v>0.91201797365015036</v>
      </c>
    </row>
    <row r="39" spans="2:7" x14ac:dyDescent="0.25">
      <c r="B39" s="20"/>
      <c r="C39" s="21"/>
      <c r="D39" s="19">
        <v>2021</v>
      </c>
      <c r="E39" s="66">
        <f>VA!K39</f>
        <v>89062591000000</v>
      </c>
      <c r="F39" s="74">
        <f>'SM=DER'!F39</f>
        <v>86632111000000</v>
      </c>
      <c r="G39" s="87">
        <f t="shared" si="0"/>
        <v>1.0280551861422378</v>
      </c>
    </row>
    <row r="40" spans="2:7" x14ac:dyDescent="0.25">
      <c r="B40" s="56">
        <v>8</v>
      </c>
      <c r="C40" s="57" t="s">
        <v>17</v>
      </c>
      <c r="D40" s="57">
        <v>2017</v>
      </c>
      <c r="E40" s="66">
        <f>VA!K40</f>
        <v>2833649000000</v>
      </c>
      <c r="F40" s="74">
        <f>'SM=DER'!F40</f>
        <v>1064905000000</v>
      </c>
      <c r="G40" s="87">
        <f t="shared" si="0"/>
        <v>2.6609406472877861</v>
      </c>
    </row>
    <row r="41" spans="2:7" x14ac:dyDescent="0.25">
      <c r="B41" s="20"/>
      <c r="C41" s="21"/>
      <c r="D41" s="19">
        <v>2018</v>
      </c>
      <c r="E41" s="66">
        <f>VA!K41</f>
        <v>2922940000000</v>
      </c>
      <c r="F41" s="74">
        <f>'SM=DER'!F41</f>
        <v>1167536000000</v>
      </c>
      <c r="G41" s="87">
        <f t="shared" si="0"/>
        <v>2.5035116690191992</v>
      </c>
    </row>
    <row r="42" spans="2:7" x14ac:dyDescent="0.25">
      <c r="B42" s="20"/>
      <c r="C42" s="21"/>
      <c r="D42" s="19">
        <v>2019</v>
      </c>
      <c r="E42" s="66">
        <f>VA!K42</f>
        <v>3305112000000</v>
      </c>
      <c r="F42" s="74">
        <f>'SM=DER'!F42</f>
        <v>1146007000000</v>
      </c>
      <c r="G42" s="87">
        <f t="shared" si="0"/>
        <v>2.88402426861267</v>
      </c>
    </row>
    <row r="43" spans="2:7" x14ac:dyDescent="0.25">
      <c r="B43" s="20"/>
      <c r="C43" s="21"/>
      <c r="D43" s="19">
        <v>2020</v>
      </c>
      <c r="E43" s="66">
        <f>VA!K43</f>
        <v>1689057000000</v>
      </c>
      <c r="F43" s="74">
        <f>'SM=DER'!F43</f>
        <v>1433406000000</v>
      </c>
      <c r="G43" s="87">
        <f t="shared" si="0"/>
        <v>1.1783521207529479</v>
      </c>
    </row>
    <row r="44" spans="2:7" x14ac:dyDescent="0.25">
      <c r="B44" s="20"/>
      <c r="C44" s="21"/>
      <c r="D44" s="19">
        <v>2021</v>
      </c>
      <c r="E44" s="66">
        <f>VA!K44</f>
        <v>2146841000000</v>
      </c>
      <c r="F44" s="74">
        <f>'SM=DER'!F44</f>
        <v>1099157000000</v>
      </c>
      <c r="G44" s="87">
        <f t="shared" si="0"/>
        <v>1.9531704751914423</v>
      </c>
    </row>
    <row r="45" spans="2:7" x14ac:dyDescent="0.25">
      <c r="B45" s="56">
        <v>9</v>
      </c>
      <c r="C45" s="57" t="s">
        <v>18</v>
      </c>
      <c r="D45" s="57">
        <v>2017</v>
      </c>
      <c r="E45" s="66">
        <f>VA!K45</f>
        <v>18622098796637</v>
      </c>
      <c r="F45" s="74">
        <f>'SM=DER'!F45</f>
        <v>7354346366072</v>
      </c>
      <c r="G45" s="87">
        <f t="shared" si="0"/>
        <v>2.5321215332672962</v>
      </c>
    </row>
    <row r="46" spans="2:7" x14ac:dyDescent="0.25">
      <c r="B46" s="20"/>
      <c r="C46" s="21"/>
      <c r="D46" s="19">
        <v>2018</v>
      </c>
      <c r="E46" s="66">
        <f>VA!K46</f>
        <v>20671610686967</v>
      </c>
      <c r="F46" s="74">
        <f>'SM=DER'!F46</f>
        <v>8542544481694</v>
      </c>
      <c r="G46" s="87">
        <f t="shared" si="0"/>
        <v>2.4198423234745379</v>
      </c>
    </row>
    <row r="47" spans="2:7" x14ac:dyDescent="0.25">
      <c r="B47" s="20"/>
      <c r="C47" s="21"/>
      <c r="D47" s="19">
        <v>2019</v>
      </c>
      <c r="E47" s="66">
        <f>VA!K47</f>
        <v>20717000617436</v>
      </c>
      <c r="F47" s="74">
        <f>'SM=DER'!F47</f>
        <v>9911940195318</v>
      </c>
      <c r="G47" s="87">
        <f t="shared" si="0"/>
        <v>2.0901054898638183</v>
      </c>
    </row>
    <row r="48" spans="2:7" x14ac:dyDescent="0.25">
      <c r="B48" s="20"/>
      <c r="C48" s="21"/>
      <c r="D48" s="19">
        <v>2020</v>
      </c>
      <c r="E48" s="66">
        <f>VA!K48</f>
        <v>20449047023305</v>
      </c>
      <c r="F48" s="74">
        <f>'SM=DER'!F48</f>
        <v>11271468049958</v>
      </c>
      <c r="G48" s="87">
        <f t="shared" si="0"/>
        <v>1.8142310240928374</v>
      </c>
    </row>
    <row r="49" spans="2:7" x14ac:dyDescent="0.25">
      <c r="B49" s="20"/>
      <c r="C49" s="21"/>
      <c r="D49" s="19">
        <v>2021</v>
      </c>
      <c r="E49" s="66">
        <f>VA!K49</f>
        <v>23210295638462</v>
      </c>
      <c r="F49" s="74">
        <f>'SM=DER'!F49</f>
        <v>11360031396135</v>
      </c>
      <c r="G49" s="87">
        <f t="shared" si="0"/>
        <v>2.0431541805737252</v>
      </c>
    </row>
    <row r="50" spans="2:7" x14ac:dyDescent="0.25">
      <c r="B50" s="56">
        <v>10</v>
      </c>
      <c r="C50" s="57" t="s">
        <v>19</v>
      </c>
      <c r="D50" s="57">
        <v>2017</v>
      </c>
      <c r="E50" s="66">
        <f>VA!K50</f>
        <v>1727491762521</v>
      </c>
      <c r="F50" s="74">
        <f>'SM=DER'!F50</f>
        <v>2820105715429</v>
      </c>
      <c r="G50" s="87">
        <f t="shared" si="0"/>
        <v>0.6125627677961748</v>
      </c>
    </row>
    <row r="51" spans="2:7" x14ac:dyDescent="0.25">
      <c r="B51" s="20"/>
      <c r="C51" s="21"/>
      <c r="D51" s="19">
        <v>2018</v>
      </c>
      <c r="E51" s="66">
        <f>VA!K51</f>
        <v>1820595657312</v>
      </c>
      <c r="F51" s="74">
        <f>'SM=DER'!F51</f>
        <v>2916901120111</v>
      </c>
      <c r="G51" s="87">
        <f t="shared" si="0"/>
        <v>0.62415405334093699</v>
      </c>
    </row>
    <row r="52" spans="2:7" x14ac:dyDescent="0.25">
      <c r="B52" s="20"/>
      <c r="C52" s="21"/>
      <c r="D52" s="19">
        <v>2019</v>
      </c>
      <c r="E52" s="66">
        <f>VA!K52</f>
        <v>2244747166233</v>
      </c>
      <c r="F52" s="74">
        <f>'SM=DER'!F52</f>
        <v>3092597379097</v>
      </c>
      <c r="G52" s="87">
        <f t="shared" si="0"/>
        <v>0.7258452656674107</v>
      </c>
    </row>
    <row r="53" spans="2:7" x14ac:dyDescent="0.25">
      <c r="B53" s="20"/>
      <c r="C53" s="21"/>
      <c r="D53" s="19">
        <v>2020</v>
      </c>
      <c r="E53" s="66">
        <f>VA!K53</f>
        <v>2171754223116</v>
      </c>
      <c r="F53" s="74">
        <f>'SM=DER'!F53</f>
        <v>3227671047731</v>
      </c>
      <c r="G53" s="87">
        <f t="shared" si="0"/>
        <v>0.67285488235943613</v>
      </c>
    </row>
    <row r="54" spans="2:7" x14ac:dyDescent="0.25">
      <c r="B54" s="20"/>
      <c r="C54" s="21"/>
      <c r="D54" s="19">
        <v>2021</v>
      </c>
      <c r="E54" s="66">
        <f>VA!K54</f>
        <v>2339916044340</v>
      </c>
      <c r="F54" s="74">
        <f>'SM=DER'!F54</f>
        <v>2849419530726</v>
      </c>
      <c r="G54" s="87">
        <f t="shared" si="0"/>
        <v>0.82119042812337839</v>
      </c>
    </row>
    <row r="55" spans="2:7" x14ac:dyDescent="0.25">
      <c r="B55" s="17">
        <v>11</v>
      </c>
      <c r="C55" s="73" t="s">
        <v>20</v>
      </c>
      <c r="D55" s="18">
        <v>2017</v>
      </c>
      <c r="E55" s="66">
        <f>VA!K55</f>
        <v>1734352288589</v>
      </c>
      <c r="F55" s="74">
        <f>'SM=DER'!F55</f>
        <v>1023237460399</v>
      </c>
      <c r="G55" s="87">
        <f t="shared" si="0"/>
        <v>1.6949655927498088</v>
      </c>
    </row>
    <row r="56" spans="2:7" x14ac:dyDescent="0.25">
      <c r="B56" s="20"/>
      <c r="C56" s="21"/>
      <c r="D56" s="19">
        <v>2018</v>
      </c>
      <c r="E56" s="66">
        <f>VA!K56</f>
        <v>1826069064253</v>
      </c>
      <c r="F56" s="74">
        <f>'SM=DER'!F56</f>
        <v>1040576552571</v>
      </c>
      <c r="G56" s="87">
        <f t="shared" si="0"/>
        <v>1.7548627823116405</v>
      </c>
    </row>
    <row r="57" spans="2:7" x14ac:dyDescent="0.25">
      <c r="B57" s="20"/>
      <c r="C57" s="21"/>
      <c r="D57" s="19">
        <v>2019</v>
      </c>
      <c r="E57" s="66">
        <f>VA!K57</f>
        <v>1946815470379</v>
      </c>
      <c r="F57" s="74">
        <f>'SM=DER'!F57</f>
        <v>1035820381000</v>
      </c>
      <c r="G57" s="87">
        <f t="shared" si="0"/>
        <v>1.87949137330114</v>
      </c>
    </row>
    <row r="58" spans="2:7" x14ac:dyDescent="0.25">
      <c r="B58" s="20"/>
      <c r="C58" s="21"/>
      <c r="D58" s="19">
        <v>2020</v>
      </c>
      <c r="E58" s="66">
        <f>VA!K58</f>
        <v>2982942927263</v>
      </c>
      <c r="F58" s="74">
        <f>'SM=DER'!F58</f>
        <v>961981659335</v>
      </c>
      <c r="G58" s="87">
        <f t="shared" si="0"/>
        <v>3.1008313914477879</v>
      </c>
    </row>
    <row r="59" spans="2:7" x14ac:dyDescent="0.25">
      <c r="B59" s="20"/>
      <c r="C59" s="21"/>
      <c r="D59" s="19">
        <v>2021</v>
      </c>
      <c r="E59" s="66">
        <f>VA!K59</f>
        <v>3476057611064</v>
      </c>
      <c r="F59" s="74">
        <f>'SM=DER'!F59</f>
        <v>992485493010</v>
      </c>
      <c r="G59" s="87">
        <f t="shared" si="0"/>
        <v>3.5023762418147268</v>
      </c>
    </row>
    <row r="60" spans="2:7" x14ac:dyDescent="0.25">
      <c r="B60" s="17">
        <v>12</v>
      </c>
      <c r="C60" s="18" t="s">
        <v>21</v>
      </c>
      <c r="D60" s="18">
        <v>2017</v>
      </c>
      <c r="E60" s="66">
        <f>VA!K60</f>
        <v>801316318471</v>
      </c>
      <c r="F60" s="74">
        <f>'SM=DER'!F60</f>
        <v>307569774228</v>
      </c>
      <c r="G60" s="87">
        <f t="shared" si="0"/>
        <v>2.6053155596394464</v>
      </c>
    </row>
    <row r="61" spans="2:7" x14ac:dyDescent="0.25">
      <c r="B61" s="20"/>
      <c r="C61" s="21"/>
      <c r="D61" s="19">
        <v>2018</v>
      </c>
      <c r="E61" s="66">
        <f>VA!K61</f>
        <v>920499967953</v>
      </c>
      <c r="F61" s="74">
        <f>'SM=DER'!F61</f>
        <v>339236007000</v>
      </c>
      <c r="G61" s="87">
        <f t="shared" si="0"/>
        <v>2.7134500729841453</v>
      </c>
    </row>
    <row r="62" spans="2:7" x14ac:dyDescent="0.25">
      <c r="B62" s="20"/>
      <c r="C62" s="21"/>
      <c r="D62" s="19">
        <v>2019</v>
      </c>
      <c r="E62" s="66">
        <f>VA!K62</f>
        <v>1138143471912</v>
      </c>
      <c r="F62" s="74">
        <f>'SM=DER'!F62</f>
        <v>380381947966</v>
      </c>
      <c r="G62" s="87">
        <f t="shared" si="0"/>
        <v>2.9921069545964145</v>
      </c>
    </row>
    <row r="63" spans="2:7" x14ac:dyDescent="0.25">
      <c r="B63" s="20"/>
      <c r="C63" s="21"/>
      <c r="D63" s="19">
        <v>2020</v>
      </c>
      <c r="E63" s="66">
        <f>VA!K63</f>
        <v>1100215582016</v>
      </c>
      <c r="F63" s="74">
        <f>'SM=DER'!F63</f>
        <v>406954570727</v>
      </c>
      <c r="G63" s="87">
        <f t="shared" si="0"/>
        <v>2.7035341562831712</v>
      </c>
    </row>
    <row r="64" spans="2:7" x14ac:dyDescent="0.25">
      <c r="B64" s="20"/>
      <c r="C64" s="21"/>
      <c r="D64" s="19">
        <v>2021</v>
      </c>
      <c r="E64" s="66">
        <f>VA!K64</f>
        <v>1191805107385</v>
      </c>
      <c r="F64" s="74">
        <f>'SM=DER'!F64</f>
        <v>541837229228</v>
      </c>
      <c r="G64" s="87">
        <f t="shared" si="0"/>
        <v>2.1995629740744516</v>
      </c>
    </row>
    <row r="65" spans="2:7" x14ac:dyDescent="0.25">
      <c r="B65" s="17">
        <v>13</v>
      </c>
      <c r="C65" s="18" t="s">
        <v>22</v>
      </c>
      <c r="D65" s="18">
        <v>2017</v>
      </c>
      <c r="E65" s="66">
        <f>VA!K65</f>
        <v>2607399543675</v>
      </c>
      <c r="F65" s="74">
        <f>'SM=DER'!F65</f>
        <v>1384772068360</v>
      </c>
      <c r="G65" s="87">
        <f t="shared" si="0"/>
        <v>1.8829088217839132</v>
      </c>
    </row>
    <row r="66" spans="2:7" x14ac:dyDescent="0.25">
      <c r="B66" s="20"/>
      <c r="C66" s="21"/>
      <c r="D66" s="19">
        <v>2018</v>
      </c>
      <c r="E66" s="66">
        <f>VA!K66</f>
        <v>2627294338061</v>
      </c>
      <c r="F66" s="74">
        <f>'SM=DER'!F66</f>
        <v>1646387946952</v>
      </c>
      <c r="G66" s="87">
        <f t="shared" si="0"/>
        <v>1.5957929860486266</v>
      </c>
    </row>
    <row r="67" spans="2:7" x14ac:dyDescent="0.25">
      <c r="B67" s="20"/>
      <c r="C67" s="21"/>
      <c r="D67" s="19">
        <v>2019</v>
      </c>
      <c r="E67" s="66">
        <f>VA!K67</f>
        <v>3269015492939</v>
      </c>
      <c r="F67" s="74">
        <f>'SM=DER'!F67</f>
        <v>2148007007980</v>
      </c>
      <c r="G67" s="87">
        <f t="shared" si="0"/>
        <v>1.5218830668588943</v>
      </c>
    </row>
    <row r="68" spans="2:7" x14ac:dyDescent="0.25">
      <c r="B68" s="20"/>
      <c r="C68" s="21"/>
      <c r="D68" s="19">
        <v>2020</v>
      </c>
      <c r="E68" s="66">
        <f>VA!K68</f>
        <v>3623030804386</v>
      </c>
      <c r="F68" s="74">
        <f>'SM=DER'!F68</f>
        <v>2673298199144</v>
      </c>
      <c r="G68" s="87">
        <f t="shared" si="0"/>
        <v>1.3552662421072621</v>
      </c>
    </row>
    <row r="69" spans="2:7" x14ac:dyDescent="0.25">
      <c r="B69" s="20"/>
      <c r="C69" s="21"/>
      <c r="D69" s="19">
        <v>2021</v>
      </c>
      <c r="E69" s="66">
        <f>VA!K69</f>
        <v>3940253822184</v>
      </c>
      <c r="F69" s="74">
        <f>'SM=DER'!F69</f>
        <v>3300848622529</v>
      </c>
      <c r="G69" s="87">
        <f t="shared" si="0"/>
        <v>1.193709337438537</v>
      </c>
    </row>
    <row r="70" spans="2:7" x14ac:dyDescent="0.25">
      <c r="B70" s="17">
        <v>14</v>
      </c>
      <c r="C70" s="18" t="s">
        <v>23</v>
      </c>
      <c r="D70" s="18">
        <v>2017</v>
      </c>
      <c r="E70" s="66">
        <f>VA!K70</f>
        <v>3485977000000</v>
      </c>
      <c r="F70" s="74">
        <f>'SM=DER'!F70</f>
        <v>4197711000000</v>
      </c>
      <c r="G70" s="87">
        <f t="shared" ref="G70:G79" si="1">E70/F70</f>
        <v>0.83044711748855504</v>
      </c>
    </row>
    <row r="71" spans="2:7" x14ac:dyDescent="0.25">
      <c r="B71" s="20"/>
      <c r="C71" s="21"/>
      <c r="D71" s="19">
        <v>2018</v>
      </c>
      <c r="E71" s="66">
        <f>VA!K71</f>
        <v>3747720000000</v>
      </c>
      <c r="F71" s="74">
        <f>'SM=DER'!F71</f>
        <v>4774956000000</v>
      </c>
      <c r="G71" s="87">
        <f t="shared" si="1"/>
        <v>0.78487005953562716</v>
      </c>
    </row>
    <row r="72" spans="2:7" x14ac:dyDescent="0.25">
      <c r="B72" s="20"/>
      <c r="C72" s="21"/>
      <c r="D72" s="19">
        <v>2019</v>
      </c>
      <c r="E72" s="66">
        <f>VA!K72</f>
        <v>4428949000000</v>
      </c>
      <c r="F72" s="74">
        <f>'SM=DER'!F72</f>
        <v>5655139000000</v>
      </c>
      <c r="G72" s="87">
        <f t="shared" si="1"/>
        <v>0.78317243837861461</v>
      </c>
    </row>
    <row r="73" spans="2:7" x14ac:dyDescent="0.25">
      <c r="B73" s="20"/>
      <c r="C73" s="21"/>
      <c r="D73" s="19">
        <v>2020</v>
      </c>
      <c r="E73" s="66">
        <f>VA!K73</f>
        <v>4398673000000</v>
      </c>
      <c r="F73" s="74">
        <f>'SM=DER'!F73</f>
        <v>4781737000000</v>
      </c>
      <c r="G73" s="87">
        <f t="shared" si="1"/>
        <v>0.91989019889634249</v>
      </c>
    </row>
    <row r="74" spans="2:7" x14ac:dyDescent="0.25">
      <c r="B74" s="20"/>
      <c r="C74" s="21"/>
      <c r="D74" s="19">
        <v>2021</v>
      </c>
      <c r="E74" s="66">
        <f>VA!K74</f>
        <v>5109603000000</v>
      </c>
      <c r="F74" s="74">
        <f>'SM=DER'!F74</f>
        <v>5138126000000</v>
      </c>
      <c r="G74" s="87">
        <f t="shared" si="1"/>
        <v>0.99444875427344526</v>
      </c>
    </row>
    <row r="75" spans="2:7" x14ac:dyDescent="0.25">
      <c r="B75" s="17">
        <v>15</v>
      </c>
      <c r="C75" s="18" t="s">
        <v>24</v>
      </c>
      <c r="D75" s="18">
        <v>2017</v>
      </c>
      <c r="E75" s="66">
        <f>VA!K75</f>
        <v>529369000000</v>
      </c>
      <c r="F75" s="74">
        <f>'SM=DER'!F75</f>
        <v>423011000000</v>
      </c>
      <c r="G75" s="87">
        <f t="shared" si="1"/>
        <v>1.2514308138559045</v>
      </c>
    </row>
    <row r="76" spans="2:7" x14ac:dyDescent="0.25">
      <c r="B76" s="20"/>
      <c r="C76" s="21"/>
      <c r="D76" s="19">
        <v>2018</v>
      </c>
      <c r="E76" s="66">
        <f>VA!K76</f>
        <v>576042000000</v>
      </c>
      <c r="F76" s="74">
        <f>'SM=DER'!F76</f>
        <v>481914000000</v>
      </c>
      <c r="G76" s="87">
        <f t="shared" si="1"/>
        <v>1.1953211568869135</v>
      </c>
    </row>
    <row r="77" spans="2:7" x14ac:dyDescent="0.25">
      <c r="B77" s="20"/>
      <c r="C77" s="21"/>
      <c r="D77" s="19">
        <v>2019</v>
      </c>
      <c r="E77" s="66">
        <f>VA!K77</f>
        <v>613142000000</v>
      </c>
      <c r="F77" s="74">
        <f>'SM=DER'!F77</f>
        <v>567937000000</v>
      </c>
      <c r="G77" s="87">
        <f t="shared" si="1"/>
        <v>1.0795950959349365</v>
      </c>
    </row>
    <row r="78" spans="2:7" x14ac:dyDescent="0.25">
      <c r="B78" s="20"/>
      <c r="C78" s="21"/>
      <c r="D78" s="19">
        <v>2020</v>
      </c>
      <c r="E78" s="66">
        <f>VA!K78</f>
        <v>566543000000</v>
      </c>
      <c r="F78" s="74">
        <f>'SM=DER'!F78</f>
        <v>700508000000</v>
      </c>
      <c r="G78" s="87">
        <f t="shared" si="1"/>
        <v>0.80876021401611398</v>
      </c>
    </row>
    <row r="79" spans="2:7" x14ac:dyDescent="0.25">
      <c r="B79" s="20"/>
      <c r="C79" s="21"/>
      <c r="D79" s="19">
        <v>2021</v>
      </c>
      <c r="E79" s="66">
        <f>VA!K79</f>
        <v>822243000000</v>
      </c>
      <c r="F79" s="74">
        <f>'SM=DER'!F79</f>
        <v>969817000000</v>
      </c>
      <c r="G79" s="87">
        <f t="shared" si="1"/>
        <v>0.84783314790316111</v>
      </c>
    </row>
  </sheetData>
  <mergeCells count="1">
    <mergeCell ref="B2:G2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B1:G79"/>
  <sheetViews>
    <sheetView workbookViewId="0">
      <selection activeCell="G12" sqref="G12"/>
    </sheetView>
  </sheetViews>
  <sheetFormatPr defaultRowHeight="15" x14ac:dyDescent="0.25"/>
  <cols>
    <col min="3" max="3" width="13" customWidth="1"/>
    <col min="5" max="5" width="21.42578125" bestFit="1" customWidth="1"/>
    <col min="6" max="6" width="22.42578125" style="72" bestFit="1" customWidth="1"/>
    <col min="7" max="7" width="23" style="85" customWidth="1"/>
  </cols>
  <sheetData>
    <row r="1" spans="2:7" ht="15.75" thickBot="1" x14ac:dyDescent="0.3"/>
    <row r="2" spans="2:7" ht="19.5" thickBot="1" x14ac:dyDescent="0.35">
      <c r="B2" s="128" t="s">
        <v>67</v>
      </c>
      <c r="C2" s="129"/>
      <c r="D2" s="129"/>
      <c r="E2" s="129"/>
      <c r="F2" s="129"/>
      <c r="G2" s="130"/>
    </row>
    <row r="3" spans="2:7" ht="15.75" thickBot="1" x14ac:dyDescent="0.3"/>
    <row r="4" spans="2:7" ht="16.5" thickBot="1" x14ac:dyDescent="0.3">
      <c r="B4" s="65" t="s">
        <v>9</v>
      </c>
      <c r="C4" s="14" t="s">
        <v>0</v>
      </c>
      <c r="D4" s="24" t="s">
        <v>1</v>
      </c>
      <c r="E4" s="65" t="s">
        <v>61</v>
      </c>
      <c r="F4" s="75" t="s">
        <v>65</v>
      </c>
      <c r="G4" s="86" t="s">
        <v>66</v>
      </c>
    </row>
    <row r="5" spans="2:7" x14ac:dyDescent="0.25">
      <c r="B5" s="17">
        <v>1</v>
      </c>
      <c r="C5" s="18" t="s">
        <v>10</v>
      </c>
      <c r="D5" s="18">
        <v>2017</v>
      </c>
      <c r="E5" s="66">
        <f>VA!K5</f>
        <v>559052038645</v>
      </c>
      <c r="F5" s="66">
        <f>VA!L5</f>
        <v>74699748470</v>
      </c>
      <c r="G5" s="87">
        <f>E5/F5</f>
        <v>7.4839882341708241</v>
      </c>
    </row>
    <row r="6" spans="2:7" x14ac:dyDescent="0.25">
      <c r="B6" s="20"/>
      <c r="C6" s="21"/>
      <c r="D6" s="19">
        <v>2018</v>
      </c>
      <c r="E6" s="66">
        <f>VA!K6</f>
        <v>554142692835</v>
      </c>
      <c r="F6" s="66">
        <f>VA!L6</f>
        <v>76779370021</v>
      </c>
      <c r="G6" s="87">
        <f t="shared" ref="G6:G69" si="0">E6/F6</f>
        <v>7.2173383642433624</v>
      </c>
    </row>
    <row r="7" spans="2:7" x14ac:dyDescent="0.25">
      <c r="B7" s="20"/>
      <c r="C7" s="21"/>
      <c r="D7" s="19">
        <v>2019</v>
      </c>
      <c r="E7" s="66">
        <f>VA!K7</f>
        <v>600571114014</v>
      </c>
      <c r="F7" s="66">
        <f>VA!L7</f>
        <v>84854444306</v>
      </c>
      <c r="G7" s="87">
        <f t="shared" si="0"/>
        <v>7.0776624480414405</v>
      </c>
    </row>
    <row r="8" spans="2:7" x14ac:dyDescent="0.25">
      <c r="B8" s="20"/>
      <c r="C8" s="21"/>
      <c r="D8" s="19">
        <v>2020</v>
      </c>
      <c r="E8" s="66">
        <f>VA!K8</f>
        <v>571742743215</v>
      </c>
      <c r="F8" s="66">
        <f>VA!L8</f>
        <v>84309776352</v>
      </c>
      <c r="G8" s="87">
        <f t="shared" si="0"/>
        <v>6.7814524952352944</v>
      </c>
    </row>
    <row r="9" spans="2:7" x14ac:dyDescent="0.25">
      <c r="B9" s="20"/>
      <c r="C9" s="21"/>
      <c r="D9" s="19">
        <v>2021</v>
      </c>
      <c r="E9" s="66">
        <f>VA!K9</f>
        <v>663949367141</v>
      </c>
      <c r="F9" s="66">
        <f>VA!L9</f>
        <v>84462532532</v>
      </c>
      <c r="G9" s="87">
        <f t="shared" si="0"/>
        <v>7.8608744876250549</v>
      </c>
    </row>
    <row r="10" spans="2:7" x14ac:dyDescent="0.25">
      <c r="B10" s="17">
        <v>2</v>
      </c>
      <c r="C10" s="18" t="s">
        <v>11</v>
      </c>
      <c r="D10" s="18">
        <v>2017</v>
      </c>
      <c r="E10" s="66">
        <f>VA!K10</f>
        <v>4171426099243</v>
      </c>
      <c r="F10" s="66">
        <f>VA!L10</f>
        <v>37859759015</v>
      </c>
      <c r="G10" s="87">
        <f t="shared" si="0"/>
        <v>110.18099976786131</v>
      </c>
    </row>
    <row r="11" spans="2:7" x14ac:dyDescent="0.25">
      <c r="B11" s="20"/>
      <c r="C11" s="21"/>
      <c r="D11" s="19">
        <v>2018</v>
      </c>
      <c r="E11" s="66">
        <f>VA!K11</f>
        <v>3541485426368</v>
      </c>
      <c r="F11" s="66">
        <f>VA!L11</f>
        <v>52733443647</v>
      </c>
      <c r="G11" s="87">
        <f t="shared" si="0"/>
        <v>67.158243070087735</v>
      </c>
    </row>
    <row r="12" spans="2:7" x14ac:dyDescent="0.25">
      <c r="B12" s="20"/>
      <c r="C12" s="21"/>
      <c r="D12" s="19">
        <v>2019</v>
      </c>
      <c r="E12" s="66">
        <f>VA!K12</f>
        <v>3063104858052</v>
      </c>
      <c r="F12" s="66">
        <f>VA!L12</f>
        <v>35717249896</v>
      </c>
      <c r="G12" s="87">
        <f t="shared" si="0"/>
        <v>85.759818210277132</v>
      </c>
    </row>
    <row r="13" spans="2:7" x14ac:dyDescent="0.25">
      <c r="B13" s="20"/>
      <c r="C13" s="21"/>
      <c r="D13" s="19">
        <v>2020</v>
      </c>
      <c r="E13" s="66">
        <f>VA!K13</f>
        <v>3549791642189</v>
      </c>
      <c r="F13" s="66">
        <f>VA!L13</f>
        <v>46058830668</v>
      </c>
      <c r="G13" s="87">
        <f t="shared" si="0"/>
        <v>77.070815535385833</v>
      </c>
    </row>
    <row r="14" spans="2:7" x14ac:dyDescent="0.25">
      <c r="B14" s="20"/>
      <c r="C14" s="21"/>
      <c r="D14" s="19">
        <v>2021</v>
      </c>
      <c r="E14" s="66">
        <f>VA!K14</f>
        <v>5255772510395</v>
      </c>
      <c r="F14" s="66">
        <f>VA!L14</f>
        <v>47159659814</v>
      </c>
      <c r="G14" s="87">
        <f t="shared" si="0"/>
        <v>111.44636180846138</v>
      </c>
    </row>
    <row r="15" spans="2:7" x14ac:dyDescent="0.25">
      <c r="B15" s="17">
        <v>3</v>
      </c>
      <c r="C15" s="18" t="s">
        <v>12</v>
      </c>
      <c r="D15" s="18">
        <v>2017</v>
      </c>
      <c r="E15" s="66">
        <f>VA!K15</f>
        <v>505404891330</v>
      </c>
      <c r="F15" s="66">
        <f>VA!L15</f>
        <v>39202008750</v>
      </c>
      <c r="G15" s="87">
        <f t="shared" si="0"/>
        <v>12.892321272439897</v>
      </c>
    </row>
    <row r="16" spans="2:7" x14ac:dyDescent="0.25">
      <c r="B16" s="20"/>
      <c r="C16" s="21"/>
      <c r="D16" s="19">
        <v>2018</v>
      </c>
      <c r="E16" s="66">
        <f>VA!K16</f>
        <v>720613079672</v>
      </c>
      <c r="F16" s="66">
        <f>VA!L16</f>
        <v>50110671026</v>
      </c>
      <c r="G16" s="87">
        <f t="shared" si="0"/>
        <v>14.380431650937357</v>
      </c>
    </row>
    <row r="17" spans="2:7" x14ac:dyDescent="0.25">
      <c r="B17" s="20"/>
      <c r="C17" s="21"/>
      <c r="D17" s="19">
        <v>2019</v>
      </c>
      <c r="E17" s="66">
        <f>VA!K17</f>
        <v>949486519245</v>
      </c>
      <c r="F17" s="66">
        <f>VA!L17</f>
        <v>51500171174</v>
      </c>
      <c r="G17" s="87">
        <f t="shared" si="0"/>
        <v>18.436570162787163</v>
      </c>
    </row>
    <row r="18" spans="2:7" x14ac:dyDescent="0.25">
      <c r="B18" s="20"/>
      <c r="C18" s="21"/>
      <c r="D18" s="19">
        <v>2020</v>
      </c>
      <c r="E18" s="66">
        <f>VA!K18</f>
        <v>832400298334</v>
      </c>
      <c r="F18" s="66">
        <f>VA!L18</f>
        <v>57140686135</v>
      </c>
      <c r="G18" s="87">
        <f t="shared" si="0"/>
        <v>14.56755868082122</v>
      </c>
    </row>
    <row r="19" spans="2:7" x14ac:dyDescent="0.25">
      <c r="B19" s="20"/>
      <c r="C19" s="21"/>
      <c r="D19" s="19">
        <v>2021</v>
      </c>
      <c r="E19" s="66">
        <f>VA!K19</f>
        <v>957212989268</v>
      </c>
      <c r="F19" s="66">
        <f>VA!L19</f>
        <v>53566654312</v>
      </c>
      <c r="G19" s="87">
        <f t="shared" si="0"/>
        <v>17.86956832683062</v>
      </c>
    </row>
    <row r="20" spans="2:7" x14ac:dyDescent="0.25">
      <c r="B20" s="17">
        <v>4</v>
      </c>
      <c r="C20" s="57" t="s">
        <v>13</v>
      </c>
      <c r="D20" s="18">
        <v>2017</v>
      </c>
      <c r="E20" s="66">
        <f>VA!K20</f>
        <v>601132837000</v>
      </c>
      <c r="F20" s="66">
        <f>VA!L20</f>
        <v>66491454000</v>
      </c>
      <c r="G20" s="87">
        <f t="shared" si="0"/>
        <v>9.0407533726063498</v>
      </c>
    </row>
    <row r="21" spans="2:7" x14ac:dyDescent="0.25">
      <c r="B21" s="20"/>
      <c r="C21" s="21"/>
      <c r="D21" s="19">
        <v>2018</v>
      </c>
      <c r="E21" s="66">
        <f>VA!K21</f>
        <v>713991133000</v>
      </c>
      <c r="F21" s="66">
        <f>VA!L21</f>
        <v>75677756000</v>
      </c>
      <c r="G21" s="87">
        <f t="shared" si="0"/>
        <v>9.4346234711293508</v>
      </c>
    </row>
    <row r="22" spans="2:7" x14ac:dyDescent="0.25">
      <c r="B22" s="20"/>
      <c r="C22" s="21"/>
      <c r="D22" s="19">
        <v>2019</v>
      </c>
      <c r="E22" s="66">
        <f>VA!K22</f>
        <v>655586408000</v>
      </c>
      <c r="F22" s="66">
        <f>VA!L22</f>
        <v>63297662000</v>
      </c>
      <c r="G22" s="87">
        <f t="shared" si="0"/>
        <v>10.357197837733722</v>
      </c>
    </row>
    <row r="23" spans="2:7" x14ac:dyDescent="0.25">
      <c r="B23" s="20"/>
      <c r="C23" s="21"/>
      <c r="D23" s="19">
        <v>2020</v>
      </c>
      <c r="E23" s="66">
        <f>VA!K23</f>
        <v>382956584000</v>
      </c>
      <c r="F23" s="66">
        <f>VA!L23</f>
        <v>71763255000</v>
      </c>
      <c r="G23" s="87">
        <f t="shared" si="0"/>
        <v>5.3363881557490664</v>
      </c>
    </row>
    <row r="24" spans="2:7" x14ac:dyDescent="0.25">
      <c r="B24" s="20"/>
      <c r="C24" s="21"/>
      <c r="D24" s="19">
        <v>2021</v>
      </c>
      <c r="E24" s="66">
        <f>VA!K24</f>
        <v>502607250000</v>
      </c>
      <c r="F24" s="66">
        <f>VA!L24</f>
        <v>72367910000</v>
      </c>
      <c r="G24" s="87">
        <f t="shared" si="0"/>
        <v>6.9451674091458493</v>
      </c>
    </row>
    <row r="25" spans="2:7" x14ac:dyDescent="0.25">
      <c r="B25" s="17">
        <v>5</v>
      </c>
      <c r="C25" s="18" t="s">
        <v>14</v>
      </c>
      <c r="D25" s="18">
        <v>2017</v>
      </c>
      <c r="E25" s="66">
        <f>VA!K25</f>
        <v>1142422189020</v>
      </c>
      <c r="F25" s="66">
        <f>VA!L25</f>
        <v>25209825589</v>
      </c>
      <c r="G25" s="87">
        <f t="shared" si="0"/>
        <v>45.316544733196487</v>
      </c>
    </row>
    <row r="26" spans="2:7" x14ac:dyDescent="0.25">
      <c r="B26" s="20"/>
      <c r="C26" s="21"/>
      <c r="D26" s="19">
        <v>2018</v>
      </c>
      <c r="E26" s="66">
        <f>VA!K26</f>
        <v>1377998198840</v>
      </c>
      <c r="F26" s="66">
        <f>VA!L26</f>
        <v>20764581423</v>
      </c>
      <c r="G26" s="87">
        <f t="shared" si="0"/>
        <v>66.362917256480443</v>
      </c>
    </row>
    <row r="27" spans="2:7" x14ac:dyDescent="0.25">
      <c r="B27" s="20"/>
      <c r="C27" s="21"/>
      <c r="D27" s="19">
        <v>2019</v>
      </c>
      <c r="E27" s="66">
        <f>VA!K27</f>
        <v>1593983039116</v>
      </c>
      <c r="F27" s="66">
        <f>VA!L27</f>
        <v>21817546749</v>
      </c>
      <c r="G27" s="87">
        <f t="shared" si="0"/>
        <v>73.059682532320451</v>
      </c>
    </row>
    <row r="28" spans="2:7" x14ac:dyDescent="0.25">
      <c r="B28" s="20"/>
      <c r="C28" s="21"/>
      <c r="D28" s="19">
        <v>2020</v>
      </c>
      <c r="E28" s="66">
        <f>VA!K28</f>
        <v>1121735514120</v>
      </c>
      <c r="F28" s="66">
        <f>VA!L28</f>
        <v>23323104085</v>
      </c>
      <c r="G28" s="87">
        <f t="shared" si="0"/>
        <v>48.095464052807273</v>
      </c>
    </row>
    <row r="29" spans="2:7" x14ac:dyDescent="0.25">
      <c r="B29" s="20"/>
      <c r="C29" s="21"/>
      <c r="D29" s="19">
        <v>2021</v>
      </c>
      <c r="E29" s="66">
        <f>VA!K29</f>
        <v>880418433441</v>
      </c>
      <c r="F29" s="66">
        <f>VA!L29</f>
        <v>24103807728</v>
      </c>
      <c r="G29" s="87">
        <f t="shared" si="0"/>
        <v>36.526114188102689</v>
      </c>
    </row>
    <row r="30" spans="2:7" x14ac:dyDescent="0.25">
      <c r="B30" s="17">
        <v>6</v>
      </c>
      <c r="C30" s="18" t="s">
        <v>15</v>
      </c>
      <c r="D30" s="18">
        <v>2017</v>
      </c>
      <c r="E30" s="66">
        <f>VA!K30</f>
        <v>31310231000000</v>
      </c>
      <c r="F30" s="66">
        <f>VA!L30</f>
        <v>1384818000000</v>
      </c>
      <c r="G30" s="87">
        <f t="shared" si="0"/>
        <v>22.609636067699871</v>
      </c>
    </row>
    <row r="31" spans="2:7" x14ac:dyDescent="0.25">
      <c r="B31" s="20"/>
      <c r="C31" s="21"/>
      <c r="D31" s="19">
        <v>2018</v>
      </c>
      <c r="E31" s="66">
        <f>VA!K31</f>
        <v>33497039000000</v>
      </c>
      <c r="F31" s="66">
        <f>VA!L31</f>
        <v>1577425000000</v>
      </c>
      <c r="G31" s="87">
        <f t="shared" si="0"/>
        <v>21.23526570201436</v>
      </c>
    </row>
    <row r="32" spans="2:7" x14ac:dyDescent="0.25">
      <c r="B32" s="20"/>
      <c r="C32" s="21"/>
      <c r="D32" s="19">
        <v>2019</v>
      </c>
      <c r="E32" s="66">
        <f>VA!K32</f>
        <v>36824690000000</v>
      </c>
      <c r="F32" s="66">
        <f>VA!L32</f>
        <v>1653858000000</v>
      </c>
      <c r="G32" s="87">
        <f t="shared" si="0"/>
        <v>22.265932141695359</v>
      </c>
    </row>
    <row r="33" spans="2:7" x14ac:dyDescent="0.25">
      <c r="B33" s="20"/>
      <c r="C33" s="21"/>
      <c r="D33" s="19">
        <v>2020</v>
      </c>
      <c r="E33" s="66">
        <f>VA!K33</f>
        <v>40381426000000</v>
      </c>
      <c r="F33" s="66">
        <f>VA!L33</f>
        <v>1847361000000</v>
      </c>
      <c r="G33" s="87">
        <f t="shared" si="0"/>
        <v>21.85897937652684</v>
      </c>
    </row>
    <row r="34" spans="2:7" x14ac:dyDescent="0.25">
      <c r="B34" s="20"/>
      <c r="C34" s="21"/>
      <c r="D34" s="19">
        <v>2021</v>
      </c>
      <c r="E34" s="66">
        <f>VA!K34</f>
        <v>50228008000000</v>
      </c>
      <c r="F34" s="66">
        <f>VA!L34</f>
        <v>2166758000000</v>
      </c>
      <c r="G34" s="87">
        <f t="shared" si="0"/>
        <v>23.181180362550872</v>
      </c>
    </row>
    <row r="35" spans="2:7" x14ac:dyDescent="0.25">
      <c r="B35" s="17">
        <v>7</v>
      </c>
      <c r="C35" s="18" t="s">
        <v>16</v>
      </c>
      <c r="D35" s="18">
        <v>2017</v>
      </c>
      <c r="E35" s="66">
        <f>VA!K35</f>
        <v>62785065000000</v>
      </c>
      <c r="F35" s="66">
        <f>VA!L35</f>
        <v>3905718000000</v>
      </c>
      <c r="G35" s="87">
        <f t="shared" si="0"/>
        <v>16.075165949000926</v>
      </c>
    </row>
    <row r="36" spans="2:7" x14ac:dyDescent="0.25">
      <c r="B36" s="20"/>
      <c r="C36" s="21"/>
      <c r="D36" s="19">
        <v>2018</v>
      </c>
      <c r="E36" s="66">
        <f>VA!K36</f>
        <v>65177173000000</v>
      </c>
      <c r="F36" s="66">
        <f>VA!L36</f>
        <v>4066168000000</v>
      </c>
      <c r="G36" s="87">
        <f t="shared" si="0"/>
        <v>16.029139228875934</v>
      </c>
    </row>
    <row r="37" spans="2:7" x14ac:dyDescent="0.25">
      <c r="B37" s="20"/>
      <c r="C37" s="21"/>
      <c r="D37" s="19">
        <v>2019</v>
      </c>
      <c r="E37" s="66">
        <f>VA!K37</f>
        <v>67831486000000</v>
      </c>
      <c r="F37" s="66">
        <f>VA!L37</f>
        <v>4425060000000</v>
      </c>
      <c r="G37" s="87">
        <f t="shared" si="0"/>
        <v>15.328941528476451</v>
      </c>
    </row>
    <row r="38" spans="2:7" x14ac:dyDescent="0.25">
      <c r="B38" s="20"/>
      <c r="C38" s="21"/>
      <c r="D38" s="19">
        <v>2020</v>
      </c>
      <c r="E38" s="66">
        <f>VA!K38</f>
        <v>72175749000000</v>
      </c>
      <c r="F38" s="66">
        <f>VA!L38</f>
        <v>4539280000000</v>
      </c>
      <c r="G38" s="87">
        <f t="shared" si="0"/>
        <v>15.900263698207645</v>
      </c>
    </row>
    <row r="39" spans="2:7" x14ac:dyDescent="0.25">
      <c r="B39" s="20"/>
      <c r="C39" s="21"/>
      <c r="D39" s="19">
        <v>2021</v>
      </c>
      <c r="E39" s="66">
        <f>VA!K39</f>
        <v>89062591000000</v>
      </c>
      <c r="F39" s="66">
        <f>VA!L39</f>
        <v>5081040000000</v>
      </c>
      <c r="G39" s="87">
        <f t="shared" si="0"/>
        <v>17.528417607418955</v>
      </c>
    </row>
    <row r="40" spans="2:7" x14ac:dyDescent="0.25">
      <c r="B40" s="56">
        <v>8</v>
      </c>
      <c r="C40" s="57" t="s">
        <v>17</v>
      </c>
      <c r="D40" s="57">
        <v>2017</v>
      </c>
      <c r="E40" s="66">
        <f>VA!K40</f>
        <v>2833649000000</v>
      </c>
      <c r="F40" s="66">
        <f>VA!L40</f>
        <v>144508000000</v>
      </c>
      <c r="G40" s="87">
        <f t="shared" si="0"/>
        <v>19.608942065491185</v>
      </c>
    </row>
    <row r="41" spans="2:7" x14ac:dyDescent="0.25">
      <c r="B41" s="20"/>
      <c r="C41" s="21"/>
      <c r="D41" s="19">
        <v>2018</v>
      </c>
      <c r="E41" s="66">
        <f>VA!K41</f>
        <v>2922940000000</v>
      </c>
      <c r="F41" s="66">
        <f>VA!L41</f>
        <v>157604000000</v>
      </c>
      <c r="G41" s="87">
        <f t="shared" si="0"/>
        <v>18.546102890789573</v>
      </c>
    </row>
    <row r="42" spans="2:7" x14ac:dyDescent="0.25">
      <c r="B42" s="20"/>
      <c r="C42" s="21"/>
      <c r="D42" s="19">
        <v>2019</v>
      </c>
      <c r="E42" s="66">
        <f>VA!K42</f>
        <v>3305112000000</v>
      </c>
      <c r="F42" s="66">
        <f>VA!L42</f>
        <v>169488000000</v>
      </c>
      <c r="G42" s="87">
        <f t="shared" si="0"/>
        <v>19.500566411781364</v>
      </c>
    </row>
    <row r="43" spans="2:7" x14ac:dyDescent="0.25">
      <c r="B43" s="20"/>
      <c r="C43" s="21"/>
      <c r="D43" s="19">
        <v>2020</v>
      </c>
      <c r="E43" s="66">
        <f>VA!K43</f>
        <v>1689057000000</v>
      </c>
      <c r="F43" s="66">
        <f>VA!L43</f>
        <v>153882000000</v>
      </c>
      <c r="G43" s="87">
        <f t="shared" si="0"/>
        <v>10.976313019066557</v>
      </c>
    </row>
    <row r="44" spans="2:7" x14ac:dyDescent="0.25">
      <c r="B44" s="20"/>
      <c r="C44" s="21"/>
      <c r="D44" s="19">
        <v>2021</v>
      </c>
      <c r="E44" s="66">
        <f>VA!K44</f>
        <v>2146841000000</v>
      </c>
      <c r="F44" s="66">
        <f>VA!L44</f>
        <v>162158000000</v>
      </c>
      <c r="G44" s="87">
        <f t="shared" si="0"/>
        <v>13.239192639277741</v>
      </c>
    </row>
    <row r="45" spans="2:7" x14ac:dyDescent="0.25">
      <c r="B45" s="56">
        <v>9</v>
      </c>
      <c r="C45" s="57" t="s">
        <v>18</v>
      </c>
      <c r="D45" s="57">
        <v>2017</v>
      </c>
      <c r="E45" s="66">
        <f>VA!K45</f>
        <v>18622098796637</v>
      </c>
      <c r="F45" s="66">
        <f>VA!L45</f>
        <v>319920217510</v>
      </c>
      <c r="G45" s="87">
        <f t="shared" si="0"/>
        <v>58.208571316862503</v>
      </c>
    </row>
    <row r="46" spans="2:7" x14ac:dyDescent="0.25">
      <c r="B46" s="20"/>
      <c r="C46" s="21"/>
      <c r="D46" s="19">
        <v>2018</v>
      </c>
      <c r="E46" s="66">
        <f>VA!K46</f>
        <v>20671610686967</v>
      </c>
      <c r="F46" s="66">
        <f>VA!L46</f>
        <v>379569813883</v>
      </c>
      <c r="G46" s="87">
        <f t="shared" si="0"/>
        <v>54.460628666690795</v>
      </c>
    </row>
    <row r="47" spans="2:7" x14ac:dyDescent="0.25">
      <c r="B47" s="20"/>
      <c r="C47" s="21"/>
      <c r="D47" s="19">
        <v>2019</v>
      </c>
      <c r="E47" s="66">
        <f>VA!K47</f>
        <v>20717000617436</v>
      </c>
      <c r="F47" s="66">
        <f>VA!L47</f>
        <v>435237540370</v>
      </c>
      <c r="G47" s="87">
        <f t="shared" si="0"/>
        <v>47.599296236772823</v>
      </c>
    </row>
    <row r="48" spans="2:7" x14ac:dyDescent="0.25">
      <c r="B48" s="20"/>
      <c r="C48" s="21"/>
      <c r="D48" s="19">
        <v>2020</v>
      </c>
      <c r="E48" s="66">
        <f>VA!K48</f>
        <v>20449047023305</v>
      </c>
      <c r="F48" s="66">
        <f>VA!L48</f>
        <v>440288046184</v>
      </c>
      <c r="G48" s="87">
        <f t="shared" si="0"/>
        <v>46.44470182767391</v>
      </c>
    </row>
    <row r="49" spans="2:7" x14ac:dyDescent="0.25">
      <c r="B49" s="20"/>
      <c r="C49" s="21"/>
      <c r="D49" s="19">
        <v>2021</v>
      </c>
      <c r="E49" s="66">
        <f>VA!K49</f>
        <v>23210295638462</v>
      </c>
      <c r="F49" s="66">
        <f>VA!L49</f>
        <v>456404910527</v>
      </c>
      <c r="G49" s="87">
        <f t="shared" si="0"/>
        <v>50.854614188225142</v>
      </c>
    </row>
    <row r="50" spans="2:7" x14ac:dyDescent="0.25">
      <c r="B50" s="56">
        <v>10</v>
      </c>
      <c r="C50" s="57" t="s">
        <v>19</v>
      </c>
      <c r="D50" s="57">
        <v>2017</v>
      </c>
      <c r="E50" s="66">
        <f>VA!K50</f>
        <v>1727491762521</v>
      </c>
      <c r="F50" s="66">
        <f>VA!L50</f>
        <v>343365807456</v>
      </c>
      <c r="G50" s="87">
        <f t="shared" si="0"/>
        <v>5.0310535440904856</v>
      </c>
    </row>
    <row r="51" spans="2:7" x14ac:dyDescent="0.25">
      <c r="B51" s="20"/>
      <c r="C51" s="21"/>
      <c r="D51" s="19">
        <v>2018</v>
      </c>
      <c r="E51" s="66">
        <f>VA!K51</f>
        <v>1820595657312</v>
      </c>
      <c r="F51" s="66">
        <f>VA!L51</f>
        <v>407803334245</v>
      </c>
      <c r="G51" s="87">
        <f t="shared" si="0"/>
        <v>4.4643962038285414</v>
      </c>
    </row>
    <row r="52" spans="2:7" x14ac:dyDescent="0.25">
      <c r="B52" s="20"/>
      <c r="C52" s="21"/>
      <c r="D52" s="19">
        <v>2019</v>
      </c>
      <c r="E52" s="66">
        <f>VA!K52</f>
        <v>2244747166233</v>
      </c>
      <c r="F52" s="66">
        <f>VA!L52</f>
        <v>463785556000</v>
      </c>
      <c r="G52" s="87">
        <f t="shared" si="0"/>
        <v>4.8400540663517342</v>
      </c>
    </row>
    <row r="53" spans="2:7" x14ac:dyDescent="0.25">
      <c r="B53" s="20"/>
      <c r="C53" s="21"/>
      <c r="D53" s="19">
        <v>2020</v>
      </c>
      <c r="E53" s="66">
        <f>VA!K53</f>
        <v>2171754223116</v>
      </c>
      <c r="F53" s="66">
        <f>VA!L53</f>
        <v>558249414855</v>
      </c>
      <c r="G53" s="87">
        <f t="shared" si="0"/>
        <v>3.8902937742981649</v>
      </c>
    </row>
    <row r="54" spans="2:7" x14ac:dyDescent="0.25">
      <c r="B54" s="20"/>
      <c r="C54" s="21"/>
      <c r="D54" s="19">
        <v>2021</v>
      </c>
      <c r="E54" s="66">
        <f>VA!K54</f>
        <v>2339916044340</v>
      </c>
      <c r="F54" s="66">
        <f>VA!L54</f>
        <v>484427773576</v>
      </c>
      <c r="G54" s="87">
        <f t="shared" si="0"/>
        <v>4.8302681472347491</v>
      </c>
    </row>
    <row r="55" spans="2:7" x14ac:dyDescent="0.25">
      <c r="B55" s="17">
        <v>11</v>
      </c>
      <c r="C55" s="73" t="s">
        <v>20</v>
      </c>
      <c r="D55" s="18">
        <v>2017</v>
      </c>
      <c r="E55" s="66">
        <f>VA!K55</f>
        <v>1734352288589</v>
      </c>
      <c r="F55" s="66">
        <f>VA!L55</f>
        <v>49599891585</v>
      </c>
      <c r="G55" s="87">
        <f t="shared" si="0"/>
        <v>34.966856441950426</v>
      </c>
    </row>
    <row r="56" spans="2:7" x14ac:dyDescent="0.25">
      <c r="B56" s="20"/>
      <c r="C56" s="21"/>
      <c r="D56" s="19">
        <v>2018</v>
      </c>
      <c r="E56" s="66">
        <f>VA!K56</f>
        <v>1826069064253</v>
      </c>
      <c r="F56" s="66">
        <f>VA!L56</f>
        <v>53120149777</v>
      </c>
      <c r="G56" s="87">
        <f t="shared" si="0"/>
        <v>34.376203228320954</v>
      </c>
    </row>
    <row r="57" spans="2:7" x14ac:dyDescent="0.25">
      <c r="B57" s="20"/>
      <c r="C57" s="21"/>
      <c r="D57" s="19">
        <v>2019</v>
      </c>
      <c r="E57" s="66">
        <f>VA!K57</f>
        <v>1946815470379</v>
      </c>
      <c r="F57" s="66">
        <f>VA!L57</f>
        <v>58905468201</v>
      </c>
      <c r="G57" s="87">
        <f t="shared" si="0"/>
        <v>33.049825930183339</v>
      </c>
    </row>
    <row r="58" spans="2:7" x14ac:dyDescent="0.25">
      <c r="B58" s="20"/>
      <c r="C58" s="21"/>
      <c r="D58" s="19">
        <v>2020</v>
      </c>
      <c r="E58" s="66">
        <f>VA!K58</f>
        <v>2982942927263</v>
      </c>
      <c r="F58" s="66">
        <f>VA!L58</f>
        <v>64686381575</v>
      </c>
      <c r="G58" s="87">
        <f t="shared" si="0"/>
        <v>46.113924672142247</v>
      </c>
    </row>
    <row r="59" spans="2:7" x14ac:dyDescent="0.25">
      <c r="B59" s="20"/>
      <c r="C59" s="21"/>
      <c r="D59" s="19">
        <v>2021</v>
      </c>
      <c r="E59" s="66">
        <f>VA!K59</f>
        <v>3476057611064</v>
      </c>
      <c r="F59" s="66">
        <f>VA!L59</f>
        <v>70190254132</v>
      </c>
      <c r="G59" s="87">
        <f t="shared" si="0"/>
        <v>49.523365516342423</v>
      </c>
    </row>
    <row r="60" spans="2:7" x14ac:dyDescent="0.25">
      <c r="B60" s="17">
        <v>12</v>
      </c>
      <c r="C60" s="18" t="s">
        <v>21</v>
      </c>
      <c r="D60" s="18">
        <v>2017</v>
      </c>
      <c r="E60" s="66">
        <f>VA!K60</f>
        <v>801316318471</v>
      </c>
      <c r="F60" s="66">
        <f>VA!L60</f>
        <v>82837716043</v>
      </c>
      <c r="G60" s="87">
        <f t="shared" si="0"/>
        <v>9.673327039280597</v>
      </c>
    </row>
    <row r="61" spans="2:7" x14ac:dyDescent="0.25">
      <c r="B61" s="20"/>
      <c r="C61" s="21"/>
      <c r="D61" s="19">
        <v>2018</v>
      </c>
      <c r="E61" s="66">
        <f>VA!K61</f>
        <v>920499967953</v>
      </c>
      <c r="F61" s="66">
        <f>VA!L61</f>
        <v>88619206039</v>
      </c>
      <c r="G61" s="87">
        <f t="shared" si="0"/>
        <v>10.387138512027535</v>
      </c>
    </row>
    <row r="62" spans="2:7" x14ac:dyDescent="0.25">
      <c r="B62" s="20"/>
      <c r="C62" s="21"/>
      <c r="D62" s="19">
        <v>2019</v>
      </c>
      <c r="E62" s="66">
        <f>VA!K62</f>
        <v>1138143471912</v>
      </c>
      <c r="F62" s="66">
        <f>VA!L62</f>
        <v>99703762472</v>
      </c>
      <c r="G62" s="87">
        <f t="shared" si="0"/>
        <v>11.415250976427565</v>
      </c>
    </row>
    <row r="63" spans="2:7" x14ac:dyDescent="0.25">
      <c r="B63" s="20"/>
      <c r="C63" s="21"/>
      <c r="D63" s="19">
        <v>2020</v>
      </c>
      <c r="E63" s="66">
        <f>VA!K63</f>
        <v>1100215582016</v>
      </c>
      <c r="F63" s="66">
        <f>VA!L63</f>
        <v>105360153818</v>
      </c>
      <c r="G63" s="87">
        <f t="shared" si="0"/>
        <v>10.442425738258901</v>
      </c>
    </row>
    <row r="64" spans="2:7" x14ac:dyDescent="0.25">
      <c r="B64" s="20"/>
      <c r="C64" s="21"/>
      <c r="D64" s="19">
        <v>2021</v>
      </c>
      <c r="E64" s="66">
        <f>VA!K64</f>
        <v>1191805107385</v>
      </c>
      <c r="F64" s="66">
        <f>VA!L64</f>
        <v>114513846721</v>
      </c>
      <c r="G64" s="87">
        <f t="shared" si="0"/>
        <v>10.407519627636804</v>
      </c>
    </row>
    <row r="65" spans="2:7" x14ac:dyDescent="0.25">
      <c r="B65" s="17">
        <v>13</v>
      </c>
      <c r="C65" s="18" t="s">
        <v>22</v>
      </c>
      <c r="D65" s="18">
        <v>2017</v>
      </c>
      <c r="E65" s="66">
        <f>VA!K65</f>
        <v>2607399543675</v>
      </c>
      <c r="F65" s="66">
        <f>VA!L65</f>
        <v>69919193437</v>
      </c>
      <c r="G65" s="87">
        <f t="shared" si="0"/>
        <v>37.291613582819309</v>
      </c>
    </row>
    <row r="66" spans="2:7" x14ac:dyDescent="0.25">
      <c r="B66" s="20"/>
      <c r="C66" s="21"/>
      <c r="D66" s="19">
        <v>2018</v>
      </c>
      <c r="E66" s="66">
        <f>VA!K66</f>
        <v>2627294338061</v>
      </c>
      <c r="F66" s="66">
        <f>VA!L66</f>
        <v>81866071887</v>
      </c>
      <c r="G66" s="87">
        <f t="shared" si="0"/>
        <v>32.092590709463408</v>
      </c>
    </row>
    <row r="67" spans="2:7" x14ac:dyDescent="0.25">
      <c r="B67" s="20"/>
      <c r="C67" s="21"/>
      <c r="D67" s="19">
        <v>2019</v>
      </c>
      <c r="E67" s="66">
        <f>VA!K67</f>
        <v>3269015492939</v>
      </c>
      <c r="F67" s="66">
        <f>VA!L67</f>
        <v>90306182825</v>
      </c>
      <c r="G67" s="87">
        <f t="shared" si="0"/>
        <v>36.199243403675553</v>
      </c>
    </row>
    <row r="68" spans="2:7" x14ac:dyDescent="0.25">
      <c r="B68" s="20"/>
      <c r="C68" s="21"/>
      <c r="D68" s="19">
        <v>2020</v>
      </c>
      <c r="E68" s="66">
        <f>VA!K68</f>
        <v>3623030804386</v>
      </c>
      <c r="F68" s="66">
        <f>VA!L68</f>
        <v>98302474689</v>
      </c>
      <c r="G68" s="87">
        <f t="shared" si="0"/>
        <v>36.855947074050775</v>
      </c>
    </row>
    <row r="69" spans="2:7" x14ac:dyDescent="0.25">
      <c r="B69" s="20"/>
      <c r="C69" s="21"/>
      <c r="D69" s="19">
        <v>2021</v>
      </c>
      <c r="E69" s="66">
        <f>VA!K69</f>
        <v>3940253822184</v>
      </c>
      <c r="F69" s="66">
        <f>VA!L69</f>
        <v>101980060333</v>
      </c>
      <c r="G69" s="87">
        <f t="shared" si="0"/>
        <v>38.637492558032569</v>
      </c>
    </row>
    <row r="70" spans="2:7" x14ac:dyDescent="0.25">
      <c r="B70" s="17">
        <v>14</v>
      </c>
      <c r="C70" s="18" t="s">
        <v>23</v>
      </c>
      <c r="D70" s="18">
        <v>2017</v>
      </c>
      <c r="E70" s="66">
        <f>VA!K70</f>
        <v>3485977000000</v>
      </c>
      <c r="F70" s="66">
        <f>VA!L70</f>
        <v>158038000000</v>
      </c>
      <c r="G70" s="87">
        <f t="shared" ref="G70:G79" si="1">E70/F70</f>
        <v>22.05784051936876</v>
      </c>
    </row>
    <row r="71" spans="2:7" x14ac:dyDescent="0.25">
      <c r="B71" s="20"/>
      <c r="C71" s="21"/>
      <c r="D71" s="19">
        <v>2018</v>
      </c>
      <c r="E71" s="66">
        <f>VA!K71</f>
        <v>3747720000000</v>
      </c>
      <c r="F71" s="66">
        <f>VA!L71</f>
        <v>182454000000</v>
      </c>
      <c r="G71" s="87">
        <f t="shared" si="1"/>
        <v>20.54062941892203</v>
      </c>
    </row>
    <row r="72" spans="2:7" x14ac:dyDescent="0.25">
      <c r="B72" s="20"/>
      <c r="C72" s="21"/>
      <c r="D72" s="19">
        <v>2019</v>
      </c>
      <c r="E72" s="66">
        <f>VA!K72</f>
        <v>4428949000000</v>
      </c>
      <c r="F72" s="66">
        <f>VA!L72</f>
        <v>189805000000</v>
      </c>
      <c r="G72" s="87">
        <f t="shared" si="1"/>
        <v>23.334206158952608</v>
      </c>
    </row>
    <row r="73" spans="2:7" x14ac:dyDescent="0.25">
      <c r="B73" s="20"/>
      <c r="C73" s="21"/>
      <c r="D73" s="19">
        <v>2020</v>
      </c>
      <c r="E73" s="66">
        <f>VA!K73</f>
        <v>4398673000000</v>
      </c>
      <c r="F73" s="66">
        <f>VA!L73</f>
        <v>210004000000</v>
      </c>
      <c r="G73" s="87">
        <f t="shared" si="1"/>
        <v>20.945662939753529</v>
      </c>
    </row>
    <row r="74" spans="2:7" x14ac:dyDescent="0.25">
      <c r="B74" s="20"/>
      <c r="C74" s="21"/>
      <c r="D74" s="19">
        <v>2021</v>
      </c>
      <c r="E74" s="66">
        <f>VA!K74</f>
        <v>5109603000000</v>
      </c>
      <c r="F74" s="66">
        <f>VA!L74</f>
        <v>200495000000</v>
      </c>
      <c r="G74" s="87">
        <f t="shared" si="1"/>
        <v>25.484939774059203</v>
      </c>
    </row>
    <row r="75" spans="2:7" x14ac:dyDescent="0.25">
      <c r="B75" s="17">
        <v>15</v>
      </c>
      <c r="C75" s="18" t="s">
        <v>24</v>
      </c>
      <c r="D75" s="18">
        <v>2017</v>
      </c>
      <c r="E75" s="66">
        <f>VA!K75</f>
        <v>529369000000</v>
      </c>
      <c r="F75" s="66">
        <f>VA!L75</f>
        <v>86507000000</v>
      </c>
      <c r="G75" s="87">
        <f t="shared" si="1"/>
        <v>6.1193776226201351</v>
      </c>
    </row>
    <row r="76" spans="2:7" x14ac:dyDescent="0.25">
      <c r="B76" s="20"/>
      <c r="C76" s="21"/>
      <c r="D76" s="19">
        <v>2018</v>
      </c>
      <c r="E76" s="66">
        <f>VA!K76</f>
        <v>576042000000</v>
      </c>
      <c r="F76" s="66">
        <f>VA!L76</f>
        <v>77161000000</v>
      </c>
      <c r="G76" s="87">
        <f t="shared" si="1"/>
        <v>7.4654553466129263</v>
      </c>
    </row>
    <row r="77" spans="2:7" x14ac:dyDescent="0.25">
      <c r="B77" s="20"/>
      <c r="C77" s="21"/>
      <c r="D77" s="19">
        <v>2019</v>
      </c>
      <c r="E77" s="66">
        <f>VA!K77</f>
        <v>613142000000</v>
      </c>
      <c r="F77" s="66">
        <f>VA!L77</f>
        <v>67172000000</v>
      </c>
      <c r="G77" s="87">
        <f t="shared" si="1"/>
        <v>9.1279402131840648</v>
      </c>
    </row>
    <row r="78" spans="2:7" x14ac:dyDescent="0.25">
      <c r="B78" s="20"/>
      <c r="C78" s="21"/>
      <c r="D78" s="19">
        <v>2020</v>
      </c>
      <c r="E78" s="66">
        <f>VA!K78</f>
        <v>566543000000</v>
      </c>
      <c r="F78" s="66">
        <f>VA!L78</f>
        <v>59316000000</v>
      </c>
      <c r="G78" s="87">
        <f t="shared" si="1"/>
        <v>9.5512677860948134</v>
      </c>
    </row>
    <row r="79" spans="2:7" x14ac:dyDescent="0.25">
      <c r="B79" s="20"/>
      <c r="C79" s="21"/>
      <c r="D79" s="19">
        <v>2021</v>
      </c>
      <c r="E79" s="66">
        <f>VA!K79</f>
        <v>822243000000</v>
      </c>
      <c r="F79" s="66">
        <f>VA!L79</f>
        <v>62272000000</v>
      </c>
      <c r="G79" s="87">
        <f t="shared" si="1"/>
        <v>13.204056397738952</v>
      </c>
    </row>
  </sheetData>
  <mergeCells count="1">
    <mergeCell ref="B2:G2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B1:G79"/>
  <sheetViews>
    <sheetView workbookViewId="0">
      <selection activeCell="I6" sqref="I6"/>
    </sheetView>
  </sheetViews>
  <sheetFormatPr defaultRowHeight="15" x14ac:dyDescent="0.25"/>
  <cols>
    <col min="3" max="3" width="13" customWidth="1"/>
    <col min="5" max="5" width="23.28515625" customWidth="1"/>
    <col min="6" max="6" width="22.42578125" style="72" bestFit="1" customWidth="1"/>
    <col min="7" max="7" width="18.140625" style="89" customWidth="1"/>
  </cols>
  <sheetData>
    <row r="1" spans="2:7" ht="15.75" thickBot="1" x14ac:dyDescent="0.3"/>
    <row r="2" spans="2:7" ht="19.5" thickBot="1" x14ac:dyDescent="0.35">
      <c r="B2" s="131" t="s">
        <v>70</v>
      </c>
      <c r="C2" s="132"/>
      <c r="D2" s="132"/>
      <c r="E2" s="132"/>
      <c r="F2" s="132"/>
      <c r="G2" s="133"/>
    </row>
    <row r="3" spans="2:7" ht="15.75" thickBot="1" x14ac:dyDescent="0.3"/>
    <row r="4" spans="2:7" ht="16.5" thickBot="1" x14ac:dyDescent="0.3">
      <c r="B4" s="65" t="s">
        <v>9</v>
      </c>
      <c r="C4" s="14" t="s">
        <v>0</v>
      </c>
      <c r="D4" s="24" t="s">
        <v>1</v>
      </c>
      <c r="E4" s="65" t="s">
        <v>68</v>
      </c>
      <c r="F4" s="75" t="s">
        <v>61</v>
      </c>
      <c r="G4" s="88" t="s">
        <v>69</v>
      </c>
    </row>
    <row r="5" spans="2:7" x14ac:dyDescent="0.25">
      <c r="B5" s="17">
        <v>1</v>
      </c>
      <c r="C5" s="18" t="s">
        <v>10</v>
      </c>
      <c r="D5" s="18">
        <v>2017</v>
      </c>
      <c r="E5" s="66">
        <f>F5-VA!L5</f>
        <v>484352290175</v>
      </c>
      <c r="F5" s="66">
        <f>VA!K5</f>
        <v>559052038645</v>
      </c>
      <c r="G5" s="90">
        <f>E5/F5</f>
        <v>0.86638140404415087</v>
      </c>
    </row>
    <row r="6" spans="2:7" x14ac:dyDescent="0.25">
      <c r="B6" s="20"/>
      <c r="C6" s="21"/>
      <c r="D6" s="19">
        <v>2018</v>
      </c>
      <c r="E6" s="66">
        <f>F6-VA!L6</f>
        <v>477363322814</v>
      </c>
      <c r="F6" s="66">
        <f>VA!K6</f>
        <v>554142692835</v>
      </c>
      <c r="G6" s="90">
        <f t="shared" ref="G6:G69" si="0">E6/F6</f>
        <v>0.86144476681954263</v>
      </c>
    </row>
    <row r="7" spans="2:7" x14ac:dyDescent="0.25">
      <c r="B7" s="20"/>
      <c r="C7" s="21"/>
      <c r="D7" s="19">
        <v>2019</v>
      </c>
      <c r="E7" s="66">
        <f>F7-VA!L7</f>
        <v>515716669708</v>
      </c>
      <c r="F7" s="66">
        <f>VA!K7</f>
        <v>600571114014</v>
      </c>
      <c r="G7" s="90">
        <f t="shared" si="0"/>
        <v>0.85871041359471389</v>
      </c>
    </row>
    <row r="8" spans="2:7" x14ac:dyDescent="0.25">
      <c r="B8" s="20"/>
      <c r="C8" s="21"/>
      <c r="D8" s="19">
        <v>2020</v>
      </c>
      <c r="E8" s="66">
        <f>F8-VA!L8</f>
        <v>487432966863</v>
      </c>
      <c r="F8" s="66">
        <f>VA!K8</f>
        <v>571742743215</v>
      </c>
      <c r="G8" s="90">
        <f t="shared" si="0"/>
        <v>0.85253896555308639</v>
      </c>
    </row>
    <row r="9" spans="2:7" x14ac:dyDescent="0.25">
      <c r="B9" s="20"/>
      <c r="C9" s="21"/>
      <c r="D9" s="19">
        <v>2021</v>
      </c>
      <c r="E9" s="66">
        <f>F9-VA!L9</f>
        <v>579486834609</v>
      </c>
      <c r="F9" s="66">
        <f>VA!K9</f>
        <v>663949367141</v>
      </c>
      <c r="G9" s="90">
        <f t="shared" si="0"/>
        <v>0.87278769027870307</v>
      </c>
    </row>
    <row r="10" spans="2:7" x14ac:dyDescent="0.25">
      <c r="B10" s="17">
        <v>2</v>
      </c>
      <c r="C10" s="18" t="s">
        <v>11</v>
      </c>
      <c r="D10" s="18">
        <v>2017</v>
      </c>
      <c r="E10" s="66">
        <f>F10-VA!L10</f>
        <v>4133566340228</v>
      </c>
      <c r="F10" s="66">
        <f>VA!K10</f>
        <v>4171426099243</v>
      </c>
      <c r="G10" s="90">
        <f t="shared" si="0"/>
        <v>0.99092402499426502</v>
      </c>
    </row>
    <row r="11" spans="2:7" x14ac:dyDescent="0.25">
      <c r="B11" s="20"/>
      <c r="C11" s="21"/>
      <c r="D11" s="19">
        <v>2018</v>
      </c>
      <c r="E11" s="66">
        <f>F11-VA!L11</f>
        <v>3488751982721</v>
      </c>
      <c r="F11" s="66">
        <f>VA!K11</f>
        <v>3541485426368</v>
      </c>
      <c r="G11" s="90">
        <f t="shared" si="0"/>
        <v>0.98510979510056007</v>
      </c>
    </row>
    <row r="12" spans="2:7" x14ac:dyDescent="0.25">
      <c r="B12" s="20"/>
      <c r="C12" s="21"/>
      <c r="D12" s="19">
        <v>2019</v>
      </c>
      <c r="E12" s="66">
        <f>F12-VA!L12</f>
        <v>3027387608156</v>
      </c>
      <c r="F12" s="66">
        <f>VA!K12</f>
        <v>3063104858052</v>
      </c>
      <c r="G12" s="90">
        <f t="shared" si="0"/>
        <v>0.98833952752152443</v>
      </c>
    </row>
    <row r="13" spans="2:7" x14ac:dyDescent="0.25">
      <c r="B13" s="20"/>
      <c r="C13" s="21"/>
      <c r="D13" s="19">
        <v>2020</v>
      </c>
      <c r="E13" s="66">
        <f>F13-VA!L13</f>
        <v>3503732811521</v>
      </c>
      <c r="F13" s="66">
        <f>VA!K13</f>
        <v>3549791642189</v>
      </c>
      <c r="G13" s="90">
        <f t="shared" si="0"/>
        <v>0.98702491996414821</v>
      </c>
    </row>
    <row r="14" spans="2:7" x14ac:dyDescent="0.25">
      <c r="B14" s="20"/>
      <c r="C14" s="21"/>
      <c r="D14" s="19">
        <v>2021</v>
      </c>
      <c r="E14" s="66">
        <f>F14-VA!L14</f>
        <v>5208612850581</v>
      </c>
      <c r="F14" s="66">
        <f>VA!K14</f>
        <v>5255772510395</v>
      </c>
      <c r="G14" s="90">
        <f t="shared" si="0"/>
        <v>0.99102707361844022</v>
      </c>
    </row>
    <row r="15" spans="2:7" x14ac:dyDescent="0.25">
      <c r="B15" s="17">
        <v>3</v>
      </c>
      <c r="C15" s="18" t="s">
        <v>12</v>
      </c>
      <c r="D15" s="18">
        <v>2017</v>
      </c>
      <c r="E15" s="66">
        <f>F15-VA!L15</f>
        <v>466202882580</v>
      </c>
      <c r="F15" s="66">
        <f>VA!K15</f>
        <v>505404891330</v>
      </c>
      <c r="G15" s="90">
        <f t="shared" si="0"/>
        <v>0.92243444924555873</v>
      </c>
    </row>
    <row r="16" spans="2:7" x14ac:dyDescent="0.25">
      <c r="B16" s="20"/>
      <c r="C16" s="21"/>
      <c r="D16" s="19">
        <v>2018</v>
      </c>
      <c r="E16" s="66">
        <f>F16-VA!L16</f>
        <v>670502408646</v>
      </c>
      <c r="F16" s="66">
        <f>VA!K16</f>
        <v>720613079672</v>
      </c>
      <c r="G16" s="90">
        <f t="shared" si="0"/>
        <v>0.93046105817450775</v>
      </c>
    </row>
    <row r="17" spans="2:7" x14ac:dyDescent="0.25">
      <c r="B17" s="20"/>
      <c r="C17" s="21"/>
      <c r="D17" s="19">
        <v>2019</v>
      </c>
      <c r="E17" s="66">
        <f>F17-VA!L17</f>
        <v>897986348071</v>
      </c>
      <c r="F17" s="66">
        <f>VA!K17</f>
        <v>949486519245</v>
      </c>
      <c r="G17" s="90">
        <f t="shared" si="0"/>
        <v>0.94575997643973797</v>
      </c>
    </row>
    <row r="18" spans="2:7" x14ac:dyDescent="0.25">
      <c r="B18" s="20"/>
      <c r="C18" s="21"/>
      <c r="D18" s="19">
        <v>2020</v>
      </c>
      <c r="E18" s="66">
        <f>F18-VA!L18</f>
        <v>775259612199</v>
      </c>
      <c r="F18" s="66">
        <f>VA!K18</f>
        <v>832400298334</v>
      </c>
      <c r="G18" s="90">
        <f t="shared" si="0"/>
        <v>0.93135431804942437</v>
      </c>
    </row>
    <row r="19" spans="2:7" x14ac:dyDescent="0.25">
      <c r="B19" s="20"/>
      <c r="C19" s="21"/>
      <c r="D19" s="19">
        <v>2021</v>
      </c>
      <c r="E19" s="66">
        <f>F19-VA!L19</f>
        <v>903646334956</v>
      </c>
      <c r="F19" s="66">
        <f>VA!K19</f>
        <v>957212989268</v>
      </c>
      <c r="G19" s="90">
        <f t="shared" si="0"/>
        <v>0.9440389391780365</v>
      </c>
    </row>
    <row r="20" spans="2:7" x14ac:dyDescent="0.25">
      <c r="B20" s="17">
        <v>4</v>
      </c>
      <c r="C20" s="57" t="s">
        <v>13</v>
      </c>
      <c r="D20" s="18">
        <v>2017</v>
      </c>
      <c r="E20" s="66">
        <f>F20-VA!L20</f>
        <v>534641383000</v>
      </c>
      <c r="F20" s="66">
        <f>VA!K20</f>
        <v>601132837000</v>
      </c>
      <c r="G20" s="90">
        <f t="shared" si="0"/>
        <v>0.88938974897490086</v>
      </c>
    </row>
    <row r="21" spans="2:7" x14ac:dyDescent="0.25">
      <c r="B21" s="20"/>
      <c r="C21" s="21"/>
      <c r="D21" s="19">
        <v>2018</v>
      </c>
      <c r="E21" s="66">
        <f>F21-VA!L21</f>
        <v>638313377000</v>
      </c>
      <c r="F21" s="66">
        <f>VA!K21</f>
        <v>713991133000</v>
      </c>
      <c r="G21" s="90">
        <f t="shared" si="0"/>
        <v>0.89400742880093997</v>
      </c>
    </row>
    <row r="22" spans="2:7" x14ac:dyDescent="0.25">
      <c r="B22" s="20"/>
      <c r="C22" s="21"/>
      <c r="D22" s="19">
        <v>2019</v>
      </c>
      <c r="E22" s="66">
        <f>F22-VA!L22</f>
        <v>592288746000</v>
      </c>
      <c r="F22" s="66">
        <f>VA!K22</f>
        <v>655586408000</v>
      </c>
      <c r="G22" s="90">
        <f t="shared" si="0"/>
        <v>0.90344878840136056</v>
      </c>
    </row>
    <row r="23" spans="2:7" x14ac:dyDescent="0.25">
      <c r="B23" s="20"/>
      <c r="C23" s="21"/>
      <c r="D23" s="19">
        <v>2020</v>
      </c>
      <c r="E23" s="66">
        <f>F23-VA!L23</f>
        <v>311193329000</v>
      </c>
      <c r="F23" s="66">
        <f>VA!K23</f>
        <v>382956584000</v>
      </c>
      <c r="G23" s="90">
        <f t="shared" si="0"/>
        <v>0.81260733462151413</v>
      </c>
    </row>
    <row r="24" spans="2:7" x14ac:dyDescent="0.25">
      <c r="B24" s="20"/>
      <c r="C24" s="21"/>
      <c r="D24" s="19">
        <v>2021</v>
      </c>
      <c r="E24" s="66">
        <f>F24-VA!L24</f>
        <v>430239340000</v>
      </c>
      <c r="F24" s="66">
        <f>VA!K24</f>
        <v>502607250000</v>
      </c>
      <c r="G24" s="90">
        <f t="shared" si="0"/>
        <v>0.85601498983550273</v>
      </c>
    </row>
    <row r="25" spans="2:7" x14ac:dyDescent="0.25">
      <c r="B25" s="17">
        <v>5</v>
      </c>
      <c r="C25" s="18" t="s">
        <v>14</v>
      </c>
      <c r="D25" s="18">
        <v>2017</v>
      </c>
      <c r="E25" s="66">
        <f>F25-VA!L25</f>
        <v>1117212363431</v>
      </c>
      <c r="F25" s="66">
        <f>VA!K25</f>
        <v>1142422189020</v>
      </c>
      <c r="G25" s="90">
        <f t="shared" si="0"/>
        <v>0.97793300425070906</v>
      </c>
    </row>
    <row r="26" spans="2:7" x14ac:dyDescent="0.25">
      <c r="B26" s="20"/>
      <c r="C26" s="21"/>
      <c r="D26" s="19">
        <v>2018</v>
      </c>
      <c r="E26" s="66">
        <f>F26-VA!L26</f>
        <v>1357233617417</v>
      </c>
      <c r="F26" s="66">
        <f>VA!K26</f>
        <v>1377998198840</v>
      </c>
      <c r="G26" s="90">
        <f t="shared" si="0"/>
        <v>0.98493134356744472</v>
      </c>
    </row>
    <row r="27" spans="2:7" x14ac:dyDescent="0.25">
      <c r="B27" s="20"/>
      <c r="C27" s="21"/>
      <c r="D27" s="19">
        <v>2019</v>
      </c>
      <c r="E27" s="66">
        <f>F27-VA!L27</f>
        <v>1572165492367</v>
      </c>
      <c r="F27" s="66">
        <f>VA!K27</f>
        <v>1593983039116</v>
      </c>
      <c r="G27" s="90">
        <f t="shared" si="0"/>
        <v>0.98631256028853376</v>
      </c>
    </row>
    <row r="28" spans="2:7" x14ac:dyDescent="0.25">
      <c r="B28" s="20"/>
      <c r="C28" s="21"/>
      <c r="D28" s="19">
        <v>2020</v>
      </c>
      <c r="E28" s="66">
        <f>F28-VA!L28</f>
        <v>1098412410035</v>
      </c>
      <c r="F28" s="66">
        <f>VA!K28</f>
        <v>1121735514120</v>
      </c>
      <c r="G28" s="90">
        <f t="shared" si="0"/>
        <v>0.97920801847546302</v>
      </c>
    </row>
    <row r="29" spans="2:7" x14ac:dyDescent="0.25">
      <c r="B29" s="20"/>
      <c r="C29" s="21"/>
      <c r="D29" s="19">
        <v>2021</v>
      </c>
      <c r="E29" s="66">
        <f>F29-VA!L29</f>
        <v>856314625713</v>
      </c>
      <c r="F29" s="66">
        <f>VA!K29</f>
        <v>880418433441</v>
      </c>
      <c r="G29" s="90">
        <f t="shared" si="0"/>
        <v>0.97262232727932174</v>
      </c>
    </row>
    <row r="30" spans="2:7" x14ac:dyDescent="0.25">
      <c r="B30" s="17">
        <v>6</v>
      </c>
      <c r="C30" s="18" t="s">
        <v>15</v>
      </c>
      <c r="D30" s="18">
        <v>2017</v>
      </c>
      <c r="E30" s="66">
        <f>F30-VA!L30</f>
        <v>29925413000000</v>
      </c>
      <c r="F30" s="66">
        <f>VA!K30</f>
        <v>31310231000000</v>
      </c>
      <c r="G30" s="90">
        <f t="shared" si="0"/>
        <v>0.95577107048491594</v>
      </c>
    </row>
    <row r="31" spans="2:7" x14ac:dyDescent="0.25">
      <c r="B31" s="20"/>
      <c r="C31" s="21"/>
      <c r="D31" s="19">
        <v>2018</v>
      </c>
      <c r="E31" s="66">
        <f>F31-VA!L31</f>
        <v>31919614000000</v>
      </c>
      <c r="F31" s="66">
        <f>VA!K31</f>
        <v>33497039000000</v>
      </c>
      <c r="G31" s="90">
        <f t="shared" si="0"/>
        <v>0.95290852424299355</v>
      </c>
    </row>
    <row r="32" spans="2:7" x14ac:dyDescent="0.25">
      <c r="B32" s="20"/>
      <c r="C32" s="21"/>
      <c r="D32" s="19">
        <v>2019</v>
      </c>
      <c r="E32" s="66">
        <f>F32-VA!L32</f>
        <v>35170832000000</v>
      </c>
      <c r="F32" s="66">
        <f>VA!K32</f>
        <v>36824690000000</v>
      </c>
      <c r="G32" s="90">
        <f t="shared" si="0"/>
        <v>0.95508833882919308</v>
      </c>
    </row>
    <row r="33" spans="2:7" x14ac:dyDescent="0.25">
      <c r="B33" s="20"/>
      <c r="C33" s="21"/>
      <c r="D33" s="19">
        <v>2020</v>
      </c>
      <c r="E33" s="66">
        <f>F33-VA!L33</f>
        <v>38534065000000</v>
      </c>
      <c r="F33" s="66">
        <f>VA!K33</f>
        <v>40381426000000</v>
      </c>
      <c r="G33" s="90">
        <f t="shared" si="0"/>
        <v>0.95425220991452853</v>
      </c>
    </row>
    <row r="34" spans="2:7" x14ac:dyDescent="0.25">
      <c r="B34" s="20"/>
      <c r="C34" s="21"/>
      <c r="D34" s="19">
        <v>2021</v>
      </c>
      <c r="E34" s="66">
        <f>F34-VA!L34</f>
        <v>48061250000000</v>
      </c>
      <c r="F34" s="66">
        <f>VA!K34</f>
        <v>50228008000000</v>
      </c>
      <c r="G34" s="90">
        <f t="shared" si="0"/>
        <v>0.95686155819677343</v>
      </c>
    </row>
    <row r="35" spans="2:7" x14ac:dyDescent="0.25">
      <c r="B35" s="17">
        <v>7</v>
      </c>
      <c r="C35" s="18" t="s">
        <v>16</v>
      </c>
      <c r="D35" s="18">
        <v>2017</v>
      </c>
      <c r="E35" s="66">
        <f>F35-VA!L35</f>
        <v>58879347000000</v>
      </c>
      <c r="F35" s="66">
        <f>VA!K35</f>
        <v>62785065000000</v>
      </c>
      <c r="G35" s="90">
        <f t="shared" si="0"/>
        <v>0.93779224406313821</v>
      </c>
    </row>
    <row r="36" spans="2:7" x14ac:dyDescent="0.25">
      <c r="B36" s="20"/>
      <c r="C36" s="21"/>
      <c r="D36" s="19">
        <v>2018</v>
      </c>
      <c r="E36" s="66">
        <f>F36-VA!L36</f>
        <v>61111005000000</v>
      </c>
      <c r="F36" s="66">
        <f>VA!K36</f>
        <v>65177173000000</v>
      </c>
      <c r="G36" s="90">
        <f t="shared" si="0"/>
        <v>0.93761361819114186</v>
      </c>
    </row>
    <row r="37" spans="2:7" x14ac:dyDescent="0.25">
      <c r="B37" s="20"/>
      <c r="C37" s="21"/>
      <c r="D37" s="19">
        <v>2019</v>
      </c>
      <c r="E37" s="66">
        <f>F37-VA!L37</f>
        <v>63406426000000</v>
      </c>
      <c r="F37" s="66">
        <f>VA!K37</f>
        <v>67831486000000</v>
      </c>
      <c r="G37" s="90">
        <f t="shared" si="0"/>
        <v>0.93476392364454464</v>
      </c>
    </row>
    <row r="38" spans="2:7" x14ac:dyDescent="0.25">
      <c r="B38" s="20"/>
      <c r="C38" s="21"/>
      <c r="D38" s="19">
        <v>2020</v>
      </c>
      <c r="E38" s="66">
        <f>F38-VA!L38</f>
        <v>67636469000000</v>
      </c>
      <c r="F38" s="66">
        <f>VA!K38</f>
        <v>72175749000000</v>
      </c>
      <c r="G38" s="90">
        <f t="shared" si="0"/>
        <v>0.93710796129043283</v>
      </c>
    </row>
    <row r="39" spans="2:7" x14ac:dyDescent="0.25">
      <c r="B39" s="20"/>
      <c r="C39" s="21"/>
      <c r="D39" s="19">
        <v>2021</v>
      </c>
      <c r="E39" s="66">
        <f>F39-VA!L39</f>
        <v>83981551000000</v>
      </c>
      <c r="F39" s="66">
        <f>VA!K39</f>
        <v>89062591000000</v>
      </c>
      <c r="G39" s="90">
        <f t="shared" si="0"/>
        <v>0.94294978460709722</v>
      </c>
    </row>
    <row r="40" spans="2:7" x14ac:dyDescent="0.25">
      <c r="B40" s="56">
        <v>8</v>
      </c>
      <c r="C40" s="57" t="s">
        <v>17</v>
      </c>
      <c r="D40" s="57">
        <v>2017</v>
      </c>
      <c r="E40" s="66">
        <f>F40-VA!L40</f>
        <v>2689141000000</v>
      </c>
      <c r="F40" s="66">
        <f>VA!K40</f>
        <v>2833649000000</v>
      </c>
      <c r="G40" s="90">
        <f t="shared" si="0"/>
        <v>0.94900285815215646</v>
      </c>
    </row>
    <row r="41" spans="2:7" x14ac:dyDescent="0.25">
      <c r="B41" s="20"/>
      <c r="C41" s="21"/>
      <c r="D41" s="19">
        <v>2018</v>
      </c>
      <c r="E41" s="66">
        <f>F41-VA!L41</f>
        <v>2765336000000</v>
      </c>
      <c r="F41" s="66">
        <f>VA!K41</f>
        <v>2922940000000</v>
      </c>
      <c r="G41" s="90">
        <f t="shared" si="0"/>
        <v>0.94608031639376788</v>
      </c>
    </row>
    <row r="42" spans="2:7" x14ac:dyDescent="0.25">
      <c r="B42" s="20"/>
      <c r="C42" s="21"/>
      <c r="D42" s="19">
        <v>2019</v>
      </c>
      <c r="E42" s="66">
        <f>F42-VA!L42</f>
        <v>3135624000000</v>
      </c>
      <c r="F42" s="66">
        <f>VA!K42</f>
        <v>3305112000000</v>
      </c>
      <c r="G42" s="90">
        <f t="shared" si="0"/>
        <v>0.94871943825201688</v>
      </c>
    </row>
    <row r="43" spans="2:7" x14ac:dyDescent="0.25">
      <c r="B43" s="20"/>
      <c r="C43" s="21"/>
      <c r="D43" s="19">
        <v>2020</v>
      </c>
      <c r="E43" s="66">
        <f>F43-VA!L43</f>
        <v>1535175000000</v>
      </c>
      <c r="F43" s="66">
        <f>VA!K43</f>
        <v>1689057000000</v>
      </c>
      <c r="G43" s="90">
        <f t="shared" si="0"/>
        <v>0.90889472646571434</v>
      </c>
    </row>
    <row r="44" spans="2:7" x14ac:dyDescent="0.25">
      <c r="B44" s="20"/>
      <c r="C44" s="21"/>
      <c r="D44" s="19">
        <v>2021</v>
      </c>
      <c r="E44" s="66">
        <f>F44-VA!L44</f>
        <v>1984683000000</v>
      </c>
      <c r="F44" s="66">
        <f>VA!K44</f>
        <v>2146841000000</v>
      </c>
      <c r="G44" s="90">
        <f t="shared" si="0"/>
        <v>0.92446669315519869</v>
      </c>
    </row>
    <row r="45" spans="2:7" x14ac:dyDescent="0.25">
      <c r="B45" s="56">
        <v>9</v>
      </c>
      <c r="C45" s="57" t="s">
        <v>18</v>
      </c>
      <c r="D45" s="57">
        <v>2017</v>
      </c>
      <c r="E45" s="66">
        <f>F45-VA!L45</f>
        <v>18302178579127</v>
      </c>
      <c r="F45" s="66">
        <f>VA!K45</f>
        <v>18622098796637</v>
      </c>
      <c r="G45" s="90">
        <f t="shared" si="0"/>
        <v>0.9828203995154523</v>
      </c>
    </row>
    <row r="46" spans="2:7" x14ac:dyDescent="0.25">
      <c r="B46" s="20"/>
      <c r="C46" s="21"/>
      <c r="D46" s="19">
        <v>2018</v>
      </c>
      <c r="E46" s="66">
        <f>F46-VA!L46</f>
        <v>20292040873084</v>
      </c>
      <c r="F46" s="66">
        <f>VA!K46</f>
        <v>20671610686967</v>
      </c>
      <c r="G46" s="90">
        <f t="shared" si="0"/>
        <v>0.98163811133874002</v>
      </c>
    </row>
    <row r="47" spans="2:7" x14ac:dyDescent="0.25">
      <c r="B47" s="20"/>
      <c r="C47" s="21"/>
      <c r="D47" s="19">
        <v>2019</v>
      </c>
      <c r="E47" s="66">
        <f>F47-VA!L47</f>
        <v>20281763077066</v>
      </c>
      <c r="F47" s="66">
        <f>VA!K47</f>
        <v>20717000617436</v>
      </c>
      <c r="G47" s="90">
        <f t="shared" si="0"/>
        <v>0.97899128602604313</v>
      </c>
    </row>
    <row r="48" spans="2:7" x14ac:dyDescent="0.25">
      <c r="B48" s="20"/>
      <c r="C48" s="21"/>
      <c r="D48" s="19">
        <v>2020</v>
      </c>
      <c r="E48" s="66">
        <f>F48-VA!L48</f>
        <v>20008758977121</v>
      </c>
      <c r="F48" s="66">
        <f>VA!K48</f>
        <v>20449047023305</v>
      </c>
      <c r="G48" s="90">
        <f t="shared" si="0"/>
        <v>0.97846901884072057</v>
      </c>
    </row>
    <row r="49" spans="2:7" x14ac:dyDescent="0.25">
      <c r="B49" s="20"/>
      <c r="C49" s="21"/>
      <c r="D49" s="19">
        <v>2021</v>
      </c>
      <c r="E49" s="66">
        <f>F49-VA!L49</f>
        <v>22753890727935</v>
      </c>
      <c r="F49" s="66">
        <f>VA!K49</f>
        <v>23210295638462</v>
      </c>
      <c r="G49" s="90">
        <f t="shared" si="0"/>
        <v>0.98033610094260548</v>
      </c>
    </row>
    <row r="50" spans="2:7" x14ac:dyDescent="0.25">
      <c r="B50" s="56">
        <v>10</v>
      </c>
      <c r="C50" s="57" t="s">
        <v>19</v>
      </c>
      <c r="D50" s="57">
        <v>2017</v>
      </c>
      <c r="E50" s="66">
        <f>F50-VA!L50</f>
        <v>1384125955065</v>
      </c>
      <c r="F50" s="66">
        <f>VA!K50</f>
        <v>1727491762521</v>
      </c>
      <c r="G50" s="90">
        <f t="shared" si="0"/>
        <v>0.8012344748000928</v>
      </c>
    </row>
    <row r="51" spans="2:7" x14ac:dyDescent="0.25">
      <c r="B51" s="20"/>
      <c r="C51" s="21"/>
      <c r="D51" s="19">
        <v>2018</v>
      </c>
      <c r="E51" s="66">
        <f>F51-VA!L51</f>
        <v>1412792323067</v>
      </c>
      <c r="F51" s="66">
        <f>VA!K51</f>
        <v>1820595657312</v>
      </c>
      <c r="G51" s="90">
        <f t="shared" si="0"/>
        <v>0.7760055437860941</v>
      </c>
    </row>
    <row r="52" spans="2:7" x14ac:dyDescent="0.25">
      <c r="B52" s="20"/>
      <c r="C52" s="21"/>
      <c r="D52" s="19">
        <v>2019</v>
      </c>
      <c r="E52" s="66">
        <f>F52-VA!L52</f>
        <v>1780961610233</v>
      </c>
      <c r="F52" s="66">
        <f>VA!K52</f>
        <v>2244747166233</v>
      </c>
      <c r="G52" s="90">
        <f t="shared" si="0"/>
        <v>0.79339073772914159</v>
      </c>
    </row>
    <row r="53" spans="2:7" x14ac:dyDescent="0.25">
      <c r="B53" s="20"/>
      <c r="C53" s="21"/>
      <c r="D53" s="19">
        <v>2020</v>
      </c>
      <c r="E53" s="66">
        <f>F53-VA!L53</f>
        <v>1613504808261</v>
      </c>
      <c r="F53" s="66">
        <f>VA!K53</f>
        <v>2171754223116</v>
      </c>
      <c r="G53" s="90">
        <f t="shared" si="0"/>
        <v>0.74295000377435338</v>
      </c>
    </row>
    <row r="54" spans="2:7" x14ac:dyDescent="0.25">
      <c r="B54" s="20"/>
      <c r="C54" s="21"/>
      <c r="D54" s="19">
        <v>2021</v>
      </c>
      <c r="E54" s="66">
        <f>F54-VA!L54</f>
        <v>1855488270764</v>
      </c>
      <c r="F54" s="66">
        <f>VA!K54</f>
        <v>2339916044340</v>
      </c>
      <c r="G54" s="90">
        <f t="shared" si="0"/>
        <v>0.792972156096037</v>
      </c>
    </row>
    <row r="55" spans="2:7" x14ac:dyDescent="0.25">
      <c r="B55" s="17">
        <v>11</v>
      </c>
      <c r="C55" s="73" t="s">
        <v>20</v>
      </c>
      <c r="D55" s="18">
        <v>2017</v>
      </c>
      <c r="E55" s="66">
        <f>F55-VA!L55</f>
        <v>1684752397004</v>
      </c>
      <c r="F55" s="66">
        <f>VA!K55</f>
        <v>1734352288589</v>
      </c>
      <c r="G55" s="90">
        <f t="shared" si="0"/>
        <v>0.97140148981764685</v>
      </c>
    </row>
    <row r="56" spans="2:7" x14ac:dyDescent="0.25">
      <c r="B56" s="20"/>
      <c r="C56" s="21"/>
      <c r="D56" s="19">
        <v>2018</v>
      </c>
      <c r="E56" s="66">
        <f>F56-VA!L56</f>
        <v>1772948914476</v>
      </c>
      <c r="F56" s="66">
        <f>VA!K56</f>
        <v>1826069064253</v>
      </c>
      <c r="G56" s="90">
        <f t="shared" si="0"/>
        <v>0.97091010914270637</v>
      </c>
    </row>
    <row r="57" spans="2:7" x14ac:dyDescent="0.25">
      <c r="B57" s="20"/>
      <c r="C57" s="21"/>
      <c r="D57" s="19">
        <v>2019</v>
      </c>
      <c r="E57" s="66">
        <f>F57-VA!L57</f>
        <v>1887910002178</v>
      </c>
      <c r="F57" s="66">
        <f>VA!K57</f>
        <v>1946815470379</v>
      </c>
      <c r="G57" s="90">
        <f t="shared" si="0"/>
        <v>0.96974265455701747</v>
      </c>
    </row>
    <row r="58" spans="2:7" x14ac:dyDescent="0.25">
      <c r="B58" s="20"/>
      <c r="C58" s="21"/>
      <c r="D58" s="19">
        <v>2020</v>
      </c>
      <c r="E58" s="66">
        <f>F58-VA!L58</f>
        <v>2918256545688</v>
      </c>
      <c r="F58" s="66">
        <f>VA!K58</f>
        <v>2982942927263</v>
      </c>
      <c r="G58" s="90">
        <f t="shared" si="0"/>
        <v>0.97831457619125384</v>
      </c>
    </row>
    <row r="59" spans="2:7" x14ac:dyDescent="0.25">
      <c r="B59" s="20"/>
      <c r="C59" s="21"/>
      <c r="D59" s="19">
        <v>2021</v>
      </c>
      <c r="E59" s="66">
        <f>F59-VA!L59</f>
        <v>3405867356932</v>
      </c>
      <c r="F59" s="66">
        <f>VA!K59</f>
        <v>3476057611064</v>
      </c>
      <c r="G59" s="90">
        <f t="shared" si="0"/>
        <v>0.9798075112712199</v>
      </c>
    </row>
    <row r="60" spans="2:7" x14ac:dyDescent="0.25">
      <c r="B60" s="17">
        <v>12</v>
      </c>
      <c r="C60" s="18" t="s">
        <v>21</v>
      </c>
      <c r="D60" s="18">
        <v>2017</v>
      </c>
      <c r="E60" s="66">
        <f>F60-VA!L60</f>
        <v>718478602428</v>
      </c>
      <c r="F60" s="66">
        <f>VA!K60</f>
        <v>801316318471</v>
      </c>
      <c r="G60" s="90">
        <f t="shared" si="0"/>
        <v>0.8966229513445283</v>
      </c>
    </row>
    <row r="61" spans="2:7" x14ac:dyDescent="0.25">
      <c r="B61" s="20"/>
      <c r="C61" s="21"/>
      <c r="D61" s="19">
        <v>2018</v>
      </c>
      <c r="E61" s="66">
        <f>F61-VA!L61</f>
        <v>831880761914</v>
      </c>
      <c r="F61" s="66">
        <f>VA!K61</f>
        <v>920499967953</v>
      </c>
      <c r="G61" s="90">
        <f t="shared" si="0"/>
        <v>0.90372709492204473</v>
      </c>
    </row>
    <row r="62" spans="2:7" x14ac:dyDescent="0.25">
      <c r="B62" s="20"/>
      <c r="C62" s="21"/>
      <c r="D62" s="19">
        <v>2019</v>
      </c>
      <c r="E62" s="66">
        <f>F62-VA!L62</f>
        <v>1038439709440</v>
      </c>
      <c r="F62" s="66">
        <f>VA!K62</f>
        <v>1138143471912</v>
      </c>
      <c r="G62" s="90">
        <f t="shared" si="0"/>
        <v>0.91239789628235113</v>
      </c>
    </row>
    <row r="63" spans="2:7" x14ac:dyDescent="0.25">
      <c r="B63" s="20"/>
      <c r="C63" s="21"/>
      <c r="D63" s="19">
        <v>2020</v>
      </c>
      <c r="E63" s="66">
        <f>F63-VA!L63</f>
        <v>994855428198</v>
      </c>
      <c r="F63" s="66">
        <f>VA!K63</f>
        <v>1100215582016</v>
      </c>
      <c r="G63" s="90">
        <f t="shared" si="0"/>
        <v>0.90423681000323464</v>
      </c>
    </row>
    <row r="64" spans="2:7" x14ac:dyDescent="0.25">
      <c r="B64" s="20"/>
      <c r="C64" s="21"/>
      <c r="D64" s="19">
        <v>2021</v>
      </c>
      <c r="E64" s="66">
        <f>F64-VA!L64</f>
        <v>1077291260664</v>
      </c>
      <c r="F64" s="66">
        <f>VA!K64</f>
        <v>1191805107385</v>
      </c>
      <c r="G64" s="90">
        <f t="shared" si="0"/>
        <v>0.90391562679886428</v>
      </c>
    </row>
    <row r="65" spans="2:7" x14ac:dyDescent="0.25">
      <c r="B65" s="17">
        <v>13</v>
      </c>
      <c r="C65" s="18" t="s">
        <v>22</v>
      </c>
      <c r="D65" s="18">
        <v>2017</v>
      </c>
      <c r="E65" s="66">
        <f>F65-VA!L65</f>
        <v>2537480350238</v>
      </c>
      <c r="F65" s="66">
        <f>VA!K65</f>
        <v>2607399543675</v>
      </c>
      <c r="G65" s="90">
        <f t="shared" si="0"/>
        <v>0.97318431937038219</v>
      </c>
    </row>
    <row r="66" spans="2:7" x14ac:dyDescent="0.25">
      <c r="B66" s="20"/>
      <c r="C66" s="21"/>
      <c r="D66" s="19">
        <v>2018</v>
      </c>
      <c r="E66" s="66">
        <f>F66-VA!L66</f>
        <v>2545428266174</v>
      </c>
      <c r="F66" s="66">
        <f>VA!K66</f>
        <v>2627294338061</v>
      </c>
      <c r="G66" s="90">
        <f t="shared" si="0"/>
        <v>0.96884015974113546</v>
      </c>
    </row>
    <row r="67" spans="2:7" x14ac:dyDescent="0.25">
      <c r="B67" s="20"/>
      <c r="C67" s="21"/>
      <c r="D67" s="19">
        <v>2019</v>
      </c>
      <c r="E67" s="66">
        <f>F67-VA!L67</f>
        <v>3178709310114</v>
      </c>
      <c r="F67" s="66">
        <f>VA!K67</f>
        <v>3269015492939</v>
      </c>
      <c r="G67" s="90">
        <f t="shared" si="0"/>
        <v>0.97237511323514392</v>
      </c>
    </row>
    <row r="68" spans="2:7" x14ac:dyDescent="0.25">
      <c r="B68" s="20"/>
      <c r="C68" s="21"/>
      <c r="D68" s="19">
        <v>2020</v>
      </c>
      <c r="E68" s="66">
        <f>F68-VA!L68</f>
        <v>3524728329697</v>
      </c>
      <c r="F68" s="66">
        <f>VA!K68</f>
        <v>3623030804386</v>
      </c>
      <c r="G68" s="90">
        <f t="shared" si="0"/>
        <v>0.97286733676953663</v>
      </c>
    </row>
    <row r="69" spans="2:7" x14ac:dyDescent="0.25">
      <c r="B69" s="20"/>
      <c r="C69" s="21"/>
      <c r="D69" s="19">
        <v>2021</v>
      </c>
      <c r="E69" s="66">
        <f>F69-VA!L69</f>
        <v>3838273761851</v>
      </c>
      <c r="F69" s="66">
        <f>VA!K69</f>
        <v>3940253822184</v>
      </c>
      <c r="G69" s="90">
        <f t="shared" si="0"/>
        <v>0.97411840329705601</v>
      </c>
    </row>
    <row r="70" spans="2:7" x14ac:dyDescent="0.25">
      <c r="B70" s="17">
        <v>14</v>
      </c>
      <c r="C70" s="18" t="s">
        <v>23</v>
      </c>
      <c r="D70" s="18">
        <v>2017</v>
      </c>
      <c r="E70" s="66">
        <f>F70-VA!L70</f>
        <v>3327939000000</v>
      </c>
      <c r="F70" s="66">
        <f>VA!K70</f>
        <v>3485977000000</v>
      </c>
      <c r="G70" s="90">
        <f t="shared" ref="G70:G79" si="1">E70/F70</f>
        <v>0.95466464638177473</v>
      </c>
    </row>
    <row r="71" spans="2:7" x14ac:dyDescent="0.25">
      <c r="B71" s="20"/>
      <c r="C71" s="21"/>
      <c r="D71" s="19">
        <v>2018</v>
      </c>
      <c r="E71" s="66">
        <f>F71-VA!L71</f>
        <v>3565266000000</v>
      </c>
      <c r="F71" s="66">
        <f>VA!K71</f>
        <v>3747720000000</v>
      </c>
      <c r="G71" s="90">
        <f t="shared" si="1"/>
        <v>0.95131600012807782</v>
      </c>
    </row>
    <row r="72" spans="2:7" x14ac:dyDescent="0.25">
      <c r="B72" s="20"/>
      <c r="C72" s="21"/>
      <c r="D72" s="19">
        <v>2019</v>
      </c>
      <c r="E72" s="66">
        <f>F72-VA!L72</f>
        <v>4239144000000</v>
      </c>
      <c r="F72" s="66">
        <f>VA!K72</f>
        <v>4428949000000</v>
      </c>
      <c r="G72" s="90">
        <f t="shared" si="1"/>
        <v>0.95714446023198729</v>
      </c>
    </row>
    <row r="73" spans="2:7" x14ac:dyDescent="0.25">
      <c r="B73" s="20"/>
      <c r="C73" s="21"/>
      <c r="D73" s="19">
        <v>2020</v>
      </c>
      <c r="E73" s="66">
        <f>F73-VA!L73</f>
        <v>4188669000000</v>
      </c>
      <c r="F73" s="66">
        <f>VA!K73</f>
        <v>4398673000000</v>
      </c>
      <c r="G73" s="90">
        <f t="shared" si="1"/>
        <v>0.9522574194535488</v>
      </c>
    </row>
    <row r="74" spans="2:7" x14ac:dyDescent="0.25">
      <c r="B74" s="20"/>
      <c r="C74" s="21"/>
      <c r="D74" s="19">
        <v>2021</v>
      </c>
      <c r="E74" s="66">
        <f>F74-VA!L74</f>
        <v>4909108000000</v>
      </c>
      <c r="F74" s="66">
        <f>VA!K74</f>
        <v>5109603000000</v>
      </c>
      <c r="G74" s="90">
        <f t="shared" si="1"/>
        <v>0.96076113936836194</v>
      </c>
    </row>
    <row r="75" spans="2:7" x14ac:dyDescent="0.25">
      <c r="B75" s="17">
        <v>15</v>
      </c>
      <c r="C75" s="18" t="s">
        <v>24</v>
      </c>
      <c r="D75" s="18">
        <v>2017</v>
      </c>
      <c r="E75" s="66">
        <f>F75-VA!L75</f>
        <v>442862000000</v>
      </c>
      <c r="F75" s="66">
        <f>VA!K75</f>
        <v>529369000000</v>
      </c>
      <c r="G75" s="90">
        <f t="shared" si="1"/>
        <v>0.83658468856317614</v>
      </c>
    </row>
    <row r="76" spans="2:7" x14ac:dyDescent="0.25">
      <c r="B76" s="20"/>
      <c r="C76" s="21"/>
      <c r="D76" s="19">
        <v>2018</v>
      </c>
      <c r="E76" s="66">
        <f>F76-VA!L76</f>
        <v>498881000000</v>
      </c>
      <c r="F76" s="66">
        <f>VA!K76</f>
        <v>576042000000</v>
      </c>
      <c r="G76" s="90">
        <f t="shared" si="1"/>
        <v>0.86604969776509355</v>
      </c>
    </row>
    <row r="77" spans="2:7" x14ac:dyDescent="0.25">
      <c r="B77" s="20"/>
      <c r="C77" s="21"/>
      <c r="D77" s="19">
        <v>2019</v>
      </c>
      <c r="E77" s="66">
        <f>F77-VA!L77</f>
        <v>545970000000</v>
      </c>
      <c r="F77" s="66">
        <f>VA!K77</f>
        <v>613142000000</v>
      </c>
      <c r="G77" s="90">
        <f t="shared" si="1"/>
        <v>0.89044625877855377</v>
      </c>
    </row>
    <row r="78" spans="2:7" x14ac:dyDescent="0.25">
      <c r="B78" s="20"/>
      <c r="C78" s="21"/>
      <c r="D78" s="19">
        <v>2020</v>
      </c>
      <c r="E78" s="66">
        <f>F78-VA!L78</f>
        <v>507227000000</v>
      </c>
      <c r="F78" s="66">
        <f>VA!K78</f>
        <v>566543000000</v>
      </c>
      <c r="G78" s="90">
        <f t="shared" si="1"/>
        <v>0.89530185705233323</v>
      </c>
    </row>
    <row r="79" spans="2:7" x14ac:dyDescent="0.25">
      <c r="B79" s="20"/>
      <c r="C79" s="21"/>
      <c r="D79" s="19">
        <v>2021</v>
      </c>
      <c r="E79" s="66">
        <f>F79-VA!L79</f>
        <v>759971000000</v>
      </c>
      <c r="F79" s="66">
        <f>VA!K79</f>
        <v>822243000000</v>
      </c>
      <c r="G79" s="90">
        <f t="shared" si="1"/>
        <v>0.92426569761007393</v>
      </c>
    </row>
  </sheetData>
  <mergeCells count="1">
    <mergeCell ref="B2:G2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B1:H79"/>
  <sheetViews>
    <sheetView topLeftCell="A61" workbookViewId="0">
      <selection activeCell="H5" sqref="H5:H79"/>
    </sheetView>
  </sheetViews>
  <sheetFormatPr defaultRowHeight="15" x14ac:dyDescent="0.25"/>
  <cols>
    <col min="3" max="3" width="13" customWidth="1"/>
    <col min="5" max="5" width="12.28515625" style="85" customWidth="1"/>
    <col min="6" max="6" width="13.42578125" style="85" customWidth="1"/>
    <col min="7" max="7" width="12.140625" style="85" customWidth="1"/>
    <col min="8" max="8" width="14.85546875" style="85" customWidth="1"/>
  </cols>
  <sheetData>
    <row r="1" spans="2:8" ht="15.75" thickBot="1" x14ac:dyDescent="0.3"/>
    <row r="2" spans="2:8" ht="19.5" thickBot="1" x14ac:dyDescent="0.35">
      <c r="B2" s="134" t="s">
        <v>71</v>
      </c>
      <c r="C2" s="135"/>
      <c r="D2" s="135"/>
      <c r="E2" s="135"/>
      <c r="F2" s="135"/>
      <c r="G2" s="135"/>
      <c r="H2" s="136"/>
    </row>
    <row r="3" spans="2:8" ht="15.75" thickBot="1" x14ac:dyDescent="0.3"/>
    <row r="4" spans="2:8" s="79" customFormat="1" ht="16.5" thickBot="1" x14ac:dyDescent="0.3">
      <c r="B4" s="76" t="s">
        <v>9</v>
      </c>
      <c r="C4" s="77" t="s">
        <v>0</v>
      </c>
      <c r="D4" s="78" t="s">
        <v>1</v>
      </c>
      <c r="E4" s="91" t="s">
        <v>64</v>
      </c>
      <c r="F4" s="92" t="s">
        <v>66</v>
      </c>
      <c r="G4" s="86" t="s">
        <v>69</v>
      </c>
      <c r="H4" s="86" t="s">
        <v>72</v>
      </c>
    </row>
    <row r="5" spans="2:8" x14ac:dyDescent="0.25">
      <c r="B5" s="17">
        <v>1</v>
      </c>
      <c r="C5" s="18" t="s">
        <v>10</v>
      </c>
      <c r="D5" s="18">
        <v>2017</v>
      </c>
      <c r="E5" s="87">
        <f>VACA!G5</f>
        <v>0.66719693482895714</v>
      </c>
      <c r="F5" s="87">
        <f>VAHU!G5</f>
        <v>7.4839882341708241</v>
      </c>
      <c r="G5" s="87">
        <f>STVA!G5</f>
        <v>0.86638140404415087</v>
      </c>
      <c r="H5" s="87">
        <f>F5/G5</f>
        <v>8.6382143005800707</v>
      </c>
    </row>
    <row r="6" spans="2:8" x14ac:dyDescent="0.25">
      <c r="B6" s="20"/>
      <c r="C6" s="21"/>
      <c r="D6" s="19">
        <v>2018</v>
      </c>
      <c r="E6" s="87">
        <f>VACA!G6</f>
        <v>0.625851083625796</v>
      </c>
      <c r="F6" s="87">
        <f>VAHU!G6</f>
        <v>7.2173383642433624</v>
      </c>
      <c r="G6" s="87">
        <f>STVA!G6</f>
        <v>0.86144476681954263</v>
      </c>
      <c r="H6" s="87">
        <f t="shared" ref="H6:H69" si="0">F6/G6</f>
        <v>8.3781788946142228</v>
      </c>
    </row>
    <row r="7" spans="2:8" x14ac:dyDescent="0.25">
      <c r="B7" s="20"/>
      <c r="C7" s="21"/>
      <c r="D7" s="19">
        <v>2019</v>
      </c>
      <c r="E7" s="87">
        <f>VACA!G7</f>
        <v>0.64205253343719182</v>
      </c>
      <c r="F7" s="87">
        <f>VAHU!G7</f>
        <v>7.0776624480414405</v>
      </c>
      <c r="G7" s="87">
        <f>STVA!G7</f>
        <v>0.85871041359471389</v>
      </c>
      <c r="H7" s="87">
        <f t="shared" si="0"/>
        <v>8.2421993910765465</v>
      </c>
    </row>
    <row r="8" spans="2:8" x14ac:dyDescent="0.25">
      <c r="B8" s="20"/>
      <c r="C8" s="21"/>
      <c r="D8" s="19">
        <v>2020</v>
      </c>
      <c r="E8" s="87">
        <f>VACA!G8</f>
        <v>0.59450520010993002</v>
      </c>
      <c r="F8" s="87">
        <f>VAHU!G8</f>
        <v>6.7814524952352944</v>
      </c>
      <c r="G8" s="87">
        <f>STVA!G8</f>
        <v>0.85253896555308639</v>
      </c>
      <c r="H8" s="87">
        <f t="shared" si="0"/>
        <v>7.9544194098340286</v>
      </c>
    </row>
    <row r="9" spans="2:8" x14ac:dyDescent="0.25">
      <c r="B9" s="20"/>
      <c r="C9" s="21"/>
      <c r="D9" s="19">
        <v>2021</v>
      </c>
      <c r="E9" s="87">
        <f>VACA!G9</f>
        <v>0.6491392733593091</v>
      </c>
      <c r="F9" s="87">
        <f>VAHU!G9</f>
        <v>7.8608744876250549</v>
      </c>
      <c r="G9" s="87">
        <f>STVA!G9</f>
        <v>0.87278769027870307</v>
      </c>
      <c r="H9" s="87">
        <f t="shared" si="0"/>
        <v>9.0066285021903543</v>
      </c>
    </row>
    <row r="10" spans="2:8" x14ac:dyDescent="0.25">
      <c r="B10" s="17">
        <v>2</v>
      </c>
      <c r="C10" s="18" t="s">
        <v>11</v>
      </c>
      <c r="D10" s="18">
        <v>2017</v>
      </c>
      <c r="E10" s="87">
        <f>VACA!G10</f>
        <v>4.6192934509565777</v>
      </c>
      <c r="F10" s="87">
        <f>VAHU!G10</f>
        <v>110.18099976786131</v>
      </c>
      <c r="G10" s="87">
        <f>STVA!G10</f>
        <v>0.99092402499426502</v>
      </c>
      <c r="H10" s="87">
        <f t="shared" si="0"/>
        <v>111.19015887065508</v>
      </c>
    </row>
    <row r="11" spans="2:8" x14ac:dyDescent="0.25">
      <c r="B11" s="20"/>
      <c r="C11" s="21"/>
      <c r="D11" s="19">
        <v>2018</v>
      </c>
      <c r="E11" s="87">
        <f>VACA!G11</f>
        <v>3.6261651735681308</v>
      </c>
      <c r="F11" s="87">
        <f>VAHU!G11</f>
        <v>67.158243070087735</v>
      </c>
      <c r="G11" s="87">
        <f>STVA!G11</f>
        <v>0.98510979510056007</v>
      </c>
      <c r="H11" s="87">
        <f t="shared" si="0"/>
        <v>68.173358344520594</v>
      </c>
    </row>
    <row r="12" spans="2:8" x14ac:dyDescent="0.25">
      <c r="B12" s="20"/>
      <c r="C12" s="21"/>
      <c r="D12" s="19">
        <v>2019</v>
      </c>
      <c r="E12" s="87">
        <f>VACA!G12</f>
        <v>2.707610021176881</v>
      </c>
      <c r="F12" s="87">
        <f>VAHU!G12</f>
        <v>85.759818210277132</v>
      </c>
      <c r="G12" s="87">
        <f>STVA!G12</f>
        <v>0.98833952752152443</v>
      </c>
      <c r="H12" s="87">
        <f t="shared" si="0"/>
        <v>86.771616253514082</v>
      </c>
    </row>
    <row r="13" spans="2:8" x14ac:dyDescent="0.25">
      <c r="B13" s="20"/>
      <c r="C13" s="21"/>
      <c r="D13" s="19">
        <v>2020</v>
      </c>
      <c r="E13" s="87">
        <f>VACA!G13</f>
        <v>2.8156971691860737</v>
      </c>
      <c r="F13" s="87">
        <f>VAHU!G13</f>
        <v>77.070815535385833</v>
      </c>
      <c r="G13" s="87">
        <f>STVA!G13</f>
        <v>0.98702491996414821</v>
      </c>
      <c r="H13" s="87">
        <f t="shared" si="0"/>
        <v>78.083961181228617</v>
      </c>
    </row>
    <row r="14" spans="2:8" x14ac:dyDescent="0.25">
      <c r="B14" s="20"/>
      <c r="C14" s="21"/>
      <c r="D14" s="19">
        <v>2021</v>
      </c>
      <c r="E14" s="87">
        <f>VACA!G14</f>
        <v>3.7883073845546593</v>
      </c>
      <c r="F14" s="87">
        <f>VAHU!G14</f>
        <v>111.44636180846138</v>
      </c>
      <c r="G14" s="87">
        <f>STVA!G14</f>
        <v>0.99102707361844022</v>
      </c>
      <c r="H14" s="87">
        <f t="shared" si="0"/>
        <v>112.45541597723276</v>
      </c>
    </row>
    <row r="15" spans="2:8" x14ac:dyDescent="0.25">
      <c r="B15" s="17">
        <v>3</v>
      </c>
      <c r="C15" s="18" t="s">
        <v>12</v>
      </c>
      <c r="D15" s="18">
        <v>2017</v>
      </c>
      <c r="E15" s="87">
        <f>VACA!G15</f>
        <v>1.6961630084990618</v>
      </c>
      <c r="F15" s="87">
        <f>VAHU!G15</f>
        <v>12.892321272439897</v>
      </c>
      <c r="G15" s="87">
        <f>STVA!G15</f>
        <v>0.92243444924555873</v>
      </c>
      <c r="H15" s="87">
        <f t="shared" si="0"/>
        <v>13.976409145369926</v>
      </c>
    </row>
    <row r="16" spans="2:8" x14ac:dyDescent="0.25">
      <c r="B16" s="20"/>
      <c r="C16" s="21"/>
      <c r="D16" s="19">
        <v>2018</v>
      </c>
      <c r="E16" s="87">
        <f>VACA!G16</f>
        <v>1.1339693062999738</v>
      </c>
      <c r="F16" s="87">
        <f>VAHU!G16</f>
        <v>14.380431650937357</v>
      </c>
      <c r="G16" s="87">
        <f>STVA!G16</f>
        <v>0.93046105817450775</v>
      </c>
      <c r="H16" s="87">
        <f t="shared" si="0"/>
        <v>15.455167655431648</v>
      </c>
    </row>
    <row r="17" spans="2:8" x14ac:dyDescent="0.25">
      <c r="B17" s="20"/>
      <c r="C17" s="21"/>
      <c r="D17" s="19">
        <v>2019</v>
      </c>
      <c r="E17" s="87">
        <f>VACA!G17</f>
        <v>1.239054179876474</v>
      </c>
      <c r="F17" s="87">
        <f>VAHU!G17</f>
        <v>18.436570162787163</v>
      </c>
      <c r="G17" s="87">
        <f>STVA!G17</f>
        <v>0.94575997643973797</v>
      </c>
      <c r="H17" s="87">
        <f t="shared" si="0"/>
        <v>19.49392089120818</v>
      </c>
    </row>
    <row r="18" spans="2:8" x14ac:dyDescent="0.25">
      <c r="B18" s="20"/>
      <c r="C18" s="21"/>
      <c r="D18" s="19">
        <v>2020</v>
      </c>
      <c r="E18" s="87">
        <f>VACA!G18</f>
        <v>0.9303201080152026</v>
      </c>
      <c r="F18" s="87">
        <f>VAHU!G18</f>
        <v>14.56755868082122</v>
      </c>
      <c r="G18" s="87">
        <f>STVA!G18</f>
        <v>0.93135431804942437</v>
      </c>
      <c r="H18" s="87">
        <f t="shared" si="0"/>
        <v>15.641263908380957</v>
      </c>
    </row>
    <row r="19" spans="2:8" x14ac:dyDescent="0.25">
      <c r="B19" s="20"/>
      <c r="C19" s="21"/>
      <c r="D19" s="19">
        <v>2021</v>
      </c>
      <c r="E19" s="87">
        <f>VACA!G19</f>
        <v>0.95570308036784757</v>
      </c>
      <c r="F19" s="87">
        <f>VAHU!G19</f>
        <v>17.86956832683062</v>
      </c>
      <c r="G19" s="87">
        <f>STVA!G19</f>
        <v>0.9440389391780365</v>
      </c>
      <c r="H19" s="87">
        <f t="shared" si="0"/>
        <v>18.928846666419759</v>
      </c>
    </row>
    <row r="20" spans="2:8" x14ac:dyDescent="0.25">
      <c r="B20" s="17">
        <v>4</v>
      </c>
      <c r="C20" s="57" t="s">
        <v>13</v>
      </c>
      <c r="D20" s="18">
        <v>2017</v>
      </c>
      <c r="E20" s="87">
        <f>VACA!G20</f>
        <v>0.52516948976179556</v>
      </c>
      <c r="F20" s="87">
        <f>VAHU!G20</f>
        <v>9.0407533726063498</v>
      </c>
      <c r="G20" s="87">
        <f>STVA!G20</f>
        <v>0.88938974897490086</v>
      </c>
      <c r="H20" s="87">
        <f t="shared" si="0"/>
        <v>10.165119828541542</v>
      </c>
    </row>
    <row r="21" spans="2:8" x14ac:dyDescent="0.25">
      <c r="B21" s="20"/>
      <c r="C21" s="21"/>
      <c r="D21" s="19">
        <v>2018</v>
      </c>
      <c r="E21" s="87">
        <f>VACA!G21</f>
        <v>0.55599692594982275</v>
      </c>
      <c r="F21" s="87">
        <f>VAHU!G21</f>
        <v>9.4346234711293508</v>
      </c>
      <c r="G21" s="87">
        <f>STVA!G21</f>
        <v>0.89400742880093997</v>
      </c>
      <c r="H21" s="87">
        <f t="shared" si="0"/>
        <v>10.553182408990997</v>
      </c>
    </row>
    <row r="22" spans="2:8" x14ac:dyDescent="0.25">
      <c r="B22" s="20"/>
      <c r="C22" s="21"/>
      <c r="D22" s="19">
        <v>2019</v>
      </c>
      <c r="E22" s="87">
        <f>VACA!G22</f>
        <v>0.54021606513074838</v>
      </c>
      <c r="F22" s="87">
        <f>VAHU!G22</f>
        <v>10.357197837733722</v>
      </c>
      <c r="G22" s="87">
        <f>STVA!G22</f>
        <v>0.90344878840136056</v>
      </c>
      <c r="H22" s="87">
        <f t="shared" si="0"/>
        <v>11.4640674387982</v>
      </c>
    </row>
    <row r="23" spans="2:8" x14ac:dyDescent="0.25">
      <c r="B23" s="20"/>
      <c r="C23" s="21"/>
      <c r="D23" s="19">
        <v>2020</v>
      </c>
      <c r="E23" s="87">
        <f>VACA!G23</f>
        <v>0.37548482535323452</v>
      </c>
      <c r="F23" s="87">
        <f>VAHU!G23</f>
        <v>5.3363881557490664</v>
      </c>
      <c r="G23" s="87">
        <f>STVA!G23</f>
        <v>0.81260733462151413</v>
      </c>
      <c r="H23" s="87">
        <f t="shared" si="0"/>
        <v>6.5669948182717066</v>
      </c>
    </row>
    <row r="24" spans="2:8" x14ac:dyDescent="0.25">
      <c r="B24" s="20"/>
      <c r="C24" s="21"/>
      <c r="D24" s="19">
        <v>2021</v>
      </c>
      <c r="E24" s="87">
        <f>VACA!G24</f>
        <v>0.49754521650896905</v>
      </c>
      <c r="F24" s="87">
        <f>VAHU!G24</f>
        <v>6.9451674091458493</v>
      </c>
      <c r="G24" s="87">
        <f>STVA!G24</f>
        <v>0.85601498983550273</v>
      </c>
      <c r="H24" s="87">
        <f t="shared" si="0"/>
        <v>8.1133712512212863</v>
      </c>
    </row>
    <row r="25" spans="2:8" x14ac:dyDescent="0.25">
      <c r="B25" s="17">
        <v>5</v>
      </c>
      <c r="C25" s="18" t="s">
        <v>14</v>
      </c>
      <c r="D25" s="18">
        <v>2017</v>
      </c>
      <c r="E25" s="87">
        <f>VACA!G25</f>
        <v>2.4001448815585857</v>
      </c>
      <c r="F25" s="87">
        <f>VAHU!G25</f>
        <v>45.316544733196487</v>
      </c>
      <c r="G25" s="87">
        <f>STVA!G25</f>
        <v>0.97793300425070906</v>
      </c>
      <c r="H25" s="87">
        <f t="shared" si="0"/>
        <v>46.339109669294743</v>
      </c>
    </row>
    <row r="26" spans="2:8" x14ac:dyDescent="0.25">
      <c r="B26" s="20"/>
      <c r="C26" s="21"/>
      <c r="D26" s="19">
        <v>2018</v>
      </c>
      <c r="E26" s="87">
        <f>VACA!G26</f>
        <v>2.4468706155793614</v>
      </c>
      <c r="F26" s="87">
        <f>VAHU!G26</f>
        <v>66.362917256480443</v>
      </c>
      <c r="G26" s="87">
        <f>STVA!G26</f>
        <v>0.98493134356744472</v>
      </c>
      <c r="H26" s="87">
        <f t="shared" si="0"/>
        <v>67.378216451222258</v>
      </c>
    </row>
    <row r="27" spans="2:8" x14ac:dyDescent="0.25">
      <c r="B27" s="20"/>
      <c r="C27" s="21"/>
      <c r="D27" s="19">
        <v>2019</v>
      </c>
      <c r="E27" s="87">
        <f>VACA!G27</f>
        <v>2.4845135955514341</v>
      </c>
      <c r="F27" s="87">
        <f>VAHU!G27</f>
        <v>73.059682532320451</v>
      </c>
      <c r="G27" s="87">
        <f>STVA!G27</f>
        <v>0.98631256028853376</v>
      </c>
      <c r="H27" s="87">
        <f t="shared" si="0"/>
        <v>74.073559917910529</v>
      </c>
    </row>
    <row r="28" spans="2:8" x14ac:dyDescent="0.25">
      <c r="B28" s="20"/>
      <c r="C28" s="21"/>
      <c r="D28" s="19">
        <v>2020</v>
      </c>
      <c r="E28" s="87">
        <f>VACA!G28</f>
        <v>1.6930300082610739</v>
      </c>
      <c r="F28" s="87">
        <f>VAHU!G28</f>
        <v>48.095464052807273</v>
      </c>
      <c r="G28" s="87">
        <f>STVA!G28</f>
        <v>0.97920801847546302</v>
      </c>
      <c r="H28" s="87">
        <f t="shared" si="0"/>
        <v>49.116697520193405</v>
      </c>
    </row>
    <row r="29" spans="2:8" x14ac:dyDescent="0.25">
      <c r="B29" s="20"/>
      <c r="C29" s="21"/>
      <c r="D29" s="19">
        <v>2021</v>
      </c>
      <c r="E29" s="87">
        <f>VACA!G29</f>
        <v>1.3166895644373933</v>
      </c>
      <c r="F29" s="87">
        <f>VAHU!G29</f>
        <v>36.526114188102689</v>
      </c>
      <c r="G29" s="87">
        <f>STVA!G29</f>
        <v>0.97262232727932174</v>
      </c>
      <c r="H29" s="87">
        <f t="shared" si="0"/>
        <v>37.554262495984183</v>
      </c>
    </row>
    <row r="30" spans="2:8" x14ac:dyDescent="0.25">
      <c r="B30" s="17">
        <v>6</v>
      </c>
      <c r="C30" s="18" t="s">
        <v>15</v>
      </c>
      <c r="D30" s="18">
        <v>2017</v>
      </c>
      <c r="E30" s="87">
        <f>VACA!G30</f>
        <v>1.5405295525116942</v>
      </c>
      <c r="F30" s="87">
        <f>VAHU!G30</f>
        <v>22.609636067699871</v>
      </c>
      <c r="G30" s="87">
        <f>STVA!G30</f>
        <v>0.95577107048491594</v>
      </c>
      <c r="H30" s="87">
        <f t="shared" si="0"/>
        <v>23.655911719768564</v>
      </c>
    </row>
    <row r="31" spans="2:8" x14ac:dyDescent="0.25">
      <c r="B31" s="20"/>
      <c r="C31" s="21"/>
      <c r="D31" s="19">
        <v>2018</v>
      </c>
      <c r="E31" s="87">
        <f>VACA!G31</f>
        <v>1.4751758366858017</v>
      </c>
      <c r="F31" s="87">
        <f>VAHU!G31</f>
        <v>21.23526570201436</v>
      </c>
      <c r="G31" s="87">
        <f>STVA!G31</f>
        <v>0.95290852424299355</v>
      </c>
      <c r="H31" s="87">
        <f t="shared" si="0"/>
        <v>22.284684376062234</v>
      </c>
    </row>
    <row r="32" spans="2:8" x14ac:dyDescent="0.25">
      <c r="B32" s="20"/>
      <c r="C32" s="21"/>
      <c r="D32" s="19">
        <v>2019</v>
      </c>
      <c r="E32" s="87">
        <f>VACA!G32</f>
        <v>1.3806961271644398</v>
      </c>
      <c r="F32" s="87">
        <f>VAHU!G32</f>
        <v>22.265932141695359</v>
      </c>
      <c r="G32" s="87">
        <f>STVA!G32</f>
        <v>0.95508833882919308</v>
      </c>
      <c r="H32" s="87">
        <f t="shared" si="0"/>
        <v>23.312955709406239</v>
      </c>
    </row>
    <row r="33" spans="2:8" x14ac:dyDescent="0.25">
      <c r="B33" s="20"/>
      <c r="C33" s="21"/>
      <c r="D33" s="19">
        <v>2020</v>
      </c>
      <c r="E33" s="87">
        <f>VACA!G33</f>
        <v>0.80252361910744041</v>
      </c>
      <c r="F33" s="87">
        <f>VAHU!G33</f>
        <v>21.85897937652684</v>
      </c>
      <c r="G33" s="87">
        <f>STVA!G33</f>
        <v>0.95425220991452853</v>
      </c>
      <c r="H33" s="87">
        <f t="shared" si="0"/>
        <v>22.906920360692407</v>
      </c>
    </row>
    <row r="34" spans="2:8" x14ac:dyDescent="0.25">
      <c r="B34" s="20"/>
      <c r="C34" s="21"/>
      <c r="D34" s="19">
        <v>2021</v>
      </c>
      <c r="E34" s="87">
        <f>VACA!G34</f>
        <v>0.91784470697911069</v>
      </c>
      <c r="F34" s="87">
        <f>VAHU!G34</f>
        <v>23.181180362550872</v>
      </c>
      <c r="G34" s="87">
        <f>STVA!G34</f>
        <v>0.95686155819677343</v>
      </c>
      <c r="H34" s="87">
        <f t="shared" si="0"/>
        <v>24.226263626094788</v>
      </c>
    </row>
    <row r="35" spans="2:8" x14ac:dyDescent="0.25">
      <c r="B35" s="17">
        <v>7</v>
      </c>
      <c r="C35" s="18" t="s">
        <v>16</v>
      </c>
      <c r="D35" s="18">
        <v>2017</v>
      </c>
      <c r="E35" s="87">
        <f>VACA!G35</f>
        <v>1.3329379637705352</v>
      </c>
      <c r="F35" s="87">
        <f>VAHU!G35</f>
        <v>16.075165949000926</v>
      </c>
      <c r="G35" s="87">
        <f>STVA!G35</f>
        <v>0.93779224406313821</v>
      </c>
      <c r="H35" s="87">
        <f t="shared" si="0"/>
        <v>17.141500210486537</v>
      </c>
    </row>
    <row r="36" spans="2:8" x14ac:dyDescent="0.25">
      <c r="B36" s="20"/>
      <c r="C36" s="21"/>
      <c r="D36" s="19">
        <v>2018</v>
      </c>
      <c r="E36" s="87">
        <f>VACA!G36</f>
        <v>1.305716171709725</v>
      </c>
      <c r="F36" s="87">
        <f>VAHU!G36</f>
        <v>16.029139228875934</v>
      </c>
      <c r="G36" s="87">
        <f>STVA!G36</f>
        <v>0.93761361819114186</v>
      </c>
      <c r="H36" s="87">
        <f t="shared" si="0"/>
        <v>17.095676638954529</v>
      </c>
    </row>
    <row r="37" spans="2:8" x14ac:dyDescent="0.25">
      <c r="B37" s="20"/>
      <c r="C37" s="21"/>
      <c r="D37" s="19">
        <v>2019</v>
      </c>
      <c r="E37" s="87">
        <f>VACA!G37</f>
        <v>1.2514459852839228</v>
      </c>
      <c r="F37" s="87">
        <f>VAHU!G37</f>
        <v>15.328941528476451</v>
      </c>
      <c r="G37" s="87">
        <f>STVA!G37</f>
        <v>0.93476392364454464</v>
      </c>
      <c r="H37" s="87">
        <f t="shared" si="0"/>
        <v>16.398730353981296</v>
      </c>
    </row>
    <row r="38" spans="2:8" x14ac:dyDescent="0.25">
      <c r="B38" s="20"/>
      <c r="C38" s="21"/>
      <c r="D38" s="19">
        <v>2020</v>
      </c>
      <c r="E38" s="87">
        <f>VACA!G38</f>
        <v>0.91201797365015036</v>
      </c>
      <c r="F38" s="87">
        <f>VAHU!G38</f>
        <v>15.900263698207645</v>
      </c>
      <c r="G38" s="87">
        <f>STVA!G38</f>
        <v>0.93710796129043283</v>
      </c>
      <c r="H38" s="87">
        <f t="shared" si="0"/>
        <v>16.967376604412138</v>
      </c>
    </row>
    <row r="39" spans="2:8" x14ac:dyDescent="0.25">
      <c r="B39" s="20"/>
      <c r="C39" s="21"/>
      <c r="D39" s="19">
        <v>2021</v>
      </c>
      <c r="E39" s="87">
        <f>VACA!G39</f>
        <v>1.0280551861422378</v>
      </c>
      <c r="F39" s="87">
        <f>VAHU!G39</f>
        <v>17.528417607418955</v>
      </c>
      <c r="G39" s="87">
        <f>STVA!G39</f>
        <v>0.94294978460709722</v>
      </c>
      <c r="H39" s="87">
        <f t="shared" si="0"/>
        <v>18.588919466928552</v>
      </c>
    </row>
    <row r="40" spans="2:8" x14ac:dyDescent="0.25">
      <c r="B40" s="56">
        <v>8</v>
      </c>
      <c r="C40" s="57" t="s">
        <v>17</v>
      </c>
      <c r="D40" s="57">
        <v>2017</v>
      </c>
      <c r="E40" s="87">
        <f>VACA!G40</f>
        <v>2.6609406472877861</v>
      </c>
      <c r="F40" s="87">
        <f>VAHU!G40</f>
        <v>19.608942065491185</v>
      </c>
      <c r="G40" s="87">
        <f>STVA!G40</f>
        <v>0.94900285815215646</v>
      </c>
      <c r="H40" s="87">
        <f t="shared" si="0"/>
        <v>20.662679671663565</v>
      </c>
    </row>
    <row r="41" spans="2:8" x14ac:dyDescent="0.25">
      <c r="B41" s="20"/>
      <c r="C41" s="21"/>
      <c r="D41" s="19">
        <v>2018</v>
      </c>
      <c r="E41" s="87">
        <f>VACA!G41</f>
        <v>2.5035116690191992</v>
      </c>
      <c r="F41" s="87">
        <f>VAHU!G41</f>
        <v>18.546102890789573</v>
      </c>
      <c r="G41" s="87">
        <f>STVA!G41</f>
        <v>0.94608031639376788</v>
      </c>
      <c r="H41" s="87">
        <f t="shared" si="0"/>
        <v>19.603095603429196</v>
      </c>
    </row>
    <row r="42" spans="2:8" x14ac:dyDescent="0.25">
      <c r="B42" s="20"/>
      <c r="C42" s="21"/>
      <c r="D42" s="19">
        <v>2019</v>
      </c>
      <c r="E42" s="87">
        <f>VACA!G42</f>
        <v>2.88402426861267</v>
      </c>
      <c r="F42" s="87">
        <f>VAHU!G42</f>
        <v>19.500566411781364</v>
      </c>
      <c r="G42" s="87">
        <f>STVA!G42</f>
        <v>0.94871943825201688</v>
      </c>
      <c r="H42" s="87">
        <f t="shared" si="0"/>
        <v>20.554618810921056</v>
      </c>
    </row>
    <row r="43" spans="2:8" x14ac:dyDescent="0.25">
      <c r="B43" s="20"/>
      <c r="C43" s="21"/>
      <c r="D43" s="19">
        <v>2020</v>
      </c>
      <c r="E43" s="87">
        <f>VACA!G43</f>
        <v>1.1783521207529479</v>
      </c>
      <c r="F43" s="87">
        <f>VAHU!G43</f>
        <v>10.976313019066557</v>
      </c>
      <c r="G43" s="87">
        <f>STVA!G43</f>
        <v>0.90889472646571434</v>
      </c>
      <c r="H43" s="87">
        <f t="shared" si="0"/>
        <v>12.076550451281125</v>
      </c>
    </row>
    <row r="44" spans="2:8" x14ac:dyDescent="0.25">
      <c r="B44" s="20"/>
      <c r="C44" s="21"/>
      <c r="D44" s="19">
        <v>2021</v>
      </c>
      <c r="E44" s="87">
        <f>VACA!G44</f>
        <v>1.9531704751914423</v>
      </c>
      <c r="F44" s="87">
        <f>VAHU!G44</f>
        <v>13.239192639277741</v>
      </c>
      <c r="G44" s="87">
        <f>STVA!G44</f>
        <v>0.92446669315519869</v>
      </c>
      <c r="H44" s="87">
        <f t="shared" si="0"/>
        <v>14.320897374996242</v>
      </c>
    </row>
    <row r="45" spans="2:8" x14ac:dyDescent="0.25">
      <c r="B45" s="56">
        <v>9</v>
      </c>
      <c r="C45" s="57" t="s">
        <v>18</v>
      </c>
      <c r="D45" s="57">
        <v>2017</v>
      </c>
      <c r="E45" s="87">
        <f>VACA!G45</f>
        <v>2.5321215332672962</v>
      </c>
      <c r="F45" s="87">
        <f>VAHU!G45</f>
        <v>58.208571316862503</v>
      </c>
      <c r="G45" s="87">
        <f>STVA!G45</f>
        <v>0.9828203995154523</v>
      </c>
      <c r="H45" s="87">
        <f t="shared" si="0"/>
        <v>59.226051215013804</v>
      </c>
    </row>
    <row r="46" spans="2:8" x14ac:dyDescent="0.25">
      <c r="B46" s="20"/>
      <c r="C46" s="21"/>
      <c r="D46" s="19">
        <v>2018</v>
      </c>
      <c r="E46" s="87">
        <f>VACA!G46</f>
        <v>2.4198423234745379</v>
      </c>
      <c r="F46" s="87">
        <f>VAHU!G46</f>
        <v>54.460628666690795</v>
      </c>
      <c r="G46" s="87">
        <f>STVA!G46</f>
        <v>0.98163811133874002</v>
      </c>
      <c r="H46" s="87">
        <f t="shared" si="0"/>
        <v>55.479334020984972</v>
      </c>
    </row>
    <row r="47" spans="2:8" x14ac:dyDescent="0.25">
      <c r="B47" s="20"/>
      <c r="C47" s="21"/>
      <c r="D47" s="19">
        <v>2019</v>
      </c>
      <c r="E47" s="87">
        <f>VACA!G47</f>
        <v>2.0901054898638183</v>
      </c>
      <c r="F47" s="87">
        <f>VAHU!G47</f>
        <v>47.599296236772823</v>
      </c>
      <c r="G47" s="87">
        <f>STVA!G47</f>
        <v>0.97899128602604313</v>
      </c>
      <c r="H47" s="87">
        <f t="shared" si="0"/>
        <v>48.620755788327401</v>
      </c>
    </row>
    <row r="48" spans="2:8" x14ac:dyDescent="0.25">
      <c r="B48" s="20"/>
      <c r="C48" s="21"/>
      <c r="D48" s="19">
        <v>2020</v>
      </c>
      <c r="E48" s="87">
        <f>VACA!G48</f>
        <v>1.8142310240928374</v>
      </c>
      <c r="F48" s="87">
        <f>VAHU!G48</f>
        <v>46.44470182767391</v>
      </c>
      <c r="G48" s="87">
        <f>STVA!G48</f>
        <v>0.97846901884072057</v>
      </c>
      <c r="H48" s="87">
        <f t="shared" si="0"/>
        <v>47.466706593021293</v>
      </c>
    </row>
    <row r="49" spans="2:8" x14ac:dyDescent="0.25">
      <c r="B49" s="20"/>
      <c r="C49" s="21"/>
      <c r="D49" s="19">
        <v>2021</v>
      </c>
      <c r="E49" s="87">
        <f>VACA!G49</f>
        <v>2.0431541805737252</v>
      </c>
      <c r="F49" s="87">
        <f>VAHU!G49</f>
        <v>50.854614188225142</v>
      </c>
      <c r="G49" s="87">
        <f>STVA!G49</f>
        <v>0.98033610094260548</v>
      </c>
      <c r="H49" s="87">
        <f t="shared" si="0"/>
        <v>51.874672512139249</v>
      </c>
    </row>
    <row r="50" spans="2:8" x14ac:dyDescent="0.25">
      <c r="B50" s="56">
        <v>10</v>
      </c>
      <c r="C50" s="57" t="s">
        <v>19</v>
      </c>
      <c r="D50" s="57">
        <v>2017</v>
      </c>
      <c r="E50" s="87">
        <f>VACA!G50</f>
        <v>0.6125627677961748</v>
      </c>
      <c r="F50" s="87">
        <f>VAHU!G50</f>
        <v>5.0310535440904856</v>
      </c>
      <c r="G50" s="87">
        <f>STVA!G50</f>
        <v>0.8012344748000928</v>
      </c>
      <c r="H50" s="87">
        <f t="shared" si="0"/>
        <v>6.2791276490514569</v>
      </c>
    </row>
    <row r="51" spans="2:8" x14ac:dyDescent="0.25">
      <c r="B51" s="20"/>
      <c r="C51" s="21"/>
      <c r="D51" s="19">
        <v>2018</v>
      </c>
      <c r="E51" s="87">
        <f>VACA!G51</f>
        <v>0.62415405334093699</v>
      </c>
      <c r="F51" s="87">
        <f>VAHU!G51</f>
        <v>4.4643962038285414</v>
      </c>
      <c r="G51" s="87">
        <f>STVA!G51</f>
        <v>0.7760055437860941</v>
      </c>
      <c r="H51" s="87">
        <f t="shared" si="0"/>
        <v>5.7530467914532739</v>
      </c>
    </row>
    <row r="52" spans="2:8" x14ac:dyDescent="0.25">
      <c r="B52" s="20"/>
      <c r="C52" s="21"/>
      <c r="D52" s="19">
        <v>2019</v>
      </c>
      <c r="E52" s="87">
        <f>VACA!G52</f>
        <v>0.7258452656674107</v>
      </c>
      <c r="F52" s="87">
        <f>VAHU!G52</f>
        <v>4.8400540663517342</v>
      </c>
      <c r="G52" s="87">
        <f>STVA!G52</f>
        <v>0.79339073772914159</v>
      </c>
      <c r="H52" s="87">
        <f t="shared" si="0"/>
        <v>6.1004670664608858</v>
      </c>
    </row>
    <row r="53" spans="2:8" x14ac:dyDescent="0.25">
      <c r="B53" s="20"/>
      <c r="C53" s="21"/>
      <c r="D53" s="19">
        <v>2020</v>
      </c>
      <c r="E53" s="87">
        <f>VACA!G53</f>
        <v>0.67285488235943613</v>
      </c>
      <c r="F53" s="87">
        <f>VAHU!G53</f>
        <v>3.8902937742981649</v>
      </c>
      <c r="G53" s="87">
        <f>STVA!G53</f>
        <v>0.74295000377435338</v>
      </c>
      <c r="H53" s="87">
        <f t="shared" si="0"/>
        <v>5.2362793654143562</v>
      </c>
    </row>
    <row r="54" spans="2:8" x14ac:dyDescent="0.25">
      <c r="B54" s="20"/>
      <c r="C54" s="21"/>
      <c r="D54" s="19">
        <v>2021</v>
      </c>
      <c r="E54" s="87">
        <f>VACA!G54</f>
        <v>0.82119042812337839</v>
      </c>
      <c r="F54" s="87">
        <f>VAHU!G54</f>
        <v>4.8302681472347491</v>
      </c>
      <c r="G54" s="87">
        <f>STVA!G54</f>
        <v>0.792972156096037</v>
      </c>
      <c r="H54" s="87">
        <f t="shared" si="0"/>
        <v>6.0913464742761469</v>
      </c>
    </row>
    <row r="55" spans="2:8" x14ac:dyDescent="0.25">
      <c r="B55" s="17">
        <v>11</v>
      </c>
      <c r="C55" s="73" t="s">
        <v>20</v>
      </c>
      <c r="D55" s="18">
        <v>2017</v>
      </c>
      <c r="E55" s="87">
        <f>VACA!G55</f>
        <v>1.6949655927498088</v>
      </c>
      <c r="F55" s="87">
        <f>VAHU!G55</f>
        <v>34.966856441950426</v>
      </c>
      <c r="G55" s="87">
        <f>STVA!G55</f>
        <v>0.97140148981764685</v>
      </c>
      <c r="H55" s="87">
        <f t="shared" si="0"/>
        <v>35.996296905530244</v>
      </c>
    </row>
    <row r="56" spans="2:8" x14ac:dyDescent="0.25">
      <c r="B56" s="20"/>
      <c r="C56" s="21"/>
      <c r="D56" s="19">
        <v>2018</v>
      </c>
      <c r="E56" s="87">
        <f>VACA!G56</f>
        <v>1.7548627823116405</v>
      </c>
      <c r="F56" s="87">
        <f>VAHU!G56</f>
        <v>34.376203228320954</v>
      </c>
      <c r="G56" s="87">
        <f>STVA!G56</f>
        <v>0.97091010914270637</v>
      </c>
      <c r="H56" s="87">
        <f t="shared" si="0"/>
        <v>35.406164694973086</v>
      </c>
    </row>
    <row r="57" spans="2:8" x14ac:dyDescent="0.25">
      <c r="B57" s="20"/>
      <c r="C57" s="21"/>
      <c r="D57" s="19">
        <v>2019</v>
      </c>
      <c r="E57" s="87">
        <f>VACA!G57</f>
        <v>1.87949137330114</v>
      </c>
      <c r="F57" s="87">
        <f>VAHU!G57</f>
        <v>33.049825930183339</v>
      </c>
      <c r="G57" s="87">
        <f>STVA!G57</f>
        <v>0.96974265455701747</v>
      </c>
      <c r="H57" s="87">
        <f t="shared" si="0"/>
        <v>34.08102734769426</v>
      </c>
    </row>
    <row r="58" spans="2:8" x14ac:dyDescent="0.25">
      <c r="B58" s="20"/>
      <c r="C58" s="21"/>
      <c r="D58" s="19">
        <v>2020</v>
      </c>
      <c r="E58" s="87">
        <f>VACA!G58</f>
        <v>3.1008313914477879</v>
      </c>
      <c r="F58" s="87">
        <f>VAHU!G58</f>
        <v>46.113924672142247</v>
      </c>
      <c r="G58" s="87">
        <f>STVA!G58</f>
        <v>0.97831457619125384</v>
      </c>
      <c r="H58" s="87">
        <f t="shared" si="0"/>
        <v>47.136090777336314</v>
      </c>
    </row>
    <row r="59" spans="2:8" x14ac:dyDescent="0.25">
      <c r="B59" s="20"/>
      <c r="C59" s="21"/>
      <c r="D59" s="19">
        <v>2021</v>
      </c>
      <c r="E59" s="87">
        <f>VACA!G59</f>
        <v>3.5023762418147268</v>
      </c>
      <c r="F59" s="87">
        <f>VAHU!G59</f>
        <v>49.523365516342423</v>
      </c>
      <c r="G59" s="87">
        <f>STVA!G59</f>
        <v>0.9798075112712199</v>
      </c>
      <c r="H59" s="87">
        <f t="shared" si="0"/>
        <v>50.543974144564288</v>
      </c>
    </row>
    <row r="60" spans="2:8" x14ac:dyDescent="0.25">
      <c r="B60" s="17">
        <v>12</v>
      </c>
      <c r="C60" s="18" t="s">
        <v>21</v>
      </c>
      <c r="D60" s="18">
        <v>2017</v>
      </c>
      <c r="E60" s="87">
        <f>VACA!G60</f>
        <v>2.6053155596394464</v>
      </c>
      <c r="F60" s="87">
        <f>VAHU!G60</f>
        <v>9.673327039280597</v>
      </c>
      <c r="G60" s="87">
        <f>STVA!G60</f>
        <v>0.8966229513445283</v>
      </c>
      <c r="H60" s="87">
        <f t="shared" si="0"/>
        <v>10.788623049159057</v>
      </c>
    </row>
    <row r="61" spans="2:8" x14ac:dyDescent="0.25">
      <c r="B61" s="20"/>
      <c r="C61" s="21"/>
      <c r="D61" s="19">
        <v>2018</v>
      </c>
      <c r="E61" s="87">
        <f>VACA!G61</f>
        <v>2.7134500729841453</v>
      </c>
      <c r="F61" s="87">
        <f>VAHU!G61</f>
        <v>10.387138512027535</v>
      </c>
      <c r="G61" s="87">
        <f>STVA!G61</f>
        <v>0.90372709492204473</v>
      </c>
      <c r="H61" s="87">
        <f t="shared" si="0"/>
        <v>11.493667247990974</v>
      </c>
    </row>
    <row r="62" spans="2:8" x14ac:dyDescent="0.25">
      <c r="B62" s="20"/>
      <c r="C62" s="21"/>
      <c r="D62" s="19">
        <v>2019</v>
      </c>
      <c r="E62" s="87">
        <f>VACA!G62</f>
        <v>2.9921069545964145</v>
      </c>
      <c r="F62" s="87">
        <f>VAHU!G62</f>
        <v>11.415250976427565</v>
      </c>
      <c r="G62" s="87">
        <f>STVA!G62</f>
        <v>0.91239789628235113</v>
      </c>
      <c r="H62" s="87">
        <f t="shared" si="0"/>
        <v>12.51126402520222</v>
      </c>
    </row>
    <row r="63" spans="2:8" x14ac:dyDescent="0.25">
      <c r="B63" s="20"/>
      <c r="C63" s="21"/>
      <c r="D63" s="19">
        <v>2020</v>
      </c>
      <c r="E63" s="87">
        <f>VACA!G63</f>
        <v>2.7035341562831712</v>
      </c>
      <c r="F63" s="87">
        <f>VAHU!G63</f>
        <v>10.442425738258901</v>
      </c>
      <c r="G63" s="87">
        <f>STVA!G63</f>
        <v>0.90423681000323464</v>
      </c>
      <c r="H63" s="87">
        <f t="shared" si="0"/>
        <v>11.548330727900302</v>
      </c>
    </row>
    <row r="64" spans="2:8" x14ac:dyDescent="0.25">
      <c r="B64" s="20"/>
      <c r="C64" s="21"/>
      <c r="D64" s="19">
        <v>2021</v>
      </c>
      <c r="E64" s="87">
        <f>VACA!G64</f>
        <v>2.1995629740744516</v>
      </c>
      <c r="F64" s="87">
        <f>VAHU!G64</f>
        <v>10.407519627636804</v>
      </c>
      <c r="G64" s="87">
        <f>STVA!G64</f>
        <v>0.90391562679886428</v>
      </c>
      <c r="H64" s="87">
        <f t="shared" si="0"/>
        <v>11.513817572215336</v>
      </c>
    </row>
    <row r="65" spans="2:8" x14ac:dyDescent="0.25">
      <c r="B65" s="17">
        <v>13</v>
      </c>
      <c r="C65" s="18" t="s">
        <v>22</v>
      </c>
      <c r="D65" s="18">
        <v>2017</v>
      </c>
      <c r="E65" s="87">
        <f>VACA!G65</f>
        <v>1.8829088217839132</v>
      </c>
      <c r="F65" s="87">
        <f>VAHU!G65</f>
        <v>37.291613582819309</v>
      </c>
      <c r="G65" s="87">
        <f>STVA!G65</f>
        <v>0.97318431937038219</v>
      </c>
      <c r="H65" s="87">
        <f t="shared" si="0"/>
        <v>38.319168158140627</v>
      </c>
    </row>
    <row r="66" spans="2:8" x14ac:dyDescent="0.25">
      <c r="B66" s="20"/>
      <c r="C66" s="21"/>
      <c r="D66" s="19">
        <v>2018</v>
      </c>
      <c r="E66" s="87">
        <f>VACA!G66</f>
        <v>1.5957929860486266</v>
      </c>
      <c r="F66" s="87">
        <f>VAHU!G66</f>
        <v>32.092590709463408</v>
      </c>
      <c r="G66" s="87">
        <f>STVA!G66</f>
        <v>0.96884015974113546</v>
      </c>
      <c r="H66" s="87">
        <f t="shared" si="0"/>
        <v>33.124752712602493</v>
      </c>
    </row>
    <row r="67" spans="2:8" x14ac:dyDescent="0.25">
      <c r="B67" s="20"/>
      <c r="C67" s="21"/>
      <c r="D67" s="19">
        <v>2019</v>
      </c>
      <c r="E67" s="87">
        <f>VACA!G67</f>
        <v>1.5218830668588943</v>
      </c>
      <c r="F67" s="87">
        <f>VAHU!G67</f>
        <v>36.199243403675553</v>
      </c>
      <c r="G67" s="87">
        <f>STVA!G67</f>
        <v>0.97237511323514392</v>
      </c>
      <c r="H67" s="87">
        <f t="shared" si="0"/>
        <v>37.227653105228839</v>
      </c>
    </row>
    <row r="68" spans="2:8" x14ac:dyDescent="0.25">
      <c r="B68" s="20"/>
      <c r="C68" s="21"/>
      <c r="D68" s="19">
        <v>2020</v>
      </c>
      <c r="E68" s="87">
        <f>VACA!G68</f>
        <v>1.3552662421072621</v>
      </c>
      <c r="F68" s="87">
        <f>VAHU!G68</f>
        <v>36.855947074050775</v>
      </c>
      <c r="G68" s="87">
        <f>STVA!G68</f>
        <v>0.97286733676953663</v>
      </c>
      <c r="H68" s="87">
        <f t="shared" si="0"/>
        <v>37.883836450335686</v>
      </c>
    </row>
    <row r="69" spans="2:8" x14ac:dyDescent="0.25">
      <c r="B69" s="20"/>
      <c r="C69" s="21"/>
      <c r="D69" s="19">
        <v>2021</v>
      </c>
      <c r="E69" s="87">
        <f>VACA!G69</f>
        <v>1.193709337438537</v>
      </c>
      <c r="F69" s="87">
        <f>VAHU!G69</f>
        <v>38.637492558032569</v>
      </c>
      <c r="G69" s="87">
        <f>STVA!G69</f>
        <v>0.97411840329705601</v>
      </c>
      <c r="H69" s="87">
        <f t="shared" si="0"/>
        <v>39.664061809383682</v>
      </c>
    </row>
    <row r="70" spans="2:8" x14ac:dyDescent="0.25">
      <c r="B70" s="17">
        <v>14</v>
      </c>
      <c r="C70" s="18" t="s">
        <v>23</v>
      </c>
      <c r="D70" s="18">
        <v>2017</v>
      </c>
      <c r="E70" s="87">
        <f>VACA!G70</f>
        <v>0.83044711748855504</v>
      </c>
      <c r="F70" s="87">
        <f>VAHU!G70</f>
        <v>22.05784051936876</v>
      </c>
      <c r="G70" s="87">
        <f>STVA!G70</f>
        <v>0.95466464638177473</v>
      </c>
      <c r="H70" s="87">
        <f t="shared" ref="H70:H79" si="1">F70/G70</f>
        <v>23.105328769604117</v>
      </c>
    </row>
    <row r="71" spans="2:8" x14ac:dyDescent="0.25">
      <c r="B71" s="20"/>
      <c r="C71" s="21"/>
      <c r="D71" s="19">
        <v>2018</v>
      </c>
      <c r="E71" s="87">
        <f>VACA!G71</f>
        <v>0.78487005953562716</v>
      </c>
      <c r="F71" s="87">
        <f>VAHU!G71</f>
        <v>20.54062941892203</v>
      </c>
      <c r="G71" s="87">
        <f>STVA!G71</f>
        <v>0.95131600012807782</v>
      </c>
      <c r="H71" s="87">
        <f t="shared" si="1"/>
        <v>21.591804843140029</v>
      </c>
    </row>
    <row r="72" spans="2:8" x14ac:dyDescent="0.25">
      <c r="B72" s="20"/>
      <c r="C72" s="21"/>
      <c r="D72" s="19">
        <v>2019</v>
      </c>
      <c r="E72" s="87">
        <f>VACA!G72</f>
        <v>0.78317243837861461</v>
      </c>
      <c r="F72" s="87">
        <f>VAHU!G72</f>
        <v>23.334206158952608</v>
      </c>
      <c r="G72" s="87">
        <f>STVA!G72</f>
        <v>0.95714446023198729</v>
      </c>
      <c r="H72" s="87">
        <f t="shared" si="1"/>
        <v>24.378980528495138</v>
      </c>
    </row>
    <row r="73" spans="2:8" x14ac:dyDescent="0.25">
      <c r="B73" s="20"/>
      <c r="C73" s="21"/>
      <c r="D73" s="19">
        <v>2020</v>
      </c>
      <c r="E73" s="87">
        <f>VACA!G73</f>
        <v>0.91989019889634249</v>
      </c>
      <c r="F73" s="87">
        <f>VAHU!G73</f>
        <v>20.945662939753529</v>
      </c>
      <c r="G73" s="87">
        <f>STVA!G73</f>
        <v>0.9522574194535488</v>
      </c>
      <c r="H73" s="87">
        <f t="shared" si="1"/>
        <v>21.995799152474085</v>
      </c>
    </row>
    <row r="74" spans="2:8" x14ac:dyDescent="0.25">
      <c r="B74" s="20"/>
      <c r="C74" s="21"/>
      <c r="D74" s="19">
        <v>2021</v>
      </c>
      <c r="E74" s="87">
        <f>VACA!G74</f>
        <v>0.99444875427344526</v>
      </c>
      <c r="F74" s="87">
        <f>VAHU!G74</f>
        <v>25.484939774059203</v>
      </c>
      <c r="G74" s="87">
        <f>STVA!G74</f>
        <v>0.96076113936836194</v>
      </c>
      <c r="H74" s="87">
        <f t="shared" si="1"/>
        <v>26.525781205944586</v>
      </c>
    </row>
    <row r="75" spans="2:8" x14ac:dyDescent="0.25">
      <c r="B75" s="17">
        <v>15</v>
      </c>
      <c r="C75" s="18" t="s">
        <v>24</v>
      </c>
      <c r="D75" s="18">
        <v>2017</v>
      </c>
      <c r="E75" s="87">
        <f>VACA!G75</f>
        <v>1.2514308138559045</v>
      </c>
      <c r="F75" s="87">
        <f>VAHU!G75</f>
        <v>6.1193776226201351</v>
      </c>
      <c r="G75" s="87">
        <f>STVA!G75</f>
        <v>0.83658468856317614</v>
      </c>
      <c r="H75" s="87">
        <f t="shared" si="1"/>
        <v>7.3147138673193872</v>
      </c>
    </row>
    <row r="76" spans="2:8" x14ac:dyDescent="0.25">
      <c r="B76" s="20"/>
      <c r="C76" s="21"/>
      <c r="D76" s="19">
        <v>2018</v>
      </c>
      <c r="E76" s="87">
        <f>VACA!G76</f>
        <v>1.1953211568869135</v>
      </c>
      <c r="F76" s="87">
        <f>VAHU!G76</f>
        <v>7.4654553466129263</v>
      </c>
      <c r="G76" s="87">
        <f>STVA!G76</f>
        <v>0.86604969776509355</v>
      </c>
      <c r="H76" s="87">
        <f t="shared" si="1"/>
        <v>8.6201234939266147</v>
      </c>
    </row>
    <row r="77" spans="2:8" x14ac:dyDescent="0.25">
      <c r="B77" s="20"/>
      <c r="C77" s="21"/>
      <c r="D77" s="19">
        <v>2019</v>
      </c>
      <c r="E77" s="87">
        <f>VACA!G77</f>
        <v>1.0795950959349365</v>
      </c>
      <c r="F77" s="87">
        <f>VAHU!G77</f>
        <v>9.1279402131840648</v>
      </c>
      <c r="G77" s="87">
        <f>STVA!G77</f>
        <v>0.89044625877855377</v>
      </c>
      <c r="H77" s="87">
        <f t="shared" si="1"/>
        <v>10.250972614231742</v>
      </c>
    </row>
    <row r="78" spans="2:8" x14ac:dyDescent="0.25">
      <c r="B78" s="20"/>
      <c r="C78" s="21"/>
      <c r="D78" s="19">
        <v>2020</v>
      </c>
      <c r="E78" s="87">
        <f>VACA!G78</f>
        <v>0.80876021401611398</v>
      </c>
      <c r="F78" s="87">
        <f>VAHU!G78</f>
        <v>9.5512677860948134</v>
      </c>
      <c r="G78" s="87">
        <f>STVA!G78</f>
        <v>0.89530185705233323</v>
      </c>
      <c r="H78" s="87">
        <f t="shared" si="1"/>
        <v>10.66820951041154</v>
      </c>
    </row>
    <row r="79" spans="2:8" x14ac:dyDescent="0.25">
      <c r="B79" s="20"/>
      <c r="C79" s="21"/>
      <c r="D79" s="19">
        <v>2021</v>
      </c>
      <c r="E79" s="87">
        <f>VACA!G79</f>
        <v>0.84783314790316111</v>
      </c>
      <c r="F79" s="87">
        <f>VAHU!G79</f>
        <v>13.204056397738952</v>
      </c>
      <c r="G79" s="87">
        <f>STVA!G79</f>
        <v>0.92426569761007393</v>
      </c>
      <c r="H79" s="87">
        <f t="shared" si="1"/>
        <v>14.285996366500918</v>
      </c>
    </row>
  </sheetData>
  <mergeCells count="1">
    <mergeCell ref="B2:H2"/>
  </mergeCells>
  <pageMargins left="0.7" right="0.7" top="0.75" bottom="0.75" header="0.3" footer="0.3"/>
  <ignoredErrors>
    <ignoredError sqref="F5" evalError="1"/>
  </ignoredErrors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9"/>
  <sheetViews>
    <sheetView zoomScaleNormal="100" workbookViewId="0">
      <pane xSplit="4" ySplit="4" topLeftCell="E5" activePane="bottomRight" state="frozen"/>
      <selection pane="topRight" activeCell="E1" sqref="E1"/>
      <selection pane="bottomLeft" activeCell="A4" sqref="A4"/>
      <selection pane="bottomRight" activeCell="G5" sqref="G5:G79"/>
    </sheetView>
  </sheetViews>
  <sheetFormatPr defaultRowHeight="15" x14ac:dyDescent="0.25"/>
  <cols>
    <col min="2" max="2" width="6.7109375" customWidth="1"/>
    <col min="3" max="3" width="11.5703125" customWidth="1"/>
    <col min="5" max="5" width="28" style="33" bestFit="1" customWidth="1"/>
    <col min="6" max="6" width="22" style="49" customWidth="1"/>
    <col min="7" max="7" width="16.140625" style="39" customWidth="1"/>
    <col min="12" max="12" width="10.7109375" customWidth="1"/>
  </cols>
  <sheetData>
    <row r="1" spans="2:12" ht="15.75" thickBot="1" x14ac:dyDescent="0.3"/>
    <row r="2" spans="2:12" ht="19.5" thickBot="1" x14ac:dyDescent="0.35">
      <c r="B2" s="125" t="s">
        <v>40</v>
      </c>
      <c r="C2" s="126"/>
      <c r="D2" s="126"/>
      <c r="E2" s="126"/>
      <c r="F2" s="126"/>
      <c r="G2" s="127"/>
    </row>
    <row r="3" spans="2:12" ht="16.5" thickBot="1" x14ac:dyDescent="0.3">
      <c r="I3" s="137" t="s">
        <v>38</v>
      </c>
      <c r="J3" s="138"/>
      <c r="K3" s="138"/>
      <c r="L3" s="139"/>
    </row>
    <row r="4" spans="2:12" ht="16.5" thickBot="1" x14ac:dyDescent="0.3">
      <c r="B4" s="14" t="s">
        <v>9</v>
      </c>
      <c r="C4" s="15" t="s">
        <v>0</v>
      </c>
      <c r="D4" s="24" t="s">
        <v>1</v>
      </c>
      <c r="E4" s="34" t="s">
        <v>51</v>
      </c>
      <c r="F4" s="50" t="s">
        <v>36</v>
      </c>
      <c r="G4" s="45" t="s">
        <v>37</v>
      </c>
      <c r="I4" s="140" t="s">
        <v>39</v>
      </c>
      <c r="J4" s="141"/>
      <c r="K4" s="141"/>
      <c r="L4" s="142"/>
    </row>
    <row r="5" spans="2:12" x14ac:dyDescent="0.25">
      <c r="B5" s="17">
        <v>1</v>
      </c>
      <c r="C5" s="18" t="s">
        <v>10</v>
      </c>
      <c r="D5" s="18">
        <v>2017</v>
      </c>
      <c r="E5" s="36">
        <f>54639027443+318633914000</f>
        <v>373272941443</v>
      </c>
      <c r="F5" s="51">
        <v>837911581216</v>
      </c>
      <c r="G5" s="41">
        <f>E5/F5</f>
        <v>0.44548010769978402</v>
      </c>
    </row>
    <row r="6" spans="2:12" x14ac:dyDescent="0.25">
      <c r="B6" s="20"/>
      <c r="C6" s="21"/>
      <c r="D6" s="19">
        <v>2018</v>
      </c>
      <c r="E6" s="37">
        <f>1004275813783-F6</f>
        <v>118853215128</v>
      </c>
      <c r="F6" s="51">
        <v>885422598655</v>
      </c>
      <c r="G6" s="41">
        <f t="shared" ref="G6:G69" si="0">E6/F6</f>
        <v>0.1342333201214243</v>
      </c>
    </row>
    <row r="7" spans="2:12" x14ac:dyDescent="0.25">
      <c r="B7" s="20"/>
      <c r="C7" s="21"/>
      <c r="D7" s="19">
        <v>2019</v>
      </c>
      <c r="E7" s="33">
        <f>1057529235985-F7</f>
        <v>122136752135</v>
      </c>
      <c r="F7" s="51">
        <v>935392483850</v>
      </c>
      <c r="G7" s="41">
        <f t="shared" si="0"/>
        <v>0.1305727320282658</v>
      </c>
    </row>
    <row r="8" spans="2:12" x14ac:dyDescent="0.25">
      <c r="B8" s="20"/>
      <c r="C8" s="21"/>
      <c r="D8" s="19">
        <v>2020</v>
      </c>
      <c r="E8" s="37">
        <f>1086873666641-F8</f>
        <v>125161736940</v>
      </c>
      <c r="F8" s="51">
        <v>961711929701</v>
      </c>
      <c r="G8" s="41">
        <f t="shared" si="0"/>
        <v>0.13014472741220259</v>
      </c>
    </row>
    <row r="9" spans="2:12" x14ac:dyDescent="0.25">
      <c r="B9" s="20"/>
      <c r="C9" s="21"/>
      <c r="D9" s="19">
        <v>2021</v>
      </c>
      <c r="E9" s="37">
        <f>1147260611703-F9</f>
        <v>124445640572</v>
      </c>
      <c r="F9" s="51">
        <v>1022814971131</v>
      </c>
      <c r="G9" s="41">
        <f t="shared" si="0"/>
        <v>0.12166974876637904</v>
      </c>
    </row>
    <row r="10" spans="2:12" x14ac:dyDescent="0.25">
      <c r="B10" s="17">
        <v>2</v>
      </c>
      <c r="C10" s="18" t="s">
        <v>11</v>
      </c>
      <c r="D10" s="18">
        <v>2017</v>
      </c>
      <c r="E10" s="37">
        <v>489592257434</v>
      </c>
      <c r="F10" s="51">
        <v>903044187067</v>
      </c>
      <c r="G10" s="41">
        <f t="shared" si="0"/>
        <v>0.54215758702145922</v>
      </c>
    </row>
    <row r="11" spans="2:12" x14ac:dyDescent="0.25">
      <c r="B11" s="20"/>
      <c r="C11" s="21"/>
      <c r="D11" s="19">
        <v>2018</v>
      </c>
      <c r="E11" s="37">
        <v>192308466864</v>
      </c>
      <c r="F11" s="51">
        <v>976647575842</v>
      </c>
      <c r="G11" s="41">
        <f t="shared" si="0"/>
        <v>0.19690671601596363</v>
      </c>
    </row>
    <row r="12" spans="2:12" x14ac:dyDescent="0.25">
      <c r="B12" s="20"/>
      <c r="C12" s="21"/>
      <c r="D12" s="19">
        <v>2019</v>
      </c>
      <c r="E12" s="37">
        <v>261784845240</v>
      </c>
      <c r="F12" s="51">
        <v>1131294696834</v>
      </c>
      <c r="G12" s="41">
        <f t="shared" si="0"/>
        <v>0.2314028749296019</v>
      </c>
    </row>
    <row r="13" spans="2:12" x14ac:dyDescent="0.25">
      <c r="B13" s="20"/>
      <c r="C13" s="21"/>
      <c r="D13" s="19">
        <v>2020</v>
      </c>
      <c r="E13" s="37">
        <v>305958833204</v>
      </c>
      <c r="F13" s="51">
        <v>1260714994864</v>
      </c>
      <c r="G13" s="41">
        <f t="shared" si="0"/>
        <v>0.24268675668207262</v>
      </c>
    </row>
    <row r="14" spans="2:12" x14ac:dyDescent="0.25">
      <c r="B14" s="20"/>
      <c r="C14" s="21"/>
      <c r="D14" s="19">
        <v>2021</v>
      </c>
      <c r="E14" s="37">
        <v>310020233374</v>
      </c>
      <c r="F14" s="51">
        <v>1387366962835</v>
      </c>
      <c r="G14" s="41">
        <f t="shared" si="0"/>
        <v>0.22345943191590242</v>
      </c>
    </row>
    <row r="15" spans="2:12" x14ac:dyDescent="0.25">
      <c r="B15" s="17">
        <v>3</v>
      </c>
      <c r="C15" s="18" t="s">
        <v>12</v>
      </c>
      <c r="D15" s="18">
        <v>2017</v>
      </c>
      <c r="E15" s="37">
        <v>362948247159</v>
      </c>
      <c r="F15" s="51">
        <v>297969528163</v>
      </c>
      <c r="G15" s="41">
        <f t="shared" si="0"/>
        <v>1.2180716914128693</v>
      </c>
    </row>
    <row r="16" spans="2:12" x14ac:dyDescent="0.25">
      <c r="B16" s="20"/>
      <c r="C16" s="21"/>
      <c r="D16" s="19">
        <v>2018</v>
      </c>
      <c r="E16" s="37">
        <v>198455391702</v>
      </c>
      <c r="F16" s="51">
        <v>635478469892</v>
      </c>
      <c r="G16" s="41">
        <f t="shared" si="0"/>
        <v>0.31229286451786104</v>
      </c>
    </row>
    <row r="17" spans="2:7" x14ac:dyDescent="0.25">
      <c r="B17" s="20"/>
      <c r="C17" s="21"/>
      <c r="D17" s="19">
        <v>2019</v>
      </c>
      <c r="E17" s="37">
        <v>478844867693</v>
      </c>
      <c r="F17" s="51">
        <v>766299436026</v>
      </c>
      <c r="G17" s="41">
        <f t="shared" si="0"/>
        <v>0.62487957733111676</v>
      </c>
    </row>
    <row r="18" spans="2:7" x14ac:dyDescent="0.25">
      <c r="B18" s="20"/>
      <c r="C18" s="21"/>
      <c r="D18" s="19">
        <v>2020</v>
      </c>
      <c r="E18" s="37">
        <v>416194010942</v>
      </c>
      <c r="F18" s="51">
        <v>894746110680</v>
      </c>
      <c r="G18" s="41">
        <f t="shared" si="0"/>
        <v>0.46515319370954944</v>
      </c>
    </row>
    <row r="19" spans="2:7" x14ac:dyDescent="0.25">
      <c r="B19" s="20"/>
      <c r="C19" s="21"/>
      <c r="D19" s="19">
        <v>2021</v>
      </c>
      <c r="E19" s="37">
        <v>346601683606</v>
      </c>
      <c r="F19" s="51">
        <v>1001579893307</v>
      </c>
      <c r="G19" s="41">
        <f t="shared" si="0"/>
        <v>0.34605495370079392</v>
      </c>
    </row>
    <row r="20" spans="2:7" x14ac:dyDescent="0.25">
      <c r="B20" s="17">
        <v>4</v>
      </c>
      <c r="C20" s="18" t="s">
        <v>13</v>
      </c>
      <c r="D20" s="18">
        <v>2017</v>
      </c>
      <c r="E20" s="37">
        <v>196197372000</v>
      </c>
      <c r="F20" s="51">
        <v>1144645393000</v>
      </c>
      <c r="G20" s="41">
        <f t="shared" si="0"/>
        <v>0.17140450064258461</v>
      </c>
    </row>
    <row r="21" spans="2:7" x14ac:dyDescent="0.25">
      <c r="B21" s="20"/>
      <c r="C21" s="21"/>
      <c r="D21" s="19">
        <v>2018</v>
      </c>
      <c r="E21" s="37">
        <v>239353356000</v>
      </c>
      <c r="F21" s="51">
        <v>1284163814000</v>
      </c>
      <c r="G21" s="41">
        <f t="shared" si="0"/>
        <v>0.18638849139849692</v>
      </c>
    </row>
    <row r="22" spans="2:7" x14ac:dyDescent="0.25">
      <c r="B22" s="20"/>
      <c r="C22" s="21"/>
      <c r="D22" s="19">
        <v>2019</v>
      </c>
      <c r="E22" s="37">
        <v>212420390000</v>
      </c>
      <c r="F22" s="51">
        <v>1213563332000</v>
      </c>
      <c r="G22" s="41">
        <f t="shared" si="0"/>
        <v>0.17503856980411797</v>
      </c>
    </row>
    <row r="23" spans="2:7" x14ac:dyDescent="0.25">
      <c r="B23" s="20"/>
      <c r="C23" s="21"/>
      <c r="D23" s="19">
        <v>2020</v>
      </c>
      <c r="E23" s="37">
        <v>205681950000</v>
      </c>
      <c r="F23" s="51">
        <v>1019898963000</v>
      </c>
      <c r="G23" s="41">
        <f t="shared" si="0"/>
        <v>0.20166894708373187</v>
      </c>
    </row>
    <row r="24" spans="2:7" x14ac:dyDescent="0.25">
      <c r="B24" s="20"/>
      <c r="C24" s="21"/>
      <c r="D24" s="19">
        <v>2021</v>
      </c>
      <c r="E24" s="37">
        <v>298548048000</v>
      </c>
      <c r="F24" s="51">
        <v>1010174017000</v>
      </c>
      <c r="G24" s="41">
        <f t="shared" si="0"/>
        <v>0.29554120673844259</v>
      </c>
    </row>
    <row r="25" spans="2:7" x14ac:dyDescent="0.25">
      <c r="B25" s="17">
        <v>5</v>
      </c>
      <c r="C25" s="18" t="s">
        <v>14</v>
      </c>
      <c r="D25" s="18">
        <v>2017</v>
      </c>
      <c r="E25" s="37">
        <v>100983030820</v>
      </c>
      <c r="F25" s="51">
        <v>475980511759</v>
      </c>
      <c r="G25" s="41">
        <f t="shared" si="0"/>
        <v>0.21215791051363475</v>
      </c>
    </row>
    <row r="26" spans="2:7" x14ac:dyDescent="0.25">
      <c r="B26" s="20"/>
      <c r="C26" s="21"/>
      <c r="D26" s="19">
        <v>2018</v>
      </c>
      <c r="E26" s="37">
        <v>195678977792</v>
      </c>
      <c r="F26" s="51">
        <v>563167578239</v>
      </c>
      <c r="G26" s="41">
        <f t="shared" si="0"/>
        <v>0.34746136914322995</v>
      </c>
    </row>
    <row r="27" spans="2:7" x14ac:dyDescent="0.25">
      <c r="B27" s="20"/>
      <c r="C27" s="21"/>
      <c r="D27" s="19">
        <v>2019</v>
      </c>
      <c r="E27" s="37">
        <v>207108590481</v>
      </c>
      <c r="F27" s="51">
        <v>641567444819</v>
      </c>
      <c r="G27" s="41">
        <f t="shared" si="0"/>
        <v>0.32281655210767402</v>
      </c>
    </row>
    <row r="28" spans="2:7" x14ac:dyDescent="0.25">
      <c r="B28" s="20"/>
      <c r="C28" s="21"/>
      <c r="D28" s="19">
        <v>2020</v>
      </c>
      <c r="E28" s="37">
        <v>244363297557</v>
      </c>
      <c r="F28" s="51">
        <v>662560916609</v>
      </c>
      <c r="G28" s="41">
        <f t="shared" si="0"/>
        <v>0.36881634794828561</v>
      </c>
    </row>
    <row r="29" spans="2:7" x14ac:dyDescent="0.25">
      <c r="B29" s="20"/>
      <c r="C29" s="21"/>
      <c r="D29" s="19">
        <v>2021</v>
      </c>
      <c r="E29" s="37">
        <v>320458715888</v>
      </c>
      <c r="F29" s="51">
        <v>668660599446</v>
      </c>
      <c r="G29" s="41">
        <f t="shared" si="0"/>
        <v>0.47925467143347028</v>
      </c>
    </row>
    <row r="30" spans="2:7" x14ac:dyDescent="0.25">
      <c r="B30" s="17">
        <v>6</v>
      </c>
      <c r="C30" s="18" t="s">
        <v>15</v>
      </c>
      <c r="D30" s="18">
        <v>2017</v>
      </c>
      <c r="E30" s="37">
        <v>11295182000000</v>
      </c>
      <c r="F30" s="51">
        <v>20324330000000</v>
      </c>
      <c r="G30" s="41">
        <f t="shared" si="0"/>
        <v>0.55574683150686888</v>
      </c>
    </row>
    <row r="31" spans="2:7" x14ac:dyDescent="0.25">
      <c r="B31" s="20"/>
      <c r="C31" s="21"/>
      <c r="D31" s="19">
        <v>2018</v>
      </c>
      <c r="E31" s="37">
        <v>11660003000000</v>
      </c>
      <c r="F31" s="51">
        <v>22707150000000</v>
      </c>
      <c r="G31" s="41">
        <f t="shared" si="0"/>
        <v>0.51349478027845852</v>
      </c>
    </row>
    <row r="32" spans="2:7" x14ac:dyDescent="0.25">
      <c r="B32" s="20"/>
      <c r="C32" s="21"/>
      <c r="D32" s="19">
        <v>2019</v>
      </c>
      <c r="E32" s="37">
        <v>12038210000000</v>
      </c>
      <c r="F32" s="51">
        <v>26671104000000</v>
      </c>
      <c r="G32" s="41">
        <f t="shared" si="0"/>
        <v>0.45135776906722719</v>
      </c>
    </row>
    <row r="33" spans="2:7" x14ac:dyDescent="0.25">
      <c r="B33" s="20"/>
      <c r="C33" s="21"/>
      <c r="D33" s="19">
        <v>2020</v>
      </c>
      <c r="E33" s="37">
        <v>53270272000000</v>
      </c>
      <c r="F33" s="51">
        <v>50318053000000</v>
      </c>
      <c r="G33" s="41">
        <f t="shared" si="0"/>
        <v>1.0586711691726227</v>
      </c>
    </row>
    <row r="34" spans="2:7" x14ac:dyDescent="0.25">
      <c r="B34" s="20"/>
      <c r="C34" s="21"/>
      <c r="D34" s="19">
        <v>2021</v>
      </c>
      <c r="E34" s="37">
        <v>63342765000000</v>
      </c>
      <c r="F34" s="51">
        <v>54723863000000</v>
      </c>
      <c r="G34" s="41">
        <f t="shared" si="0"/>
        <v>1.1574980552816603</v>
      </c>
    </row>
    <row r="35" spans="2:7" x14ac:dyDescent="0.25">
      <c r="B35" s="17">
        <v>7</v>
      </c>
      <c r="C35" s="18" t="s">
        <v>16</v>
      </c>
      <c r="D35" s="18">
        <v>2017</v>
      </c>
      <c r="E35" s="37">
        <v>41298111000000</v>
      </c>
      <c r="F35" s="51">
        <v>47102766000000</v>
      </c>
      <c r="G35" s="41">
        <f t="shared" si="0"/>
        <v>0.87676615424240689</v>
      </c>
    </row>
    <row r="36" spans="2:7" x14ac:dyDescent="0.25">
      <c r="B36" s="20"/>
      <c r="C36" s="21"/>
      <c r="D36" s="19">
        <v>2018</v>
      </c>
      <c r="E36" s="37">
        <v>46620996000000</v>
      </c>
      <c r="F36" s="51">
        <v>49916800000000</v>
      </c>
      <c r="G36" s="41">
        <f t="shared" si="0"/>
        <v>0.933974052823899</v>
      </c>
    </row>
    <row r="37" spans="2:7" x14ac:dyDescent="0.25">
      <c r="B37" s="20"/>
      <c r="C37" s="21"/>
      <c r="D37" s="19">
        <v>2019</v>
      </c>
      <c r="E37" s="37">
        <v>41996071000000</v>
      </c>
      <c r="F37" s="51">
        <v>54202488000000</v>
      </c>
      <c r="G37" s="41">
        <f t="shared" si="0"/>
        <v>0.77479969185178366</v>
      </c>
    </row>
    <row r="38" spans="2:7" x14ac:dyDescent="0.25">
      <c r="B38" s="20"/>
      <c r="C38" s="21"/>
      <c r="D38" s="19">
        <v>2020</v>
      </c>
      <c r="E38" s="37">
        <v>83998472000000</v>
      </c>
      <c r="F38" s="51">
        <v>79138516000000</v>
      </c>
      <c r="G38" s="41">
        <f t="shared" si="0"/>
        <v>1.0614107547834231</v>
      </c>
    </row>
    <row r="39" spans="2:7" x14ac:dyDescent="0.25">
      <c r="B39" s="20"/>
      <c r="C39" s="21"/>
      <c r="D39" s="19">
        <v>2021</v>
      </c>
      <c r="E39" s="37">
        <v>92724082000000</v>
      </c>
      <c r="F39" s="51">
        <v>86632111000000</v>
      </c>
      <c r="G39" s="41">
        <f t="shared" si="0"/>
        <v>1.0703200110176236</v>
      </c>
    </row>
    <row r="40" spans="2:7" s="59" customFormat="1" x14ac:dyDescent="0.25">
      <c r="B40" s="56">
        <v>8</v>
      </c>
      <c r="C40" s="57" t="s">
        <v>17</v>
      </c>
      <c r="D40" s="57">
        <v>2017</v>
      </c>
      <c r="E40" s="48">
        <v>1445173000000</v>
      </c>
      <c r="F40" s="55">
        <v>1064905000000</v>
      </c>
      <c r="G40" s="41">
        <f t="shared" si="0"/>
        <v>1.3570910081180951</v>
      </c>
    </row>
    <row r="41" spans="2:7" x14ac:dyDescent="0.25">
      <c r="B41" s="20"/>
      <c r="C41" s="21"/>
      <c r="D41" s="19">
        <v>2018</v>
      </c>
      <c r="E41" s="37">
        <v>1721965000000</v>
      </c>
      <c r="F41" s="51">
        <v>1167536000000</v>
      </c>
      <c r="G41" s="41">
        <f t="shared" si="0"/>
        <v>1.4748710104013922</v>
      </c>
    </row>
    <row r="42" spans="2:7" x14ac:dyDescent="0.25">
      <c r="B42" s="20"/>
      <c r="C42" s="21"/>
      <c r="D42" s="19">
        <v>2019</v>
      </c>
      <c r="E42" s="37">
        <v>1750943000000</v>
      </c>
      <c r="F42" s="51">
        <v>1146007000000</v>
      </c>
      <c r="G42" s="41">
        <f t="shared" si="0"/>
        <v>1.5278641404459135</v>
      </c>
    </row>
    <row r="43" spans="2:7" x14ac:dyDescent="0.25">
      <c r="B43" s="20"/>
      <c r="C43" s="21"/>
      <c r="D43" s="19">
        <v>2020</v>
      </c>
      <c r="E43" s="37">
        <v>1474019000000</v>
      </c>
      <c r="F43" s="51">
        <v>1433406000000</v>
      </c>
      <c r="G43" s="41">
        <f t="shared" si="0"/>
        <v>1.0283332147346949</v>
      </c>
    </row>
    <row r="44" spans="2:7" x14ac:dyDescent="0.25">
      <c r="B44" s="20"/>
      <c r="C44" s="21"/>
      <c r="D44" s="19">
        <v>2021</v>
      </c>
      <c r="E44" s="37">
        <v>1822860000000</v>
      </c>
      <c r="F44" s="51">
        <v>1099157000000</v>
      </c>
      <c r="G44" s="41">
        <f t="shared" si="0"/>
        <v>1.6584164045718675</v>
      </c>
    </row>
    <row r="45" spans="2:7" s="59" customFormat="1" x14ac:dyDescent="0.25">
      <c r="B45" s="56">
        <v>9</v>
      </c>
      <c r="C45" s="57" t="s">
        <v>18</v>
      </c>
      <c r="D45" s="57">
        <v>2017</v>
      </c>
      <c r="E45" s="48">
        <v>7561503434179</v>
      </c>
      <c r="F45" s="62">
        <v>7354346366072</v>
      </c>
      <c r="G45" s="41">
        <f t="shared" si="0"/>
        <v>1.0281679781989441</v>
      </c>
    </row>
    <row r="46" spans="2:7" x14ac:dyDescent="0.25">
      <c r="B46" s="20"/>
      <c r="C46" s="21"/>
      <c r="D46" s="19">
        <v>2018</v>
      </c>
      <c r="E46" s="37">
        <v>9049161944940</v>
      </c>
      <c r="F46" s="52">
        <v>8542544481694</v>
      </c>
      <c r="G46" s="41">
        <f t="shared" si="0"/>
        <v>1.0593052180567091</v>
      </c>
    </row>
    <row r="47" spans="2:7" x14ac:dyDescent="0.25">
      <c r="B47" s="20"/>
      <c r="C47" s="21"/>
      <c r="D47" s="19">
        <v>2019</v>
      </c>
      <c r="E47" s="37">
        <v>9125978611155</v>
      </c>
      <c r="F47" s="52">
        <v>9911940195318</v>
      </c>
      <c r="G47" s="41">
        <f t="shared" si="0"/>
        <v>0.92070557643858097</v>
      </c>
    </row>
    <row r="48" spans="2:7" x14ac:dyDescent="0.25">
      <c r="B48" s="20"/>
      <c r="C48" s="21"/>
      <c r="D48" s="19">
        <v>2020</v>
      </c>
      <c r="E48" s="37">
        <v>8506032464592</v>
      </c>
      <c r="F48" s="53">
        <v>11271468049958</v>
      </c>
      <c r="G48" s="41">
        <f t="shared" si="0"/>
        <v>0.75465169460545078</v>
      </c>
    </row>
    <row r="49" spans="2:7" x14ac:dyDescent="0.25">
      <c r="B49" s="20"/>
      <c r="C49" s="21"/>
      <c r="D49" s="19">
        <v>2021</v>
      </c>
      <c r="E49" s="37">
        <v>8557621869393</v>
      </c>
      <c r="F49" s="52">
        <v>11360031396135</v>
      </c>
      <c r="G49" s="41">
        <f t="shared" si="0"/>
        <v>0.75330970232217331</v>
      </c>
    </row>
    <row r="50" spans="2:7" s="59" customFormat="1" x14ac:dyDescent="0.25">
      <c r="B50" s="56">
        <v>10</v>
      </c>
      <c r="C50" s="57" t="s">
        <v>19</v>
      </c>
      <c r="D50" s="57">
        <v>2017</v>
      </c>
      <c r="E50" s="48">
        <v>1739467993982</v>
      </c>
      <c r="F50" s="55">
        <v>2820105715429</v>
      </c>
      <c r="G50" s="41">
        <f t="shared" si="0"/>
        <v>0.61680949918481642</v>
      </c>
    </row>
    <row r="51" spans="2:7" x14ac:dyDescent="0.25">
      <c r="B51" s="20"/>
      <c r="C51" s="21"/>
      <c r="D51" s="19">
        <v>2018</v>
      </c>
      <c r="E51" s="37">
        <v>1476909260772</v>
      </c>
      <c r="F51" s="51">
        <v>2916901120111</v>
      </c>
      <c r="G51" s="41">
        <f t="shared" si="0"/>
        <v>0.50632818870315277</v>
      </c>
    </row>
    <row r="52" spans="2:7" x14ac:dyDescent="0.25">
      <c r="B52" s="20"/>
      <c r="C52" s="21"/>
      <c r="D52" s="19">
        <v>2019</v>
      </c>
      <c r="E52" s="37">
        <v>1589486465854</v>
      </c>
      <c r="F52" s="51">
        <v>3092597379097</v>
      </c>
      <c r="G52" s="41">
        <f t="shared" si="0"/>
        <v>0.51396488808967122</v>
      </c>
    </row>
    <row r="53" spans="2:7" x14ac:dyDescent="0.25">
      <c r="B53" s="20"/>
      <c r="C53" s="21"/>
      <c r="D53" s="19">
        <v>2020</v>
      </c>
      <c r="E53" s="37">
        <v>1224495624254</v>
      </c>
      <c r="F53" s="51">
        <v>3227671047731</v>
      </c>
      <c r="G53" s="41">
        <f t="shared" si="0"/>
        <v>0.37937435573392786</v>
      </c>
    </row>
    <row r="54" spans="2:7" x14ac:dyDescent="0.25">
      <c r="B54" s="20"/>
      <c r="C54" s="21"/>
      <c r="D54" s="19">
        <v>2021</v>
      </c>
      <c r="E54" s="47">
        <v>1341864891951</v>
      </c>
      <c r="F54" s="54">
        <v>2849419530726</v>
      </c>
      <c r="G54" s="41">
        <f t="shared" si="0"/>
        <v>0.47092570170216669</v>
      </c>
    </row>
    <row r="55" spans="2:7" x14ac:dyDescent="0.25">
      <c r="B55" s="17">
        <v>11</v>
      </c>
      <c r="C55" s="18" t="s">
        <v>20</v>
      </c>
      <c r="D55" s="18">
        <v>2017</v>
      </c>
      <c r="E55" s="37">
        <v>599790014646</v>
      </c>
      <c r="F55" s="51">
        <v>1023237460399</v>
      </c>
      <c r="G55" s="41">
        <f t="shared" si="0"/>
        <v>0.58616893718112961</v>
      </c>
    </row>
    <row r="56" spans="2:7" x14ac:dyDescent="0.25">
      <c r="B56" s="20"/>
      <c r="C56" s="21"/>
      <c r="D56" s="19">
        <v>2018</v>
      </c>
      <c r="E56" s="37">
        <v>730789419438</v>
      </c>
      <c r="F56" s="51">
        <v>1040576552571</v>
      </c>
      <c r="G56" s="41">
        <f t="shared" si="0"/>
        <v>0.7022927987685339</v>
      </c>
    </row>
    <row r="57" spans="2:7" x14ac:dyDescent="0.25">
      <c r="B57" s="20"/>
      <c r="C57" s="21"/>
      <c r="D57" s="19">
        <v>2019</v>
      </c>
      <c r="E57" s="37">
        <v>784562971811</v>
      </c>
      <c r="F57" s="51">
        <v>1035820381000</v>
      </c>
      <c r="G57" s="41">
        <f t="shared" si="0"/>
        <v>0.75743148735263199</v>
      </c>
    </row>
    <row r="58" spans="2:7" x14ac:dyDescent="0.25">
      <c r="B58" s="20"/>
      <c r="C58" s="21"/>
      <c r="D58" s="19">
        <v>2020</v>
      </c>
      <c r="E58" s="37">
        <v>806678887419</v>
      </c>
      <c r="F58" s="51">
        <v>961981659335</v>
      </c>
      <c r="G58" s="41">
        <f t="shared" si="0"/>
        <v>0.83855952927069533</v>
      </c>
    </row>
    <row r="59" spans="2:7" x14ac:dyDescent="0.25">
      <c r="B59" s="20"/>
      <c r="C59" s="21"/>
      <c r="D59" s="19">
        <v>2021</v>
      </c>
      <c r="E59" s="37">
        <v>977942627046</v>
      </c>
      <c r="F59" s="51">
        <v>992485493010</v>
      </c>
      <c r="G59" s="41">
        <f t="shared" si="0"/>
        <v>0.98534702414652475</v>
      </c>
    </row>
    <row r="60" spans="2:7" x14ac:dyDescent="0.25">
      <c r="B60" s="17">
        <v>12</v>
      </c>
      <c r="C60" s="18" t="s">
        <v>21</v>
      </c>
      <c r="D60" s="18">
        <v>2017</v>
      </c>
      <c r="E60" s="48">
        <v>328714435982</v>
      </c>
      <c r="F60" s="55">
        <v>307569774228</v>
      </c>
      <c r="G60" s="41">
        <f t="shared" si="0"/>
        <v>1.0687475282871117</v>
      </c>
    </row>
    <row r="61" spans="2:7" x14ac:dyDescent="0.25">
      <c r="B61" s="20"/>
      <c r="C61" s="21"/>
      <c r="D61" s="19">
        <v>2018</v>
      </c>
      <c r="E61" s="37">
        <v>408057718435</v>
      </c>
      <c r="F61" s="51">
        <v>339236007000</v>
      </c>
      <c r="G61" s="41">
        <f t="shared" si="0"/>
        <v>1.2028726609643179</v>
      </c>
    </row>
    <row r="62" spans="2:7" x14ac:dyDescent="0.25">
      <c r="B62" s="20"/>
      <c r="C62" s="21"/>
      <c r="D62" s="19">
        <v>2019</v>
      </c>
      <c r="E62" s="37">
        <v>410463595860</v>
      </c>
      <c r="F62" s="51">
        <v>380381947966</v>
      </c>
      <c r="G62" s="41">
        <f t="shared" si="0"/>
        <v>1.0790827431608001</v>
      </c>
    </row>
    <row r="63" spans="2:7" x14ac:dyDescent="0.25">
      <c r="B63" s="20"/>
      <c r="C63" s="21"/>
      <c r="D63" s="19">
        <v>2020</v>
      </c>
      <c r="E63" s="37">
        <v>366908471713</v>
      </c>
      <c r="F63" s="51">
        <v>406954570727</v>
      </c>
      <c r="G63" s="41">
        <f t="shared" si="0"/>
        <v>0.90159565245216433</v>
      </c>
    </row>
    <row r="64" spans="2:7" x14ac:dyDescent="0.25">
      <c r="B64" s="20"/>
      <c r="C64" s="21"/>
      <c r="D64" s="19">
        <v>2021</v>
      </c>
      <c r="E64" s="37">
        <v>347288021564</v>
      </c>
      <c r="F64" s="51">
        <v>541837229228</v>
      </c>
      <c r="G64" s="41">
        <f t="shared" si="0"/>
        <v>0.64094529284894242</v>
      </c>
    </row>
    <row r="65" spans="2:7" x14ac:dyDescent="0.25">
      <c r="B65" s="17">
        <v>13</v>
      </c>
      <c r="C65" s="18" t="s">
        <v>22</v>
      </c>
      <c r="D65" s="18">
        <v>2017</v>
      </c>
      <c r="E65" s="37">
        <v>957660374836</v>
      </c>
      <c r="F65" s="51">
        <v>1384772068360</v>
      </c>
      <c r="G65" s="41">
        <f t="shared" si="0"/>
        <v>0.6915653461801603</v>
      </c>
    </row>
    <row r="66" spans="2:7" x14ac:dyDescent="0.25">
      <c r="B66" s="20"/>
      <c r="C66" s="21"/>
      <c r="D66" s="19">
        <v>2018</v>
      </c>
      <c r="E66" s="37">
        <v>984801863078</v>
      </c>
      <c r="F66" s="51">
        <v>1646387946952</v>
      </c>
      <c r="G66" s="41">
        <f t="shared" si="0"/>
        <v>0.59815905777322342</v>
      </c>
    </row>
    <row r="67" spans="2:7" x14ac:dyDescent="0.25">
      <c r="B67" s="20"/>
      <c r="C67" s="21"/>
      <c r="D67" s="19">
        <v>2019</v>
      </c>
      <c r="E67" s="37">
        <v>733556075974</v>
      </c>
      <c r="F67" s="51">
        <v>2148007007980</v>
      </c>
      <c r="G67" s="41">
        <f t="shared" si="0"/>
        <v>0.34150543887835866</v>
      </c>
    </row>
    <row r="68" spans="2:7" x14ac:dyDescent="0.25">
      <c r="B68" s="20"/>
      <c r="C68" s="21"/>
      <c r="D68" s="19">
        <v>2020</v>
      </c>
      <c r="E68" s="37">
        <v>775696860738</v>
      </c>
      <c r="F68" s="51">
        <v>2673298199144</v>
      </c>
      <c r="G68" s="41">
        <f t="shared" si="0"/>
        <v>0.29016473395537429</v>
      </c>
    </row>
    <row r="69" spans="2:7" x14ac:dyDescent="0.25">
      <c r="B69" s="20"/>
      <c r="C69" s="21"/>
      <c r="D69" s="19">
        <v>2021</v>
      </c>
      <c r="E69" s="37">
        <v>618395061219</v>
      </c>
      <c r="F69" s="51">
        <v>3300848622529</v>
      </c>
      <c r="G69" s="41">
        <f t="shared" si="0"/>
        <v>0.18734426565287515</v>
      </c>
    </row>
    <row r="70" spans="2:7" x14ac:dyDescent="0.25">
      <c r="B70" s="17">
        <v>14</v>
      </c>
      <c r="C70" s="18" t="s">
        <v>23</v>
      </c>
      <c r="D70" s="18">
        <v>2017</v>
      </c>
      <c r="E70" s="37">
        <v>978185000000</v>
      </c>
      <c r="F70" s="51">
        <v>4197711000000</v>
      </c>
      <c r="G70" s="41">
        <f t="shared" ref="G70:G79" si="1">E70/F70</f>
        <v>0.23302819084019838</v>
      </c>
    </row>
    <row r="71" spans="2:7" x14ac:dyDescent="0.25">
      <c r="B71" s="20"/>
      <c r="C71" s="21"/>
      <c r="D71" s="19">
        <v>2018</v>
      </c>
      <c r="E71" s="37">
        <v>780915000000</v>
      </c>
      <c r="F71" s="51">
        <v>4774956000000</v>
      </c>
      <c r="G71" s="41">
        <f t="shared" si="1"/>
        <v>0.16354391537848725</v>
      </c>
    </row>
    <row r="72" spans="2:7" x14ac:dyDescent="0.25">
      <c r="B72" s="20"/>
      <c r="C72" s="21"/>
      <c r="D72" s="19">
        <v>2019</v>
      </c>
      <c r="E72" s="37">
        <v>953283000000</v>
      </c>
      <c r="F72" s="51">
        <v>5655139000000</v>
      </c>
      <c r="G72" s="41">
        <f t="shared" si="1"/>
        <v>0.16856933136391519</v>
      </c>
    </row>
    <row r="73" spans="2:7" x14ac:dyDescent="0.25">
      <c r="B73" s="20"/>
      <c r="C73" s="21"/>
      <c r="D73" s="19">
        <v>2020</v>
      </c>
      <c r="E73" s="37">
        <v>3972379000000</v>
      </c>
      <c r="F73" s="51">
        <v>4781737000000</v>
      </c>
      <c r="G73" s="41">
        <f t="shared" si="1"/>
        <v>0.83073975001134526</v>
      </c>
    </row>
    <row r="74" spans="2:7" x14ac:dyDescent="0.25">
      <c r="B74" s="20"/>
      <c r="C74" s="21"/>
      <c r="D74" s="19">
        <v>2021</v>
      </c>
      <c r="E74" s="37">
        <v>2268730000000</v>
      </c>
      <c r="F74" s="51">
        <v>5138126000000</v>
      </c>
      <c r="G74" s="41">
        <f t="shared" si="1"/>
        <v>0.44154814420666211</v>
      </c>
    </row>
    <row r="75" spans="2:7" x14ac:dyDescent="0.25">
      <c r="B75" s="17">
        <v>15</v>
      </c>
      <c r="C75" s="18" t="s">
        <v>24</v>
      </c>
      <c r="D75" s="18">
        <v>2017</v>
      </c>
      <c r="E75" s="37">
        <v>417225000000</v>
      </c>
      <c r="F75" s="51">
        <v>423011000000</v>
      </c>
      <c r="G75" s="41">
        <f t="shared" si="1"/>
        <v>0.98632186869844996</v>
      </c>
    </row>
    <row r="76" spans="2:7" x14ac:dyDescent="0.25">
      <c r="B76" s="20"/>
      <c r="C76" s="21"/>
      <c r="D76" s="19">
        <v>2018</v>
      </c>
      <c r="E76" s="37">
        <v>399360000000</v>
      </c>
      <c r="F76" s="51">
        <v>481914000000</v>
      </c>
      <c r="G76" s="41">
        <f t="shared" si="1"/>
        <v>0.82869557638914826</v>
      </c>
    </row>
    <row r="77" spans="2:7" x14ac:dyDescent="0.25">
      <c r="B77" s="20"/>
      <c r="C77" s="21"/>
      <c r="D77" s="19">
        <v>2019</v>
      </c>
      <c r="E77" s="37">
        <v>254438000000</v>
      </c>
      <c r="F77" s="51">
        <v>567937000000</v>
      </c>
      <c r="G77" s="41">
        <f t="shared" si="1"/>
        <v>0.44800391592729477</v>
      </c>
    </row>
    <row r="78" spans="2:7" x14ac:dyDescent="0.25">
      <c r="B78" s="20"/>
      <c r="C78" s="21"/>
      <c r="D78" s="19">
        <v>2020</v>
      </c>
      <c r="E78" s="37">
        <v>258283000000</v>
      </c>
      <c r="F78" s="51">
        <v>700508000000</v>
      </c>
      <c r="G78" s="41">
        <f t="shared" si="1"/>
        <v>0.3687081375230547</v>
      </c>
    </row>
    <row r="79" spans="2:7" x14ac:dyDescent="0.25">
      <c r="B79" s="20"/>
      <c r="C79" s="21"/>
      <c r="D79" s="19">
        <v>2021</v>
      </c>
      <c r="E79" s="37">
        <v>334291000000</v>
      </c>
      <c r="F79" s="51">
        <v>969817000000</v>
      </c>
      <c r="G79" s="41">
        <f t="shared" si="1"/>
        <v>0.34469492698106963</v>
      </c>
    </row>
  </sheetData>
  <mergeCells count="3">
    <mergeCell ref="B2:G2"/>
    <mergeCell ref="I3:L3"/>
    <mergeCell ref="I4:L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9"/>
  <sheetViews>
    <sheetView zoomScaleNormal="100" workbookViewId="0">
      <pane xSplit="4" ySplit="4" topLeftCell="E5" activePane="bottomRight" state="frozen"/>
      <selection pane="topRight" activeCell="E1" sqref="E1"/>
      <selection pane="bottomLeft" activeCell="A4" sqref="A4"/>
      <selection pane="bottomRight" activeCell="G5" sqref="G5:G79"/>
    </sheetView>
  </sheetViews>
  <sheetFormatPr defaultRowHeight="15" x14ac:dyDescent="0.25"/>
  <cols>
    <col min="2" max="2" width="6.85546875" customWidth="1"/>
    <col min="3" max="3" width="12.85546875" customWidth="1"/>
    <col min="4" max="4" width="9.42578125" customWidth="1"/>
    <col min="5" max="5" width="23.140625" style="33" customWidth="1"/>
    <col min="6" max="6" width="25.5703125" style="33" customWidth="1"/>
    <col min="7" max="7" width="13.85546875" style="109" customWidth="1"/>
    <col min="8" max="8" width="8.28515625" customWidth="1"/>
    <col min="14" max="14" width="10.42578125" customWidth="1"/>
  </cols>
  <sheetData>
    <row r="1" spans="2:14" ht="15.75" thickBot="1" x14ac:dyDescent="0.3"/>
    <row r="2" spans="2:14" ht="19.5" thickBot="1" x14ac:dyDescent="0.35">
      <c r="B2" s="128" t="s">
        <v>44</v>
      </c>
      <c r="C2" s="129"/>
      <c r="D2" s="129"/>
      <c r="E2" s="129"/>
      <c r="F2" s="129"/>
      <c r="G2" s="130"/>
    </row>
    <row r="3" spans="2:14" ht="16.5" thickBot="1" x14ac:dyDescent="0.3">
      <c r="I3" s="137" t="s">
        <v>38</v>
      </c>
      <c r="J3" s="138"/>
      <c r="K3" s="138"/>
      <c r="L3" s="138"/>
      <c r="M3" s="138"/>
      <c r="N3" s="139"/>
    </row>
    <row r="4" spans="2:14" ht="16.5" thickBot="1" x14ac:dyDescent="0.3">
      <c r="B4" s="14" t="s">
        <v>9</v>
      </c>
      <c r="C4" s="15" t="s">
        <v>0</v>
      </c>
      <c r="D4" s="24" t="s">
        <v>1</v>
      </c>
      <c r="E4" s="34" t="s">
        <v>42</v>
      </c>
      <c r="F4" s="35" t="s">
        <v>43</v>
      </c>
      <c r="G4" s="110" t="s">
        <v>48</v>
      </c>
      <c r="I4" s="140" t="s">
        <v>41</v>
      </c>
      <c r="J4" s="141"/>
      <c r="K4" s="141"/>
      <c r="L4" s="141"/>
      <c r="M4" s="141"/>
      <c r="N4" s="142"/>
    </row>
    <row r="5" spans="2:14" x14ac:dyDescent="0.25">
      <c r="B5" s="17">
        <v>1</v>
      </c>
      <c r="C5" s="18" t="s">
        <v>10</v>
      </c>
      <c r="D5" s="18">
        <v>2017</v>
      </c>
      <c r="E5" s="36">
        <v>43421734614</v>
      </c>
      <c r="F5" s="44">
        <v>1211184522659</v>
      </c>
      <c r="G5" s="111">
        <f>(E5/F5)</f>
        <v>3.5850635309203883E-2</v>
      </c>
    </row>
    <row r="6" spans="2:14" x14ac:dyDescent="0.25">
      <c r="B6" s="20"/>
      <c r="C6" s="21"/>
      <c r="D6" s="19">
        <v>2018</v>
      </c>
      <c r="E6" s="37">
        <v>61947295689</v>
      </c>
      <c r="F6" s="37">
        <v>1004275813783</v>
      </c>
      <c r="G6" s="111">
        <f t="shared" ref="G6:G69" si="0">(E6/F6)*100%</f>
        <v>6.168354832289661E-2</v>
      </c>
    </row>
    <row r="7" spans="2:14" x14ac:dyDescent="0.25">
      <c r="B7" s="20"/>
      <c r="C7" s="21"/>
      <c r="D7" s="19">
        <v>2019</v>
      </c>
      <c r="E7" s="37">
        <v>76758829457</v>
      </c>
      <c r="F7" s="37">
        <v>1057529235985</v>
      </c>
      <c r="G7" s="111">
        <f t="shared" si="0"/>
        <v>7.2583174861833091E-2</v>
      </c>
    </row>
    <row r="8" spans="2:14" x14ac:dyDescent="0.25">
      <c r="B8" s="20"/>
      <c r="C8" s="21"/>
      <c r="D8" s="19">
        <v>2020</v>
      </c>
      <c r="E8" s="37">
        <v>44045828312</v>
      </c>
      <c r="F8" s="37">
        <v>1086873666641</v>
      </c>
      <c r="G8" s="111">
        <f t="shared" si="0"/>
        <v>4.0525251152808146E-2</v>
      </c>
    </row>
    <row r="9" spans="2:14" x14ac:dyDescent="0.25">
      <c r="B9" s="20"/>
      <c r="C9" s="21"/>
      <c r="D9" s="19">
        <v>2021</v>
      </c>
      <c r="E9" s="37">
        <v>100066615090</v>
      </c>
      <c r="F9" s="37">
        <v>1147260611703</v>
      </c>
      <c r="G9" s="111">
        <f t="shared" si="0"/>
        <v>8.7222217924365561E-2</v>
      </c>
    </row>
    <row r="10" spans="2:14" x14ac:dyDescent="0.25">
      <c r="B10" s="17">
        <v>2</v>
      </c>
      <c r="C10" s="18" t="s">
        <v>11</v>
      </c>
      <c r="D10" s="18">
        <v>2017</v>
      </c>
      <c r="E10" s="37">
        <v>107420886839</v>
      </c>
      <c r="F10" s="37">
        <v>1392636444501</v>
      </c>
      <c r="G10" s="111">
        <f t="shared" si="0"/>
        <v>7.7134910021323125E-2</v>
      </c>
    </row>
    <row r="11" spans="2:14" x14ac:dyDescent="0.25">
      <c r="B11" s="20"/>
      <c r="C11" s="21"/>
      <c r="D11" s="19">
        <v>2018</v>
      </c>
      <c r="E11" s="37">
        <v>92649656775</v>
      </c>
      <c r="F11" s="37">
        <v>1168956042706</v>
      </c>
      <c r="G11" s="111">
        <f t="shared" si="0"/>
        <v>7.9258460874650688E-2</v>
      </c>
    </row>
    <row r="12" spans="2:14" x14ac:dyDescent="0.25">
      <c r="B12" s="20"/>
      <c r="C12" s="21"/>
      <c r="D12" s="19">
        <v>2019</v>
      </c>
      <c r="E12" s="37">
        <v>215459200242</v>
      </c>
      <c r="F12" s="37">
        <v>1393079542074</v>
      </c>
      <c r="G12" s="111">
        <f t="shared" si="0"/>
        <v>0.15466396119867423</v>
      </c>
    </row>
    <row r="13" spans="2:14" x14ac:dyDescent="0.25">
      <c r="B13" s="20"/>
      <c r="C13" s="21"/>
      <c r="D13" s="19">
        <v>2020</v>
      </c>
      <c r="E13" s="37">
        <v>181812593992</v>
      </c>
      <c r="F13" s="37">
        <v>1566673828068</v>
      </c>
      <c r="G13" s="111">
        <f t="shared" si="0"/>
        <v>0.11605006143251191</v>
      </c>
    </row>
    <row r="14" spans="2:14" x14ac:dyDescent="0.25">
      <c r="B14" s="20"/>
      <c r="C14" s="21"/>
      <c r="D14" s="19">
        <v>2021</v>
      </c>
      <c r="E14" s="37">
        <v>187066990085</v>
      </c>
      <c r="F14" s="37">
        <v>1697387196209</v>
      </c>
      <c r="G14" s="111">
        <f t="shared" si="0"/>
        <v>0.11020879060641056</v>
      </c>
    </row>
    <row r="15" spans="2:14" x14ac:dyDescent="0.25">
      <c r="B15" s="17">
        <v>3</v>
      </c>
      <c r="C15" s="18" t="s">
        <v>12</v>
      </c>
      <c r="D15" s="18">
        <v>2017</v>
      </c>
      <c r="E15" s="37">
        <v>50173730829</v>
      </c>
      <c r="F15" s="37">
        <v>660917775322</v>
      </c>
      <c r="G15" s="111">
        <f t="shared" si="0"/>
        <v>7.591523893355008E-2</v>
      </c>
    </row>
    <row r="16" spans="2:14" x14ac:dyDescent="0.25">
      <c r="B16" s="20"/>
      <c r="C16" s="21"/>
      <c r="D16" s="19">
        <v>2018</v>
      </c>
      <c r="E16" s="37">
        <v>63261752474</v>
      </c>
      <c r="F16" s="37">
        <v>833933861594</v>
      </c>
      <c r="G16" s="111">
        <f t="shared" si="0"/>
        <v>7.5859436086550144E-2</v>
      </c>
    </row>
    <row r="17" spans="2:7" x14ac:dyDescent="0.25">
      <c r="B17" s="20"/>
      <c r="C17" s="21"/>
      <c r="D17" s="19">
        <v>2019</v>
      </c>
      <c r="E17" s="37">
        <v>130756461708</v>
      </c>
      <c r="F17" s="37">
        <v>1245144303719</v>
      </c>
      <c r="G17" s="111">
        <f t="shared" si="0"/>
        <v>0.10501309873679403</v>
      </c>
    </row>
    <row r="18" spans="2:7" x14ac:dyDescent="0.25">
      <c r="B18" s="20"/>
      <c r="C18" s="21"/>
      <c r="D18" s="19">
        <v>2020</v>
      </c>
      <c r="E18" s="37">
        <v>132772234495</v>
      </c>
      <c r="F18" s="37">
        <v>1310940121622</v>
      </c>
      <c r="G18" s="111">
        <f t="shared" si="0"/>
        <v>0.10128016703823479</v>
      </c>
    </row>
    <row r="19" spans="2:7" x14ac:dyDescent="0.25">
      <c r="B19" s="20"/>
      <c r="C19" s="21"/>
      <c r="D19" s="19">
        <v>2021</v>
      </c>
      <c r="E19" s="37">
        <v>180711667020</v>
      </c>
      <c r="F19" s="37">
        <v>1348181576913</v>
      </c>
      <c r="G19" s="111">
        <f t="shared" si="0"/>
        <v>0.13404104470392239</v>
      </c>
    </row>
    <row r="20" spans="2:7" x14ac:dyDescent="0.25">
      <c r="B20" s="17">
        <v>4</v>
      </c>
      <c r="C20" s="57" t="s">
        <v>13</v>
      </c>
      <c r="D20" s="18">
        <v>2017</v>
      </c>
      <c r="E20" s="37">
        <v>279772635000</v>
      </c>
      <c r="F20" s="37">
        <v>1340842765000</v>
      </c>
      <c r="G20" s="111">
        <f t="shared" si="0"/>
        <v>0.20865431973300763</v>
      </c>
    </row>
    <row r="21" spans="2:7" x14ac:dyDescent="0.25">
      <c r="B21" s="20"/>
      <c r="C21" s="21"/>
      <c r="D21" s="19">
        <v>2018</v>
      </c>
      <c r="E21" s="37">
        <v>338129985000</v>
      </c>
      <c r="F21" s="37">
        <v>1523517170000</v>
      </c>
      <c r="G21" s="111">
        <f t="shared" si="0"/>
        <v>0.22194038351402368</v>
      </c>
    </row>
    <row r="22" spans="2:7" x14ac:dyDescent="0.25">
      <c r="B22" s="20"/>
      <c r="C22" s="21"/>
      <c r="D22" s="19">
        <v>2019</v>
      </c>
      <c r="E22" s="37">
        <v>317815177000</v>
      </c>
      <c r="F22" s="37">
        <v>1425983722000</v>
      </c>
      <c r="G22" s="111">
        <f t="shared" si="0"/>
        <v>0.2228743372710113</v>
      </c>
    </row>
    <row r="23" spans="2:7" x14ac:dyDescent="0.25">
      <c r="B23" s="20"/>
      <c r="C23" s="21"/>
      <c r="D23" s="19">
        <v>2020</v>
      </c>
      <c r="E23" s="37">
        <v>123465762000</v>
      </c>
      <c r="F23" s="37">
        <v>1225580913000</v>
      </c>
      <c r="G23" s="111">
        <f t="shared" si="0"/>
        <v>0.10074060446794833</v>
      </c>
    </row>
    <row r="24" spans="2:7" x14ac:dyDescent="0.25">
      <c r="B24" s="20"/>
      <c r="C24" s="21"/>
      <c r="D24" s="19">
        <v>2021</v>
      </c>
      <c r="E24" s="37">
        <v>187992998000</v>
      </c>
      <c r="F24" s="37">
        <v>1308722065000</v>
      </c>
      <c r="G24" s="111">
        <f t="shared" si="0"/>
        <v>0.14364623553588515</v>
      </c>
    </row>
    <row r="25" spans="2:7" x14ac:dyDescent="0.25">
      <c r="B25" s="17">
        <v>5</v>
      </c>
      <c r="C25" s="18" t="s">
        <v>14</v>
      </c>
      <c r="D25" s="18">
        <v>2017</v>
      </c>
      <c r="E25" s="37">
        <v>47964112940</v>
      </c>
      <c r="F25" s="37">
        <v>576963542579</v>
      </c>
      <c r="G25" s="111">
        <f t="shared" si="0"/>
        <v>8.3131964847558068E-2</v>
      </c>
    </row>
    <row r="26" spans="2:7" x14ac:dyDescent="0.25">
      <c r="B26" s="20"/>
      <c r="C26" s="21"/>
      <c r="D26" s="19">
        <v>2018</v>
      </c>
      <c r="E26" s="37">
        <v>90195136265</v>
      </c>
      <c r="F26" s="37">
        <v>758846556031</v>
      </c>
      <c r="G26" s="111">
        <f t="shared" si="0"/>
        <v>0.1188582007102308</v>
      </c>
    </row>
    <row r="27" spans="2:7" x14ac:dyDescent="0.25">
      <c r="B27" s="20"/>
      <c r="C27" s="21"/>
      <c r="D27" s="19">
        <v>2019</v>
      </c>
      <c r="E27" s="37">
        <v>103723133972</v>
      </c>
      <c r="F27" s="37">
        <v>848676035300</v>
      </c>
      <c r="G27" s="111">
        <f t="shared" si="0"/>
        <v>0.12221758322106353</v>
      </c>
    </row>
    <row r="28" spans="2:7" x14ac:dyDescent="0.25">
      <c r="B28" s="20"/>
      <c r="C28" s="21"/>
      <c r="D28" s="19">
        <v>2020</v>
      </c>
      <c r="E28" s="37">
        <v>38038419405</v>
      </c>
      <c r="F28" s="37">
        <v>906924214166</v>
      </c>
      <c r="G28" s="111">
        <f t="shared" si="0"/>
        <v>4.1942224952037269E-2</v>
      </c>
    </row>
    <row r="29" spans="2:7" x14ac:dyDescent="0.25">
      <c r="B29" s="20"/>
      <c r="C29" s="21"/>
      <c r="D29" s="19">
        <v>2021</v>
      </c>
      <c r="E29" s="33">
        <v>12533087704</v>
      </c>
      <c r="F29" s="37">
        <v>989119315334</v>
      </c>
      <c r="G29" s="111">
        <f t="shared" si="0"/>
        <v>1.2670956384840084E-2</v>
      </c>
    </row>
    <row r="30" spans="2:7" x14ac:dyDescent="0.25">
      <c r="B30" s="17">
        <v>6</v>
      </c>
      <c r="C30" s="18" t="s">
        <v>15</v>
      </c>
      <c r="D30" s="18">
        <v>2017</v>
      </c>
      <c r="E30" s="37">
        <v>3543173000000</v>
      </c>
      <c r="F30" s="37">
        <v>31619514000000</v>
      </c>
      <c r="G30" s="111">
        <f t="shared" si="0"/>
        <v>0.11205652939510709</v>
      </c>
    </row>
    <row r="31" spans="2:7" x14ac:dyDescent="0.25">
      <c r="B31" s="20"/>
      <c r="C31" s="21"/>
      <c r="D31" s="19">
        <v>2018</v>
      </c>
      <c r="E31" s="37">
        <v>4658781000000</v>
      </c>
      <c r="F31" s="37">
        <v>34367153000000</v>
      </c>
      <c r="G31" s="111">
        <f t="shared" si="0"/>
        <v>0.13555911948830909</v>
      </c>
    </row>
    <row r="32" spans="2:7" x14ac:dyDescent="0.25">
      <c r="B32" s="20"/>
      <c r="C32" s="21"/>
      <c r="D32" s="19">
        <v>2019</v>
      </c>
      <c r="E32" s="37">
        <v>5360029000000</v>
      </c>
      <c r="F32" s="37">
        <v>38709314000000</v>
      </c>
      <c r="G32" s="111">
        <f t="shared" si="0"/>
        <v>0.13846871582379372</v>
      </c>
    </row>
    <row r="33" spans="2:7" x14ac:dyDescent="0.25">
      <c r="B33" s="20"/>
      <c r="C33" s="21"/>
      <c r="D33" s="19">
        <v>2020</v>
      </c>
      <c r="E33" s="37">
        <v>7418574000000</v>
      </c>
      <c r="F33" s="37">
        <v>103588325000000</v>
      </c>
      <c r="G33" s="111">
        <f t="shared" si="0"/>
        <v>7.1615927760198844E-2</v>
      </c>
    </row>
    <row r="34" spans="2:7" x14ac:dyDescent="0.25">
      <c r="B34" s="20"/>
      <c r="C34" s="21"/>
      <c r="D34" s="19">
        <v>2021</v>
      </c>
      <c r="E34" s="37">
        <v>7900282000000</v>
      </c>
      <c r="F34" s="37">
        <v>118066628000000</v>
      </c>
      <c r="G34" s="111">
        <f t="shared" si="0"/>
        <v>6.6913759915291221E-2</v>
      </c>
    </row>
    <row r="35" spans="2:7" x14ac:dyDescent="0.25">
      <c r="B35" s="17">
        <v>7</v>
      </c>
      <c r="C35" s="18" t="s">
        <v>16</v>
      </c>
      <c r="D35" s="18">
        <v>2017</v>
      </c>
      <c r="E35" s="37">
        <v>5097264000000</v>
      </c>
      <c r="F35" s="37">
        <v>88400877000000</v>
      </c>
      <c r="G35" s="111">
        <f t="shared" si="0"/>
        <v>5.7660785424108407E-2</v>
      </c>
    </row>
    <row r="36" spans="2:7" x14ac:dyDescent="0.25">
      <c r="B36" s="20"/>
      <c r="C36" s="21"/>
      <c r="D36" s="19">
        <v>2018</v>
      </c>
      <c r="E36" s="37">
        <v>4961851000000</v>
      </c>
      <c r="F36" s="37">
        <v>96537796000000</v>
      </c>
      <c r="G36" s="111">
        <f t="shared" si="0"/>
        <v>5.1398014100094022E-2</v>
      </c>
    </row>
    <row r="37" spans="2:7" x14ac:dyDescent="0.25">
      <c r="B37" s="20"/>
      <c r="C37" s="21"/>
      <c r="D37" s="19">
        <v>2019</v>
      </c>
      <c r="E37" s="37">
        <v>5902729000000</v>
      </c>
      <c r="F37" s="37">
        <v>96198559000000</v>
      </c>
      <c r="G37" s="111">
        <f t="shared" si="0"/>
        <v>6.1359848435983327E-2</v>
      </c>
    </row>
    <row r="38" spans="2:7" x14ac:dyDescent="0.25">
      <c r="B38" s="20"/>
      <c r="C38" s="21"/>
      <c r="D38" s="19">
        <v>2020</v>
      </c>
      <c r="E38" s="37">
        <v>8752066000000</v>
      </c>
      <c r="F38" s="37">
        <v>163136516000000</v>
      </c>
      <c r="G38" s="111">
        <f t="shared" si="0"/>
        <v>5.3648724482996804E-2</v>
      </c>
    </row>
    <row r="39" spans="2:7" x14ac:dyDescent="0.25">
      <c r="B39" s="20"/>
      <c r="C39" s="21"/>
      <c r="D39" s="19">
        <v>2021</v>
      </c>
      <c r="E39" s="37">
        <v>11203585000000</v>
      </c>
      <c r="F39" s="37">
        <v>179356193000000</v>
      </c>
      <c r="G39" s="111">
        <f t="shared" si="0"/>
        <v>6.2465559803669558E-2</v>
      </c>
    </row>
    <row r="40" spans="2:7" s="59" customFormat="1" x14ac:dyDescent="0.25">
      <c r="B40" s="56">
        <v>8</v>
      </c>
      <c r="C40" s="57" t="s">
        <v>17</v>
      </c>
      <c r="D40" s="57">
        <v>2017</v>
      </c>
      <c r="E40" s="48">
        <v>1322067000000</v>
      </c>
      <c r="F40" s="48">
        <v>2510078000000</v>
      </c>
      <c r="G40" s="111">
        <f t="shared" si="0"/>
        <v>0.52670355263860325</v>
      </c>
    </row>
    <row r="41" spans="2:7" x14ac:dyDescent="0.25">
      <c r="B41" s="20"/>
      <c r="C41" s="21"/>
      <c r="D41" s="19">
        <v>2018</v>
      </c>
      <c r="E41" s="37">
        <v>1224807000000</v>
      </c>
      <c r="F41" s="37">
        <v>2889501000000</v>
      </c>
      <c r="G41" s="111">
        <f t="shared" si="0"/>
        <v>0.4238818398055581</v>
      </c>
    </row>
    <row r="42" spans="2:7" x14ac:dyDescent="0.25">
      <c r="B42" s="20"/>
      <c r="C42" s="21"/>
      <c r="D42" s="19">
        <v>2019</v>
      </c>
      <c r="E42" s="37">
        <v>1206059000000</v>
      </c>
      <c r="F42" s="37">
        <v>2896950000000</v>
      </c>
      <c r="G42" s="111">
        <f t="shared" si="0"/>
        <v>0.41632026786793008</v>
      </c>
    </row>
    <row r="43" spans="2:7" x14ac:dyDescent="0.25">
      <c r="B43" s="20"/>
      <c r="C43" s="21"/>
      <c r="D43" s="19">
        <v>2020</v>
      </c>
      <c r="E43" s="37">
        <v>285617000000</v>
      </c>
      <c r="F43" s="37">
        <v>2907425000000</v>
      </c>
      <c r="G43" s="111">
        <f t="shared" si="0"/>
        <v>9.8237099839204797E-2</v>
      </c>
    </row>
    <row r="44" spans="2:7" x14ac:dyDescent="0.25">
      <c r="B44" s="20"/>
      <c r="C44" s="21"/>
      <c r="D44" s="19">
        <v>2021</v>
      </c>
      <c r="E44" s="37">
        <v>665850000000</v>
      </c>
      <c r="F44" s="37">
        <v>2922017000000</v>
      </c>
      <c r="G44" s="111">
        <f t="shared" si="0"/>
        <v>0.22787341757423041</v>
      </c>
    </row>
    <row r="45" spans="2:7" s="59" customFormat="1" x14ac:dyDescent="0.25">
      <c r="B45" s="56">
        <v>9</v>
      </c>
      <c r="C45" s="57" t="s">
        <v>18</v>
      </c>
      <c r="D45" s="57">
        <v>2017</v>
      </c>
      <c r="E45" s="48">
        <v>1630953830893</v>
      </c>
      <c r="F45" s="48">
        <v>14915849800251</v>
      </c>
      <c r="G45" s="111">
        <f t="shared" si="0"/>
        <v>0.10934367486494499</v>
      </c>
    </row>
    <row r="46" spans="2:7" x14ac:dyDescent="0.25">
      <c r="B46" s="20"/>
      <c r="C46" s="21"/>
      <c r="D46" s="19">
        <v>2018</v>
      </c>
      <c r="E46" s="37">
        <v>1760434280304</v>
      </c>
      <c r="F46" s="37">
        <v>17591706426634</v>
      </c>
      <c r="G46" s="111">
        <f t="shared" si="0"/>
        <v>0.10007183144204174</v>
      </c>
    </row>
    <row r="47" spans="2:7" x14ac:dyDescent="0.25">
      <c r="B47" s="20"/>
      <c r="C47" s="21"/>
      <c r="D47" s="19">
        <v>2019</v>
      </c>
      <c r="E47" s="37">
        <v>2051404206764</v>
      </c>
      <c r="F47" s="37">
        <v>19037918806473</v>
      </c>
      <c r="G47" s="111">
        <f t="shared" si="0"/>
        <v>0.10775359573791811</v>
      </c>
    </row>
    <row r="48" spans="2:7" x14ac:dyDescent="0.25">
      <c r="B48" s="20"/>
      <c r="C48" s="21"/>
      <c r="D48" s="19">
        <v>2020</v>
      </c>
      <c r="E48" s="37">
        <v>2098168514645</v>
      </c>
      <c r="F48" s="37">
        <v>19777500514550</v>
      </c>
      <c r="G48" s="111">
        <f t="shared" si="0"/>
        <v>0.10608865933798915</v>
      </c>
    </row>
    <row r="49" spans="2:7" x14ac:dyDescent="0.25">
      <c r="B49" s="20"/>
      <c r="C49" s="21"/>
      <c r="D49" s="19">
        <v>2021</v>
      </c>
      <c r="E49" s="37">
        <v>1211052647953</v>
      </c>
      <c r="F49" s="37">
        <v>19917653265528</v>
      </c>
      <c r="G49" s="111">
        <f t="shared" si="0"/>
        <v>6.0802978734899468E-2</v>
      </c>
    </row>
    <row r="50" spans="2:7" s="59" customFormat="1" x14ac:dyDescent="0.25">
      <c r="B50" s="56">
        <v>10</v>
      </c>
      <c r="C50" s="57" t="s">
        <v>19</v>
      </c>
      <c r="D50" s="57">
        <v>2017</v>
      </c>
      <c r="E50" s="48">
        <v>135364021139</v>
      </c>
      <c r="F50" s="48">
        <v>4559573709411</v>
      </c>
      <c r="G50" s="111">
        <f t="shared" si="0"/>
        <v>2.9687867718775438E-2</v>
      </c>
    </row>
    <row r="51" spans="2:7" x14ac:dyDescent="0.25">
      <c r="B51" s="20"/>
      <c r="C51" s="21"/>
      <c r="D51" s="19">
        <v>2018</v>
      </c>
      <c r="E51" s="37">
        <v>127171436363</v>
      </c>
      <c r="F51" s="37">
        <v>4393810380883</v>
      </c>
      <c r="G51" s="111">
        <f t="shared" si="0"/>
        <v>2.8943314649241429E-2</v>
      </c>
    </row>
    <row r="52" spans="2:7" x14ac:dyDescent="0.25">
      <c r="B52" s="20"/>
      <c r="C52" s="21"/>
      <c r="D52" s="19">
        <v>2019</v>
      </c>
      <c r="E52" s="37">
        <v>236518557420</v>
      </c>
      <c r="F52" s="37">
        <v>4682083844951</v>
      </c>
      <c r="G52" s="111">
        <f t="shared" si="0"/>
        <v>5.0515660388067068E-2</v>
      </c>
    </row>
    <row r="53" spans="2:7" x14ac:dyDescent="0.25">
      <c r="B53" s="20"/>
      <c r="C53" s="21"/>
      <c r="D53" s="19">
        <v>2020</v>
      </c>
      <c r="E53" s="37">
        <v>168610282478</v>
      </c>
      <c r="F53" s="37">
        <v>4452166671985</v>
      </c>
      <c r="G53" s="111">
        <f t="shared" si="0"/>
        <v>3.7871511760548052E-2</v>
      </c>
    </row>
    <row r="54" spans="2:7" x14ac:dyDescent="0.25">
      <c r="B54" s="20"/>
      <c r="C54" s="21"/>
      <c r="D54" s="19">
        <v>2021</v>
      </c>
      <c r="E54" s="37">
        <v>281340682456</v>
      </c>
      <c r="F54" s="46">
        <v>4191284422677</v>
      </c>
      <c r="G54" s="111">
        <f t="shared" si="0"/>
        <v>6.7125170731387851E-2</v>
      </c>
    </row>
    <row r="55" spans="2:7" x14ac:dyDescent="0.25">
      <c r="B55" s="17">
        <v>11</v>
      </c>
      <c r="C55" s="18" t="s">
        <v>20</v>
      </c>
      <c r="D55" s="18">
        <v>2017</v>
      </c>
      <c r="E55" s="37">
        <v>25880464791</v>
      </c>
      <c r="F55" s="37">
        <v>1623027475045</v>
      </c>
      <c r="G55" s="111">
        <f t="shared" si="0"/>
        <v>1.5945795859236726E-2</v>
      </c>
    </row>
    <row r="56" spans="2:7" x14ac:dyDescent="0.25">
      <c r="B56" s="20"/>
      <c r="C56" s="21"/>
      <c r="D56" s="19">
        <v>2018</v>
      </c>
      <c r="E56" s="37">
        <v>15954632472</v>
      </c>
      <c r="F56" s="37">
        <v>1771365972009</v>
      </c>
      <c r="G56" s="111">
        <f t="shared" si="0"/>
        <v>9.0069656548189218E-3</v>
      </c>
    </row>
    <row r="57" spans="2:7" x14ac:dyDescent="0.25">
      <c r="B57" s="20"/>
      <c r="C57" s="21"/>
      <c r="D57" s="19">
        <v>2019</v>
      </c>
      <c r="E57" s="37">
        <v>957169058</v>
      </c>
      <c r="F57" s="37">
        <v>1820383352811</v>
      </c>
      <c r="G57" s="111">
        <f t="shared" si="0"/>
        <v>5.2580631245718575E-4</v>
      </c>
    </row>
    <row r="58" spans="2:7" x14ac:dyDescent="0.25">
      <c r="B58" s="20"/>
      <c r="C58" s="21"/>
      <c r="D58" s="19">
        <v>2020</v>
      </c>
      <c r="E58" s="37">
        <v>5415741808</v>
      </c>
      <c r="F58" s="37">
        <v>1768660546754</v>
      </c>
      <c r="G58" s="111">
        <f t="shared" si="0"/>
        <v>3.0620583570654309E-3</v>
      </c>
    </row>
    <row r="59" spans="2:7" x14ac:dyDescent="0.25">
      <c r="B59" s="20"/>
      <c r="C59" s="21"/>
      <c r="D59" s="19">
        <v>2021</v>
      </c>
      <c r="E59" s="37">
        <v>29707421605</v>
      </c>
      <c r="F59" s="37">
        <v>1970428120056</v>
      </c>
      <c r="G59" s="111">
        <f t="shared" si="0"/>
        <v>1.5076632992913088E-2</v>
      </c>
    </row>
    <row r="60" spans="2:7" x14ac:dyDescent="0.25">
      <c r="B60" s="17">
        <v>12</v>
      </c>
      <c r="C60" s="18" t="s">
        <v>21</v>
      </c>
      <c r="D60" s="18">
        <v>2017</v>
      </c>
      <c r="E60" s="48">
        <v>22970715348</v>
      </c>
      <c r="F60" s="48">
        <v>636284210210</v>
      </c>
      <c r="G60" s="111">
        <f t="shared" si="0"/>
        <v>3.6101344304015841E-2</v>
      </c>
    </row>
    <row r="61" spans="2:7" x14ac:dyDescent="0.25">
      <c r="B61" s="20"/>
      <c r="C61" s="21"/>
      <c r="D61" s="19">
        <v>2018</v>
      </c>
      <c r="E61" s="37">
        <v>31954131252</v>
      </c>
      <c r="F61" s="37">
        <v>747293725435</v>
      </c>
      <c r="G61" s="111">
        <f t="shared" si="0"/>
        <v>4.2759801353075041E-2</v>
      </c>
    </row>
    <row r="62" spans="2:7" x14ac:dyDescent="0.25">
      <c r="B62" s="20"/>
      <c r="C62" s="21"/>
      <c r="D62" s="19">
        <v>2019</v>
      </c>
      <c r="E62" s="37">
        <v>44943627900</v>
      </c>
      <c r="F62" s="37">
        <v>790845543826</v>
      </c>
      <c r="G62" s="111">
        <f t="shared" si="0"/>
        <v>5.6829842756107626E-2</v>
      </c>
    </row>
    <row r="63" spans="2:7" x14ac:dyDescent="0.25">
      <c r="B63" s="20"/>
      <c r="C63" s="21"/>
      <c r="D63" s="19">
        <v>2020</v>
      </c>
      <c r="E63" s="37">
        <v>42520246722</v>
      </c>
      <c r="F63" s="37">
        <v>773863042440</v>
      </c>
      <c r="G63" s="111">
        <f t="shared" si="0"/>
        <v>5.4945441751466928E-2</v>
      </c>
    </row>
    <row r="64" spans="2:7" x14ac:dyDescent="0.25">
      <c r="B64" s="20"/>
      <c r="C64" s="21"/>
      <c r="D64" s="19">
        <v>2021</v>
      </c>
      <c r="E64" s="37">
        <v>84524160228</v>
      </c>
      <c r="F64" s="37">
        <v>889125250792</v>
      </c>
      <c r="G64" s="111">
        <f t="shared" si="0"/>
        <v>9.5064401953165761E-2</v>
      </c>
    </row>
    <row r="65" spans="2:7" x14ac:dyDescent="0.25">
      <c r="B65" s="17">
        <v>13</v>
      </c>
      <c r="C65" s="18" t="s">
        <v>22</v>
      </c>
      <c r="D65" s="18">
        <v>2017</v>
      </c>
      <c r="E65" s="37">
        <v>216024079834</v>
      </c>
      <c r="F65" s="37">
        <v>2342432443196</v>
      </c>
      <c r="G65" s="111">
        <f t="shared" si="0"/>
        <v>9.2222117423910899E-2</v>
      </c>
    </row>
    <row r="66" spans="2:7" x14ac:dyDescent="0.25">
      <c r="B66" s="20"/>
      <c r="C66" s="21"/>
      <c r="D66" s="19">
        <v>2018</v>
      </c>
      <c r="E66" s="37">
        <v>255088886019</v>
      </c>
      <c r="F66" s="37">
        <v>2631189810030</v>
      </c>
      <c r="G66" s="111">
        <f t="shared" si="0"/>
        <v>9.6948112616813284E-2</v>
      </c>
    </row>
    <row r="67" spans="2:7" x14ac:dyDescent="0.25">
      <c r="B67" s="20"/>
      <c r="C67" s="21"/>
      <c r="D67" s="19">
        <v>2019</v>
      </c>
      <c r="E67" s="37">
        <v>482590522840</v>
      </c>
      <c r="F67" s="37">
        <v>2881563083954</v>
      </c>
      <c r="G67" s="111">
        <f t="shared" si="0"/>
        <v>0.16747525866336505</v>
      </c>
    </row>
    <row r="68" spans="2:7" x14ac:dyDescent="0.25">
      <c r="B68" s="20"/>
      <c r="C68" s="21"/>
      <c r="D68" s="19">
        <v>2020</v>
      </c>
      <c r="E68" s="37">
        <v>628628879549</v>
      </c>
      <c r="F68" s="37">
        <v>3448995059882</v>
      </c>
      <c r="G68" s="111">
        <f t="shared" si="0"/>
        <v>0.18226436067162916</v>
      </c>
    </row>
    <row r="69" spans="2:7" x14ac:dyDescent="0.25">
      <c r="B69" s="20"/>
      <c r="C69" s="21"/>
      <c r="D69" s="19">
        <v>2021</v>
      </c>
      <c r="E69" s="37">
        <v>617573766863</v>
      </c>
      <c r="F69" s="37">
        <v>3919243683748</v>
      </c>
      <c r="G69" s="111">
        <f t="shared" si="0"/>
        <v>0.15757473040625275</v>
      </c>
    </row>
    <row r="70" spans="2:7" x14ac:dyDescent="0.25">
      <c r="B70" s="17">
        <v>14</v>
      </c>
      <c r="C70" s="18" t="s">
        <v>23</v>
      </c>
      <c r="D70" s="18">
        <v>2017</v>
      </c>
      <c r="E70" s="37">
        <v>718402000000</v>
      </c>
      <c r="F70" s="37">
        <v>5175896000000</v>
      </c>
      <c r="G70" s="111">
        <f t="shared" ref="G70:G79" si="1">(E70/F70)*100%</f>
        <v>0.13879761108028446</v>
      </c>
    </row>
    <row r="71" spans="2:7" x14ac:dyDescent="0.25">
      <c r="B71" s="20"/>
      <c r="C71" s="21"/>
      <c r="D71" s="19">
        <v>2018</v>
      </c>
      <c r="E71" s="37">
        <v>701607000000</v>
      </c>
      <c r="F71" s="37">
        <v>5555871000000</v>
      </c>
      <c r="G71" s="111">
        <f t="shared" si="1"/>
        <v>0.12628208970294666</v>
      </c>
    </row>
    <row r="72" spans="2:7" x14ac:dyDescent="0.25">
      <c r="B72" s="20"/>
      <c r="C72" s="21"/>
      <c r="D72" s="19">
        <v>2019</v>
      </c>
      <c r="E72" s="37">
        <v>1035865000000</v>
      </c>
      <c r="F72" s="37">
        <v>6608422000000</v>
      </c>
      <c r="G72" s="111">
        <f t="shared" si="1"/>
        <v>0.15674922091839777</v>
      </c>
    </row>
    <row r="73" spans="2:7" x14ac:dyDescent="0.25">
      <c r="B73" s="20"/>
      <c r="C73" s="21"/>
      <c r="D73" s="19">
        <v>2020</v>
      </c>
      <c r="E73" s="37">
        <v>1109666000000</v>
      </c>
      <c r="F73" s="37">
        <v>8754116000000</v>
      </c>
      <c r="G73" s="111">
        <f t="shared" si="1"/>
        <v>0.12675934383323229</v>
      </c>
    </row>
    <row r="74" spans="2:7" x14ac:dyDescent="0.25">
      <c r="B74" s="20"/>
      <c r="C74" s="21"/>
      <c r="D74" s="19">
        <v>2021</v>
      </c>
      <c r="E74" s="37">
        <v>1276793000000</v>
      </c>
      <c r="F74" s="37">
        <v>7406856000000</v>
      </c>
      <c r="G74" s="111">
        <f t="shared" si="1"/>
        <v>0.1723798869587852</v>
      </c>
    </row>
    <row r="75" spans="2:7" x14ac:dyDescent="0.25">
      <c r="B75" s="17">
        <v>15</v>
      </c>
      <c r="C75" s="18" t="s">
        <v>24</v>
      </c>
      <c r="D75" s="18">
        <v>2017</v>
      </c>
      <c r="E75" s="37">
        <v>38242000000</v>
      </c>
      <c r="F75" s="37">
        <v>840236000000</v>
      </c>
      <c r="G75" s="111">
        <f t="shared" si="1"/>
        <v>4.5513403377146419E-2</v>
      </c>
    </row>
    <row r="76" spans="2:7" x14ac:dyDescent="0.25">
      <c r="B76" s="20"/>
      <c r="C76" s="21"/>
      <c r="D76" s="19">
        <v>2018</v>
      </c>
      <c r="E76" s="37">
        <v>52958000000</v>
      </c>
      <c r="F76" s="37">
        <v>881274000000</v>
      </c>
      <c r="G76" s="111">
        <f t="shared" si="1"/>
        <v>6.0092547834158273E-2</v>
      </c>
    </row>
    <row r="77" spans="2:7" x14ac:dyDescent="0.25">
      <c r="B77" s="20"/>
      <c r="C77" s="21"/>
      <c r="D77" s="19">
        <v>2019</v>
      </c>
      <c r="E77" s="37">
        <v>83885000000</v>
      </c>
      <c r="F77" s="37">
        <v>822375000000</v>
      </c>
      <c r="G77" s="111">
        <f t="shared" si="1"/>
        <v>0.10200334397324821</v>
      </c>
    </row>
    <row r="78" spans="2:7" x14ac:dyDescent="0.25">
      <c r="B78" s="20"/>
      <c r="C78" s="21"/>
      <c r="D78" s="19">
        <v>2020</v>
      </c>
      <c r="E78" s="37">
        <v>135789000000</v>
      </c>
      <c r="F78" s="37">
        <v>958791000000</v>
      </c>
      <c r="G78" s="111">
        <f t="shared" si="1"/>
        <v>0.14162523427942064</v>
      </c>
    </row>
    <row r="79" spans="2:7" x14ac:dyDescent="0.25">
      <c r="B79" s="20"/>
      <c r="C79" s="21"/>
      <c r="D79" s="19">
        <v>2021</v>
      </c>
      <c r="E79" s="37">
        <v>265758000000</v>
      </c>
      <c r="F79" s="37">
        <v>1304108000000</v>
      </c>
      <c r="G79" s="111">
        <f t="shared" si="1"/>
        <v>0.2037852693181853</v>
      </c>
    </row>
  </sheetData>
  <mergeCells count="3">
    <mergeCell ref="B2:G2"/>
    <mergeCell ref="I3:N3"/>
    <mergeCell ref="I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Tabulasi Data</vt:lpstr>
      <vt:lpstr>CED</vt:lpstr>
      <vt:lpstr>VA</vt:lpstr>
      <vt:lpstr>VACA</vt:lpstr>
      <vt:lpstr>VAHU</vt:lpstr>
      <vt:lpstr>STVA</vt:lpstr>
      <vt:lpstr>VAICTM</vt:lpstr>
      <vt:lpstr>SM=DER</vt:lpstr>
      <vt:lpstr>KK=ROA</vt:lpstr>
      <vt:lpstr>NP=PBV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2023-01-29T08:52:33Z</dcterms:created>
  <dcterms:modified xsi:type="dcterms:W3CDTF">2024-02-13T16:31:37Z</dcterms:modified>
</cp:coreProperties>
</file>