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BUAT SKRIPSI\"/>
    </mc:Choice>
  </mc:AlternateContent>
  <xr:revisionPtr revIDLastSave="0" documentId="13_ncr:1_{CC8C4E83-FC33-4F99-9AA9-A9BF9D184583}" xr6:coauthVersionLast="47" xr6:coauthVersionMax="47" xr10:uidLastSave="{00000000-0000-0000-0000-000000000000}"/>
  <bookViews>
    <workbookView xWindow="-96" yWindow="0" windowWidth="11712" windowHeight="12336" firstSheet="1" activeTab="2" xr2:uid="{661C3B4A-A12B-4C3E-82CD-1DC04395865C}"/>
  </bookViews>
  <sheets>
    <sheet name="Hasil rapidminer" sheetId="6" r:id="rId1"/>
    <sheet name="Hasil forecast" sheetId="5" r:id="rId2"/>
    <sheet name="Sheet3" sheetId="8" r:id="rId3"/>
  </sheets>
  <definedNames>
    <definedName name="solver_adj" localSheetId="1" hidden="1">'Hasil forecast'!$L$4:$L$6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'Hasil forecast'!$L$4:$L$6</definedName>
    <definedName name="solver_lhs2" localSheetId="1" hidden="1">'Hasil forecast'!$L$4:$L$6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'Hasil forecast'!$L$7</definedName>
    <definedName name="solver_pre" localSheetId="1" hidden="1">0.000001</definedName>
    <definedName name="solver_rbv" localSheetId="1" hidden="1">2</definedName>
    <definedName name="solver_rel1" localSheetId="1" hidden="1">1</definedName>
    <definedName name="solver_rel2" localSheetId="1" hidden="1">3</definedName>
    <definedName name="solver_rhs1" localSheetId="1" hidden="1">1</definedName>
    <definedName name="solver_rhs2" localSheetId="1" hidden="1">0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8" l="1"/>
  <c r="F44" i="8"/>
  <c r="F40" i="8"/>
  <c r="F35" i="8"/>
  <c r="F31" i="8"/>
  <c r="F26" i="8"/>
  <c r="F22" i="8"/>
  <c r="F18" i="8"/>
  <c r="F13" i="8"/>
  <c r="F9" i="8"/>
  <c r="F5" i="8"/>
  <c r="F1" i="8"/>
  <c r="E1" i="6"/>
  <c r="E48" i="6"/>
  <c r="E44" i="6"/>
  <c r="E40" i="6"/>
  <c r="E35" i="6"/>
  <c r="E31" i="6"/>
  <c r="E26" i="6"/>
  <c r="E22" i="6"/>
  <c r="E18" i="6"/>
  <c r="E13" i="6"/>
  <c r="E9" i="6"/>
  <c r="E5" i="6"/>
  <c r="F54" i="5"/>
  <c r="E54" i="5"/>
  <c r="E55" i="5"/>
  <c r="F55" i="5"/>
  <c r="G55" i="5"/>
  <c r="G3" i="5"/>
  <c r="G44" i="5"/>
  <c r="G45" i="5"/>
  <c r="G46" i="5"/>
  <c r="G47" i="5"/>
  <c r="G48" i="5"/>
  <c r="G49" i="5"/>
  <c r="G50" i="5"/>
  <c r="G51" i="5"/>
  <c r="G52" i="5"/>
  <c r="G53" i="5"/>
  <c r="G5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4" i="5" l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E56" i="5" l="1"/>
  <c r="F56" i="5" s="1"/>
  <c r="G56" i="5" l="1"/>
  <c r="H56" i="5"/>
  <c r="I56" i="5" s="1"/>
  <c r="H57" i="5" l="1"/>
  <c r="I57" i="5" s="1"/>
  <c r="E57" i="5"/>
  <c r="F57" i="5" l="1"/>
  <c r="E58" i="5" s="1"/>
  <c r="G57" i="5"/>
  <c r="H58" i="5" l="1"/>
  <c r="I58" i="5" s="1"/>
  <c r="F58" i="5"/>
  <c r="H59" i="5" s="1"/>
  <c r="I59" i="5" s="1"/>
  <c r="G58" i="5"/>
  <c r="E59" i="5" l="1"/>
  <c r="G59" i="5" s="1"/>
  <c r="F59" i="5" l="1"/>
  <c r="E60" i="5" s="1"/>
  <c r="H60" i="5" l="1"/>
  <c r="I60" i="5" s="1"/>
  <c r="F60" i="5"/>
  <c r="H61" i="5" s="1"/>
  <c r="I61" i="5" s="1"/>
  <c r="G60" i="5"/>
  <c r="E61" i="5"/>
  <c r="F61" i="5" l="1"/>
  <c r="H62" i="5" s="1"/>
  <c r="I62" i="5" s="1"/>
  <c r="G61" i="5"/>
  <c r="E62" i="5" l="1"/>
  <c r="G62" i="5" s="1"/>
  <c r="F62" i="5" l="1"/>
  <c r="H63" i="5" s="1"/>
  <c r="I63" i="5" s="1"/>
  <c r="E63" i="5" l="1"/>
  <c r="F63" i="5" s="1"/>
  <c r="E64" i="5" s="1"/>
  <c r="G63" i="5" l="1"/>
  <c r="H64" i="5"/>
  <c r="I64" i="5" s="1"/>
  <c r="F64" i="5"/>
  <c r="H65" i="5" s="1"/>
  <c r="I65" i="5" s="1"/>
  <c r="G64" i="5"/>
  <c r="E65" i="5" l="1"/>
  <c r="F65" i="5" s="1"/>
  <c r="H66" i="5" s="1"/>
  <c r="I66" i="5" s="1"/>
  <c r="G65" i="5" l="1"/>
  <c r="E66" i="5"/>
  <c r="G66" i="5" s="1"/>
  <c r="F66" i="5" l="1"/>
  <c r="H67" i="5" s="1"/>
  <c r="I67" i="5" s="1"/>
  <c r="E67" i="5" l="1"/>
  <c r="G67" i="5" s="1"/>
  <c r="F67" i="5" l="1"/>
  <c r="H68" i="5" s="1"/>
  <c r="I68" i="5" s="1"/>
  <c r="E68" i="5" l="1"/>
  <c r="G68" i="5" s="1"/>
  <c r="F68" i="5" l="1"/>
  <c r="H69" i="5" s="1"/>
  <c r="I69" i="5" s="1"/>
  <c r="E69" i="5" l="1"/>
  <c r="G69" i="5" s="1"/>
  <c r="F69" i="5" l="1"/>
  <c r="H70" i="5" s="1"/>
  <c r="I70" i="5" s="1"/>
  <c r="E70" i="5" l="1"/>
  <c r="G70" i="5" s="1"/>
  <c r="F70" i="5" l="1"/>
  <c r="H71" i="5" s="1"/>
  <c r="I71" i="5" s="1"/>
  <c r="E71" i="5" l="1"/>
  <c r="F71" i="5" s="1"/>
  <c r="E72" i="5" s="1"/>
  <c r="G71" i="5" l="1"/>
  <c r="H72" i="5"/>
  <c r="I72" i="5" s="1"/>
  <c r="G72" i="5"/>
  <c r="F72" i="5"/>
  <c r="H73" i="5" s="1"/>
  <c r="I73" i="5" s="1"/>
  <c r="E73" i="5" l="1"/>
  <c r="G73" i="5" l="1"/>
  <c r="F73" i="5"/>
  <c r="H74" i="5" s="1"/>
  <c r="I74" i="5" s="1"/>
  <c r="E74" i="5" l="1"/>
  <c r="G74" i="5" l="1"/>
  <c r="F74" i="5"/>
  <c r="H75" i="5" s="1"/>
  <c r="I75" i="5" s="1"/>
  <c r="E75" i="5" l="1"/>
  <c r="F75" i="5" l="1"/>
  <c r="H76" i="5" s="1"/>
  <c r="I76" i="5" s="1"/>
  <c r="G75" i="5"/>
  <c r="E76" i="5" l="1"/>
  <c r="F76" i="5" s="1"/>
  <c r="H77" i="5" s="1"/>
  <c r="I77" i="5" s="1"/>
  <c r="G76" i="5" l="1"/>
  <c r="E77" i="5"/>
  <c r="G77" i="5" s="1"/>
  <c r="F77" i="5" l="1"/>
  <c r="H78" i="5" s="1"/>
  <c r="I78" i="5" s="1"/>
  <c r="E78" i="5" l="1"/>
  <c r="F78" i="5" s="1"/>
  <c r="E79" i="5" s="1"/>
  <c r="G78" i="5" l="1"/>
  <c r="H79" i="5"/>
  <c r="I79" i="5" s="1"/>
  <c r="F79" i="5"/>
  <c r="H80" i="5" s="1"/>
  <c r="I80" i="5" s="1"/>
  <c r="G79" i="5"/>
  <c r="E80" i="5" l="1"/>
  <c r="F80" i="5" s="1"/>
  <c r="H81" i="5" s="1"/>
  <c r="I81" i="5" s="1"/>
  <c r="G80" i="5" l="1"/>
  <c r="E81" i="5"/>
  <c r="F81" i="5" s="1"/>
  <c r="H82" i="5" s="1"/>
  <c r="I82" i="5" s="1"/>
  <c r="G81" i="5" l="1"/>
  <c r="E82" i="5"/>
  <c r="F82" i="5" s="1"/>
  <c r="H83" i="5" s="1"/>
  <c r="I83" i="5" s="1"/>
  <c r="G82" i="5" l="1"/>
  <c r="E83" i="5"/>
  <c r="G83" i="5" s="1"/>
  <c r="F83" i="5" l="1"/>
  <c r="H84" i="5" s="1"/>
  <c r="I84" i="5" s="1"/>
  <c r="E84" i="5" l="1"/>
  <c r="G84" i="5" s="1"/>
  <c r="F84" i="5" l="1"/>
  <c r="H85" i="5" s="1"/>
  <c r="I85" i="5" s="1"/>
  <c r="E85" i="5" l="1"/>
  <c r="G85" i="5" s="1"/>
  <c r="F85" i="5" l="1"/>
  <c r="H86" i="5" s="1"/>
  <c r="I86" i="5" s="1"/>
  <c r="E86" i="5" l="1"/>
  <c r="G86" i="5" s="1"/>
  <c r="F86" i="5" l="1"/>
  <c r="E87" i="5" s="1"/>
  <c r="G87" i="5" s="1"/>
  <c r="H87" i="5" l="1"/>
  <c r="I87" i="5" s="1"/>
  <c r="F87" i="5"/>
  <c r="E88" i="5" l="1"/>
  <c r="H88" i="5"/>
  <c r="I88" i="5" s="1"/>
  <c r="G88" i="5" l="1"/>
  <c r="F88" i="5"/>
  <c r="E89" i="5" l="1"/>
  <c r="H89" i="5"/>
  <c r="I89" i="5" s="1"/>
  <c r="F89" i="5" l="1"/>
  <c r="E90" i="5" s="1"/>
  <c r="G89" i="5"/>
  <c r="H90" i="5" l="1"/>
  <c r="I90" i="5" s="1"/>
  <c r="G90" i="5"/>
  <c r="F90" i="5"/>
  <c r="H91" i="5" s="1"/>
  <c r="I91" i="5" s="1"/>
  <c r="E91" i="5" l="1"/>
  <c r="G91" i="5" l="1"/>
  <c r="F91" i="5"/>
  <c r="H92" i="5" s="1"/>
  <c r="I92" i="5" s="1"/>
  <c r="E92" i="5" l="1"/>
  <c r="F92" i="5" l="1"/>
  <c r="H93" i="5" s="1"/>
  <c r="I93" i="5" s="1"/>
  <c r="G92" i="5"/>
  <c r="E93" i="5" l="1"/>
  <c r="G93" i="5" l="1"/>
  <c r="F93" i="5"/>
  <c r="H94" i="5" s="1"/>
  <c r="I94" i="5" s="1"/>
  <c r="E94" i="5" l="1"/>
  <c r="F94" i="5" s="1"/>
  <c r="H95" i="5" s="1"/>
  <c r="I95" i="5" s="1"/>
  <c r="G94" i="5" l="1"/>
  <c r="E95" i="5"/>
  <c r="G95" i="5" s="1"/>
  <c r="F95" i="5" l="1"/>
  <c r="H96" i="5" s="1"/>
  <c r="I96" i="5" s="1"/>
  <c r="E96" i="5" l="1"/>
  <c r="F96" i="5" s="1"/>
  <c r="H97" i="5" s="1"/>
  <c r="I97" i="5" s="1"/>
  <c r="G96" i="5" l="1"/>
  <c r="E97" i="5"/>
  <c r="F97" i="5" s="1"/>
  <c r="H98" i="5" s="1"/>
  <c r="I98" i="5" s="1"/>
  <c r="G97" i="5" l="1"/>
  <c r="E98" i="5"/>
  <c r="G98" i="5" s="1"/>
  <c r="F98" i="5" l="1"/>
  <c r="H99" i="5" s="1"/>
  <c r="I99" i="5" s="1"/>
  <c r="E99" i="5" l="1"/>
  <c r="G99" i="5" s="1"/>
  <c r="F99" i="5" l="1"/>
  <c r="H100" i="5" s="1"/>
  <c r="I100" i="5" s="1"/>
  <c r="E100" i="5" l="1"/>
  <c r="F100" i="5" s="1"/>
  <c r="H101" i="5" s="1"/>
  <c r="I101" i="5" s="1"/>
  <c r="G100" i="5" l="1"/>
  <c r="E101" i="5"/>
  <c r="F101" i="5" s="1"/>
  <c r="H102" i="5" s="1"/>
  <c r="I102" i="5" s="1"/>
  <c r="G101" i="5" l="1"/>
  <c r="E102" i="5"/>
  <c r="G102" i="5" s="1"/>
  <c r="F102" i="5" l="1"/>
  <c r="H103" i="5" s="1"/>
  <c r="I103" i="5" s="1"/>
  <c r="E103" i="5" l="1"/>
  <c r="G103" i="5" s="1"/>
  <c r="F103" i="5" l="1"/>
  <c r="H104" i="5" s="1"/>
  <c r="I104" i="5" s="1"/>
  <c r="E104" i="5" l="1"/>
  <c r="F104" i="5" s="1"/>
  <c r="E105" i="5" s="1"/>
  <c r="F105" i="5" s="1"/>
  <c r="H106" i="5" s="1"/>
  <c r="I106" i="5" s="1"/>
  <c r="G105" i="5" l="1"/>
  <c r="H105" i="5"/>
  <c r="I105" i="5" s="1"/>
  <c r="E106" i="5"/>
  <c r="F106" i="5" s="1"/>
  <c r="H107" i="5" s="1"/>
  <c r="I107" i="5" s="1"/>
  <c r="G104" i="5"/>
  <c r="G106" i="5" l="1"/>
  <c r="E107" i="5"/>
  <c r="F107" i="5" l="1"/>
  <c r="H108" i="5" s="1"/>
  <c r="I108" i="5" s="1"/>
  <c r="G107" i="5"/>
  <c r="E108" i="5" l="1"/>
  <c r="F108" i="5" s="1"/>
  <c r="H109" i="5" s="1"/>
  <c r="I109" i="5" s="1"/>
  <c r="G108" i="5" l="1"/>
  <c r="E109" i="5"/>
  <c r="F109" i="5" s="1"/>
  <c r="H110" i="5" s="1"/>
  <c r="I110" i="5" s="1"/>
  <c r="G109" i="5" l="1"/>
  <c r="E110" i="5"/>
  <c r="G110" i="5" s="1"/>
  <c r="F110" i="5" l="1"/>
  <c r="H111" i="5" s="1"/>
  <c r="I111" i="5" s="1"/>
  <c r="E111" i="5" l="1"/>
  <c r="F111" i="5" s="1"/>
  <c r="H112" i="5" s="1"/>
  <c r="I112" i="5" s="1"/>
  <c r="G111" i="5" l="1"/>
  <c r="E112" i="5"/>
  <c r="G112" i="5" s="1"/>
  <c r="F112" i="5" l="1"/>
  <c r="H113" i="5" s="1"/>
  <c r="I113" i="5" s="1"/>
  <c r="E113" i="5" l="1"/>
  <c r="F113" i="5" s="1"/>
  <c r="H114" i="5" s="1"/>
  <c r="I114" i="5" s="1"/>
  <c r="G113" i="5" l="1"/>
  <c r="E114" i="5"/>
  <c r="G114" i="5" s="1"/>
  <c r="F114" i="5" l="1"/>
  <c r="H115" i="5" s="1"/>
  <c r="I115" i="5" s="1"/>
  <c r="E115" i="5" l="1"/>
  <c r="F115" i="5" s="1"/>
  <c r="H116" i="5" s="1"/>
  <c r="I116" i="5" s="1"/>
  <c r="G115" i="5" l="1"/>
  <c r="E116" i="5"/>
  <c r="F116" i="5" s="1"/>
  <c r="H117" i="5" s="1"/>
  <c r="I117" i="5" s="1"/>
  <c r="G116" i="5" l="1"/>
  <c r="E117" i="5"/>
  <c r="F117" i="5" s="1"/>
  <c r="E118" i="5" s="1"/>
  <c r="G117" i="5" l="1"/>
  <c r="H118" i="5"/>
  <c r="I118" i="5" s="1"/>
  <c r="F118" i="5"/>
  <c r="H119" i="5" s="1"/>
  <c r="I119" i="5" s="1"/>
  <c r="G118" i="5"/>
  <c r="E119" i="5" l="1"/>
  <c r="F119" i="5" s="1"/>
  <c r="H120" i="5" s="1"/>
  <c r="I120" i="5" s="1"/>
  <c r="G119" i="5" l="1"/>
  <c r="E120" i="5"/>
  <c r="F120" i="5" s="1"/>
  <c r="H121" i="5" s="1"/>
  <c r="I121" i="5" s="1"/>
  <c r="G120" i="5" l="1"/>
  <c r="E121" i="5"/>
  <c r="F121" i="5" s="1"/>
  <c r="H122" i="5" s="1"/>
  <c r="I122" i="5" s="1"/>
  <c r="E122" i="5" l="1"/>
  <c r="G122" i="5" s="1"/>
  <c r="G121" i="5"/>
  <c r="F122" i="5" l="1"/>
  <c r="H123" i="5" s="1"/>
  <c r="I123" i="5" s="1"/>
  <c r="E123" i="5" l="1"/>
  <c r="G123" i="5" s="1"/>
  <c r="F123" i="5" l="1"/>
  <c r="H124" i="5" s="1"/>
  <c r="I124" i="5" s="1"/>
  <c r="E124" i="5" l="1"/>
  <c r="F124" i="5" s="1"/>
  <c r="H125" i="5" s="1"/>
  <c r="I125" i="5" s="1"/>
  <c r="E125" i="5" l="1"/>
  <c r="G125" i="5" s="1"/>
  <c r="G124" i="5"/>
  <c r="F125" i="5" l="1"/>
  <c r="H126" i="5" s="1"/>
  <c r="I126" i="5" s="1"/>
  <c r="E126" i="5" l="1"/>
  <c r="F126" i="5" s="1"/>
  <c r="E127" i="5" s="1"/>
  <c r="G127" i="5" s="1"/>
  <c r="F127" i="5" l="1"/>
  <c r="H128" i="5" s="1"/>
  <c r="I128" i="5" s="1"/>
  <c r="H127" i="5"/>
  <c r="I127" i="5" s="1"/>
  <c r="G126" i="5"/>
  <c r="E128" i="5" l="1"/>
  <c r="G128" i="5" s="1"/>
  <c r="F128" i="5" l="1"/>
  <c r="H129" i="5" s="1"/>
  <c r="I129" i="5" s="1"/>
  <c r="E129" i="5" l="1"/>
  <c r="F129" i="5" s="1"/>
  <c r="H130" i="5" s="1"/>
  <c r="I130" i="5" s="1"/>
  <c r="G129" i="5" l="1"/>
  <c r="E130" i="5"/>
  <c r="G130" i="5" s="1"/>
  <c r="F130" i="5" l="1"/>
  <c r="H131" i="5" s="1"/>
  <c r="I131" i="5" s="1"/>
  <c r="E131" i="5" l="1"/>
  <c r="G131" i="5" s="1"/>
  <c r="F131" i="5" l="1"/>
  <c r="H132" i="5" s="1"/>
  <c r="I132" i="5" s="1"/>
  <c r="E132" i="5" l="1"/>
  <c r="G132" i="5" s="1"/>
  <c r="F132" i="5" l="1"/>
  <c r="H133" i="5" s="1"/>
  <c r="I133" i="5" s="1"/>
  <c r="E133" i="5" l="1"/>
  <c r="F133" i="5" s="1"/>
  <c r="E134" i="5" s="1"/>
  <c r="G133" i="5" l="1"/>
  <c r="H134" i="5"/>
  <c r="I134" i="5" s="1"/>
  <c r="F134" i="5"/>
  <c r="H135" i="5" s="1"/>
  <c r="I135" i="5" s="1"/>
  <c r="G134" i="5"/>
  <c r="E135" i="5" l="1"/>
  <c r="G135" i="5" s="1"/>
  <c r="F135" i="5" l="1"/>
  <c r="H136" i="5" s="1"/>
  <c r="I136" i="5" s="1"/>
  <c r="E136" i="5" l="1"/>
  <c r="G136" i="5" s="1"/>
  <c r="F136" i="5" l="1"/>
  <c r="H137" i="5" s="1"/>
  <c r="I137" i="5" s="1"/>
  <c r="E137" i="5" l="1"/>
  <c r="F137" i="5" s="1"/>
  <c r="H138" i="5" s="1"/>
  <c r="I138" i="5" s="1"/>
  <c r="G137" i="5" l="1"/>
  <c r="E138" i="5"/>
  <c r="F138" i="5" s="1"/>
  <c r="H139" i="5" s="1"/>
  <c r="I139" i="5" s="1"/>
  <c r="G138" i="5" l="1"/>
  <c r="E139" i="5"/>
  <c r="F139" i="5" s="1"/>
  <c r="H140" i="5" s="1"/>
  <c r="I140" i="5" s="1"/>
  <c r="G139" i="5" l="1"/>
  <c r="E140" i="5"/>
  <c r="F140" i="5" s="1"/>
  <c r="H141" i="5" s="1"/>
  <c r="I141" i="5" s="1"/>
  <c r="G140" i="5" l="1"/>
  <c r="E141" i="5"/>
  <c r="F141" i="5" s="1"/>
  <c r="H142" i="5" l="1"/>
  <c r="I142" i="5" s="1"/>
  <c r="E142" i="5"/>
  <c r="F142" i="5" s="1"/>
  <c r="E143" i="5" s="1"/>
  <c r="G141" i="5"/>
  <c r="H143" i="5" l="1"/>
  <c r="I143" i="5" s="1"/>
  <c r="G142" i="5"/>
  <c r="G143" i="5"/>
  <c r="F143" i="5"/>
  <c r="H144" i="5" s="1"/>
  <c r="I144" i="5" s="1"/>
  <c r="E144" i="5" l="1"/>
  <c r="F144" i="5" l="1"/>
  <c r="H145" i="5" s="1"/>
  <c r="I145" i="5" s="1"/>
  <c r="G144" i="5"/>
  <c r="E145" i="5" l="1"/>
  <c r="F145" i="5" s="1"/>
  <c r="H146" i="5" s="1"/>
  <c r="I146" i="5" s="1"/>
  <c r="G145" i="5" l="1"/>
  <c r="E146" i="5"/>
  <c r="F146" i="5" s="1"/>
  <c r="E147" i="5" s="1"/>
  <c r="G146" i="5" l="1"/>
  <c r="H147" i="5"/>
  <c r="I147" i="5" s="1"/>
  <c r="G147" i="5"/>
  <c r="F147" i="5"/>
  <c r="E148" i="5" s="1"/>
  <c r="H148" i="5" l="1"/>
  <c r="I148" i="5" s="1"/>
  <c r="F148" i="5"/>
  <c r="H149" i="5" s="1"/>
  <c r="I149" i="5" s="1"/>
  <c r="G148" i="5"/>
  <c r="E149" i="5" l="1"/>
  <c r="F149" i="5" s="1"/>
  <c r="H150" i="5" s="1"/>
  <c r="I150" i="5" s="1"/>
  <c r="G149" i="5" l="1"/>
  <c r="E150" i="5"/>
  <c r="G150" i="5" s="1"/>
  <c r="F150" i="5" l="1"/>
  <c r="H151" i="5" s="1"/>
  <c r="I151" i="5" s="1"/>
  <c r="E151" i="5" l="1"/>
  <c r="G151" i="5" s="1"/>
  <c r="F151" i="5" l="1"/>
  <c r="H152" i="5" s="1"/>
  <c r="I152" i="5" s="1"/>
  <c r="E152" i="5" l="1"/>
  <c r="G152" i="5" s="1"/>
  <c r="F152" i="5" l="1"/>
  <c r="H153" i="5" s="1"/>
  <c r="I153" i="5" s="1"/>
  <c r="E153" i="5" l="1"/>
  <c r="G153" i="5" s="1"/>
  <c r="F153" i="5" l="1"/>
  <c r="H154" i="5" s="1"/>
  <c r="I154" i="5" s="1"/>
  <c r="E154" i="5" l="1"/>
  <c r="G154" i="5" s="1"/>
  <c r="F154" i="5" l="1"/>
  <c r="H155" i="5" l="1"/>
  <c r="I155" i="5" s="1"/>
  <c r="E155" i="5"/>
  <c r="F155" i="5" l="1"/>
  <c r="H156" i="5" s="1"/>
  <c r="I156" i="5" s="1"/>
  <c r="G155" i="5"/>
  <c r="E156" i="5" l="1"/>
  <c r="G156" i="5" s="1"/>
  <c r="F156" i="5" l="1"/>
  <c r="H157" i="5" s="1"/>
  <c r="I157" i="5" s="1"/>
  <c r="L7" i="5" s="1"/>
  <c r="E157" i="5" l="1"/>
  <c r="F157" i="5" s="1"/>
  <c r="H173" i="5" s="1"/>
  <c r="H189" i="5" l="1"/>
  <c r="H180" i="5"/>
  <c r="H171" i="5"/>
  <c r="H196" i="5"/>
  <c r="H158" i="5"/>
  <c r="H160" i="5"/>
  <c r="H177" i="5"/>
  <c r="H164" i="5"/>
  <c r="H204" i="5"/>
  <c r="H174" i="5"/>
  <c r="H169" i="5"/>
  <c r="H194" i="5"/>
  <c r="H193" i="5"/>
  <c r="H184" i="5"/>
  <c r="H207" i="5"/>
  <c r="H201" i="5"/>
  <c r="H163" i="5"/>
  <c r="H190" i="5"/>
  <c r="H182" i="5"/>
  <c r="H199" i="5"/>
  <c r="H165" i="5"/>
  <c r="H205" i="5"/>
  <c r="H203" i="5"/>
  <c r="H161" i="5"/>
  <c r="H185" i="5"/>
  <c r="H178" i="5"/>
  <c r="H202" i="5"/>
  <c r="H166" i="5"/>
  <c r="H208" i="5"/>
  <c r="H181" i="5"/>
  <c r="H191" i="5"/>
  <c r="H192" i="5"/>
  <c r="H188" i="5"/>
  <c r="H198" i="5"/>
  <c r="H183" i="5"/>
  <c r="H172" i="5"/>
  <c r="H170" i="5"/>
  <c r="H176" i="5"/>
  <c r="H206" i="5"/>
  <c r="H186" i="5"/>
  <c r="H200" i="5"/>
  <c r="H159" i="5"/>
  <c r="H162" i="5"/>
  <c r="H197" i="5"/>
  <c r="H175" i="5"/>
  <c r="H168" i="5"/>
  <c r="H187" i="5"/>
  <c r="H195" i="5"/>
  <c r="H167" i="5"/>
  <c r="H179" i="5"/>
  <c r="G157" i="5"/>
  <c r="H209" i="5" s="1"/>
  <c r="L162" i="5" l="1"/>
  <c r="L159" i="5"/>
  <c r="L168" i="5"/>
  <c r="L181" i="5"/>
  <c r="L174" i="5"/>
  <c r="L171" i="5"/>
  <c r="L165" i="5"/>
  <c r="M159" i="5"/>
  <c r="L177" i="5"/>
  <c r="L185" i="5"/>
  <c r="L188" i="5"/>
  <c r="N159" i="5"/>
</calcChain>
</file>

<file path=xl/sharedStrings.xml><?xml version="1.0" encoding="utf-8"?>
<sst xmlns="http://schemas.openxmlformats.org/spreadsheetml/2006/main" count="256" uniqueCount="184">
  <si>
    <t xml:space="preserve"> </t>
  </si>
  <si>
    <t>Tahun</t>
  </si>
  <si>
    <t>Permintaan</t>
  </si>
  <si>
    <t>Level</t>
  </si>
  <si>
    <t>Trend</t>
  </si>
  <si>
    <t>Seasonal</t>
  </si>
  <si>
    <t>Forecast</t>
  </si>
  <si>
    <t>Error</t>
  </si>
  <si>
    <t>alpha</t>
  </si>
  <si>
    <t>beta</t>
  </si>
  <si>
    <t>gamma</t>
  </si>
  <si>
    <t>RMSE</t>
  </si>
  <si>
    <t>jan</t>
  </si>
  <si>
    <t>feb</t>
  </si>
  <si>
    <t>mar</t>
  </si>
  <si>
    <t>apr</t>
  </si>
  <si>
    <t>jun</t>
  </si>
  <si>
    <t>jul</t>
  </si>
  <si>
    <t>nov</t>
  </si>
  <si>
    <t xml:space="preserve">Periode </t>
  </si>
  <si>
    <t>Tanggal</t>
  </si>
  <si>
    <t>smoothing constant</t>
  </si>
  <si>
    <t>k</t>
  </si>
  <si>
    <t>mei</t>
  </si>
  <si>
    <t>agt</t>
  </si>
  <si>
    <t>sept</t>
  </si>
  <si>
    <t>okt</t>
  </si>
  <si>
    <t>des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</si>
  <si>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</si>
  <si>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</si>
  <si>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</si>
  <si>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</si>
  <si>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</si>
  <si>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</si>
  <si>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</si>
  <si>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</si>
  <si>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</si>
  <si>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</si>
  <si>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</si>
  <si>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</si>
  <si>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</si>
  <si>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</si>
  <si>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</si>
  <si>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</si>
  <si>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</si>
  <si>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</si>
  <si>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</si>
  <si>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</si>
  <si>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</si>
  <si>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</si>
  <si>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</si>
  <si>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</si>
  <si>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</si>
  <si>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</si>
  <si>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</si>
  <si>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</si>
  <si>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</si>
  <si>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</si>
  <si>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</si>
  <si>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</si>
  <si>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</si>
  <si>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</si>
  <si>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</si>
  <si>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</si>
  <si>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</si>
  <si>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</si>
  <si>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</si>
  <si>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</si>
  <si>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</si>
  <si>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</si>
  <si>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</si>
  <si>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</si>
  <si>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</si>
  <si>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</si>
  <si>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</si>
  <si>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</si>
  <si>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</si>
  <si>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</si>
  <si>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</si>
  <si>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</si>
  <si>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Week 53</t>
  </si>
  <si>
    <t>Week 54</t>
  </si>
  <si>
    <t>Week 55</t>
  </si>
  <si>
    <t>Week 56</t>
  </si>
  <si>
    <t>Week 57</t>
  </si>
  <si>
    <t>Week 58</t>
  </si>
  <si>
    <t>Week 59</t>
  </si>
  <si>
    <t>Week 60</t>
  </si>
  <si>
    <t>Week 61</t>
  </si>
  <si>
    <t>Week 62</t>
  </si>
  <si>
    <t>Week 63</t>
  </si>
  <si>
    <t>Week 64</t>
  </si>
  <si>
    <t>Week 65</t>
  </si>
  <si>
    <t>Week 66</t>
  </si>
  <si>
    <t>Week 67</t>
  </si>
  <si>
    <t>Week 68</t>
  </si>
  <si>
    <t>Week 69</t>
  </si>
  <si>
    <t>Week 70</t>
  </si>
  <si>
    <t>Week 71</t>
  </si>
  <si>
    <t>Week 72</t>
  </si>
  <si>
    <t>Week 73</t>
  </si>
  <si>
    <t>Week 74</t>
  </si>
  <si>
    <t>Week 75</t>
  </si>
  <si>
    <t>Week 76</t>
  </si>
  <si>
    <t>Week 77</t>
  </si>
  <si>
    <t>Week 78</t>
  </si>
  <si>
    <t>Week 79</t>
  </si>
  <si>
    <t>Week 80</t>
  </si>
  <si>
    <t>Week 81</t>
  </si>
  <si>
    <t>Week 82</t>
  </si>
  <si>
    <t>Week 83</t>
  </si>
  <si>
    <t>Week 84</t>
  </si>
  <si>
    <t>Week 85</t>
  </si>
  <si>
    <t>Week 86</t>
  </si>
  <si>
    <t>Week 87</t>
  </si>
  <si>
    <t>Week 88</t>
  </si>
  <si>
    <t>Week 89</t>
  </si>
  <si>
    <t>Week 90</t>
  </si>
  <si>
    <t>Week 91</t>
  </si>
  <si>
    <t>Week 92</t>
  </si>
  <si>
    <t>Week 93</t>
  </si>
  <si>
    <t>Week 94</t>
  </si>
  <si>
    <t>Week 95</t>
  </si>
  <si>
    <t>Week 96</t>
  </si>
  <si>
    <t>Week 97</t>
  </si>
  <si>
    <t>Week 98</t>
  </si>
  <si>
    <t>Week 99</t>
  </si>
  <si>
    <t>Week 100</t>
  </si>
  <si>
    <t>Week 101</t>
  </si>
  <si>
    <t>Week 102</t>
  </si>
  <si>
    <t>Week 103</t>
  </si>
  <si>
    <t>Week 104</t>
  </si>
  <si>
    <t>Week 105</t>
  </si>
  <si>
    <t>Week 106</t>
  </si>
  <si>
    <t>Week 107</t>
  </si>
  <si>
    <t>Week 108</t>
  </si>
  <si>
    <t>Week 109</t>
  </si>
  <si>
    <t>Week 110</t>
  </si>
  <si>
    <t>Week 111</t>
  </si>
  <si>
    <t>Week 112</t>
  </si>
  <si>
    <t>Week 113</t>
  </si>
  <si>
    <t>Week 114</t>
  </si>
  <si>
    <t>Week 115</t>
  </si>
  <si>
    <t>Week 116</t>
  </si>
  <si>
    <t>Week 117</t>
  </si>
  <si>
    <t>Week 118</t>
  </si>
  <si>
    <t>Week 119</t>
  </si>
  <si>
    <t>Week 120</t>
  </si>
  <si>
    <t>Week 121</t>
  </si>
  <si>
    <t>Week 122</t>
  </si>
  <si>
    <t>Week 123</t>
  </si>
  <si>
    <t>Week 124</t>
  </si>
  <si>
    <t>Week 125</t>
  </si>
  <si>
    <t>Week 126</t>
  </si>
  <si>
    <t>Week 127</t>
  </si>
  <si>
    <t>Week 128</t>
  </si>
  <si>
    <t>Week 129</t>
  </si>
  <si>
    <t>Week 130</t>
  </si>
  <si>
    <t>Week 131</t>
  </si>
  <si>
    <t>Week 132</t>
  </si>
  <si>
    <t>Week 133</t>
  </si>
  <si>
    <t>Week 134</t>
  </si>
  <si>
    <t>Week 135</t>
  </si>
  <si>
    <t>Week 136</t>
  </si>
  <si>
    <t>Week 137</t>
  </si>
  <si>
    <t>Week 138</t>
  </si>
  <si>
    <t>Week 139</t>
  </si>
  <si>
    <t>Week 140</t>
  </si>
  <si>
    <t>Week 141</t>
  </si>
  <si>
    <t>Week 142</t>
  </si>
  <si>
    <t>Week 143</t>
  </si>
  <si>
    <t>Week 144</t>
  </si>
  <si>
    <t>Week 145</t>
  </si>
  <si>
    <t>Week 146</t>
  </si>
  <si>
    <t>Week 147</t>
  </si>
  <si>
    <t>Week 148</t>
  </si>
  <si>
    <t>Week 149</t>
  </si>
  <si>
    <t>Week 150</t>
  </si>
  <si>
    <t>Week 151</t>
  </si>
  <si>
    <t>Week 152</t>
  </si>
  <si>
    <t>Week 153</t>
  </si>
  <si>
    <t>Week 154</t>
  </si>
  <si>
    <t>Week</t>
  </si>
  <si>
    <t>Data Permintaan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</si>
</sst>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14" fontId="0" fillId="0" borderId="0" xfId="0" applyNumberFormat="1"/>
    <xf numFmtId="0" fontId="0" fillId="3" borderId="0" xfId="0" applyFill="1"/>
    <xf numFmtId="14" fontId="0" fillId="4" borderId="0" xfId="0" applyNumberFormat="1" applyFill="1"/>
    <xf numFmtId="0" fontId="0" fillId="4" borderId="0" xfId="0" applyFill="1"/>
    <xf numFmtId="14" fontId="0" fillId="5" borderId="0" xfId="0" applyNumberFormat="1" applyFill="1"/>
    <xf numFmtId="0" fontId="0" fillId="5" borderId="0" xfId="0" applyFill="1"/>
    <xf numFmtId="14" fontId="0" fillId="6" borderId="0" xfId="0" applyNumberFormat="1" applyFill="1"/>
    <xf numFmtId="0" fontId="0" fillId="6" borderId="0" xfId="0" applyFill="1"/>
    <xf numFmtId="14" fontId="0" fillId="7" borderId="0" xfId="0" applyNumberFormat="1" applyFill="1"/>
    <xf numFmtId="0" fontId="0" fillId="7" borderId="0" xfId="0" applyFill="1"/>
    <xf numFmtId="14" fontId="0" fillId="8" borderId="0" xfId="0" applyNumberFormat="1" applyFill="1"/>
    <xf numFmtId="0" fontId="0" fillId="8" borderId="0" xfId="0" applyFill="1"/>
    <xf numFmtId="14" fontId="0" fillId="9" borderId="0" xfId="0" applyNumberFormat="1" applyFill="1"/>
    <xf numFmtId="0" fontId="0" fillId="9" borderId="0" xfId="0" applyFill="1"/>
    <xf numFmtId="14" fontId="0" fillId="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11" borderId="0" xfId="0" applyNumberFormat="1" applyFill="1"/>
    <xf numFmtId="0" fontId="0" fillId="11" borderId="0" xfId="0" applyFill="1"/>
    <xf numFmtId="14" fontId="0" fillId="12" borderId="0" xfId="0" applyNumberFormat="1" applyFill="1"/>
    <xf numFmtId="0" fontId="0" fillId="12" borderId="0" xfId="0" applyFill="1"/>
    <xf numFmtId="14" fontId="0" fillId="13" borderId="0" xfId="0" applyNumberFormat="1" applyFill="1"/>
    <xf numFmtId="0" fontId="0" fillId="13" borderId="0" xfId="0" applyFill="1"/>
    <xf numFmtId="14" fontId="0" fillId="14" borderId="0" xfId="0" applyNumberFormat="1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'Hasil rapidminer'!$D$1:$D$52</c:f>
              <c:numCache>
                <c:formatCode>General</c:formatCode>
                <c:ptCount val="52"/>
                <c:pt idx="0">
                  <c:v>298</c:v>
                </c:pt>
                <c:pt idx="1">
                  <c:v>296</c:v>
                </c:pt>
                <c:pt idx="2">
                  <c:v>295</c:v>
                </c:pt>
                <c:pt idx="3">
                  <c:v>202</c:v>
                </c:pt>
                <c:pt idx="4">
                  <c:v>206</c:v>
                </c:pt>
                <c:pt idx="5">
                  <c:v>211</c:v>
                </c:pt>
                <c:pt idx="6">
                  <c:v>208</c:v>
                </c:pt>
                <c:pt idx="7">
                  <c:v>188</c:v>
                </c:pt>
                <c:pt idx="8">
                  <c:v>189</c:v>
                </c:pt>
                <c:pt idx="9">
                  <c:v>188</c:v>
                </c:pt>
                <c:pt idx="10">
                  <c:v>191</c:v>
                </c:pt>
                <c:pt idx="11">
                  <c:v>197</c:v>
                </c:pt>
                <c:pt idx="12">
                  <c:v>196</c:v>
                </c:pt>
                <c:pt idx="13">
                  <c:v>197</c:v>
                </c:pt>
                <c:pt idx="14">
                  <c:v>196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199</c:v>
                </c:pt>
                <c:pt idx="19">
                  <c:v>199</c:v>
                </c:pt>
                <c:pt idx="20">
                  <c:v>267</c:v>
                </c:pt>
                <c:pt idx="21">
                  <c:v>266</c:v>
                </c:pt>
                <c:pt idx="22">
                  <c:v>260</c:v>
                </c:pt>
                <c:pt idx="23">
                  <c:v>179</c:v>
                </c:pt>
                <c:pt idx="24">
                  <c:v>181</c:v>
                </c:pt>
                <c:pt idx="25">
                  <c:v>185</c:v>
                </c:pt>
                <c:pt idx="26">
                  <c:v>184</c:v>
                </c:pt>
                <c:pt idx="27">
                  <c:v>187</c:v>
                </c:pt>
                <c:pt idx="28">
                  <c:v>187</c:v>
                </c:pt>
                <c:pt idx="29">
                  <c:v>188</c:v>
                </c:pt>
                <c:pt idx="30">
                  <c:v>188</c:v>
                </c:pt>
                <c:pt idx="31">
                  <c:v>185</c:v>
                </c:pt>
                <c:pt idx="32">
                  <c:v>235</c:v>
                </c:pt>
                <c:pt idx="33">
                  <c:v>235</c:v>
                </c:pt>
                <c:pt idx="34">
                  <c:v>230</c:v>
                </c:pt>
                <c:pt idx="35">
                  <c:v>228</c:v>
                </c:pt>
                <c:pt idx="36">
                  <c:v>218</c:v>
                </c:pt>
                <c:pt idx="37">
                  <c:v>219</c:v>
                </c:pt>
                <c:pt idx="38">
                  <c:v>220</c:v>
                </c:pt>
                <c:pt idx="39">
                  <c:v>219</c:v>
                </c:pt>
                <c:pt idx="40">
                  <c:v>176</c:v>
                </c:pt>
                <c:pt idx="41">
                  <c:v>177</c:v>
                </c:pt>
                <c:pt idx="42">
                  <c:v>179</c:v>
                </c:pt>
                <c:pt idx="43">
                  <c:v>179</c:v>
                </c:pt>
                <c:pt idx="44">
                  <c:v>179</c:v>
                </c:pt>
                <c:pt idx="45">
                  <c:v>289</c:v>
                </c:pt>
                <c:pt idx="46">
                  <c:v>287</c:v>
                </c:pt>
                <c:pt idx="47">
                  <c:v>280</c:v>
                </c:pt>
                <c:pt idx="48">
                  <c:v>279</c:v>
                </c:pt>
                <c:pt idx="49">
                  <c:v>304</c:v>
                </c:pt>
                <c:pt idx="50">
                  <c:v>307</c:v>
                </c:pt>
                <c:pt idx="51">
                  <c:v>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AE-4185-8B94-0298900E4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4050384"/>
        <c:axId val="1311948656"/>
      </c:lineChart>
      <c:catAx>
        <c:axId val="1314050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948656"/>
        <c:crosses val="autoZero"/>
        <c:auto val="1"/>
        <c:lblAlgn val="ctr"/>
        <c:lblOffset val="100"/>
        <c:noMultiLvlLbl val="0"/>
      </c:catAx>
      <c:valAx>
        <c:axId val="131194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05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'Hasil forecast'!$D$3:$D$157</c:f>
              <c:numCache>
                <c:formatCode>General</c:formatCode>
                <c:ptCount val="155"/>
                <c:pt idx="0">
                  <c:v>150</c:v>
                </c:pt>
                <c:pt idx="1">
                  <c:v>155</c:v>
                </c:pt>
                <c:pt idx="2">
                  <c:v>153</c:v>
                </c:pt>
                <c:pt idx="3">
                  <c:v>152</c:v>
                </c:pt>
                <c:pt idx="4">
                  <c:v>142</c:v>
                </c:pt>
                <c:pt idx="5">
                  <c:v>148</c:v>
                </c:pt>
                <c:pt idx="6">
                  <c:v>145</c:v>
                </c:pt>
                <c:pt idx="7">
                  <c:v>143</c:v>
                </c:pt>
                <c:pt idx="8">
                  <c:v>165</c:v>
                </c:pt>
                <c:pt idx="9">
                  <c:v>167</c:v>
                </c:pt>
                <c:pt idx="10">
                  <c:v>164</c:v>
                </c:pt>
                <c:pt idx="11">
                  <c:v>166</c:v>
                </c:pt>
                <c:pt idx="12">
                  <c:v>248</c:v>
                </c:pt>
                <c:pt idx="13">
                  <c:v>270</c:v>
                </c:pt>
                <c:pt idx="14">
                  <c:v>250</c:v>
                </c:pt>
                <c:pt idx="15">
                  <c:v>245</c:v>
                </c:pt>
                <c:pt idx="16">
                  <c:v>250</c:v>
                </c:pt>
                <c:pt idx="17">
                  <c:v>223</c:v>
                </c:pt>
                <c:pt idx="18">
                  <c:v>225</c:v>
                </c:pt>
                <c:pt idx="19">
                  <c:v>224</c:v>
                </c:pt>
                <c:pt idx="20">
                  <c:v>215</c:v>
                </c:pt>
                <c:pt idx="21">
                  <c:v>156</c:v>
                </c:pt>
                <c:pt idx="22">
                  <c:v>155</c:v>
                </c:pt>
                <c:pt idx="23">
                  <c:v>157</c:v>
                </c:pt>
                <c:pt idx="24">
                  <c:v>157</c:v>
                </c:pt>
                <c:pt idx="25">
                  <c:v>208</c:v>
                </c:pt>
                <c:pt idx="26">
                  <c:v>211</c:v>
                </c:pt>
                <c:pt idx="27">
                  <c:v>209</c:v>
                </c:pt>
                <c:pt idx="28">
                  <c:v>207</c:v>
                </c:pt>
                <c:pt idx="29">
                  <c:v>199</c:v>
                </c:pt>
                <c:pt idx="30">
                  <c:v>197</c:v>
                </c:pt>
                <c:pt idx="31">
                  <c:v>198</c:v>
                </c:pt>
                <c:pt idx="32">
                  <c:v>196</c:v>
                </c:pt>
                <c:pt idx="33">
                  <c:v>196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186</c:v>
                </c:pt>
                <c:pt idx="39">
                  <c:v>188</c:v>
                </c:pt>
                <c:pt idx="40">
                  <c:v>186</c:v>
                </c:pt>
                <c:pt idx="41">
                  <c:v>185</c:v>
                </c:pt>
                <c:pt idx="42">
                  <c:v>185</c:v>
                </c:pt>
                <c:pt idx="43">
                  <c:v>189</c:v>
                </c:pt>
                <c:pt idx="44">
                  <c:v>192</c:v>
                </c:pt>
                <c:pt idx="45">
                  <c:v>190</c:v>
                </c:pt>
                <c:pt idx="46">
                  <c:v>192</c:v>
                </c:pt>
                <c:pt idx="47">
                  <c:v>293</c:v>
                </c:pt>
                <c:pt idx="48">
                  <c:v>293</c:v>
                </c:pt>
                <c:pt idx="49">
                  <c:v>293</c:v>
                </c:pt>
                <c:pt idx="50">
                  <c:v>293</c:v>
                </c:pt>
                <c:pt idx="51">
                  <c:v>293</c:v>
                </c:pt>
                <c:pt idx="52">
                  <c:v>183</c:v>
                </c:pt>
                <c:pt idx="53">
                  <c:v>185</c:v>
                </c:pt>
                <c:pt idx="54">
                  <c:v>182</c:v>
                </c:pt>
                <c:pt idx="55">
                  <c:v>182</c:v>
                </c:pt>
                <c:pt idx="56">
                  <c:v>153</c:v>
                </c:pt>
                <c:pt idx="57">
                  <c:v>152</c:v>
                </c:pt>
                <c:pt idx="58">
                  <c:v>154</c:v>
                </c:pt>
                <c:pt idx="59">
                  <c:v>151</c:v>
                </c:pt>
                <c:pt idx="60">
                  <c:v>224</c:v>
                </c:pt>
                <c:pt idx="61">
                  <c:v>223</c:v>
                </c:pt>
                <c:pt idx="62">
                  <c:v>222</c:v>
                </c:pt>
                <c:pt idx="63">
                  <c:v>221</c:v>
                </c:pt>
                <c:pt idx="64">
                  <c:v>280</c:v>
                </c:pt>
                <c:pt idx="65">
                  <c:v>280</c:v>
                </c:pt>
                <c:pt idx="66">
                  <c:v>280</c:v>
                </c:pt>
                <c:pt idx="67">
                  <c:v>280</c:v>
                </c:pt>
                <c:pt idx="68">
                  <c:v>278</c:v>
                </c:pt>
                <c:pt idx="69">
                  <c:v>280</c:v>
                </c:pt>
                <c:pt idx="70">
                  <c:v>250</c:v>
                </c:pt>
                <c:pt idx="71">
                  <c:v>260</c:v>
                </c:pt>
                <c:pt idx="72">
                  <c:v>245</c:v>
                </c:pt>
                <c:pt idx="73">
                  <c:v>260</c:v>
                </c:pt>
                <c:pt idx="74">
                  <c:v>270</c:v>
                </c:pt>
                <c:pt idx="75">
                  <c:v>265</c:v>
                </c:pt>
                <c:pt idx="76">
                  <c:v>260</c:v>
                </c:pt>
                <c:pt idx="77">
                  <c:v>268</c:v>
                </c:pt>
                <c:pt idx="78">
                  <c:v>250</c:v>
                </c:pt>
                <c:pt idx="79">
                  <c:v>260</c:v>
                </c:pt>
                <c:pt idx="80">
                  <c:v>245</c:v>
                </c:pt>
                <c:pt idx="81">
                  <c:v>258</c:v>
                </c:pt>
                <c:pt idx="82">
                  <c:v>250</c:v>
                </c:pt>
                <c:pt idx="83">
                  <c:v>255</c:v>
                </c:pt>
                <c:pt idx="84">
                  <c:v>230</c:v>
                </c:pt>
                <c:pt idx="85">
                  <c:v>220</c:v>
                </c:pt>
                <c:pt idx="86">
                  <c:v>225</c:v>
                </c:pt>
                <c:pt idx="87">
                  <c:v>260</c:v>
                </c:pt>
                <c:pt idx="88">
                  <c:v>265</c:v>
                </c:pt>
                <c:pt idx="89">
                  <c:v>270</c:v>
                </c:pt>
                <c:pt idx="90">
                  <c:v>286</c:v>
                </c:pt>
                <c:pt idx="91">
                  <c:v>290</c:v>
                </c:pt>
                <c:pt idx="92">
                  <c:v>295</c:v>
                </c:pt>
                <c:pt idx="93">
                  <c:v>280</c:v>
                </c:pt>
                <c:pt idx="94">
                  <c:v>280</c:v>
                </c:pt>
                <c:pt idx="95">
                  <c:v>280</c:v>
                </c:pt>
                <c:pt idx="96">
                  <c:v>280</c:v>
                </c:pt>
                <c:pt idx="97">
                  <c:v>280</c:v>
                </c:pt>
                <c:pt idx="98">
                  <c:v>280</c:v>
                </c:pt>
                <c:pt idx="99">
                  <c:v>310</c:v>
                </c:pt>
                <c:pt idx="100">
                  <c:v>315</c:v>
                </c:pt>
                <c:pt idx="101">
                  <c:v>312</c:v>
                </c:pt>
                <c:pt idx="102">
                  <c:v>310</c:v>
                </c:pt>
                <c:pt idx="103">
                  <c:v>308</c:v>
                </c:pt>
                <c:pt idx="104">
                  <c:v>212</c:v>
                </c:pt>
                <c:pt idx="105">
                  <c:v>215</c:v>
                </c:pt>
                <c:pt idx="106">
                  <c:v>213</c:v>
                </c:pt>
                <c:pt idx="107">
                  <c:v>210</c:v>
                </c:pt>
                <c:pt idx="108">
                  <c:v>186</c:v>
                </c:pt>
                <c:pt idx="109">
                  <c:v>187</c:v>
                </c:pt>
                <c:pt idx="110">
                  <c:v>184</c:v>
                </c:pt>
                <c:pt idx="111">
                  <c:v>188</c:v>
                </c:pt>
                <c:pt idx="112">
                  <c:v>195</c:v>
                </c:pt>
                <c:pt idx="113">
                  <c:v>194</c:v>
                </c:pt>
                <c:pt idx="114">
                  <c:v>196</c:v>
                </c:pt>
                <c:pt idx="115">
                  <c:v>195</c:v>
                </c:pt>
                <c:pt idx="116">
                  <c:v>199</c:v>
                </c:pt>
                <c:pt idx="117">
                  <c:v>200</c:v>
                </c:pt>
                <c:pt idx="118">
                  <c:v>200</c:v>
                </c:pt>
                <c:pt idx="119">
                  <c:v>198</c:v>
                </c:pt>
                <c:pt idx="120">
                  <c:v>198</c:v>
                </c:pt>
                <c:pt idx="121">
                  <c:v>267</c:v>
                </c:pt>
                <c:pt idx="122">
                  <c:v>267</c:v>
                </c:pt>
                <c:pt idx="123">
                  <c:v>266</c:v>
                </c:pt>
                <c:pt idx="124">
                  <c:v>178</c:v>
                </c:pt>
                <c:pt idx="125">
                  <c:v>180</c:v>
                </c:pt>
                <c:pt idx="126">
                  <c:v>179</c:v>
                </c:pt>
                <c:pt idx="127">
                  <c:v>178</c:v>
                </c:pt>
                <c:pt idx="128">
                  <c:v>182</c:v>
                </c:pt>
                <c:pt idx="129">
                  <c:v>182</c:v>
                </c:pt>
                <c:pt idx="130">
                  <c:v>183</c:v>
                </c:pt>
                <c:pt idx="131">
                  <c:v>183</c:v>
                </c:pt>
                <c:pt idx="132">
                  <c:v>180</c:v>
                </c:pt>
                <c:pt idx="133">
                  <c:v>234</c:v>
                </c:pt>
                <c:pt idx="134">
                  <c:v>235</c:v>
                </c:pt>
                <c:pt idx="135">
                  <c:v>234</c:v>
                </c:pt>
                <c:pt idx="136">
                  <c:v>232</c:v>
                </c:pt>
                <c:pt idx="137">
                  <c:v>222</c:v>
                </c:pt>
                <c:pt idx="138">
                  <c:v>223</c:v>
                </c:pt>
                <c:pt idx="139">
                  <c:v>223</c:v>
                </c:pt>
                <c:pt idx="140">
                  <c:v>222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288</c:v>
                </c:pt>
                <c:pt idx="147">
                  <c:v>287</c:v>
                </c:pt>
                <c:pt idx="148">
                  <c:v>288</c:v>
                </c:pt>
                <c:pt idx="149">
                  <c:v>287</c:v>
                </c:pt>
                <c:pt idx="150">
                  <c:v>318</c:v>
                </c:pt>
                <c:pt idx="151">
                  <c:v>322</c:v>
                </c:pt>
                <c:pt idx="152">
                  <c:v>325</c:v>
                </c:pt>
                <c:pt idx="153">
                  <c:v>320</c:v>
                </c:pt>
                <c:pt idx="154">
                  <c:v>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39-42A1-B813-76237DD81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7127488"/>
        <c:axId val="1131161328"/>
      </c:lineChart>
      <c:catAx>
        <c:axId val="1347127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161328"/>
        <c:crosses val="autoZero"/>
        <c:auto val="1"/>
        <c:lblAlgn val="ctr"/>
        <c:lblOffset val="100"/>
        <c:noMultiLvlLbl val="0"/>
      </c:catAx>
      <c:valAx>
        <c:axId val="113116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712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Hasil Peramalan Menggunakan Holt Winters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Sheet3!$E$1:$E$52</c:f>
              <c:numCache>
                <c:formatCode>General</c:formatCode>
                <c:ptCount val="52"/>
                <c:pt idx="0">
                  <c:v>311</c:v>
                </c:pt>
                <c:pt idx="1">
                  <c:v>194</c:v>
                </c:pt>
                <c:pt idx="2">
                  <c:v>164</c:v>
                </c:pt>
                <c:pt idx="3">
                  <c:v>162</c:v>
                </c:pt>
                <c:pt idx="4">
                  <c:v>161</c:v>
                </c:pt>
                <c:pt idx="5">
                  <c:v>150</c:v>
                </c:pt>
                <c:pt idx="6">
                  <c:v>156</c:v>
                </c:pt>
                <c:pt idx="7">
                  <c:v>153</c:v>
                </c:pt>
                <c:pt idx="8">
                  <c:v>150</c:v>
                </c:pt>
                <c:pt idx="9">
                  <c:v>173</c:v>
                </c:pt>
                <c:pt idx="10">
                  <c:v>175</c:v>
                </c:pt>
                <c:pt idx="11">
                  <c:v>171</c:v>
                </c:pt>
                <c:pt idx="12">
                  <c:v>173</c:v>
                </c:pt>
                <c:pt idx="13">
                  <c:v>258</c:v>
                </c:pt>
                <c:pt idx="14">
                  <c:v>281</c:v>
                </c:pt>
                <c:pt idx="15">
                  <c:v>259</c:v>
                </c:pt>
                <c:pt idx="16">
                  <c:v>254</c:v>
                </c:pt>
                <c:pt idx="17">
                  <c:v>259</c:v>
                </c:pt>
                <c:pt idx="18">
                  <c:v>230</c:v>
                </c:pt>
                <c:pt idx="19">
                  <c:v>232</c:v>
                </c:pt>
                <c:pt idx="20">
                  <c:v>231</c:v>
                </c:pt>
                <c:pt idx="21">
                  <c:v>221</c:v>
                </c:pt>
                <c:pt idx="22">
                  <c:v>160</c:v>
                </c:pt>
                <c:pt idx="23">
                  <c:v>159</c:v>
                </c:pt>
                <c:pt idx="24">
                  <c:v>161</c:v>
                </c:pt>
                <c:pt idx="25">
                  <c:v>161</c:v>
                </c:pt>
                <c:pt idx="26">
                  <c:v>212</c:v>
                </c:pt>
                <c:pt idx="27">
                  <c:v>215</c:v>
                </c:pt>
                <c:pt idx="28">
                  <c:v>213</c:v>
                </c:pt>
                <c:pt idx="29">
                  <c:v>210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198</c:v>
                </c:pt>
                <c:pt idx="34">
                  <c:v>197</c:v>
                </c:pt>
                <c:pt idx="35">
                  <c:v>211</c:v>
                </c:pt>
                <c:pt idx="36">
                  <c:v>211</c:v>
                </c:pt>
                <c:pt idx="37">
                  <c:v>211</c:v>
                </c:pt>
                <c:pt idx="38">
                  <c:v>210</c:v>
                </c:pt>
                <c:pt idx="39">
                  <c:v>186</c:v>
                </c:pt>
                <c:pt idx="40">
                  <c:v>188</c:v>
                </c:pt>
                <c:pt idx="41">
                  <c:v>185</c:v>
                </c:pt>
                <c:pt idx="42">
                  <c:v>184</c:v>
                </c:pt>
                <c:pt idx="43">
                  <c:v>184</c:v>
                </c:pt>
                <c:pt idx="44">
                  <c:v>187</c:v>
                </c:pt>
                <c:pt idx="45">
                  <c:v>190</c:v>
                </c:pt>
                <c:pt idx="46">
                  <c:v>188</c:v>
                </c:pt>
                <c:pt idx="47">
                  <c:v>189</c:v>
                </c:pt>
                <c:pt idx="48">
                  <c:v>288</c:v>
                </c:pt>
                <c:pt idx="49">
                  <c:v>288</c:v>
                </c:pt>
                <c:pt idx="50">
                  <c:v>287</c:v>
                </c:pt>
                <c:pt idx="51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51-4B08-A50D-B69FE63A8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151568"/>
        <c:axId val="1361332480"/>
      </c:lineChart>
      <c:catAx>
        <c:axId val="1363151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32480"/>
        <c:crosses val="autoZero"/>
        <c:auto val="1"/>
        <c:lblAlgn val="ctr"/>
        <c:lblOffset val="100"/>
        <c:noMultiLvlLbl val="0"/>
      </c:catAx>
      <c:valAx>
        <c:axId val="13613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15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312420</xdr:colOff>
      <xdr:row>33</xdr:row>
      <xdr:rowOff>80010</xdr:rowOff>
    </xdr:from>
    <xdr:to>
      <xdr:col>15</xdr:col>
      <xdr:colOff>7620</xdr:colOff>
      <xdr:row>48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4D801B-63A8-C91B-6921-A9D55BD9E6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</xdr:colOff>
      <xdr:row>9</xdr:row>
      <xdr:rowOff>160019</xdr:rowOff>
    </xdr:from>
    <xdr:to>
      <xdr:col>15</xdr:col>
      <xdr:colOff>594360</xdr:colOff>
      <xdr:row>23</xdr:row>
      <xdr:rowOff>93344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3D09EB-B3D0-1BF8-46AF-594D99D342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434340</xdr:colOff>
      <xdr:row>35</xdr:row>
      <xdr:rowOff>80010</xdr:rowOff>
    </xdr:from>
    <xdr:to>
      <xdr:col>15</xdr:col>
      <xdr:colOff>129540</xdr:colOff>
      <xdr:row>50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C2D06-500E-869C-1C6B-DBEE656375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6DCDE-E6A6-44CB-912C-8DC165F619FA}">
  <dimension ref="A1:E52"/>
  <sheetViews>
    <sheetView topLeftCell="A29" workbookViewId="0">
      <selection activeCell="F50" sqref="F50"/>
    </sheetView>
  </sheetViews>
  <sheetFormatPr defaultRowHeight="14.4" x14ac:dyDescent="0.3"/>
  <cols>
    <col min="3" max="3" width="11.44140625" customWidth="1"/>
    <col min="5" max="5" width="9.5546875" customWidth="1"/>
  </cols>
  <sheetData>
    <row r="1" spans="1:5" x14ac:dyDescent="0.3">
      <c r="A1" s="3">
        <v>1</v>
      </c>
      <c r="B1" s="3">
        <v>2023</v>
      </c>
      <c r="C1" s="4">
        <v>44933</v>
      </c>
      <c r="D1">
        <v>298</v>
      </c>
      <c r="E1" s="43">
        <f>SUM(D1:D4)</f>
        <v>1091</v>
      </c>
    </row>
    <row r="2" spans="1:5" x14ac:dyDescent="0.3">
      <c r="A2" s="3">
        <v>2</v>
      </c>
      <c r="B2" s="3">
        <v>2023</v>
      </c>
      <c r="C2" s="4">
        <v>44940</v>
      </c>
      <c r="D2">
        <v>296</v>
      </c>
      <c r="E2" s="43"/>
    </row>
    <row r="3" spans="1:5" x14ac:dyDescent="0.3">
      <c r="A3" s="3">
        <v>3</v>
      </c>
      <c r="B3" s="3">
        <v>2023</v>
      </c>
      <c r="C3" s="4">
        <v>44947</v>
      </c>
      <c r="D3">
        <v>295</v>
      </c>
      <c r="E3" s="43"/>
    </row>
    <row r="4" spans="1:5" x14ac:dyDescent="0.3">
      <c r="A4" s="3">
        <v>4</v>
      </c>
      <c r="B4" s="3">
        <v>2023</v>
      </c>
      <c r="C4" s="4">
        <v>44954</v>
      </c>
      <c r="D4">
        <v>202</v>
      </c>
      <c r="E4" s="43"/>
    </row>
    <row r="5" spans="1:5" x14ac:dyDescent="0.3">
      <c r="A5" s="3">
        <v>5</v>
      </c>
      <c r="B5" s="3">
        <v>2023</v>
      </c>
      <c r="C5" s="6">
        <v>44961</v>
      </c>
      <c r="D5">
        <v>206</v>
      </c>
      <c r="E5" s="43">
        <f>SUM(D5:D8)</f>
        <v>813</v>
      </c>
    </row>
    <row r="6" spans="1:5" x14ac:dyDescent="0.3">
      <c r="A6" s="3">
        <v>6</v>
      </c>
      <c r="B6" s="3">
        <v>2023</v>
      </c>
      <c r="C6" s="6">
        <v>44968</v>
      </c>
      <c r="D6">
        <v>211</v>
      </c>
      <c r="E6" s="43"/>
    </row>
    <row r="7" spans="1:5" x14ac:dyDescent="0.3">
      <c r="A7" s="3">
        <v>7</v>
      </c>
      <c r="B7" s="3">
        <v>2023</v>
      </c>
      <c r="C7" s="6">
        <v>44974</v>
      </c>
      <c r="D7">
        <v>208</v>
      </c>
      <c r="E7" s="43"/>
    </row>
    <row r="8" spans="1:5" x14ac:dyDescent="0.3">
      <c r="A8" s="3">
        <v>8</v>
      </c>
      <c r="B8" s="3">
        <v>2023</v>
      </c>
      <c r="C8" s="6">
        <v>44982</v>
      </c>
      <c r="D8">
        <v>188</v>
      </c>
      <c r="E8" s="43"/>
    </row>
    <row r="9" spans="1:5" x14ac:dyDescent="0.3">
      <c r="A9" s="3">
        <v>9</v>
      </c>
      <c r="B9" s="3">
        <v>2023</v>
      </c>
      <c r="C9" s="8">
        <v>44989</v>
      </c>
      <c r="D9">
        <v>189</v>
      </c>
      <c r="E9" s="43">
        <f>SUM(D9:D12)</f>
        <v>765</v>
      </c>
    </row>
    <row r="10" spans="1:5" x14ac:dyDescent="0.3">
      <c r="A10" s="3">
        <v>10</v>
      </c>
      <c r="B10" s="3">
        <v>2023</v>
      </c>
      <c r="C10" s="8">
        <v>44996</v>
      </c>
      <c r="D10">
        <v>188</v>
      </c>
      <c r="E10" s="43"/>
    </row>
    <row r="11" spans="1:5" x14ac:dyDescent="0.3">
      <c r="A11" s="3">
        <v>11</v>
      </c>
      <c r="B11" s="3">
        <v>2023</v>
      </c>
      <c r="C11" s="8">
        <v>45003</v>
      </c>
      <c r="D11">
        <v>191</v>
      </c>
      <c r="E11" s="43"/>
    </row>
    <row r="12" spans="1:5" x14ac:dyDescent="0.3">
      <c r="A12" s="3">
        <v>12</v>
      </c>
      <c r="B12" s="3">
        <v>2023</v>
      </c>
      <c r="C12" s="8">
        <v>45010</v>
      </c>
      <c r="D12">
        <v>197</v>
      </c>
      <c r="E12" s="43"/>
    </row>
    <row r="13" spans="1:5" x14ac:dyDescent="0.3">
      <c r="A13" s="3">
        <v>13</v>
      </c>
      <c r="B13" s="3">
        <v>2023</v>
      </c>
      <c r="C13" s="10">
        <v>45017</v>
      </c>
      <c r="D13">
        <v>196</v>
      </c>
      <c r="E13" s="43">
        <f>SUM(D13:D17)</f>
        <v>989</v>
      </c>
    </row>
    <row r="14" spans="1:5" x14ac:dyDescent="0.3">
      <c r="A14" s="3">
        <v>14</v>
      </c>
      <c r="B14" s="3">
        <v>2023</v>
      </c>
      <c r="C14" s="10">
        <v>45024</v>
      </c>
      <c r="D14">
        <v>197</v>
      </c>
      <c r="E14" s="43"/>
    </row>
    <row r="15" spans="1:5" x14ac:dyDescent="0.3">
      <c r="A15" s="3">
        <v>15</v>
      </c>
      <c r="B15" s="3">
        <v>2023</v>
      </c>
      <c r="C15" s="10">
        <v>45031</v>
      </c>
      <c r="D15">
        <v>196</v>
      </c>
      <c r="E15" s="43"/>
    </row>
    <row r="16" spans="1:5" x14ac:dyDescent="0.3">
      <c r="A16" s="3">
        <v>16</v>
      </c>
      <c r="B16" s="3">
        <v>2023</v>
      </c>
      <c r="C16" s="10">
        <v>45038</v>
      </c>
      <c r="D16">
        <v>200</v>
      </c>
      <c r="E16" s="43"/>
    </row>
    <row r="17" spans="1:5" x14ac:dyDescent="0.3">
      <c r="A17" s="3">
        <v>17</v>
      </c>
      <c r="B17" s="3">
        <v>2023</v>
      </c>
      <c r="C17" s="10">
        <v>45045</v>
      </c>
      <c r="D17">
        <v>200</v>
      </c>
      <c r="E17" s="43"/>
    </row>
    <row r="18" spans="1:5" x14ac:dyDescent="0.3">
      <c r="A18" s="3">
        <v>18</v>
      </c>
      <c r="B18" s="3">
        <v>2023</v>
      </c>
      <c r="C18" s="12">
        <v>45052</v>
      </c>
      <c r="D18">
        <v>200</v>
      </c>
      <c r="E18" s="43">
        <f>SUM(D18:D21)</f>
        <v>865</v>
      </c>
    </row>
    <row r="19" spans="1:5" x14ac:dyDescent="0.3">
      <c r="A19" s="3">
        <v>19</v>
      </c>
      <c r="B19" s="3">
        <v>2023</v>
      </c>
      <c r="C19" s="12">
        <v>45059</v>
      </c>
      <c r="D19">
        <v>199</v>
      </c>
      <c r="E19" s="43"/>
    </row>
    <row r="20" spans="1:5" x14ac:dyDescent="0.3">
      <c r="A20" s="3">
        <v>20</v>
      </c>
      <c r="B20" s="3">
        <v>2023</v>
      </c>
      <c r="C20" s="12">
        <v>45066</v>
      </c>
      <c r="D20">
        <v>199</v>
      </c>
      <c r="E20" s="43"/>
    </row>
    <row r="21" spans="1:5" x14ac:dyDescent="0.3">
      <c r="A21" s="3">
        <v>21</v>
      </c>
      <c r="B21" s="3">
        <v>2023</v>
      </c>
      <c r="C21" s="12">
        <v>45073</v>
      </c>
      <c r="D21">
        <v>267</v>
      </c>
      <c r="E21" s="43"/>
    </row>
    <row r="22" spans="1:5" x14ac:dyDescent="0.3">
      <c r="A22" s="3">
        <v>22</v>
      </c>
      <c r="B22" s="3">
        <v>2023</v>
      </c>
      <c r="C22" s="14">
        <v>45080</v>
      </c>
      <c r="D22">
        <v>266</v>
      </c>
      <c r="E22" s="43">
        <f>SUM(D22:D25)</f>
        <v>886</v>
      </c>
    </row>
    <row r="23" spans="1:5" x14ac:dyDescent="0.3">
      <c r="A23" s="3">
        <v>23</v>
      </c>
      <c r="B23" s="3">
        <v>2023</v>
      </c>
      <c r="C23" s="14">
        <v>45087</v>
      </c>
      <c r="D23">
        <v>260</v>
      </c>
      <c r="E23" s="43"/>
    </row>
    <row r="24" spans="1:5" x14ac:dyDescent="0.3">
      <c r="A24" s="3">
        <v>24</v>
      </c>
      <c r="B24" s="3">
        <v>2023</v>
      </c>
      <c r="C24" s="14">
        <v>45094</v>
      </c>
      <c r="D24">
        <v>179</v>
      </c>
      <c r="E24" s="43"/>
    </row>
    <row r="25" spans="1:5" x14ac:dyDescent="0.3">
      <c r="A25" s="3">
        <v>25</v>
      </c>
      <c r="B25" s="3">
        <v>2023</v>
      </c>
      <c r="C25" s="14">
        <v>45101</v>
      </c>
      <c r="D25">
        <v>181</v>
      </c>
      <c r="E25" s="43"/>
    </row>
    <row r="26" spans="1:5" x14ac:dyDescent="0.3">
      <c r="A26" s="3">
        <v>26</v>
      </c>
      <c r="B26" s="3">
        <v>2023</v>
      </c>
      <c r="C26" s="16">
        <v>45108</v>
      </c>
      <c r="D26">
        <v>185</v>
      </c>
      <c r="E26" s="43">
        <f>SUM(D26:D30)</f>
        <v>931</v>
      </c>
    </row>
    <row r="27" spans="1:5" x14ac:dyDescent="0.3">
      <c r="A27" s="3">
        <v>27</v>
      </c>
      <c r="B27" s="3">
        <v>2023</v>
      </c>
      <c r="C27" s="16">
        <v>45115</v>
      </c>
      <c r="D27">
        <v>184</v>
      </c>
      <c r="E27" s="43"/>
    </row>
    <row r="28" spans="1:5" x14ac:dyDescent="0.3">
      <c r="A28" s="3">
        <v>28</v>
      </c>
      <c r="B28" s="3">
        <v>2023</v>
      </c>
      <c r="C28" s="16">
        <v>45122</v>
      </c>
      <c r="D28">
        <v>187</v>
      </c>
      <c r="E28" s="43"/>
    </row>
    <row r="29" spans="1:5" x14ac:dyDescent="0.3">
      <c r="A29" s="3">
        <v>29</v>
      </c>
      <c r="B29" s="3">
        <v>2023</v>
      </c>
      <c r="C29" s="16">
        <v>45129</v>
      </c>
      <c r="D29">
        <v>187</v>
      </c>
      <c r="E29" s="43"/>
    </row>
    <row r="30" spans="1:5" x14ac:dyDescent="0.3">
      <c r="A30" s="3">
        <v>30</v>
      </c>
      <c r="B30" s="3">
        <v>2023</v>
      </c>
      <c r="C30" s="16">
        <v>45136</v>
      </c>
      <c r="D30">
        <v>188</v>
      </c>
      <c r="E30" s="43"/>
    </row>
    <row r="31" spans="1:5" x14ac:dyDescent="0.3">
      <c r="A31" s="3">
        <v>31</v>
      </c>
      <c r="B31" s="3">
        <v>2023</v>
      </c>
      <c r="C31" s="17">
        <v>45143</v>
      </c>
      <c r="D31">
        <v>188</v>
      </c>
      <c r="E31" s="43">
        <f>SUM(D31:D34)</f>
        <v>843</v>
      </c>
    </row>
    <row r="32" spans="1:5" x14ac:dyDescent="0.3">
      <c r="A32" s="3">
        <v>32</v>
      </c>
      <c r="B32" s="3">
        <v>2023</v>
      </c>
      <c r="C32" s="17">
        <v>45150</v>
      </c>
      <c r="D32">
        <v>185</v>
      </c>
      <c r="E32" s="43"/>
    </row>
    <row r="33" spans="1:5" x14ac:dyDescent="0.3">
      <c r="A33" s="3">
        <v>33</v>
      </c>
      <c r="B33" s="3">
        <v>2023</v>
      </c>
      <c r="C33" s="17">
        <v>45157</v>
      </c>
      <c r="D33">
        <v>235</v>
      </c>
      <c r="E33" s="43"/>
    </row>
    <row r="34" spans="1:5" x14ac:dyDescent="0.3">
      <c r="A34" s="3">
        <v>34</v>
      </c>
      <c r="B34" s="3">
        <v>2023</v>
      </c>
      <c r="C34" s="17">
        <v>45164</v>
      </c>
      <c r="D34">
        <v>235</v>
      </c>
      <c r="E34" s="43"/>
    </row>
    <row r="35" spans="1:5" x14ac:dyDescent="0.3">
      <c r="A35" s="3">
        <v>35</v>
      </c>
      <c r="B35" s="3">
        <v>2023</v>
      </c>
      <c r="C35" s="19">
        <v>45171</v>
      </c>
      <c r="D35">
        <v>230</v>
      </c>
      <c r="E35" s="43">
        <f>SUM(D35:D39)</f>
        <v>1115</v>
      </c>
    </row>
    <row r="36" spans="1:5" x14ac:dyDescent="0.3">
      <c r="A36" s="3">
        <v>36</v>
      </c>
      <c r="B36" s="3">
        <v>2023</v>
      </c>
      <c r="C36" s="19">
        <v>45178</v>
      </c>
      <c r="D36">
        <v>228</v>
      </c>
      <c r="E36" s="43"/>
    </row>
    <row r="37" spans="1:5" x14ac:dyDescent="0.3">
      <c r="A37" s="3">
        <v>37</v>
      </c>
      <c r="B37" s="3">
        <v>2023</v>
      </c>
      <c r="C37" s="19">
        <v>45185</v>
      </c>
      <c r="D37">
        <v>218</v>
      </c>
      <c r="E37" s="43"/>
    </row>
    <row r="38" spans="1:5" x14ac:dyDescent="0.3">
      <c r="A38" s="3">
        <v>38</v>
      </c>
      <c r="B38" s="3">
        <v>2023</v>
      </c>
      <c r="C38" s="19">
        <v>45192</v>
      </c>
      <c r="D38">
        <v>219</v>
      </c>
      <c r="E38" s="43"/>
    </row>
    <row r="39" spans="1:5" x14ac:dyDescent="0.3">
      <c r="A39" s="3">
        <v>39</v>
      </c>
      <c r="B39" s="3">
        <v>2023</v>
      </c>
      <c r="C39" s="19">
        <v>45199</v>
      </c>
      <c r="D39">
        <v>220</v>
      </c>
      <c r="E39" s="43"/>
    </row>
    <row r="40" spans="1:5" x14ac:dyDescent="0.3">
      <c r="A40" s="3">
        <v>40</v>
      </c>
      <c r="B40" s="3">
        <v>2023</v>
      </c>
      <c r="C40" s="21">
        <v>45206</v>
      </c>
      <c r="D40">
        <v>219</v>
      </c>
      <c r="E40" s="43">
        <f>SUM(D40:D43)</f>
        <v>751</v>
      </c>
    </row>
    <row r="41" spans="1:5" x14ac:dyDescent="0.3">
      <c r="A41" s="3">
        <v>41</v>
      </c>
      <c r="B41" s="3">
        <v>2023</v>
      </c>
      <c r="C41" s="21">
        <v>45213</v>
      </c>
      <c r="D41">
        <v>176</v>
      </c>
      <c r="E41" s="43"/>
    </row>
    <row r="42" spans="1:5" x14ac:dyDescent="0.3">
      <c r="A42" s="3">
        <v>42</v>
      </c>
      <c r="B42" s="3">
        <v>2023</v>
      </c>
      <c r="C42" s="21">
        <v>45220</v>
      </c>
      <c r="D42">
        <v>177</v>
      </c>
      <c r="E42" s="43"/>
    </row>
    <row r="43" spans="1:5" x14ac:dyDescent="0.3">
      <c r="A43" s="3">
        <v>43</v>
      </c>
      <c r="B43" s="3">
        <v>2023</v>
      </c>
      <c r="C43" s="21">
        <v>45227</v>
      </c>
      <c r="D43">
        <v>179</v>
      </c>
      <c r="E43" s="43"/>
    </row>
    <row r="44" spans="1:5" x14ac:dyDescent="0.3">
      <c r="A44" s="3">
        <v>44</v>
      </c>
      <c r="B44" s="3">
        <v>2023</v>
      </c>
      <c r="C44" s="23">
        <v>45234</v>
      </c>
      <c r="D44">
        <v>179</v>
      </c>
      <c r="E44" s="43">
        <f>SUM(D44:D47)</f>
        <v>934</v>
      </c>
    </row>
    <row r="45" spans="1:5" x14ac:dyDescent="0.3">
      <c r="A45" s="3">
        <v>45</v>
      </c>
      <c r="B45" s="3">
        <v>2023</v>
      </c>
      <c r="C45" s="23">
        <v>45241</v>
      </c>
      <c r="D45">
        <v>179</v>
      </c>
      <c r="E45" s="43"/>
    </row>
    <row r="46" spans="1:5" x14ac:dyDescent="0.3">
      <c r="A46" s="3">
        <v>46</v>
      </c>
      <c r="B46" s="3">
        <v>2023</v>
      </c>
      <c r="C46" s="23">
        <v>45248</v>
      </c>
      <c r="D46">
        <v>289</v>
      </c>
      <c r="E46" s="43"/>
    </row>
    <row r="47" spans="1:5" x14ac:dyDescent="0.3">
      <c r="A47" s="3">
        <v>47</v>
      </c>
      <c r="B47" s="3">
        <v>2023</v>
      </c>
      <c r="C47" s="23">
        <v>45255</v>
      </c>
      <c r="D47">
        <v>287</v>
      </c>
      <c r="E47" s="43"/>
    </row>
    <row r="48" spans="1:5" x14ac:dyDescent="0.3">
      <c r="A48" s="3">
        <v>48</v>
      </c>
      <c r="B48" s="3">
        <v>2023</v>
      </c>
      <c r="C48" s="25">
        <v>45262</v>
      </c>
      <c r="D48">
        <v>280</v>
      </c>
      <c r="E48" s="43">
        <f>SUM(D48:D52)</f>
        <v>1477</v>
      </c>
    </row>
    <row r="49" spans="1:5" x14ac:dyDescent="0.3">
      <c r="A49" s="3">
        <v>49</v>
      </c>
      <c r="B49" s="3">
        <v>2023</v>
      </c>
      <c r="C49" s="25">
        <v>45269</v>
      </c>
      <c r="D49">
        <v>279</v>
      </c>
      <c r="E49" s="43"/>
    </row>
    <row r="50" spans="1:5" x14ac:dyDescent="0.3">
      <c r="A50" s="3">
        <v>50</v>
      </c>
      <c r="B50" s="3">
        <v>2023</v>
      </c>
      <c r="C50" s="25">
        <v>45276</v>
      </c>
      <c r="D50">
        <v>304</v>
      </c>
      <c r="E50" s="43"/>
    </row>
    <row r="51" spans="1:5" x14ac:dyDescent="0.3">
      <c r="A51" s="3">
        <v>51</v>
      </c>
      <c r="B51" s="3">
        <v>2023</v>
      </c>
      <c r="C51" s="25">
        <v>45283</v>
      </c>
      <c r="D51">
        <v>307</v>
      </c>
      <c r="E51" s="43"/>
    </row>
    <row r="52" spans="1:5" x14ac:dyDescent="0.3">
      <c r="A52" s="3">
        <v>52</v>
      </c>
      <c r="B52" s="3">
        <v>2023</v>
      </c>
      <c r="C52" s="25">
        <v>45290</v>
      </c>
      <c r="D52">
        <v>307</v>
      </c>
      <c r="E52" s="4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DC046-D574-43C5-A286-397E785014DF}">
  <dimension ref="A1:W209"/>
  <sheetViews>
    <sheetView topLeftCell="I1" workbookViewId="0">
      <selection activeCell="S162" sqref="S162"/>
    </sheetView>
  </sheetViews>
  <sheetFormatPr defaultRowHeight="14.4" x14ac:dyDescent="0.3"/>
  <cols>
    <col min="2" max="3" width="10.5546875" bestFit="1" customWidth="1"/>
    <col min="4" max="4" width="10.33203125" customWidth="1"/>
    <col min="17" max="17" width="25.5546875" customWidth="1"/>
    <col min="18" max="18" width="25" customWidth="1"/>
    <col min="20" max="20" width="25.5546875" customWidth="1"/>
    <col min="21" max="21" width="17" customWidth="1"/>
    <col min="23" max="23" width="24.109375" customWidth="1"/>
  </cols>
  <sheetData>
    <row r="1" spans="1:23" x14ac:dyDescent="0.3">
      <c r="Q1" t="s">
        <v>182</v>
      </c>
      <c r="R1" t="s">
        <v>183</v>
      </c>
      <c r="S1" t="s">
        <v>182</v>
      </c>
      <c r="T1" t="s">
        <v>183</v>
      </c>
    </row>
    <row r="2" spans="1:23" x14ac:dyDescent="0.3">
      <c r="A2" t="s">
        <v>19</v>
      </c>
      <c r="B2" t="s">
        <v>1</v>
      </c>
      <c r="C2" t="s">
        <v>20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Q2" t="s">
        <v>28</v>
      </c>
      <c r="R2" s="35">
        <v>150</v>
      </c>
      <c r="S2" t="s">
        <v>28</v>
      </c>
      <c r="T2" s="40">
        <v>280</v>
      </c>
      <c r="W2" s="43"/>
    </row>
    <row r="3" spans="1:23" x14ac:dyDescent="0.3">
      <c r="A3">
        <v>1</v>
      </c>
      <c r="B3">
        <v>2020</v>
      </c>
      <c r="C3" s="2">
        <v>43841</v>
      </c>
      <c r="D3">
        <v>150</v>
      </c>
      <c r="G3">
        <f t="shared" ref="G3:G34" si="0">D3/AVERAGE($D$3:$D$54)</f>
        <v>0.74684029107621608</v>
      </c>
      <c r="K3" s="44" t="s">
        <v>21</v>
      </c>
      <c r="L3" s="44"/>
      <c r="Q3" t="s">
        <v>29</v>
      </c>
      <c r="R3" s="35">
        <v>155</v>
      </c>
      <c r="S3" t="s">
        <v>29</v>
      </c>
      <c r="T3" s="40">
        <v>280</v>
      </c>
      <c r="W3" s="43"/>
    </row>
    <row r="4" spans="1:23" x14ac:dyDescent="0.3">
      <c r="A4">
        <v>2</v>
      </c>
      <c r="B4">
        <v>2020</v>
      </c>
      <c r="C4" s="2">
        <v>43848</v>
      </c>
      <c r="D4">
        <v>155</v>
      </c>
      <c r="G4">
        <f t="shared" si="0"/>
        <v>0.77173496744542325</v>
      </c>
      <c r="K4" t="s">
        <v>8</v>
      </c>
      <c r="L4">
        <v>0.90221228025706901</v>
      </c>
      <c r="Q4" t="s">
        <v>30</v>
      </c>
      <c r="R4" s="35">
        <v>153</v>
      </c>
      <c r="S4" t="s">
        <v>30</v>
      </c>
      <c r="T4" s="41">
        <v>310</v>
      </c>
      <c r="W4" s="43"/>
    </row>
    <row r="5" spans="1:23" x14ac:dyDescent="0.3">
      <c r="A5">
        <v>3</v>
      </c>
      <c r="B5">
        <v>2020</v>
      </c>
      <c r="C5" s="2">
        <v>43855</v>
      </c>
      <c r="D5">
        <v>153</v>
      </c>
      <c r="G5">
        <f t="shared" si="0"/>
        <v>0.76177709689774031</v>
      </c>
      <c r="K5" t="s">
        <v>9</v>
      </c>
      <c r="L5">
        <v>4.2558569563568634E-2</v>
      </c>
      <c r="N5" t="s">
        <v>0</v>
      </c>
      <c r="Q5" t="s">
        <v>31</v>
      </c>
      <c r="R5" s="35">
        <v>152</v>
      </c>
      <c r="S5" t="s">
        <v>31</v>
      </c>
      <c r="T5" s="41">
        <v>315</v>
      </c>
      <c r="W5" s="43"/>
    </row>
    <row r="6" spans="1:23" x14ac:dyDescent="0.3">
      <c r="A6">
        <v>4</v>
      </c>
      <c r="B6">
        <v>2020</v>
      </c>
      <c r="C6" s="2">
        <v>43861</v>
      </c>
      <c r="D6">
        <v>152</v>
      </c>
      <c r="G6">
        <f t="shared" si="0"/>
        <v>0.7567981616238989</v>
      </c>
      <c r="K6" t="s">
        <v>10</v>
      </c>
      <c r="L6">
        <v>0</v>
      </c>
      <c r="Q6" t="s">
        <v>32</v>
      </c>
      <c r="R6" s="36">
        <v>142</v>
      </c>
      <c r="S6" t="s">
        <v>32</v>
      </c>
      <c r="T6" s="41">
        <v>312</v>
      </c>
      <c r="W6" s="43"/>
    </row>
    <row r="7" spans="1:23" x14ac:dyDescent="0.3">
      <c r="A7">
        <v>5</v>
      </c>
      <c r="B7">
        <v>2020</v>
      </c>
      <c r="C7" s="2">
        <v>43869</v>
      </c>
      <c r="D7">
        <v>142</v>
      </c>
      <c r="G7">
        <f t="shared" si="0"/>
        <v>0.70700880888548456</v>
      </c>
      <c r="K7" t="s">
        <v>11</v>
      </c>
      <c r="L7">
        <f>SQRT(SUMSQ(I56:I157)/COUNT(I56:I157))</f>
        <v>39.110510009534757</v>
      </c>
      <c r="Q7" t="s">
        <v>33</v>
      </c>
      <c r="R7" s="36">
        <v>148</v>
      </c>
      <c r="S7" t="s">
        <v>33</v>
      </c>
      <c r="T7" s="41">
        <v>310</v>
      </c>
      <c r="W7" s="43"/>
    </row>
    <row r="8" spans="1:23" x14ac:dyDescent="0.3">
      <c r="A8">
        <v>6</v>
      </c>
      <c r="B8">
        <v>2020</v>
      </c>
      <c r="C8" s="2">
        <v>43876</v>
      </c>
      <c r="D8">
        <v>148</v>
      </c>
      <c r="G8">
        <f t="shared" si="0"/>
        <v>0.73688242052853314</v>
      </c>
      <c r="Q8" t="s">
        <v>34</v>
      </c>
      <c r="R8" s="36">
        <v>145</v>
      </c>
      <c r="S8" t="s">
        <v>34</v>
      </c>
      <c r="T8" s="41">
        <v>308</v>
      </c>
      <c r="W8" s="43"/>
    </row>
    <row r="9" spans="1:23" x14ac:dyDescent="0.3">
      <c r="A9">
        <v>7</v>
      </c>
      <c r="B9">
        <v>2020</v>
      </c>
      <c r="C9" s="2">
        <v>43883</v>
      </c>
      <c r="D9">
        <v>145</v>
      </c>
      <c r="G9">
        <f t="shared" si="0"/>
        <v>0.7219456147070088</v>
      </c>
      <c r="Q9" t="s">
        <v>35</v>
      </c>
      <c r="R9" s="36">
        <v>143</v>
      </c>
      <c r="S9" t="s">
        <v>35</v>
      </c>
      <c r="T9" s="42">
        <v>212</v>
      </c>
      <c r="W9" s="43"/>
    </row>
    <row r="10" spans="1:23" x14ac:dyDescent="0.3">
      <c r="A10">
        <v>8</v>
      </c>
      <c r="B10">
        <v>2020</v>
      </c>
      <c r="C10" s="2">
        <v>43890</v>
      </c>
      <c r="D10">
        <v>143</v>
      </c>
      <c r="G10">
        <f t="shared" si="0"/>
        <v>0.71198774415932597</v>
      </c>
      <c r="L10" t="s">
        <v>0</v>
      </c>
      <c r="Q10" t="s">
        <v>36</v>
      </c>
      <c r="R10" s="28">
        <v>165</v>
      </c>
      <c r="S10" t="s">
        <v>36</v>
      </c>
      <c r="T10" s="42">
        <v>215</v>
      </c>
      <c r="W10" s="43"/>
    </row>
    <row r="11" spans="1:23" x14ac:dyDescent="0.3">
      <c r="A11">
        <v>9</v>
      </c>
      <c r="B11">
        <v>2020</v>
      </c>
      <c r="C11" s="2">
        <v>43897</v>
      </c>
      <c r="D11">
        <v>165</v>
      </c>
      <c r="G11">
        <f t="shared" si="0"/>
        <v>0.82152432018383759</v>
      </c>
      <c r="O11" t="s">
        <v>0</v>
      </c>
      <c r="Q11" t="s">
        <v>37</v>
      </c>
      <c r="R11" s="28">
        <v>167</v>
      </c>
      <c r="S11" t="s">
        <v>37</v>
      </c>
      <c r="T11" s="42">
        <v>213</v>
      </c>
      <c r="W11" s="43"/>
    </row>
    <row r="12" spans="1:23" x14ac:dyDescent="0.3">
      <c r="A12">
        <v>10</v>
      </c>
      <c r="B12">
        <v>2020</v>
      </c>
      <c r="C12" s="2">
        <v>43904</v>
      </c>
      <c r="D12">
        <v>167</v>
      </c>
      <c r="G12">
        <f t="shared" si="0"/>
        <v>0.83148219073152052</v>
      </c>
      <c r="K12" t="s">
        <v>0</v>
      </c>
      <c r="Q12" t="s">
        <v>38</v>
      </c>
      <c r="R12" s="28">
        <v>164</v>
      </c>
      <c r="S12" t="s">
        <v>38</v>
      </c>
      <c r="T12" s="42">
        <v>210</v>
      </c>
      <c r="W12" s="43"/>
    </row>
    <row r="13" spans="1:23" x14ac:dyDescent="0.3">
      <c r="A13">
        <v>11</v>
      </c>
      <c r="B13">
        <v>2020</v>
      </c>
      <c r="C13" s="2">
        <v>43911</v>
      </c>
      <c r="D13">
        <v>164</v>
      </c>
      <c r="G13">
        <f t="shared" si="0"/>
        <v>0.81654538490999617</v>
      </c>
      <c r="Q13" t="s">
        <v>39</v>
      </c>
      <c r="R13" s="28">
        <v>166</v>
      </c>
      <c r="S13" t="s">
        <v>39</v>
      </c>
      <c r="T13" s="35">
        <v>186</v>
      </c>
      <c r="W13" s="43"/>
    </row>
    <row r="14" spans="1:23" x14ac:dyDescent="0.3">
      <c r="A14">
        <v>12</v>
      </c>
      <c r="B14">
        <v>2020</v>
      </c>
      <c r="C14" s="2">
        <v>43918</v>
      </c>
      <c r="D14">
        <v>166</v>
      </c>
      <c r="G14">
        <f t="shared" si="0"/>
        <v>0.82650325545767911</v>
      </c>
      <c r="Q14" t="s">
        <v>40</v>
      </c>
      <c r="R14" s="32">
        <v>248</v>
      </c>
      <c r="S14" t="s">
        <v>40</v>
      </c>
      <c r="T14" s="35">
        <v>187</v>
      </c>
      <c r="W14" s="43"/>
    </row>
    <row r="15" spans="1:23" x14ac:dyDescent="0.3">
      <c r="A15">
        <v>13</v>
      </c>
      <c r="B15">
        <v>2020</v>
      </c>
      <c r="C15" s="2">
        <v>43925</v>
      </c>
      <c r="D15">
        <v>248</v>
      </c>
      <c r="G15">
        <f t="shared" si="0"/>
        <v>1.2347759479126772</v>
      </c>
      <c r="Q15" t="s">
        <v>41</v>
      </c>
      <c r="R15" s="32">
        <v>270</v>
      </c>
      <c r="S15" t="s">
        <v>41</v>
      </c>
      <c r="T15" s="35">
        <v>184</v>
      </c>
      <c r="W15" s="43"/>
    </row>
    <row r="16" spans="1:23" x14ac:dyDescent="0.3">
      <c r="A16">
        <v>14</v>
      </c>
      <c r="B16">
        <v>2020</v>
      </c>
      <c r="C16" s="2">
        <v>43932</v>
      </c>
      <c r="D16">
        <v>270</v>
      </c>
      <c r="G16">
        <f t="shared" si="0"/>
        <v>1.3443125239371889</v>
      </c>
      <c r="L16" t="s">
        <v>0</v>
      </c>
      <c r="Q16" t="s">
        <v>42</v>
      </c>
      <c r="R16" s="32">
        <v>250</v>
      </c>
      <c r="S16" t="s">
        <v>42</v>
      </c>
      <c r="T16" s="35">
        <v>188</v>
      </c>
      <c r="W16" s="43"/>
    </row>
    <row r="17" spans="1:23" x14ac:dyDescent="0.3">
      <c r="A17">
        <v>15</v>
      </c>
      <c r="B17">
        <v>2020</v>
      </c>
      <c r="C17" s="2">
        <v>43939</v>
      </c>
      <c r="D17">
        <v>250</v>
      </c>
      <c r="G17">
        <f t="shared" si="0"/>
        <v>1.24473381846036</v>
      </c>
      <c r="Q17" t="s">
        <v>43</v>
      </c>
      <c r="R17" s="32">
        <v>245</v>
      </c>
      <c r="S17" t="s">
        <v>43</v>
      </c>
      <c r="T17" s="27">
        <v>195</v>
      </c>
      <c r="W17" s="43"/>
    </row>
    <row r="18" spans="1:23" x14ac:dyDescent="0.3">
      <c r="A18">
        <v>16</v>
      </c>
      <c r="B18">
        <v>2020</v>
      </c>
      <c r="C18" s="2">
        <v>43946</v>
      </c>
      <c r="D18">
        <v>245</v>
      </c>
      <c r="G18">
        <f t="shared" si="0"/>
        <v>1.219839142091153</v>
      </c>
      <c r="K18" t="s">
        <v>0</v>
      </c>
      <c r="Q18" t="s">
        <v>44</v>
      </c>
      <c r="R18" s="36">
        <v>250</v>
      </c>
      <c r="S18" t="s">
        <v>44</v>
      </c>
      <c r="T18" s="27">
        <v>194</v>
      </c>
      <c r="W18" s="43"/>
    </row>
    <row r="19" spans="1:23" x14ac:dyDescent="0.3">
      <c r="A19">
        <v>17</v>
      </c>
      <c r="B19">
        <v>2020</v>
      </c>
      <c r="C19" s="2">
        <v>43953</v>
      </c>
      <c r="D19">
        <v>250</v>
      </c>
      <c r="G19">
        <f t="shared" si="0"/>
        <v>1.24473381846036</v>
      </c>
      <c r="Q19" t="s">
        <v>45</v>
      </c>
      <c r="R19" s="36">
        <v>223</v>
      </c>
      <c r="S19" t="s">
        <v>45</v>
      </c>
      <c r="T19" s="27">
        <v>196</v>
      </c>
      <c r="W19" s="43"/>
    </row>
    <row r="20" spans="1:23" x14ac:dyDescent="0.3">
      <c r="A20">
        <v>18</v>
      </c>
      <c r="B20">
        <v>2020</v>
      </c>
      <c r="C20" s="2">
        <v>43960</v>
      </c>
      <c r="D20">
        <v>223</v>
      </c>
      <c r="G20">
        <f t="shared" si="0"/>
        <v>1.1103025660666412</v>
      </c>
      <c r="Q20" t="s">
        <v>46</v>
      </c>
      <c r="R20" s="36">
        <v>225</v>
      </c>
      <c r="S20" t="s">
        <v>46</v>
      </c>
      <c r="T20" s="27">
        <v>195</v>
      </c>
      <c r="W20" s="43"/>
    </row>
    <row r="21" spans="1:23" x14ac:dyDescent="0.3">
      <c r="A21">
        <v>19</v>
      </c>
      <c r="B21">
        <v>2020</v>
      </c>
      <c r="C21" s="2">
        <v>43967</v>
      </c>
      <c r="D21">
        <v>225</v>
      </c>
      <c r="G21">
        <f t="shared" si="0"/>
        <v>1.1202604366143241</v>
      </c>
      <c r="Q21" t="s">
        <v>47</v>
      </c>
      <c r="R21" s="36">
        <v>224</v>
      </c>
      <c r="S21" t="s">
        <v>47</v>
      </c>
      <c r="T21" s="29">
        <v>199</v>
      </c>
      <c r="W21" s="43"/>
    </row>
    <row r="22" spans="1:23" x14ac:dyDescent="0.3">
      <c r="A22">
        <v>20</v>
      </c>
      <c r="B22">
        <v>2020</v>
      </c>
      <c r="C22" s="2">
        <v>43973</v>
      </c>
      <c r="D22">
        <v>224</v>
      </c>
      <c r="G22">
        <f t="shared" si="0"/>
        <v>1.1152815013404827</v>
      </c>
      <c r="Q22" t="s">
        <v>48</v>
      </c>
      <c r="R22" s="36">
        <v>215</v>
      </c>
      <c r="S22" t="s">
        <v>48</v>
      </c>
      <c r="T22" s="29">
        <v>200</v>
      </c>
      <c r="W22" s="43"/>
    </row>
    <row r="23" spans="1:23" x14ac:dyDescent="0.3">
      <c r="A23">
        <v>21</v>
      </c>
      <c r="B23">
        <v>2020</v>
      </c>
      <c r="C23" s="2">
        <v>43981</v>
      </c>
      <c r="D23">
        <v>215</v>
      </c>
      <c r="G23">
        <f t="shared" si="0"/>
        <v>1.0704710838759097</v>
      </c>
      <c r="L23" t="s">
        <v>0</v>
      </c>
      <c r="Q23" t="s">
        <v>49</v>
      </c>
      <c r="R23" s="33">
        <v>156</v>
      </c>
      <c r="S23" t="s">
        <v>49</v>
      </c>
      <c r="T23" s="29">
        <v>200</v>
      </c>
      <c r="W23" s="43"/>
    </row>
    <row r="24" spans="1:23" x14ac:dyDescent="0.3">
      <c r="A24">
        <v>22</v>
      </c>
      <c r="B24">
        <v>2020</v>
      </c>
      <c r="C24" s="2">
        <v>43988</v>
      </c>
      <c r="D24">
        <v>156</v>
      </c>
      <c r="G24">
        <f t="shared" si="0"/>
        <v>0.77671390271926466</v>
      </c>
      <c r="Q24" t="s">
        <v>50</v>
      </c>
      <c r="R24" s="33">
        <v>155</v>
      </c>
      <c r="S24" t="s">
        <v>50</v>
      </c>
      <c r="T24" s="29">
        <v>198</v>
      </c>
      <c r="W24" s="43"/>
    </row>
    <row r="25" spans="1:23" x14ac:dyDescent="0.3">
      <c r="A25">
        <v>23</v>
      </c>
      <c r="B25">
        <v>2020</v>
      </c>
      <c r="C25" s="2">
        <v>43995</v>
      </c>
      <c r="D25">
        <v>155</v>
      </c>
      <c r="G25">
        <f t="shared" si="0"/>
        <v>0.77173496744542325</v>
      </c>
      <c r="Q25" t="s">
        <v>51</v>
      </c>
      <c r="R25" s="33">
        <v>157</v>
      </c>
      <c r="S25" t="s">
        <v>51</v>
      </c>
      <c r="T25" s="29">
        <v>198</v>
      </c>
      <c r="W25" s="43"/>
    </row>
    <row r="26" spans="1:23" x14ac:dyDescent="0.3">
      <c r="A26">
        <v>24</v>
      </c>
      <c r="B26">
        <v>2020</v>
      </c>
      <c r="C26" s="2">
        <v>44002</v>
      </c>
      <c r="D26">
        <v>157</v>
      </c>
      <c r="G26">
        <f t="shared" si="0"/>
        <v>0.78169283799310607</v>
      </c>
      <c r="Q26" t="s">
        <v>52</v>
      </c>
      <c r="R26" s="33">
        <v>157</v>
      </c>
      <c r="S26" t="s">
        <v>52</v>
      </c>
      <c r="T26" s="32">
        <v>267</v>
      </c>
      <c r="W26" s="43"/>
    </row>
    <row r="27" spans="1:23" x14ac:dyDescent="0.3">
      <c r="A27">
        <v>25</v>
      </c>
      <c r="B27">
        <v>2020</v>
      </c>
      <c r="C27" s="2">
        <v>44009</v>
      </c>
      <c r="D27">
        <v>157</v>
      </c>
      <c r="G27">
        <f t="shared" si="0"/>
        <v>0.78169283799310607</v>
      </c>
      <c r="K27" t="s">
        <v>0</v>
      </c>
      <c r="Q27" t="s">
        <v>53</v>
      </c>
      <c r="R27" s="37">
        <v>208</v>
      </c>
      <c r="S27" t="s">
        <v>53</v>
      </c>
      <c r="T27" s="32">
        <v>267</v>
      </c>
      <c r="W27" s="43"/>
    </row>
    <row r="28" spans="1:23" x14ac:dyDescent="0.3">
      <c r="A28">
        <v>26</v>
      </c>
      <c r="B28">
        <v>2020</v>
      </c>
      <c r="C28" s="2">
        <v>44016</v>
      </c>
      <c r="D28">
        <v>208</v>
      </c>
      <c r="G28">
        <f t="shared" si="0"/>
        <v>1.0356185369590196</v>
      </c>
      <c r="Q28" t="s">
        <v>54</v>
      </c>
      <c r="R28" s="37">
        <v>211</v>
      </c>
      <c r="S28" t="s">
        <v>54</v>
      </c>
      <c r="T28" s="32">
        <v>266</v>
      </c>
      <c r="W28" s="43"/>
    </row>
    <row r="29" spans="1:23" x14ac:dyDescent="0.3">
      <c r="A29">
        <v>27</v>
      </c>
      <c r="B29">
        <v>2020</v>
      </c>
      <c r="C29" s="2">
        <v>44023</v>
      </c>
      <c r="D29">
        <v>211</v>
      </c>
      <c r="G29">
        <f t="shared" si="0"/>
        <v>1.0505553427805439</v>
      </c>
      <c r="Q29" t="s">
        <v>55</v>
      </c>
      <c r="R29" s="37">
        <v>209</v>
      </c>
      <c r="S29" t="s">
        <v>55</v>
      </c>
      <c r="T29" s="31">
        <v>178</v>
      </c>
      <c r="W29" s="43"/>
    </row>
    <row r="30" spans="1:23" x14ac:dyDescent="0.3">
      <c r="A30">
        <v>28</v>
      </c>
      <c r="B30">
        <v>2020</v>
      </c>
      <c r="C30" s="2">
        <v>44030</v>
      </c>
      <c r="D30">
        <v>209</v>
      </c>
      <c r="G30">
        <f t="shared" si="0"/>
        <v>1.040597472232861</v>
      </c>
      <c r="Q30" t="s">
        <v>56</v>
      </c>
      <c r="R30" s="37">
        <v>207</v>
      </c>
      <c r="S30" t="s">
        <v>56</v>
      </c>
      <c r="T30" s="31">
        <v>180</v>
      </c>
      <c r="W30" s="43"/>
    </row>
    <row r="31" spans="1:23" x14ac:dyDescent="0.3">
      <c r="A31">
        <v>29</v>
      </c>
      <c r="B31">
        <v>2020</v>
      </c>
      <c r="C31" s="2">
        <v>44037</v>
      </c>
      <c r="D31">
        <v>207</v>
      </c>
      <c r="G31">
        <f t="shared" si="0"/>
        <v>1.0306396016851782</v>
      </c>
      <c r="Q31" t="s">
        <v>57</v>
      </c>
      <c r="R31" s="28">
        <v>199</v>
      </c>
      <c r="S31" t="s">
        <v>57</v>
      </c>
      <c r="T31" s="31">
        <v>179</v>
      </c>
      <c r="W31" s="43"/>
    </row>
    <row r="32" spans="1:23" x14ac:dyDescent="0.3">
      <c r="A32">
        <v>30</v>
      </c>
      <c r="B32">
        <v>2020</v>
      </c>
      <c r="C32" s="2">
        <v>44044</v>
      </c>
      <c r="D32">
        <v>199</v>
      </c>
      <c r="G32">
        <f t="shared" si="0"/>
        <v>0.99080811949444658</v>
      </c>
      <c r="Q32" t="s">
        <v>58</v>
      </c>
      <c r="R32" s="28">
        <v>197</v>
      </c>
      <c r="S32" t="s">
        <v>58</v>
      </c>
      <c r="T32" s="31">
        <v>178</v>
      </c>
      <c r="W32" s="43"/>
    </row>
    <row r="33" spans="1:23" x14ac:dyDescent="0.3">
      <c r="A33">
        <v>31</v>
      </c>
      <c r="B33">
        <v>2020</v>
      </c>
      <c r="C33" s="2">
        <v>44051</v>
      </c>
      <c r="D33">
        <v>197</v>
      </c>
      <c r="G33">
        <f t="shared" si="0"/>
        <v>0.98085024894676376</v>
      </c>
      <c r="Q33" t="s">
        <v>59</v>
      </c>
      <c r="R33" s="28">
        <v>198</v>
      </c>
      <c r="S33" t="s">
        <v>59</v>
      </c>
      <c r="T33" s="18">
        <v>182</v>
      </c>
      <c r="W33" s="43"/>
    </row>
    <row r="34" spans="1:23" x14ac:dyDescent="0.3">
      <c r="A34">
        <v>32</v>
      </c>
      <c r="B34">
        <v>2020</v>
      </c>
      <c r="C34" s="2">
        <v>44058</v>
      </c>
      <c r="D34">
        <v>198</v>
      </c>
      <c r="G34">
        <f t="shared" si="0"/>
        <v>0.98582918422060517</v>
      </c>
      <c r="Q34" t="s">
        <v>60</v>
      </c>
      <c r="R34" s="28">
        <v>196</v>
      </c>
      <c r="S34" t="s">
        <v>60</v>
      </c>
      <c r="T34" s="18">
        <v>182</v>
      </c>
      <c r="W34" s="43"/>
    </row>
    <row r="35" spans="1:23" x14ac:dyDescent="0.3">
      <c r="A35">
        <v>33</v>
      </c>
      <c r="B35">
        <v>2020</v>
      </c>
      <c r="C35" s="2">
        <v>44065</v>
      </c>
      <c r="D35">
        <v>196</v>
      </c>
      <c r="G35">
        <f t="shared" ref="G35:G55" si="1">D35/AVERAGE($D$3:$D$54)</f>
        <v>0.97587131367292224</v>
      </c>
      <c r="Q35" t="s">
        <v>61</v>
      </c>
      <c r="R35" s="28">
        <v>196</v>
      </c>
      <c r="S35" t="s">
        <v>61</v>
      </c>
      <c r="T35" s="18">
        <v>183</v>
      </c>
      <c r="W35" s="43"/>
    </row>
    <row r="36" spans="1:23" x14ac:dyDescent="0.3">
      <c r="A36">
        <v>34</v>
      </c>
      <c r="B36">
        <v>2020</v>
      </c>
      <c r="C36" s="2">
        <v>44072</v>
      </c>
      <c r="D36">
        <v>196</v>
      </c>
      <c r="G36">
        <f t="shared" si="1"/>
        <v>0.97587131367292224</v>
      </c>
      <c r="Q36" t="s">
        <v>62</v>
      </c>
      <c r="R36" s="38">
        <v>210</v>
      </c>
      <c r="S36" t="s">
        <v>62</v>
      </c>
      <c r="T36" s="18">
        <v>183</v>
      </c>
      <c r="W36" s="43"/>
    </row>
    <row r="37" spans="1:23" x14ac:dyDescent="0.3">
      <c r="A37">
        <v>35</v>
      </c>
      <c r="B37">
        <v>2020</v>
      </c>
      <c r="C37" s="2">
        <v>44079</v>
      </c>
      <c r="D37">
        <v>210</v>
      </c>
      <c r="G37">
        <f t="shared" si="1"/>
        <v>1.0455764075067024</v>
      </c>
      <c r="Q37" t="s">
        <v>63</v>
      </c>
      <c r="R37" s="38">
        <v>210</v>
      </c>
      <c r="S37" t="s">
        <v>63</v>
      </c>
      <c r="T37" s="18">
        <v>180</v>
      </c>
      <c r="W37" s="43"/>
    </row>
    <row r="38" spans="1:23" x14ac:dyDescent="0.3">
      <c r="A38">
        <v>36</v>
      </c>
      <c r="B38">
        <v>2020</v>
      </c>
      <c r="C38" s="2">
        <v>44086</v>
      </c>
      <c r="D38">
        <v>210</v>
      </c>
      <c r="G38">
        <f t="shared" si="1"/>
        <v>1.0455764075067024</v>
      </c>
      <c r="Q38" t="s">
        <v>64</v>
      </c>
      <c r="R38" s="38">
        <v>210</v>
      </c>
      <c r="S38" t="s">
        <v>64</v>
      </c>
      <c r="T38" s="30">
        <v>234</v>
      </c>
      <c r="W38" s="43"/>
    </row>
    <row r="39" spans="1:23" x14ac:dyDescent="0.3">
      <c r="A39">
        <v>37</v>
      </c>
      <c r="B39">
        <v>2020</v>
      </c>
      <c r="C39" s="2">
        <v>44093</v>
      </c>
      <c r="D39">
        <v>210</v>
      </c>
      <c r="G39">
        <f t="shared" si="1"/>
        <v>1.0455764075067024</v>
      </c>
      <c r="M39" t="s">
        <v>0</v>
      </c>
      <c r="Q39" t="s">
        <v>65</v>
      </c>
      <c r="R39" s="38">
        <v>210</v>
      </c>
      <c r="S39" t="s">
        <v>65</v>
      </c>
      <c r="T39" s="30">
        <v>235</v>
      </c>
      <c r="W39" s="43"/>
    </row>
    <row r="40" spans="1:23" x14ac:dyDescent="0.3">
      <c r="A40">
        <v>38</v>
      </c>
      <c r="B40">
        <v>2020</v>
      </c>
      <c r="C40" s="2">
        <v>44100</v>
      </c>
      <c r="D40">
        <v>210</v>
      </c>
      <c r="G40">
        <f t="shared" si="1"/>
        <v>1.0455764075067024</v>
      </c>
      <c r="Q40" t="s">
        <v>66</v>
      </c>
      <c r="R40" s="39">
        <v>186</v>
      </c>
      <c r="S40" t="s">
        <v>66</v>
      </c>
      <c r="T40" s="30">
        <v>234</v>
      </c>
      <c r="W40" s="43"/>
    </row>
    <row r="41" spans="1:23" x14ac:dyDescent="0.3">
      <c r="A41">
        <v>39</v>
      </c>
      <c r="B41">
        <v>2020</v>
      </c>
      <c r="C41" s="2">
        <v>44107</v>
      </c>
      <c r="D41">
        <v>186</v>
      </c>
      <c r="G41">
        <f t="shared" si="1"/>
        <v>0.9260819609345079</v>
      </c>
      <c r="Q41" t="s">
        <v>67</v>
      </c>
      <c r="R41" s="39">
        <v>188</v>
      </c>
      <c r="S41" t="s">
        <v>67</v>
      </c>
      <c r="T41" s="30">
        <v>232</v>
      </c>
      <c r="W41" s="43"/>
    </row>
    <row r="42" spans="1:23" x14ac:dyDescent="0.3">
      <c r="A42">
        <v>40</v>
      </c>
      <c r="B42">
        <v>2020</v>
      </c>
      <c r="C42" s="2">
        <v>44114</v>
      </c>
      <c r="D42">
        <v>188</v>
      </c>
      <c r="G42">
        <f t="shared" si="1"/>
        <v>0.93603983148219072</v>
      </c>
      <c r="Q42" t="s">
        <v>68</v>
      </c>
      <c r="R42" s="39">
        <v>186</v>
      </c>
      <c r="S42" t="s">
        <v>68</v>
      </c>
      <c r="T42" s="42">
        <v>222</v>
      </c>
      <c r="W42" s="43"/>
    </row>
    <row r="43" spans="1:23" x14ac:dyDescent="0.3">
      <c r="A43">
        <v>41</v>
      </c>
      <c r="B43">
        <v>2020</v>
      </c>
      <c r="C43" s="2">
        <v>44121</v>
      </c>
      <c r="D43">
        <v>186</v>
      </c>
      <c r="G43">
        <f t="shared" si="1"/>
        <v>0.9260819609345079</v>
      </c>
      <c r="O43" t="s">
        <v>0</v>
      </c>
      <c r="Q43" t="s">
        <v>69</v>
      </c>
      <c r="R43" s="39">
        <v>185</v>
      </c>
      <c r="S43" t="s">
        <v>69</v>
      </c>
      <c r="T43" s="42">
        <v>223</v>
      </c>
      <c r="W43" s="43"/>
    </row>
    <row r="44" spans="1:23" x14ac:dyDescent="0.3">
      <c r="A44">
        <v>42</v>
      </c>
      <c r="B44">
        <v>2020</v>
      </c>
      <c r="C44" s="2">
        <v>44128</v>
      </c>
      <c r="D44">
        <v>185</v>
      </c>
      <c r="G44">
        <f t="shared" si="1"/>
        <v>0.92110302566066649</v>
      </c>
      <c r="Q44" t="s">
        <v>70</v>
      </c>
      <c r="R44" s="39">
        <v>185</v>
      </c>
      <c r="S44" t="s">
        <v>70</v>
      </c>
      <c r="T44" s="42">
        <v>223</v>
      </c>
      <c r="W44" s="43"/>
    </row>
    <row r="45" spans="1:23" x14ac:dyDescent="0.3">
      <c r="A45">
        <v>43</v>
      </c>
      <c r="B45">
        <v>2020</v>
      </c>
      <c r="C45" s="2">
        <v>44135</v>
      </c>
      <c r="D45">
        <v>185</v>
      </c>
      <c r="G45">
        <f t="shared" si="1"/>
        <v>0.92110302566066649</v>
      </c>
      <c r="Q45" t="s">
        <v>71</v>
      </c>
      <c r="R45" s="40">
        <v>189</v>
      </c>
      <c r="S45" t="s">
        <v>71</v>
      </c>
      <c r="T45" s="42">
        <v>222</v>
      </c>
      <c r="W45" s="43"/>
    </row>
    <row r="46" spans="1:23" x14ac:dyDescent="0.3">
      <c r="A46">
        <v>44</v>
      </c>
      <c r="B46">
        <v>2020</v>
      </c>
      <c r="C46" s="2">
        <v>44142</v>
      </c>
      <c r="D46">
        <v>189</v>
      </c>
      <c r="G46">
        <f t="shared" si="1"/>
        <v>0.94101876675603224</v>
      </c>
      <c r="Q46" t="s">
        <v>72</v>
      </c>
      <c r="R46" s="40">
        <v>192</v>
      </c>
      <c r="S46" t="s">
        <v>72</v>
      </c>
      <c r="T46" s="39">
        <v>170</v>
      </c>
      <c r="W46" s="43"/>
    </row>
    <row r="47" spans="1:23" x14ac:dyDescent="0.3">
      <c r="A47">
        <v>45</v>
      </c>
      <c r="B47">
        <v>2020</v>
      </c>
      <c r="C47" s="2">
        <v>44149</v>
      </c>
      <c r="D47">
        <v>192</v>
      </c>
      <c r="G47">
        <f t="shared" si="1"/>
        <v>0.95595557257755648</v>
      </c>
      <c r="Q47" t="s">
        <v>73</v>
      </c>
      <c r="R47" s="40">
        <v>190</v>
      </c>
      <c r="S47" t="s">
        <v>73</v>
      </c>
      <c r="T47" s="39">
        <v>170</v>
      </c>
      <c r="W47" s="43"/>
    </row>
    <row r="48" spans="1:23" x14ac:dyDescent="0.3">
      <c r="A48">
        <v>46</v>
      </c>
      <c r="B48">
        <v>2020</v>
      </c>
      <c r="C48" s="2">
        <v>44156</v>
      </c>
      <c r="D48">
        <v>190</v>
      </c>
      <c r="G48">
        <f t="shared" si="1"/>
        <v>0.94599770202987365</v>
      </c>
      <c r="N48" t="s">
        <v>0</v>
      </c>
      <c r="Q48" t="s">
        <v>74</v>
      </c>
      <c r="R48" s="40">
        <v>192</v>
      </c>
      <c r="S48" t="s">
        <v>74</v>
      </c>
      <c r="T48" s="39">
        <v>170</v>
      </c>
      <c r="W48" s="43"/>
    </row>
    <row r="49" spans="1:23" x14ac:dyDescent="0.3">
      <c r="A49">
        <v>47</v>
      </c>
      <c r="B49">
        <v>2020</v>
      </c>
      <c r="C49" s="2">
        <v>44163</v>
      </c>
      <c r="D49">
        <v>192</v>
      </c>
      <c r="G49">
        <f t="shared" si="1"/>
        <v>0.95595557257755648</v>
      </c>
      <c r="Q49" t="s">
        <v>75</v>
      </c>
      <c r="R49" s="41">
        <v>293</v>
      </c>
      <c r="S49" t="s">
        <v>75</v>
      </c>
      <c r="T49" s="39">
        <v>170</v>
      </c>
      <c r="W49" s="43"/>
    </row>
    <row r="50" spans="1:23" x14ac:dyDescent="0.3">
      <c r="A50">
        <v>48</v>
      </c>
      <c r="B50">
        <v>2020</v>
      </c>
      <c r="C50" s="2">
        <v>44170</v>
      </c>
      <c r="D50">
        <v>293</v>
      </c>
      <c r="G50">
        <f t="shared" si="1"/>
        <v>1.4588280352355421</v>
      </c>
      <c r="Q50" t="s">
        <v>76</v>
      </c>
      <c r="R50" s="41">
        <v>293</v>
      </c>
      <c r="S50" t="s">
        <v>76</v>
      </c>
      <c r="T50" s="39">
        <v>170</v>
      </c>
      <c r="W50" s="43"/>
    </row>
    <row r="51" spans="1:23" x14ac:dyDescent="0.3">
      <c r="A51">
        <v>49</v>
      </c>
      <c r="B51">
        <v>2020</v>
      </c>
      <c r="C51" s="2">
        <v>44177</v>
      </c>
      <c r="D51">
        <v>293</v>
      </c>
      <c r="G51">
        <f t="shared" si="1"/>
        <v>1.4588280352355421</v>
      </c>
      <c r="Q51" t="s">
        <v>77</v>
      </c>
      <c r="R51" s="41">
        <v>293</v>
      </c>
      <c r="S51" t="s">
        <v>77</v>
      </c>
      <c r="T51" s="34">
        <v>288</v>
      </c>
      <c r="W51" s="43"/>
    </row>
    <row r="52" spans="1:23" x14ac:dyDescent="0.3">
      <c r="A52">
        <v>50</v>
      </c>
      <c r="B52">
        <v>2020</v>
      </c>
      <c r="C52" s="2">
        <v>44184</v>
      </c>
      <c r="D52">
        <v>293</v>
      </c>
      <c r="G52">
        <f t="shared" si="1"/>
        <v>1.4588280352355421</v>
      </c>
      <c r="Q52" t="s">
        <v>78</v>
      </c>
      <c r="R52" s="41">
        <v>293</v>
      </c>
      <c r="S52" t="s">
        <v>78</v>
      </c>
      <c r="T52" s="34">
        <v>287</v>
      </c>
      <c r="W52" s="43"/>
    </row>
    <row r="53" spans="1:23" x14ac:dyDescent="0.3">
      <c r="A53">
        <v>51</v>
      </c>
      <c r="B53">
        <v>2020</v>
      </c>
      <c r="C53" s="2">
        <v>44191</v>
      </c>
      <c r="D53">
        <v>293</v>
      </c>
      <c r="G53">
        <f t="shared" si="1"/>
        <v>1.4588280352355421</v>
      </c>
      <c r="Q53" t="s">
        <v>79</v>
      </c>
      <c r="R53" s="41">
        <v>293</v>
      </c>
      <c r="S53" t="s">
        <v>79</v>
      </c>
      <c r="T53" s="34">
        <v>288</v>
      </c>
      <c r="W53" s="43"/>
    </row>
    <row r="54" spans="1:23" x14ac:dyDescent="0.3">
      <c r="A54">
        <v>52</v>
      </c>
      <c r="B54">
        <v>2020</v>
      </c>
      <c r="C54" s="2">
        <v>44196</v>
      </c>
      <c r="D54">
        <v>293</v>
      </c>
      <c r="E54">
        <f>SUM(D3:D54)/52</f>
        <v>200.84615384615384</v>
      </c>
      <c r="F54">
        <f>1/52*((D55-D3/52)+(D56-D4/52)+(D57-D5/52)+(D58-D6/52)+(D59-D7/52)+(D60-D8/52)+(D61-D9/52)+(D62-D10/52)+(D63-D11/52)+(D63-D12/52)+(D64-D11/52)+(D65-D12/52)+(D66-D13/52)+(D67-D14/52)+(D68-D15/52)+(D69-D16/52)+(D70-D17/52)+(D71-D18/52)+(D72-D19/52)+(D73-D20/52)+(D74-D21/52)+(D75-D22/52)+(D76-D23/52)+(D77-D24/52)+(D78-D25/52)+(D79-D26/52)+(D80-D27/52)+(D81-D28/52)+(D82-D29/52)+(D83-D30/52)+(D84-D31/52)+(D85-D32/52)+(D86-D33/52)+(D87-D34/52)+(D88-D35/52)+(D89-D36/52)+(D90-D37/52)+(D91-D38/52)+(D92-D39/52)+(D93-D40/52)+(D94-D41/52)+(D95-D42/52)+(D96-D43/52)+(D97-D44/52)+(D98-D45/52)+(D99-D46/52)+(D100-D47/52)+(D101-D48/52)+(D102-D49/52)+(D103-D50/52)+(D104-D51/52)+(D105-D52/52)+(D106-D53/52)+(D107-D54/52))</f>
        <v>255.9763313609468</v>
      </c>
      <c r="G54">
        <f t="shared" si="1"/>
        <v>1.4588280352355421</v>
      </c>
      <c r="Q54" t="s">
        <v>80</v>
      </c>
      <c r="R54" s="35">
        <v>183</v>
      </c>
      <c r="S54" t="s">
        <v>80</v>
      </c>
      <c r="T54" s="34">
        <v>287</v>
      </c>
      <c r="W54" s="43"/>
    </row>
    <row r="55" spans="1:23" x14ac:dyDescent="0.3">
      <c r="A55">
        <v>53</v>
      </c>
      <c r="B55">
        <v>2021</v>
      </c>
      <c r="C55" s="2">
        <v>44205</v>
      </c>
      <c r="D55">
        <v>183</v>
      </c>
      <c r="E55">
        <f>D55/G3</f>
        <v>245.03230769230768</v>
      </c>
      <c r="F55">
        <f>D55/G3-D54/G54</f>
        <v>44.186153846153843</v>
      </c>
      <c r="G55">
        <f t="shared" si="1"/>
        <v>0.91114515511298355</v>
      </c>
      <c r="Q55" t="s">
        <v>81</v>
      </c>
      <c r="R55" s="35">
        <v>185</v>
      </c>
      <c r="S55" t="s">
        <v>81</v>
      </c>
      <c r="T55" s="18">
        <v>318</v>
      </c>
      <c r="W55" s="43"/>
    </row>
    <row r="56" spans="1:23" x14ac:dyDescent="0.3">
      <c r="A56">
        <v>54</v>
      </c>
      <c r="B56">
        <v>2021</v>
      </c>
      <c r="C56" s="2">
        <v>44212</v>
      </c>
      <c r="D56">
        <v>185</v>
      </c>
      <c r="E56">
        <f>$L$4*D56/G4+(1-$L$4)*(E55+F55)</f>
        <v>244.5599834862054</v>
      </c>
      <c r="F56">
        <f>$L$5*(E56-E55)+(1-$L$5)*F55</f>
        <v>42.285552901363801</v>
      </c>
      <c r="G56">
        <f t="shared" ref="G56:G87" si="2">$L$6*D56/E56+(1-$L$6)*G4</f>
        <v>0.77173496744542325</v>
      </c>
      <c r="H56">
        <f>(E55+F55)*G4</f>
        <v>223.2</v>
      </c>
      <c r="I56">
        <f t="shared" ref="I56:I87" si="3">D56-H56</f>
        <v>-38.199999999999989</v>
      </c>
      <c r="Q56" t="s">
        <v>82</v>
      </c>
      <c r="R56" s="35">
        <v>182</v>
      </c>
      <c r="S56" t="s">
        <v>82</v>
      </c>
      <c r="T56" s="18">
        <v>322</v>
      </c>
      <c r="W56" s="43"/>
    </row>
    <row r="57" spans="1:23" x14ac:dyDescent="0.3">
      <c r="A57">
        <v>55</v>
      </c>
      <c r="B57">
        <v>2021</v>
      </c>
      <c r="C57" s="2">
        <v>44219</v>
      </c>
      <c r="D57">
        <v>182</v>
      </c>
      <c r="E57">
        <f t="shared" ref="E57:E87" si="4">$L$4*D57/G5+(1-$L$4)*(E56+F56)</f>
        <v>243.60204734345743</v>
      </c>
      <c r="F57">
        <f t="shared" ref="F57:F120" si="5">$L$5*(E57-E56)+(1-$L$5)*F56</f>
        <v>40.445171864708549</v>
      </c>
      <c r="G57">
        <f t="shared" si="2"/>
        <v>0.76177709689774031</v>
      </c>
      <c r="H57">
        <f t="shared" ref="H57:H120" si="6">(E56+F56)*G5</f>
        <v>218.5123599673976</v>
      </c>
      <c r="I57">
        <f t="shared" si="3"/>
        <v>-36.5123599673976</v>
      </c>
      <c r="Q57" t="s">
        <v>83</v>
      </c>
      <c r="R57" s="35">
        <v>182</v>
      </c>
      <c r="S57" t="s">
        <v>83</v>
      </c>
      <c r="T57" s="18">
        <v>325</v>
      </c>
      <c r="W57" s="43"/>
    </row>
    <row r="58" spans="1:23" x14ac:dyDescent="0.3">
      <c r="A58">
        <v>56</v>
      </c>
      <c r="B58">
        <v>2021</v>
      </c>
      <c r="C58" s="2">
        <v>44226</v>
      </c>
      <c r="D58">
        <v>182</v>
      </c>
      <c r="E58">
        <f t="shared" si="4"/>
        <v>244.7465120532982</v>
      </c>
      <c r="F58">
        <f t="shared" si="5"/>
        <v>38.772589985360675</v>
      </c>
      <c r="G58">
        <f t="shared" si="2"/>
        <v>0.7567981616238989</v>
      </c>
      <c r="H58">
        <f t="shared" si="6"/>
        <v>214.96641331112065</v>
      </c>
      <c r="I58">
        <f t="shared" si="3"/>
        <v>-32.966413311120647</v>
      </c>
      <c r="Q58" t="s">
        <v>84</v>
      </c>
      <c r="R58" s="36">
        <v>153</v>
      </c>
      <c r="S58" t="s">
        <v>84</v>
      </c>
      <c r="T58" s="18">
        <v>320</v>
      </c>
      <c r="W58" s="43"/>
    </row>
    <row r="59" spans="1:23" x14ac:dyDescent="0.3">
      <c r="A59">
        <v>57</v>
      </c>
      <c r="B59">
        <v>2021</v>
      </c>
      <c r="C59" s="2">
        <v>44233</v>
      </c>
      <c r="D59">
        <v>153</v>
      </c>
      <c r="E59">
        <f t="shared" si="4"/>
        <v>222.9676270953554</v>
      </c>
      <c r="F59">
        <f t="shared" si="5"/>
        <v>36.195605826809413</v>
      </c>
      <c r="G59">
        <f t="shared" si="2"/>
        <v>0.70700880888548456</v>
      </c>
      <c r="H59">
        <f t="shared" si="6"/>
        <v>200.45050262863438</v>
      </c>
      <c r="I59">
        <f t="shared" si="3"/>
        <v>-47.450502628634382</v>
      </c>
      <c r="M59" t="s">
        <v>0</v>
      </c>
      <c r="Q59" t="s">
        <v>85</v>
      </c>
      <c r="R59" s="36">
        <v>152</v>
      </c>
      <c r="T59" s="18"/>
      <c r="W59" s="43"/>
    </row>
    <row r="60" spans="1:23" x14ac:dyDescent="0.3">
      <c r="A60">
        <v>58</v>
      </c>
      <c r="B60">
        <v>2021</v>
      </c>
      <c r="C60" s="2">
        <v>44240</v>
      </c>
      <c r="D60">
        <v>152</v>
      </c>
      <c r="E60">
        <f t="shared" si="4"/>
        <v>211.44630388085977</v>
      </c>
      <c r="F60">
        <f t="shared" si="5"/>
        <v>34.16484158284517</v>
      </c>
      <c r="G60">
        <f t="shared" si="2"/>
        <v>0.73688242052853314</v>
      </c>
      <c r="H60">
        <f t="shared" si="6"/>
        <v>190.97283038768484</v>
      </c>
      <c r="I60">
        <f t="shared" si="3"/>
        <v>-38.972830387684837</v>
      </c>
      <c r="Q60" t="s">
        <v>86</v>
      </c>
      <c r="R60" s="36">
        <v>154</v>
      </c>
      <c r="T60" s="43"/>
      <c r="W60" s="43"/>
    </row>
    <row r="61" spans="1:23" x14ac:dyDescent="0.3">
      <c r="A61">
        <v>59</v>
      </c>
      <c r="B61">
        <v>2021</v>
      </c>
      <c r="C61" s="2">
        <v>44247</v>
      </c>
      <c r="D61">
        <v>154</v>
      </c>
      <c r="E61">
        <f t="shared" si="4"/>
        <v>216.4708809764808</v>
      </c>
      <c r="F61">
        <f t="shared" si="5"/>
        <v>32.924673609564856</v>
      </c>
      <c r="G61">
        <f t="shared" si="2"/>
        <v>0.7219456147070088</v>
      </c>
      <c r="H61">
        <f t="shared" si="6"/>
        <v>177.31788939068701</v>
      </c>
      <c r="I61">
        <f t="shared" si="3"/>
        <v>-23.317889390687014</v>
      </c>
      <c r="Q61" t="s">
        <v>87</v>
      </c>
      <c r="R61" s="36">
        <v>151</v>
      </c>
      <c r="T61" s="43"/>
      <c r="W61" s="43"/>
    </row>
    <row r="62" spans="1:23" x14ac:dyDescent="0.3">
      <c r="A62">
        <v>60</v>
      </c>
      <c r="B62">
        <v>2021</v>
      </c>
      <c r="C62" s="2">
        <v>44254</v>
      </c>
      <c r="D62">
        <v>151</v>
      </c>
      <c r="E62">
        <f t="shared" si="4"/>
        <v>215.73108016903839</v>
      </c>
      <c r="F62">
        <f t="shared" si="5"/>
        <v>31.491961733267676</v>
      </c>
      <c r="G62">
        <f t="shared" si="2"/>
        <v>0.71198774415932597</v>
      </c>
      <c r="H62">
        <f t="shared" si="6"/>
        <v>177.56657831308269</v>
      </c>
      <c r="I62">
        <f t="shared" si="3"/>
        <v>-26.566578313082687</v>
      </c>
      <c r="Q62" t="s">
        <v>88</v>
      </c>
      <c r="R62" s="28">
        <v>224</v>
      </c>
      <c r="T62" s="43"/>
      <c r="W62" s="43"/>
    </row>
    <row r="63" spans="1:23" x14ac:dyDescent="0.3">
      <c r="A63">
        <v>61</v>
      </c>
      <c r="B63">
        <v>2021</v>
      </c>
      <c r="C63" s="2">
        <v>44261</v>
      </c>
      <c r="D63">
        <v>224</v>
      </c>
      <c r="E63">
        <f t="shared" si="4"/>
        <v>270.1760689482511</v>
      </c>
      <c r="F63">
        <f t="shared" si="5"/>
        <v>32.468809731497004</v>
      </c>
      <c r="G63">
        <f t="shared" si="2"/>
        <v>0.82152432018383759</v>
      </c>
      <c r="H63">
        <f t="shared" si="6"/>
        <v>203.09974143257239</v>
      </c>
      <c r="I63">
        <f t="shared" si="3"/>
        <v>20.900258567427613</v>
      </c>
      <c r="Q63" t="s">
        <v>89</v>
      </c>
      <c r="R63" s="28">
        <v>223</v>
      </c>
      <c r="T63" s="43"/>
      <c r="W63" s="43"/>
    </row>
    <row r="64" spans="1:23" x14ac:dyDescent="0.3">
      <c r="A64">
        <v>62</v>
      </c>
      <c r="B64">
        <v>2021</v>
      </c>
      <c r="C64" s="2">
        <v>44268</v>
      </c>
      <c r="D64">
        <v>223</v>
      </c>
      <c r="E64">
        <f t="shared" si="4"/>
        <v>271.56446285734171</v>
      </c>
      <c r="F64">
        <f t="shared" si="5"/>
        <v>31.146071692654481</v>
      </c>
      <c r="G64">
        <f t="shared" si="2"/>
        <v>0.83148219073152052</v>
      </c>
      <c r="H64">
        <f t="shared" si="6"/>
        <v>251.64382673831221</v>
      </c>
      <c r="I64">
        <f t="shared" si="3"/>
        <v>-28.643826738312214</v>
      </c>
      <c r="Q64" t="s">
        <v>90</v>
      </c>
      <c r="R64" s="28">
        <v>222</v>
      </c>
      <c r="T64" s="43"/>
      <c r="W64" s="43"/>
    </row>
    <row r="65" spans="1:23" x14ac:dyDescent="0.3">
      <c r="A65">
        <v>63</v>
      </c>
      <c r="B65">
        <v>2021</v>
      </c>
      <c r="C65" s="2">
        <v>44275</v>
      </c>
      <c r="D65">
        <v>222</v>
      </c>
      <c r="E65">
        <f t="shared" si="4"/>
        <v>274.89224090491103</v>
      </c>
      <c r="F65">
        <f t="shared" si="5"/>
        <v>29.962164907420345</v>
      </c>
      <c r="G65">
        <f t="shared" si="2"/>
        <v>0.81654538490999617</v>
      </c>
      <c r="H65">
        <f t="shared" si="6"/>
        <v>247.17688995043733</v>
      </c>
      <c r="I65">
        <f t="shared" si="3"/>
        <v>-25.176889950437328</v>
      </c>
      <c r="Q65" t="s">
        <v>91</v>
      </c>
      <c r="R65" s="28">
        <v>221</v>
      </c>
      <c r="T65" s="43"/>
      <c r="W65" s="43"/>
    </row>
    <row r="66" spans="1:23" x14ac:dyDescent="0.3">
      <c r="A66">
        <v>64</v>
      </c>
      <c r="B66">
        <v>2021</v>
      </c>
      <c r="C66" s="2">
        <v>44282</v>
      </c>
      <c r="D66">
        <v>221</v>
      </c>
      <c r="E66">
        <f t="shared" si="4"/>
        <v>271.05497191948319</v>
      </c>
      <c r="F66">
        <f t="shared" si="5"/>
        <v>28.523709348882324</v>
      </c>
      <c r="G66">
        <f t="shared" si="2"/>
        <v>0.82650325545767911</v>
      </c>
      <c r="H66">
        <f t="shared" si="6"/>
        <v>251.96315884450829</v>
      </c>
      <c r="I66">
        <f t="shared" si="3"/>
        <v>-30.963158844508285</v>
      </c>
      <c r="Q66" t="s">
        <v>92</v>
      </c>
      <c r="R66" s="32">
        <v>280</v>
      </c>
      <c r="T66" s="43"/>
      <c r="W66" s="43"/>
    </row>
    <row r="67" spans="1:23" x14ac:dyDescent="0.3">
      <c r="A67">
        <v>65</v>
      </c>
      <c r="B67">
        <v>2021</v>
      </c>
      <c r="C67" s="2">
        <v>44289</v>
      </c>
      <c r="D67">
        <v>280</v>
      </c>
      <c r="E67">
        <f t="shared" si="4"/>
        <v>233.88238468882841</v>
      </c>
      <c r="F67">
        <f t="shared" si="5"/>
        <v>25.727768940833258</v>
      </c>
      <c r="G67">
        <f t="shared" si="2"/>
        <v>1.2347759479126772</v>
      </c>
      <c r="H67">
        <f t="shared" si="6"/>
        <v>369.91255013757586</v>
      </c>
      <c r="I67">
        <f t="shared" si="3"/>
        <v>-89.912550137575863</v>
      </c>
      <c r="Q67" t="s">
        <v>93</v>
      </c>
      <c r="R67" s="32">
        <v>280</v>
      </c>
      <c r="T67" s="43"/>
      <c r="W67" s="43"/>
    </row>
    <row r="68" spans="1:23" x14ac:dyDescent="0.3">
      <c r="A68">
        <v>66</v>
      </c>
      <c r="B68">
        <v>2021</v>
      </c>
      <c r="C68" s="2">
        <v>44296</v>
      </c>
      <c r="D68">
        <v>280</v>
      </c>
      <c r="E68">
        <f t="shared" si="4"/>
        <v>213.30387977471273</v>
      </c>
      <c r="F68">
        <f t="shared" si="5"/>
        <v>23.757040163747753</v>
      </c>
      <c r="G68">
        <f t="shared" si="2"/>
        <v>1.3443125239371889</v>
      </c>
      <c r="H68">
        <f t="shared" si="6"/>
        <v>348.99718086561188</v>
      </c>
      <c r="I68">
        <f t="shared" si="3"/>
        <v>-68.997180865611881</v>
      </c>
      <c r="Q68" t="s">
        <v>94</v>
      </c>
      <c r="R68" s="32">
        <v>280</v>
      </c>
      <c r="T68" s="43"/>
      <c r="W68" s="43"/>
    </row>
    <row r="69" spans="1:23" x14ac:dyDescent="0.3">
      <c r="A69">
        <v>67</v>
      </c>
      <c r="B69">
        <v>2021</v>
      </c>
      <c r="C69" s="2">
        <v>44303</v>
      </c>
      <c r="D69">
        <v>280</v>
      </c>
      <c r="E69">
        <f t="shared" si="4"/>
        <v>226.1322172164322</v>
      </c>
      <c r="F69">
        <f t="shared" si="5"/>
        <v>23.291930208712753</v>
      </c>
      <c r="G69">
        <f t="shared" si="2"/>
        <v>1.24473381846036</v>
      </c>
      <c r="H69">
        <f t="shared" si="6"/>
        <v>295.07774408272559</v>
      </c>
      <c r="I69">
        <f t="shared" si="3"/>
        <v>-15.077744082725587</v>
      </c>
      <c r="Q69" t="s">
        <v>95</v>
      </c>
      <c r="R69" s="32">
        <v>280</v>
      </c>
      <c r="T69" s="43"/>
      <c r="W69" s="43"/>
    </row>
    <row r="70" spans="1:23" x14ac:dyDescent="0.3">
      <c r="A70">
        <v>68</v>
      </c>
      <c r="B70">
        <v>2021</v>
      </c>
      <c r="C70" s="2">
        <v>44310</v>
      </c>
      <c r="D70">
        <v>280</v>
      </c>
      <c r="E70">
        <f t="shared" si="4"/>
        <v>231.48303741684447</v>
      </c>
      <c r="F70">
        <f t="shared" si="5"/>
        <v>22.528382230376859</v>
      </c>
      <c r="G70">
        <f t="shared" si="2"/>
        <v>1.219839142091153</v>
      </c>
      <c r="H70">
        <f t="shared" si="6"/>
        <v>304.25733801190609</v>
      </c>
      <c r="I70">
        <f t="shared" si="3"/>
        <v>-24.257338011906086</v>
      </c>
      <c r="Q70" t="s">
        <v>96</v>
      </c>
      <c r="R70" s="36">
        <v>278</v>
      </c>
      <c r="T70" s="43"/>
      <c r="W70" s="43"/>
    </row>
    <row r="71" spans="1:23" x14ac:dyDescent="0.3">
      <c r="A71">
        <v>69</v>
      </c>
      <c r="B71">
        <v>2021</v>
      </c>
      <c r="C71" s="2">
        <v>44317</v>
      </c>
      <c r="D71">
        <v>278</v>
      </c>
      <c r="E71">
        <f t="shared" si="4"/>
        <v>226.34012099991591</v>
      </c>
      <c r="F71">
        <f t="shared" si="5"/>
        <v>21.350731341981231</v>
      </c>
      <c r="G71">
        <f t="shared" si="2"/>
        <v>1.24473381846036</v>
      </c>
      <c r="H71">
        <f t="shared" si="6"/>
        <v>316.1766043100227</v>
      </c>
      <c r="I71">
        <f t="shared" si="3"/>
        <v>-38.176604310022697</v>
      </c>
      <c r="Q71" t="s">
        <v>97</v>
      </c>
      <c r="R71" s="36">
        <v>280</v>
      </c>
      <c r="T71" s="43"/>
      <c r="W71" s="43"/>
    </row>
    <row r="72" spans="1:23" x14ac:dyDescent="0.3">
      <c r="A72">
        <v>70</v>
      </c>
      <c r="B72">
        <v>2021</v>
      </c>
      <c r="C72" s="2">
        <v>44324</v>
      </c>
      <c r="D72">
        <v>280</v>
      </c>
      <c r="E72">
        <f t="shared" si="4"/>
        <v>251.74418465560814</v>
      </c>
      <c r="F72">
        <f t="shared" si="5"/>
        <v>21.523235367218561</v>
      </c>
      <c r="G72">
        <f t="shared" si="2"/>
        <v>1.1103025660666412</v>
      </c>
      <c r="H72">
        <f t="shared" si="6"/>
        <v>275.01178894644192</v>
      </c>
      <c r="I72">
        <f t="shared" si="3"/>
        <v>4.988211053558075</v>
      </c>
      <c r="Q72" t="s">
        <v>98</v>
      </c>
      <c r="R72" s="36">
        <v>250</v>
      </c>
      <c r="T72" s="43"/>
      <c r="W72" s="43"/>
    </row>
    <row r="73" spans="1:23" x14ac:dyDescent="0.3">
      <c r="A73">
        <v>71</v>
      </c>
      <c r="B73">
        <v>2021</v>
      </c>
      <c r="C73" s="2">
        <v>44331</v>
      </c>
      <c r="D73">
        <v>250</v>
      </c>
      <c r="E73">
        <f t="shared" si="4"/>
        <v>228.06204948673326</v>
      </c>
      <c r="F73">
        <f t="shared" si="5"/>
        <v>19.599359460611332</v>
      </c>
      <c r="G73">
        <f t="shared" si="2"/>
        <v>1.1202604366143241</v>
      </c>
      <c r="H73">
        <f t="shared" si="6"/>
        <v>306.1306792672417</v>
      </c>
      <c r="I73">
        <f t="shared" si="3"/>
        <v>-56.130679267241703</v>
      </c>
      <c r="Q73" t="s">
        <v>99</v>
      </c>
      <c r="R73" s="36">
        <v>260</v>
      </c>
      <c r="T73" s="43"/>
      <c r="W73" s="43"/>
    </row>
    <row r="74" spans="1:23" x14ac:dyDescent="0.3">
      <c r="A74">
        <v>72</v>
      </c>
      <c r="B74">
        <v>2021</v>
      </c>
      <c r="C74" s="2">
        <v>44338</v>
      </c>
      <c r="D74">
        <v>260</v>
      </c>
      <c r="E74">
        <f t="shared" si="4"/>
        <v>234.54648228421155</v>
      </c>
      <c r="F74">
        <f t="shared" si="5"/>
        <v>19.041206941897283</v>
      </c>
      <c r="G74">
        <f t="shared" si="2"/>
        <v>1.1152815013404827</v>
      </c>
      <c r="H74">
        <f t="shared" si="6"/>
        <v>276.21218799489372</v>
      </c>
      <c r="I74">
        <f t="shared" si="3"/>
        <v>-16.212187994893725</v>
      </c>
      <c r="Q74" t="s">
        <v>100</v>
      </c>
      <c r="R74" s="36">
        <v>245</v>
      </c>
      <c r="T74" s="43"/>
      <c r="W74" s="43"/>
    </row>
    <row r="75" spans="1:23" x14ac:dyDescent="0.3">
      <c r="A75">
        <v>73</v>
      </c>
      <c r="B75">
        <v>2021</v>
      </c>
      <c r="C75" s="2">
        <v>44345</v>
      </c>
      <c r="D75">
        <v>245</v>
      </c>
      <c r="E75">
        <f t="shared" si="4"/>
        <v>231.28816783029151</v>
      </c>
      <c r="F75">
        <f t="shared" si="5"/>
        <v>18.092171209339103</v>
      </c>
      <c r="G75">
        <f t="shared" si="2"/>
        <v>1.0704710838759097</v>
      </c>
      <c r="H75">
        <f t="shared" si="6"/>
        <v>271.45828854346007</v>
      </c>
      <c r="I75">
        <f t="shared" si="3"/>
        <v>-26.458288543460071</v>
      </c>
      <c r="Q75" t="s">
        <v>101</v>
      </c>
      <c r="R75" s="33">
        <v>260</v>
      </c>
      <c r="T75" s="43"/>
      <c r="W75" s="43"/>
    </row>
    <row r="76" spans="1:23" x14ac:dyDescent="0.3">
      <c r="A76">
        <v>74</v>
      </c>
      <c r="B76">
        <v>2021</v>
      </c>
      <c r="C76" s="2">
        <v>44352</v>
      </c>
      <c r="D76">
        <v>260</v>
      </c>
      <c r="E76">
        <f t="shared" si="4"/>
        <v>326.39611210740537</v>
      </c>
      <c r="F76">
        <f t="shared" si="5"/>
        <v>21.36985234493601</v>
      </c>
      <c r="G76">
        <f t="shared" si="2"/>
        <v>0.77671390271926466</v>
      </c>
      <c r="H76">
        <f t="shared" si="6"/>
        <v>193.6971763969249</v>
      </c>
      <c r="I76">
        <f t="shared" si="3"/>
        <v>66.302823603075097</v>
      </c>
      <c r="Q76" t="s">
        <v>102</v>
      </c>
      <c r="R76" s="33">
        <v>270</v>
      </c>
      <c r="T76" s="43"/>
      <c r="W76" s="43"/>
    </row>
    <row r="77" spans="1:23" x14ac:dyDescent="0.3">
      <c r="A77">
        <v>75</v>
      </c>
      <c r="B77">
        <v>2021</v>
      </c>
      <c r="C77" s="2">
        <v>44359</v>
      </c>
      <c r="D77">
        <v>270</v>
      </c>
      <c r="E77">
        <f t="shared" si="4"/>
        <v>349.65616930959663</v>
      </c>
      <c r="F77">
        <f t="shared" si="5"/>
        <v>21.450296759842903</v>
      </c>
      <c r="G77">
        <f t="shared" si="2"/>
        <v>0.77173496744542325</v>
      </c>
      <c r="H77">
        <f t="shared" si="6"/>
        <v>268.38315525525388</v>
      </c>
      <c r="I77">
        <f t="shared" si="3"/>
        <v>1.6168447447461176</v>
      </c>
      <c r="Q77" t="s">
        <v>103</v>
      </c>
      <c r="R77" s="33">
        <v>265</v>
      </c>
      <c r="T77" s="43"/>
      <c r="W77" s="43"/>
    </row>
    <row r="78" spans="1:23" x14ac:dyDescent="0.3">
      <c r="A78">
        <v>76</v>
      </c>
      <c r="B78">
        <v>2021</v>
      </c>
      <c r="C78" s="2">
        <v>44366</v>
      </c>
      <c r="D78">
        <v>265</v>
      </c>
      <c r="E78">
        <f t="shared" si="4"/>
        <v>342.14669081366782</v>
      </c>
      <c r="F78">
        <f t="shared" si="5"/>
        <v>20.217810150074829</v>
      </c>
      <c r="G78">
        <f t="shared" si="2"/>
        <v>0.78169283799310607</v>
      </c>
      <c r="H78">
        <f t="shared" si="6"/>
        <v>290.0912666594125</v>
      </c>
      <c r="I78">
        <f t="shared" si="3"/>
        <v>-25.091266659412497</v>
      </c>
      <c r="Q78" t="s">
        <v>104</v>
      </c>
      <c r="R78" s="33">
        <v>260</v>
      </c>
      <c r="T78" s="43"/>
      <c r="W78" s="43"/>
    </row>
    <row r="79" spans="1:23" x14ac:dyDescent="0.3">
      <c r="A79">
        <v>77</v>
      </c>
      <c r="B79">
        <v>2021</v>
      </c>
      <c r="C79" s="2">
        <v>44373</v>
      </c>
      <c r="D79">
        <v>260</v>
      </c>
      <c r="E79">
        <f t="shared" si="4"/>
        <v>335.52094651359096</v>
      </c>
      <c r="F79">
        <f t="shared" si="5"/>
        <v>19.075386870674606</v>
      </c>
      <c r="G79">
        <f t="shared" si="2"/>
        <v>0.78169283799310607</v>
      </c>
      <c r="H79">
        <f t="shared" si="6"/>
        <v>283.25773514630362</v>
      </c>
      <c r="I79">
        <f t="shared" si="3"/>
        <v>-23.257735146303617</v>
      </c>
      <c r="Q79" t="s">
        <v>105</v>
      </c>
      <c r="R79" s="37">
        <v>268</v>
      </c>
      <c r="T79" s="43"/>
      <c r="W79" s="43"/>
    </row>
    <row r="80" spans="1:23" x14ac:dyDescent="0.3">
      <c r="A80">
        <v>78</v>
      </c>
      <c r="B80">
        <v>2021</v>
      </c>
      <c r="C80" s="2">
        <v>44380</v>
      </c>
      <c r="D80">
        <v>268</v>
      </c>
      <c r="E80">
        <f t="shared" si="4"/>
        <v>268.15195632548296</v>
      </c>
      <c r="F80">
        <f t="shared" si="5"/>
        <v>15.396437836239052</v>
      </c>
      <c r="G80">
        <f t="shared" si="2"/>
        <v>1.0356185369590196</v>
      </c>
      <c r="H80">
        <f t="shared" si="6"/>
        <v>367.22653599044588</v>
      </c>
      <c r="I80">
        <f t="shared" si="3"/>
        <v>-99.226535990445882</v>
      </c>
      <c r="Q80" t="s">
        <v>106</v>
      </c>
      <c r="R80" s="37">
        <v>250</v>
      </c>
      <c r="T80" s="43"/>
      <c r="W80" s="43"/>
    </row>
    <row r="81" spans="1:23" x14ac:dyDescent="0.3">
      <c r="A81">
        <v>79</v>
      </c>
      <c r="B81">
        <v>2021</v>
      </c>
      <c r="C81" s="2">
        <v>44387</v>
      </c>
      <c r="D81">
        <v>250</v>
      </c>
      <c r="E81">
        <f t="shared" si="4"/>
        <v>242.42644479094477</v>
      </c>
      <c r="F81">
        <f t="shared" si="5"/>
        <v>13.646346493353281</v>
      </c>
      <c r="G81">
        <f t="shared" si="2"/>
        <v>1.0505553427805439</v>
      </c>
      <c r="H81">
        <f t="shared" si="6"/>
        <v>297.88328042344062</v>
      </c>
      <c r="I81">
        <f t="shared" si="3"/>
        <v>-47.883280423440624</v>
      </c>
      <c r="Q81" t="s">
        <v>107</v>
      </c>
      <c r="R81" s="37">
        <v>260</v>
      </c>
      <c r="T81" s="43"/>
      <c r="W81" s="43"/>
    </row>
    <row r="82" spans="1:23" x14ac:dyDescent="0.3">
      <c r="A82">
        <v>80</v>
      </c>
      <c r="B82">
        <v>2021</v>
      </c>
      <c r="C82" s="2">
        <v>44394</v>
      </c>
      <c r="D82">
        <v>260</v>
      </c>
      <c r="E82">
        <f t="shared" si="4"/>
        <v>250.46434025710542</v>
      </c>
      <c r="F82">
        <f t="shared" si="5"/>
        <v>13.407658840168637</v>
      </c>
      <c r="G82">
        <f t="shared" si="2"/>
        <v>1.040597472232861</v>
      </c>
      <c r="H82">
        <f t="shared" si="6"/>
        <v>266.46869931805355</v>
      </c>
      <c r="I82">
        <f t="shared" si="3"/>
        <v>-6.4686993180535524</v>
      </c>
      <c r="Q82" t="s">
        <v>108</v>
      </c>
      <c r="R82" s="37">
        <v>245</v>
      </c>
      <c r="T82" s="43"/>
      <c r="W82" s="43"/>
    </row>
    <row r="83" spans="1:23" x14ac:dyDescent="0.3">
      <c r="A83">
        <v>81</v>
      </c>
      <c r="B83">
        <v>2021</v>
      </c>
      <c r="C83" s="2">
        <v>44401</v>
      </c>
      <c r="D83">
        <v>245</v>
      </c>
      <c r="E83">
        <f t="shared" si="4"/>
        <v>240.2741525855289</v>
      </c>
      <c r="F83">
        <f t="shared" si="5"/>
        <v>12.403368247848114</v>
      </c>
      <c r="G83">
        <f t="shared" si="2"/>
        <v>1.0306396016851782</v>
      </c>
      <c r="H83">
        <f t="shared" si="6"/>
        <v>271.95693204548621</v>
      </c>
      <c r="I83">
        <f t="shared" si="3"/>
        <v>-26.956932045486212</v>
      </c>
      <c r="Q83" t="s">
        <v>109</v>
      </c>
      <c r="R83" s="28">
        <v>258</v>
      </c>
      <c r="T83" s="43"/>
      <c r="W83" s="43"/>
    </row>
    <row r="84" spans="1:23" x14ac:dyDescent="0.3">
      <c r="A84">
        <v>82</v>
      </c>
      <c r="B84">
        <v>2021</v>
      </c>
      <c r="C84" s="2">
        <v>44408</v>
      </c>
      <c r="D84">
        <v>258</v>
      </c>
      <c r="E84">
        <f t="shared" si="4"/>
        <v>259.63897739731317</v>
      </c>
      <c r="F84">
        <f t="shared" si="5"/>
        <v>12.699637881288153</v>
      </c>
      <c r="G84">
        <f t="shared" si="2"/>
        <v>0.99080811949444658</v>
      </c>
      <c r="H84">
        <f t="shared" si="6"/>
        <v>250.3549392554371</v>
      </c>
      <c r="I84">
        <f t="shared" si="3"/>
        <v>7.6450607445628975</v>
      </c>
      <c r="Q84" t="s">
        <v>110</v>
      </c>
      <c r="R84" s="28">
        <v>250</v>
      </c>
      <c r="T84" s="43"/>
      <c r="W84" s="43"/>
    </row>
    <row r="85" spans="1:23" x14ac:dyDescent="0.3">
      <c r="A85">
        <v>83</v>
      </c>
      <c r="B85">
        <v>2021</v>
      </c>
      <c r="C85" s="2">
        <v>44415</v>
      </c>
      <c r="D85">
        <v>250</v>
      </c>
      <c r="E85">
        <f t="shared" si="4"/>
        <v>256.58805548858049</v>
      </c>
      <c r="F85">
        <f t="shared" si="5"/>
        <v>12.029316586799405</v>
      </c>
      <c r="G85">
        <f t="shared" si="2"/>
        <v>0.98085024894676376</v>
      </c>
      <c r="H85">
        <f t="shared" si="6"/>
        <v>267.12339859383303</v>
      </c>
      <c r="I85">
        <f t="shared" si="3"/>
        <v>-17.123398593833031</v>
      </c>
      <c r="Q85" t="s">
        <v>111</v>
      </c>
      <c r="R85" s="28">
        <v>255</v>
      </c>
      <c r="T85" s="43"/>
      <c r="W85" s="43"/>
    </row>
    <row r="86" spans="1:23" x14ac:dyDescent="0.3">
      <c r="A86">
        <v>84</v>
      </c>
      <c r="B86">
        <v>2021</v>
      </c>
      <c r="C86" s="2">
        <v>44422</v>
      </c>
      <c r="D86">
        <v>255</v>
      </c>
      <c r="E86">
        <f t="shared" si="4"/>
        <v>259.63867192895418</v>
      </c>
      <c r="F86">
        <f t="shared" si="5"/>
        <v>11.647195952027323</v>
      </c>
      <c r="G86">
        <f t="shared" si="2"/>
        <v>0.98582918422060517</v>
      </c>
      <c r="H86">
        <f t="shared" si="6"/>
        <v>264.81084478055453</v>
      </c>
      <c r="I86">
        <f t="shared" si="3"/>
        <v>-9.8108447805545325</v>
      </c>
      <c r="Q86" t="s">
        <v>112</v>
      </c>
      <c r="R86" s="28">
        <v>230</v>
      </c>
      <c r="T86" s="43"/>
      <c r="W86" s="43"/>
    </row>
    <row r="87" spans="1:23" x14ac:dyDescent="0.3">
      <c r="A87">
        <v>85</v>
      </c>
      <c r="B87">
        <v>2021</v>
      </c>
      <c r="C87" s="2">
        <v>44429</v>
      </c>
      <c r="D87">
        <v>230</v>
      </c>
      <c r="E87">
        <f t="shared" si="4"/>
        <v>239.16796357035977</v>
      </c>
      <c r="F87">
        <f t="shared" si="5"/>
        <v>10.280303887187687</v>
      </c>
      <c r="G87">
        <f t="shared" si="2"/>
        <v>0.97587131367292224</v>
      </c>
      <c r="H87">
        <f t="shared" si="6"/>
        <v>264.74009626991227</v>
      </c>
      <c r="I87">
        <f t="shared" si="3"/>
        <v>-34.740096269912272</v>
      </c>
      <c r="Q87" t="s">
        <v>113</v>
      </c>
      <c r="R87" s="28">
        <v>220</v>
      </c>
      <c r="T87" s="43"/>
      <c r="W87" s="43"/>
    </row>
    <row r="88" spans="1:23" x14ac:dyDescent="0.3">
      <c r="A88">
        <v>86</v>
      </c>
      <c r="B88">
        <v>2021</v>
      </c>
      <c r="C88" s="2">
        <v>44436</v>
      </c>
      <c r="D88">
        <v>220</v>
      </c>
      <c r="E88">
        <f t="shared" ref="E88:E119" si="7">$L$4*D88/G36+(1-$L$4)*(E87+F87)</f>
        <v>227.78731715282549</v>
      </c>
      <c r="F88">
        <f t="shared" si="5"/>
        <v>9.3584448268311728</v>
      </c>
      <c r="G88">
        <f t="shared" ref="G88:G119" si="8">$L$6*D88/E88+(1-$L$6)*G36</f>
        <v>0.97587131367292224</v>
      </c>
      <c r="H88">
        <f t="shared" si="6"/>
        <v>243.42940845723132</v>
      </c>
      <c r="I88">
        <f t="shared" ref="I88:I119" si="9">D88-H88</f>
        <v>-23.429408457231318</v>
      </c>
      <c r="Q88" t="s">
        <v>114</v>
      </c>
      <c r="R88" s="38">
        <v>225</v>
      </c>
      <c r="T88" s="43"/>
      <c r="W88" s="43"/>
    </row>
    <row r="89" spans="1:23" x14ac:dyDescent="0.3">
      <c r="A89">
        <v>87</v>
      </c>
      <c r="B89">
        <v>2021</v>
      </c>
      <c r="C89" s="2">
        <v>44443</v>
      </c>
      <c r="D89">
        <v>225</v>
      </c>
      <c r="E89">
        <f t="shared" si="7"/>
        <v>217.33908592754824</v>
      </c>
      <c r="F89">
        <f t="shared" si="5"/>
        <v>8.5155010262444488</v>
      </c>
      <c r="G89">
        <f t="shared" si="8"/>
        <v>1.0455764075067024</v>
      </c>
      <c r="H89">
        <f t="shared" si="6"/>
        <v>247.95401386612897</v>
      </c>
      <c r="I89">
        <f t="shared" si="9"/>
        <v>-22.954013866128975</v>
      </c>
      <c r="Q89" t="s">
        <v>115</v>
      </c>
      <c r="R89" s="38">
        <v>260</v>
      </c>
      <c r="T89" s="43"/>
      <c r="W89" s="43"/>
    </row>
    <row r="90" spans="1:23" x14ac:dyDescent="0.3">
      <c r="A90">
        <v>88</v>
      </c>
      <c r="B90">
        <v>2021</v>
      </c>
      <c r="C90" s="2">
        <v>44450</v>
      </c>
      <c r="D90">
        <v>260</v>
      </c>
      <c r="E90">
        <f t="shared" si="7"/>
        <v>246.43592540895074</v>
      </c>
      <c r="F90">
        <f t="shared" si="5"/>
        <v>9.3914133505996418</v>
      </c>
      <c r="G90">
        <f t="shared" si="8"/>
        <v>1.0455764075067024</v>
      </c>
      <c r="H90">
        <f t="shared" si="6"/>
        <v>236.14822764605668</v>
      </c>
      <c r="I90">
        <f t="shared" si="9"/>
        <v>23.851772353943318</v>
      </c>
      <c r="Q90" t="s">
        <v>116</v>
      </c>
      <c r="R90" s="38">
        <v>265</v>
      </c>
      <c r="T90" s="43"/>
      <c r="W90" s="43"/>
    </row>
    <row r="91" spans="1:23" x14ac:dyDescent="0.3">
      <c r="A91">
        <v>89</v>
      </c>
      <c r="B91">
        <v>2021</v>
      </c>
      <c r="C91" s="2">
        <v>44457</v>
      </c>
      <c r="D91">
        <v>265</v>
      </c>
      <c r="E91">
        <f t="shared" si="7"/>
        <v>253.68131785394235</v>
      </c>
      <c r="F91">
        <f t="shared" si="5"/>
        <v>9.30008177060345</v>
      </c>
      <c r="G91">
        <f t="shared" si="8"/>
        <v>1.0455764075067024</v>
      </c>
      <c r="H91">
        <f t="shared" si="6"/>
        <v>267.48702980221083</v>
      </c>
      <c r="I91">
        <f t="shared" si="9"/>
        <v>-2.4870298022108273</v>
      </c>
      <c r="Q91" t="s">
        <v>117</v>
      </c>
      <c r="R91" s="38">
        <v>270</v>
      </c>
      <c r="T91" s="43"/>
      <c r="W91" s="43"/>
    </row>
    <row r="92" spans="1:23" x14ac:dyDescent="0.3">
      <c r="A92">
        <v>90</v>
      </c>
      <c r="B92">
        <v>2021</v>
      </c>
      <c r="C92" s="2">
        <v>44464</v>
      </c>
      <c r="D92">
        <v>270</v>
      </c>
      <c r="E92">
        <f t="shared" si="7"/>
        <v>258.69532254431812</v>
      </c>
      <c r="F92">
        <f t="shared" si="5"/>
        <v>9.1176724610297644</v>
      </c>
      <c r="G92">
        <f t="shared" si="8"/>
        <v>1.0455764075067024</v>
      </c>
      <c r="H92">
        <f t="shared" si="6"/>
        <v>274.96714706051711</v>
      </c>
      <c r="I92">
        <f t="shared" si="9"/>
        <v>-4.9671470605171066</v>
      </c>
      <c r="Q92" t="s">
        <v>118</v>
      </c>
      <c r="R92" s="39">
        <v>286</v>
      </c>
      <c r="T92" s="43"/>
      <c r="W92" s="43"/>
    </row>
    <row r="93" spans="1:23" x14ac:dyDescent="0.3">
      <c r="A93">
        <v>91</v>
      </c>
      <c r="B93">
        <v>2021</v>
      </c>
      <c r="C93" s="2">
        <v>44471</v>
      </c>
      <c r="D93">
        <v>286</v>
      </c>
      <c r="E93">
        <f t="shared" si="7"/>
        <v>304.81719738149877</v>
      </c>
      <c r="F93">
        <f t="shared" si="5"/>
        <v>10.692518381999554</v>
      </c>
      <c r="G93">
        <f t="shared" si="8"/>
        <v>0.9260819609345079</v>
      </c>
      <c r="H93">
        <f t="shared" si="6"/>
        <v>248.01678357829613</v>
      </c>
      <c r="I93">
        <f t="shared" si="9"/>
        <v>37.983216421703872</v>
      </c>
      <c r="Q93" t="s">
        <v>119</v>
      </c>
      <c r="R93" s="39">
        <v>290</v>
      </c>
      <c r="T93" s="43"/>
      <c r="W93" s="43"/>
    </row>
    <row r="94" spans="1:23" x14ac:dyDescent="0.3">
      <c r="A94">
        <v>92</v>
      </c>
      <c r="B94">
        <v>2021</v>
      </c>
      <c r="C94" s="2">
        <v>44478</v>
      </c>
      <c r="D94">
        <v>290</v>
      </c>
      <c r="E94">
        <f t="shared" si="7"/>
        <v>310.3726632585728</v>
      </c>
      <c r="F94">
        <f t="shared" si="5"/>
        <v>10.473892775616976</v>
      </c>
      <c r="G94">
        <f t="shared" si="8"/>
        <v>0.93603983148219072</v>
      </c>
      <c r="H94">
        <f t="shared" si="6"/>
        <v>295.32966117425889</v>
      </c>
      <c r="I94">
        <f t="shared" si="9"/>
        <v>-5.329661174258888</v>
      </c>
      <c r="Q94" t="s">
        <v>120</v>
      </c>
      <c r="R94" s="39">
        <v>295</v>
      </c>
      <c r="T94" s="43"/>
      <c r="W94" s="43"/>
    </row>
    <row r="95" spans="1:23" x14ac:dyDescent="0.3">
      <c r="A95">
        <v>93</v>
      </c>
      <c r="B95">
        <v>2021</v>
      </c>
      <c r="C95" s="2">
        <v>44485</v>
      </c>
      <c r="D95">
        <v>295</v>
      </c>
      <c r="E95">
        <f t="shared" si="7"/>
        <v>318.77125417995683</v>
      </c>
      <c r="F95">
        <f t="shared" si="5"/>
        <v>10.385570897288201</v>
      </c>
      <c r="G95">
        <f t="shared" si="8"/>
        <v>0.9260819609345079</v>
      </c>
      <c r="H95">
        <f t="shared" si="6"/>
        <v>297.13020777122597</v>
      </c>
      <c r="I95">
        <f t="shared" si="9"/>
        <v>-2.1302077712259688</v>
      </c>
      <c r="Q95" t="s">
        <v>121</v>
      </c>
      <c r="R95" s="39">
        <v>280</v>
      </c>
      <c r="T95" s="43"/>
      <c r="W95" s="43"/>
    </row>
    <row r="96" spans="1:23" x14ac:dyDescent="0.3">
      <c r="A96">
        <v>94</v>
      </c>
      <c r="B96">
        <v>2021</v>
      </c>
      <c r="C96" s="2">
        <v>44492</v>
      </c>
      <c r="D96">
        <v>280</v>
      </c>
      <c r="E96">
        <f t="shared" si="7"/>
        <v>306.44502295062472</v>
      </c>
      <c r="F96">
        <f t="shared" si="5"/>
        <v>9.4189890865684234</v>
      </c>
      <c r="G96">
        <f t="shared" si="8"/>
        <v>0.92110302566066649</v>
      </c>
      <c r="H96">
        <f t="shared" si="6"/>
        <v>303.18734749550913</v>
      </c>
      <c r="I96">
        <f t="shared" si="9"/>
        <v>-23.18734749550913</v>
      </c>
      <c r="Q96" t="s">
        <v>122</v>
      </c>
      <c r="R96" s="39">
        <v>280</v>
      </c>
      <c r="T96" s="43"/>
      <c r="W96" s="43"/>
    </row>
    <row r="97" spans="1:23" x14ac:dyDescent="0.3">
      <c r="A97">
        <v>95</v>
      </c>
      <c r="B97">
        <v>2021</v>
      </c>
      <c r="C97" s="2">
        <v>44499</v>
      </c>
      <c r="D97">
        <v>280</v>
      </c>
      <c r="E97">
        <f t="shared" si="7"/>
        <v>305.14514907446897</v>
      </c>
      <c r="F97">
        <f t="shared" si="5"/>
        <v>8.9628096115269678</v>
      </c>
      <c r="G97">
        <f t="shared" si="8"/>
        <v>0.92110302566066649</v>
      </c>
      <c r="H97">
        <f t="shared" si="6"/>
        <v>290.94329718477582</v>
      </c>
      <c r="I97">
        <f t="shared" si="9"/>
        <v>-10.943297184775815</v>
      </c>
      <c r="Q97" t="s">
        <v>123</v>
      </c>
      <c r="R97" s="40">
        <v>280</v>
      </c>
      <c r="T97" s="43"/>
      <c r="W97" s="43"/>
    </row>
    <row r="98" spans="1:23" x14ac:dyDescent="0.3">
      <c r="A98">
        <v>96</v>
      </c>
      <c r="B98">
        <v>2021</v>
      </c>
      <c r="C98" s="2">
        <v>44506</v>
      </c>
      <c r="D98">
        <v>280</v>
      </c>
      <c r="E98">
        <f t="shared" si="7"/>
        <v>299.16903650323331</v>
      </c>
      <c r="F98">
        <f t="shared" si="5"/>
        <v>8.3270304526071257</v>
      </c>
      <c r="G98">
        <f t="shared" si="8"/>
        <v>0.94101876675603224</v>
      </c>
      <c r="H98">
        <f t="shared" si="6"/>
        <v>295.58148391095062</v>
      </c>
      <c r="I98">
        <f t="shared" si="9"/>
        <v>-15.581483910950624</v>
      </c>
      <c r="Q98" t="s">
        <v>124</v>
      </c>
      <c r="R98" s="40">
        <v>280</v>
      </c>
      <c r="T98" s="43"/>
      <c r="W98" s="43"/>
    </row>
    <row r="99" spans="1:23" x14ac:dyDescent="0.3">
      <c r="A99">
        <v>97</v>
      </c>
      <c r="B99">
        <v>2021</v>
      </c>
      <c r="C99" s="2">
        <v>44513</v>
      </c>
      <c r="D99">
        <v>280</v>
      </c>
      <c r="E99">
        <f t="shared" si="7"/>
        <v>294.32789444603208</v>
      </c>
      <c r="F99">
        <f t="shared" si="5"/>
        <v>7.7666118668233741</v>
      </c>
      <c r="G99">
        <f t="shared" si="8"/>
        <v>0.95595557257755648</v>
      </c>
      <c r="H99">
        <f t="shared" si="6"/>
        <v>293.95257875211706</v>
      </c>
      <c r="I99">
        <f t="shared" si="9"/>
        <v>-13.952578752117063</v>
      </c>
      <c r="Q99" t="s">
        <v>125</v>
      </c>
      <c r="R99" s="40">
        <v>280</v>
      </c>
      <c r="T99" s="43"/>
      <c r="W99" s="43"/>
    </row>
    <row r="100" spans="1:23" x14ac:dyDescent="0.3">
      <c r="A100">
        <v>98</v>
      </c>
      <c r="B100">
        <v>2021</v>
      </c>
      <c r="C100" s="2">
        <v>44520</v>
      </c>
      <c r="D100">
        <v>280</v>
      </c>
      <c r="E100">
        <f t="shared" si="7"/>
        <v>296.58135715010667</v>
      </c>
      <c r="F100">
        <f t="shared" si="5"/>
        <v>7.5319801246661999</v>
      </c>
      <c r="G100">
        <f t="shared" si="8"/>
        <v>0.94599770202987365</v>
      </c>
      <c r="H100">
        <f t="shared" si="6"/>
        <v>285.78070876781044</v>
      </c>
      <c r="I100">
        <f t="shared" si="9"/>
        <v>-5.7807087678104381</v>
      </c>
      <c r="Q100" t="s">
        <v>126</v>
      </c>
      <c r="R100" s="40">
        <v>280</v>
      </c>
      <c r="T100" s="43"/>
      <c r="W100" s="43"/>
    </row>
    <row r="101" spans="1:23" x14ac:dyDescent="0.3">
      <c r="A101">
        <v>99</v>
      </c>
      <c r="B101">
        <v>2021</v>
      </c>
      <c r="C101" s="2">
        <v>44527</v>
      </c>
      <c r="D101">
        <v>280</v>
      </c>
      <c r="E101">
        <f t="shared" si="7"/>
        <v>293.99710502401376</v>
      </c>
      <c r="F101">
        <f t="shared" si="5"/>
        <v>7.1014477507010518</v>
      </c>
      <c r="G101">
        <f t="shared" si="8"/>
        <v>0.95595557257755648</v>
      </c>
      <c r="H101">
        <f t="shared" si="6"/>
        <v>290.71883946297703</v>
      </c>
      <c r="I101">
        <f t="shared" si="9"/>
        <v>-10.71883946297703</v>
      </c>
      <c r="Q101" t="s">
        <v>127</v>
      </c>
      <c r="R101" s="41">
        <v>310</v>
      </c>
      <c r="T101" s="43"/>
      <c r="W101" s="43"/>
    </row>
    <row r="102" spans="1:23" x14ac:dyDescent="0.3">
      <c r="A102">
        <v>100</v>
      </c>
      <c r="B102">
        <v>2021</v>
      </c>
      <c r="C102" s="2">
        <v>44534</v>
      </c>
      <c r="D102">
        <v>310</v>
      </c>
      <c r="E102">
        <f t="shared" si="7"/>
        <v>221.1632582901324</v>
      </c>
      <c r="F102">
        <f t="shared" si="5"/>
        <v>3.6995159597946077</v>
      </c>
      <c r="G102">
        <f t="shared" si="8"/>
        <v>1.4588280352355421</v>
      </c>
      <c r="H102">
        <f t="shared" si="6"/>
        <v>439.25101015660232</v>
      </c>
      <c r="I102">
        <f t="shared" si="9"/>
        <v>-129.25101015660232</v>
      </c>
      <c r="Q102" t="s">
        <v>128</v>
      </c>
      <c r="R102" s="41">
        <v>315</v>
      </c>
      <c r="T102" s="43"/>
      <c r="W102" s="43"/>
    </row>
    <row r="103" spans="1:23" x14ac:dyDescent="0.3">
      <c r="A103">
        <v>101</v>
      </c>
      <c r="B103">
        <v>2021</v>
      </c>
      <c r="C103" s="2">
        <v>44541</v>
      </c>
      <c r="D103">
        <v>315</v>
      </c>
      <c r="E103">
        <f t="shared" si="7"/>
        <v>216.80058562595335</v>
      </c>
      <c r="F103">
        <f t="shared" si="5"/>
        <v>3.3564007444066131</v>
      </c>
      <c r="G103">
        <f t="shared" si="8"/>
        <v>1.4588280352355421</v>
      </c>
      <c r="H103">
        <f t="shared" si="6"/>
        <v>328.03611915663424</v>
      </c>
      <c r="I103">
        <f t="shared" si="9"/>
        <v>-13.036119156634243</v>
      </c>
      <c r="Q103" t="s">
        <v>129</v>
      </c>
      <c r="R103" s="41">
        <v>312</v>
      </c>
      <c r="T103" s="43"/>
      <c r="W103" s="43"/>
    </row>
    <row r="104" spans="1:23" x14ac:dyDescent="0.3">
      <c r="A104">
        <v>102</v>
      </c>
      <c r="B104">
        <v>2021</v>
      </c>
      <c r="C104" s="2">
        <v>44548</v>
      </c>
      <c r="D104">
        <v>312</v>
      </c>
      <c r="E104">
        <f t="shared" si="7"/>
        <v>214.48506719126433</v>
      </c>
      <c r="F104">
        <f t="shared" si="5"/>
        <v>3.1150119774641327</v>
      </c>
      <c r="G104">
        <f t="shared" si="8"/>
        <v>1.4588280352355421</v>
      </c>
      <c r="H104">
        <f t="shared" si="6"/>
        <v>321.17118387005024</v>
      </c>
      <c r="I104">
        <f t="shared" si="9"/>
        <v>-9.1711838700502426</v>
      </c>
      <c r="Q104" t="s">
        <v>130</v>
      </c>
      <c r="R104" s="41">
        <v>310</v>
      </c>
      <c r="T104" s="43"/>
      <c r="W104" s="43"/>
    </row>
    <row r="105" spans="1:23" x14ac:dyDescent="0.3">
      <c r="A105">
        <v>103</v>
      </c>
      <c r="B105">
        <v>2021</v>
      </c>
      <c r="C105" s="2">
        <v>44555</v>
      </c>
      <c r="D105">
        <v>310</v>
      </c>
      <c r="E105">
        <f t="shared" si="7"/>
        <v>212.99813295418767</v>
      </c>
      <c r="F105">
        <f t="shared" si="5"/>
        <v>2.9191597293647966</v>
      </c>
      <c r="G105">
        <f t="shared" si="8"/>
        <v>1.4588280352355421</v>
      </c>
      <c r="H105">
        <f t="shared" si="6"/>
        <v>317.44109596081455</v>
      </c>
      <c r="I105">
        <f t="shared" si="9"/>
        <v>-7.4410959608145504</v>
      </c>
      <c r="Q105" t="s">
        <v>131</v>
      </c>
      <c r="R105" s="41">
        <v>308</v>
      </c>
      <c r="T105" s="43"/>
      <c r="W105" s="43"/>
    </row>
    <row r="106" spans="1:23" x14ac:dyDescent="0.3">
      <c r="A106">
        <v>104</v>
      </c>
      <c r="B106">
        <v>2021</v>
      </c>
      <c r="C106" s="2">
        <v>44561</v>
      </c>
      <c r="D106">
        <v>308</v>
      </c>
      <c r="E106">
        <f t="shared" si="7"/>
        <v>211.59667698875327</v>
      </c>
      <c r="F106">
        <f t="shared" si="5"/>
        <v>2.735280505760239</v>
      </c>
      <c r="G106">
        <f t="shared" si="8"/>
        <v>1.4588280352355421</v>
      </c>
      <c r="H106">
        <f t="shared" si="6"/>
        <v>314.98619985892429</v>
      </c>
      <c r="I106">
        <f t="shared" si="9"/>
        <v>-6.9861998589242944</v>
      </c>
      <c r="O106" t="s">
        <v>0</v>
      </c>
      <c r="Q106" t="s">
        <v>132</v>
      </c>
      <c r="R106" s="42">
        <v>212</v>
      </c>
      <c r="T106" s="43"/>
      <c r="W106" s="43"/>
    </row>
    <row r="107" spans="1:23" x14ac:dyDescent="0.3">
      <c r="A107">
        <v>105</v>
      </c>
      <c r="B107">
        <v>2022</v>
      </c>
      <c r="C107" s="2">
        <v>44569</v>
      </c>
      <c r="D107">
        <v>212</v>
      </c>
      <c r="E107">
        <f t="shared" si="7"/>
        <v>230.88058358699513</v>
      </c>
      <c r="F107">
        <f t="shared" si="5"/>
        <v>3.4395663604986049</v>
      </c>
      <c r="G107">
        <f t="shared" si="8"/>
        <v>0.91114515511298355</v>
      </c>
      <c r="H107">
        <f t="shared" si="6"/>
        <v>195.28752465700791</v>
      </c>
      <c r="I107">
        <f t="shared" si="9"/>
        <v>16.712475342992093</v>
      </c>
      <c r="Q107" t="s">
        <v>133</v>
      </c>
      <c r="R107" s="42">
        <v>215</v>
      </c>
      <c r="T107" s="43"/>
      <c r="W107" s="43"/>
    </row>
    <row r="108" spans="1:23" x14ac:dyDescent="0.3">
      <c r="A108">
        <v>106</v>
      </c>
      <c r="B108">
        <v>2022</v>
      </c>
      <c r="C108" s="2">
        <v>44576</v>
      </c>
      <c r="D108">
        <v>215</v>
      </c>
      <c r="E108">
        <f t="shared" si="7"/>
        <v>274.26370596038782</v>
      </c>
      <c r="F108">
        <f t="shared" si="5"/>
        <v>5.1395069676896581</v>
      </c>
      <c r="G108">
        <f t="shared" si="8"/>
        <v>0.77173496744542325</v>
      </c>
      <c r="H108">
        <f t="shared" si="6"/>
        <v>180.83305329153578</v>
      </c>
      <c r="I108">
        <f t="shared" si="9"/>
        <v>34.166946708464224</v>
      </c>
      <c r="Q108" t="s">
        <v>134</v>
      </c>
      <c r="R108" s="42">
        <v>213</v>
      </c>
      <c r="T108" s="43"/>
      <c r="W108" s="43"/>
    </row>
    <row r="109" spans="1:23" x14ac:dyDescent="0.3">
      <c r="A109">
        <v>107</v>
      </c>
      <c r="B109">
        <v>2022</v>
      </c>
      <c r="C109" s="2">
        <v>44583</v>
      </c>
      <c r="D109">
        <v>213</v>
      </c>
      <c r="E109">
        <f t="shared" si="7"/>
        <v>279.58919361854487</v>
      </c>
      <c r="F109">
        <f t="shared" si="5"/>
        <v>5.1474220398423949</v>
      </c>
      <c r="G109">
        <f t="shared" si="8"/>
        <v>0.76177709689774031</v>
      </c>
      <c r="H109">
        <f t="shared" si="6"/>
        <v>212.84296840825206</v>
      </c>
      <c r="I109">
        <f t="shared" si="9"/>
        <v>0.15703159174793768</v>
      </c>
      <c r="Q109" t="s">
        <v>135</v>
      </c>
      <c r="R109" s="42">
        <v>210</v>
      </c>
      <c r="T109" s="43"/>
      <c r="W109" s="43"/>
    </row>
    <row r="110" spans="1:23" x14ac:dyDescent="0.3">
      <c r="A110">
        <v>108</v>
      </c>
      <c r="B110">
        <v>2022</v>
      </c>
      <c r="C110" s="2">
        <v>44590</v>
      </c>
      <c r="D110">
        <v>210</v>
      </c>
      <c r="E110">
        <f t="shared" si="7"/>
        <v>278.1939545890275</v>
      </c>
      <c r="F110">
        <f t="shared" si="5"/>
        <v>4.8689757435911947</v>
      </c>
      <c r="G110">
        <f t="shared" si="8"/>
        <v>0.7567981616238989</v>
      </c>
      <c r="H110">
        <f t="shared" si="6"/>
        <v>215.48814727727816</v>
      </c>
      <c r="I110">
        <f t="shared" si="9"/>
        <v>-5.4881472772781592</v>
      </c>
      <c r="Q110" t="s">
        <v>136</v>
      </c>
      <c r="R110" s="35">
        <v>186</v>
      </c>
      <c r="T110" s="43"/>
      <c r="W110" s="43"/>
    </row>
    <row r="111" spans="1:23" x14ac:dyDescent="0.3">
      <c r="A111">
        <v>109</v>
      </c>
      <c r="B111">
        <v>2022</v>
      </c>
      <c r="C111" s="2">
        <v>44597</v>
      </c>
      <c r="D111">
        <v>186</v>
      </c>
      <c r="E111">
        <f t="shared" si="7"/>
        <v>265.03424158750357</v>
      </c>
      <c r="F111">
        <f t="shared" si="5"/>
        <v>4.1017005394922856</v>
      </c>
      <c r="G111">
        <f t="shared" si="8"/>
        <v>0.70700880888548456</v>
      </c>
      <c r="H111">
        <f t="shared" si="6"/>
        <v>200.12798521409965</v>
      </c>
      <c r="I111">
        <f t="shared" si="9"/>
        <v>-14.127985214099652</v>
      </c>
      <c r="Q111" t="s">
        <v>137</v>
      </c>
      <c r="R111" s="35">
        <v>187</v>
      </c>
      <c r="T111" s="43"/>
      <c r="W111" s="43"/>
    </row>
    <row r="112" spans="1:23" x14ac:dyDescent="0.3">
      <c r="A112">
        <v>110</v>
      </c>
      <c r="B112">
        <v>2022</v>
      </c>
      <c r="C112" s="2">
        <v>44604</v>
      </c>
      <c r="D112">
        <v>187</v>
      </c>
      <c r="E112">
        <f t="shared" si="7"/>
        <v>255.27425105936237</v>
      </c>
      <c r="F112">
        <f t="shared" si="5"/>
        <v>3.5117667959217078</v>
      </c>
      <c r="G112">
        <f t="shared" si="8"/>
        <v>0.73688242052853314</v>
      </c>
      <c r="H112">
        <f t="shared" si="6"/>
        <v>198.32154448576793</v>
      </c>
      <c r="I112">
        <f t="shared" si="9"/>
        <v>-11.32154448576793</v>
      </c>
      <c r="Q112" t="s">
        <v>138</v>
      </c>
      <c r="R112" s="35">
        <v>184</v>
      </c>
      <c r="T112" s="43"/>
      <c r="W112" s="43"/>
    </row>
    <row r="113" spans="1:23" x14ac:dyDescent="0.3">
      <c r="A113">
        <v>111</v>
      </c>
      <c r="B113">
        <v>2022</v>
      </c>
      <c r="C113" s="2">
        <v>44611</v>
      </c>
      <c r="D113">
        <v>184</v>
      </c>
      <c r="E113">
        <f t="shared" si="7"/>
        <v>255.25009062467478</v>
      </c>
      <c r="F113">
        <f t="shared" si="5"/>
        <v>3.3612827909061056</v>
      </c>
      <c r="G113">
        <f t="shared" si="8"/>
        <v>0.7219456147070088</v>
      </c>
      <c r="H113">
        <f t="shared" si="6"/>
        <v>186.82943073811199</v>
      </c>
      <c r="I113">
        <f t="shared" si="9"/>
        <v>-2.829430738111995</v>
      </c>
      <c r="Q113" t="s">
        <v>139</v>
      </c>
      <c r="R113" s="35">
        <v>188</v>
      </c>
      <c r="T113" s="43"/>
      <c r="W113" s="43"/>
    </row>
    <row r="114" spans="1:23" x14ac:dyDescent="0.3">
      <c r="A114">
        <v>112</v>
      </c>
      <c r="B114">
        <v>2022</v>
      </c>
      <c r="C114" s="2">
        <v>44618</v>
      </c>
      <c r="D114">
        <v>188</v>
      </c>
      <c r="E114">
        <f t="shared" si="7"/>
        <v>263.51770805254978</v>
      </c>
      <c r="F114">
        <f t="shared" si="5"/>
        <v>3.5700893748556921</v>
      </c>
      <c r="G114">
        <f t="shared" si="8"/>
        <v>0.71198774415932597</v>
      </c>
      <c r="H114">
        <f t="shared" si="6"/>
        <v>184.12812837210453</v>
      </c>
      <c r="I114">
        <f t="shared" si="9"/>
        <v>3.871871627895473</v>
      </c>
      <c r="Q114" t="s">
        <v>140</v>
      </c>
      <c r="R114" s="27">
        <v>195</v>
      </c>
      <c r="T114" s="43"/>
      <c r="W114" s="43"/>
    </row>
    <row r="115" spans="1:23" x14ac:dyDescent="0.3">
      <c r="A115">
        <v>113</v>
      </c>
      <c r="B115">
        <v>2022</v>
      </c>
      <c r="C115" s="2">
        <v>44625</v>
      </c>
      <c r="D115">
        <v>195</v>
      </c>
      <c r="E115">
        <f t="shared" si="7"/>
        <v>240.27029429533394</v>
      </c>
      <c r="F115">
        <f t="shared" si="5"/>
        <v>2.4287748022882063</v>
      </c>
      <c r="G115">
        <f t="shared" si="8"/>
        <v>0.82152432018383759</v>
      </c>
      <c r="H115">
        <f t="shared" si="6"/>
        <v>219.41912121094779</v>
      </c>
      <c r="I115">
        <f t="shared" si="9"/>
        <v>-24.419121210947793</v>
      </c>
      <c r="Q115" t="s">
        <v>141</v>
      </c>
      <c r="R115" s="27">
        <v>194</v>
      </c>
      <c r="T115" s="43"/>
      <c r="W115" s="43"/>
    </row>
    <row r="116" spans="1:23" x14ac:dyDescent="0.3">
      <c r="A116">
        <v>114</v>
      </c>
      <c r="B116">
        <v>2022</v>
      </c>
      <c r="C116" s="2">
        <v>44632</v>
      </c>
      <c r="D116">
        <v>194</v>
      </c>
      <c r="E116">
        <f t="shared" si="7"/>
        <v>234.23561184315801</v>
      </c>
      <c r="F116">
        <f t="shared" si="5"/>
        <v>2.068582167975805</v>
      </c>
      <c r="G116">
        <f t="shared" si="8"/>
        <v>0.83148219073152052</v>
      </c>
      <c r="H116">
        <f t="shared" si="6"/>
        <v>201.79995366179153</v>
      </c>
      <c r="I116">
        <f t="shared" si="9"/>
        <v>-7.7999536617915339</v>
      </c>
      <c r="Q116" t="s">
        <v>142</v>
      </c>
      <c r="R116" s="27">
        <v>196</v>
      </c>
      <c r="T116" s="43"/>
      <c r="W116" s="43"/>
    </row>
    <row r="117" spans="1:23" x14ac:dyDescent="0.3">
      <c r="A117">
        <v>115</v>
      </c>
      <c r="B117">
        <v>2022</v>
      </c>
      <c r="C117" s="2">
        <v>44639</v>
      </c>
      <c r="D117">
        <v>196</v>
      </c>
      <c r="E117">
        <f t="shared" si="7"/>
        <v>239.67075697310401</v>
      </c>
      <c r="F117">
        <f t="shared" si="5"/>
        <v>2.2118582719829467</v>
      </c>
      <c r="G117">
        <f t="shared" si="8"/>
        <v>0.81654538490999617</v>
      </c>
      <c r="H117">
        <f t="shared" si="6"/>
        <v>192.95309905466766</v>
      </c>
      <c r="I117">
        <f t="shared" si="9"/>
        <v>3.0469009453323395</v>
      </c>
      <c r="Q117" t="s">
        <v>143</v>
      </c>
      <c r="R117" s="27">
        <v>195</v>
      </c>
      <c r="T117" s="43"/>
      <c r="W117" s="43"/>
    </row>
    <row r="118" spans="1:23" x14ac:dyDescent="0.3">
      <c r="A118">
        <v>116</v>
      </c>
      <c r="B118">
        <v>2022</v>
      </c>
      <c r="C118" s="2">
        <v>44646</v>
      </c>
      <c r="D118">
        <v>195</v>
      </c>
      <c r="E118">
        <f t="shared" si="7"/>
        <v>236.51546237984067</v>
      </c>
      <c r="F118">
        <f t="shared" si="5"/>
        <v>1.9834399234090563</v>
      </c>
      <c r="G118">
        <f t="shared" si="8"/>
        <v>0.82650325545767911</v>
      </c>
      <c r="H118">
        <f t="shared" si="6"/>
        <v>199.9167689386816</v>
      </c>
      <c r="I118">
        <f t="shared" si="9"/>
        <v>-4.9167689386815994</v>
      </c>
      <c r="Q118" t="s">
        <v>144</v>
      </c>
      <c r="R118" s="29">
        <v>199</v>
      </c>
      <c r="T118" s="43"/>
      <c r="W118" s="43"/>
    </row>
    <row r="119" spans="1:23" x14ac:dyDescent="0.3">
      <c r="A119">
        <v>117</v>
      </c>
      <c r="B119">
        <v>2022</v>
      </c>
      <c r="C119" s="2">
        <v>44653</v>
      </c>
      <c r="D119">
        <v>199</v>
      </c>
      <c r="E119">
        <f t="shared" si="7"/>
        <v>168.7253582611273</v>
      </c>
      <c r="F119">
        <f t="shared" si="5"/>
        <v>-0.98602230440433103</v>
      </c>
      <c r="G119">
        <f t="shared" si="8"/>
        <v>1.2347759479126772</v>
      </c>
      <c r="H119">
        <f t="shared" si="6"/>
        <v>294.49270816762817</v>
      </c>
      <c r="I119">
        <f t="shared" si="9"/>
        <v>-95.492708167628166</v>
      </c>
      <c r="Q119" t="s">
        <v>145</v>
      </c>
      <c r="R119" s="29">
        <v>200</v>
      </c>
      <c r="T119" s="43"/>
      <c r="W119" s="43"/>
    </row>
    <row r="120" spans="1:23" x14ac:dyDescent="0.3">
      <c r="A120">
        <v>118</v>
      </c>
      <c r="B120">
        <v>2022</v>
      </c>
      <c r="C120" s="2">
        <v>44660</v>
      </c>
      <c r="D120">
        <v>200</v>
      </c>
      <c r="E120">
        <f t="shared" ref="E120:E151" si="10">$L$4*D120/G68+(1-$L$4)*(E119+F119)</f>
        <v>150.62941490951289</v>
      </c>
      <c r="F120">
        <f t="shared" si="5"/>
        <v>-1.7141960695191882</v>
      </c>
      <c r="G120">
        <f t="shared" ref="G120:G151" si="11">$L$6*D120/E120+(1-$L$6)*G68</f>
        <v>1.3443125239371889</v>
      </c>
      <c r="H120">
        <f t="shared" si="6"/>
        <v>225.4940900835303</v>
      </c>
      <c r="I120">
        <f t="shared" ref="I120:I151" si="12">D120-H120</f>
        <v>-25.494090083530295</v>
      </c>
      <c r="Q120" t="s">
        <v>146</v>
      </c>
      <c r="R120" s="29">
        <v>200</v>
      </c>
      <c r="T120" s="43"/>
      <c r="W120" s="43"/>
    </row>
    <row r="121" spans="1:23" x14ac:dyDescent="0.3">
      <c r="A121">
        <v>119</v>
      </c>
      <c r="B121">
        <v>2022</v>
      </c>
      <c r="C121" s="2">
        <v>44667</v>
      </c>
      <c r="D121">
        <v>200</v>
      </c>
      <c r="E121">
        <f t="shared" si="10"/>
        <v>159.52677283930299</v>
      </c>
      <c r="F121">
        <f t="shared" ref="F121:F157" si="13">$L$5*(E121-E120)+(1-$L$5)*F120</f>
        <v>-1.2625835104620187</v>
      </c>
      <c r="G121">
        <f t="shared" si="11"/>
        <v>1.24473381846036</v>
      </c>
      <c r="H121">
        <f t="shared" ref="H121:H157" si="14">(E120+F120)*G69</f>
        <v>185.35980897356552</v>
      </c>
      <c r="I121">
        <f t="shared" si="12"/>
        <v>14.640191026434479</v>
      </c>
      <c r="Q121" t="s">
        <v>147</v>
      </c>
      <c r="R121" s="29">
        <v>198</v>
      </c>
      <c r="T121" s="43"/>
      <c r="W121" s="43"/>
    </row>
    <row r="122" spans="1:23" x14ac:dyDescent="0.3">
      <c r="A122">
        <v>120</v>
      </c>
      <c r="B122">
        <v>2022</v>
      </c>
      <c r="C122" s="2">
        <v>44674</v>
      </c>
      <c r="D122">
        <v>198</v>
      </c>
      <c r="E122">
        <f t="shared" si="10"/>
        <v>161.92021890814641</v>
      </c>
      <c r="F122">
        <f t="shared" si="13"/>
        <v>-1.1069881212846837</v>
      </c>
      <c r="G122">
        <f t="shared" si="11"/>
        <v>1.219839142091153</v>
      </c>
      <c r="H122">
        <f t="shared" si="14"/>
        <v>193.05685293464518</v>
      </c>
      <c r="I122">
        <f t="shared" si="12"/>
        <v>4.9431470653548217</v>
      </c>
      <c r="Q122" t="s">
        <v>148</v>
      </c>
      <c r="R122" s="29">
        <v>198</v>
      </c>
      <c r="T122" s="43"/>
      <c r="W122" s="43"/>
    </row>
    <row r="123" spans="1:23" x14ac:dyDescent="0.3">
      <c r="A123">
        <v>121</v>
      </c>
      <c r="B123">
        <v>2022</v>
      </c>
      <c r="C123" s="2">
        <v>44681</v>
      </c>
      <c r="D123">
        <v>198</v>
      </c>
      <c r="E123">
        <f t="shared" si="10"/>
        <v>159.24060536552216</v>
      </c>
      <c r="F123">
        <f t="shared" si="13"/>
        <v>-1.1739168096762003</v>
      </c>
      <c r="G123">
        <f t="shared" si="11"/>
        <v>1.24473381846036</v>
      </c>
      <c r="H123">
        <f t="shared" si="14"/>
        <v>200.16966681627753</v>
      </c>
      <c r="I123">
        <f t="shared" si="12"/>
        <v>-2.1696668162775268</v>
      </c>
      <c r="Q123" t="s">
        <v>149</v>
      </c>
      <c r="R123" s="32">
        <v>267</v>
      </c>
      <c r="T123" s="43"/>
      <c r="W123" s="43"/>
    </row>
    <row r="124" spans="1:23" x14ac:dyDescent="0.3">
      <c r="A124">
        <v>122</v>
      </c>
      <c r="B124">
        <v>2022</v>
      </c>
      <c r="C124" s="2">
        <v>44695</v>
      </c>
      <c r="D124">
        <v>267</v>
      </c>
      <c r="E124">
        <f t="shared" si="10"/>
        <v>232.41647135563591</v>
      </c>
      <c r="F124">
        <f t="shared" si="13"/>
        <v>1.990303593644879</v>
      </c>
      <c r="G124">
        <f t="shared" si="11"/>
        <v>1.1103025660666412</v>
      </c>
      <c r="H124">
        <f t="shared" si="14"/>
        <v>175.50184991321237</v>
      </c>
      <c r="I124">
        <f t="shared" si="12"/>
        <v>91.498150086787632</v>
      </c>
      <c r="Q124" t="s">
        <v>150</v>
      </c>
      <c r="R124" s="32">
        <v>267</v>
      </c>
      <c r="T124" s="43"/>
      <c r="W124" s="43"/>
    </row>
    <row r="125" spans="1:23" x14ac:dyDescent="0.3">
      <c r="A125">
        <v>123</v>
      </c>
      <c r="B125">
        <v>2022</v>
      </c>
      <c r="C125" s="2">
        <v>44702</v>
      </c>
      <c r="D125">
        <v>267</v>
      </c>
      <c r="E125">
        <f t="shared" si="10"/>
        <v>237.95306552623319</v>
      </c>
      <c r="F125">
        <f t="shared" si="13"/>
        <v>2.1412286478567357</v>
      </c>
      <c r="G125">
        <f t="shared" si="11"/>
        <v>1.1202604366143241</v>
      </c>
      <c r="H125">
        <f t="shared" si="14"/>
        <v>262.59663605003692</v>
      </c>
      <c r="I125">
        <f t="shared" si="12"/>
        <v>4.4033639499630794</v>
      </c>
      <c r="Q125" t="s">
        <v>151</v>
      </c>
      <c r="R125" s="32">
        <v>266</v>
      </c>
      <c r="T125" s="43"/>
      <c r="W125" s="43"/>
    </row>
    <row r="126" spans="1:23" x14ac:dyDescent="0.3">
      <c r="A126">
        <v>124</v>
      </c>
      <c r="B126">
        <v>2022</v>
      </c>
      <c r="C126" s="2">
        <v>44709</v>
      </c>
      <c r="D126">
        <v>266</v>
      </c>
      <c r="E126">
        <f t="shared" si="10"/>
        <v>238.66023995092337</v>
      </c>
      <c r="F126">
        <f t="shared" si="13"/>
        <v>2.0801973514421723</v>
      </c>
      <c r="G126">
        <f t="shared" si="11"/>
        <v>1.1152815013404827</v>
      </c>
      <c r="H126">
        <f t="shared" si="14"/>
        <v>267.7727248697625</v>
      </c>
      <c r="I126">
        <f t="shared" si="12"/>
        <v>-1.7727248697624987</v>
      </c>
      <c r="Q126" t="s">
        <v>152</v>
      </c>
      <c r="R126" s="31">
        <v>178</v>
      </c>
      <c r="T126" s="43"/>
      <c r="W126" s="43"/>
    </row>
    <row r="127" spans="1:23" x14ac:dyDescent="0.3">
      <c r="A127">
        <v>125</v>
      </c>
      <c r="B127">
        <v>2022</v>
      </c>
      <c r="C127" s="2">
        <v>44716</v>
      </c>
      <c r="D127">
        <v>178</v>
      </c>
      <c r="E127">
        <f t="shared" si="10"/>
        <v>173.56305946835295</v>
      </c>
      <c r="F127">
        <f t="shared" si="13"/>
        <v>-0.77877575620478634</v>
      </c>
      <c r="G127">
        <f t="shared" si="11"/>
        <v>1.0704710838759097</v>
      </c>
      <c r="H127">
        <f t="shared" si="14"/>
        <v>257.70567685182374</v>
      </c>
      <c r="I127">
        <f t="shared" si="12"/>
        <v>-79.705676851823739</v>
      </c>
      <c r="Q127" t="s">
        <v>153</v>
      </c>
      <c r="R127" s="31">
        <v>180</v>
      </c>
      <c r="T127" s="43"/>
      <c r="W127" s="43"/>
    </row>
    <row r="128" spans="1:23" x14ac:dyDescent="0.3">
      <c r="A128">
        <v>126</v>
      </c>
      <c r="B128">
        <v>2022</v>
      </c>
      <c r="C128" s="2">
        <v>44723</v>
      </c>
      <c r="D128">
        <v>180</v>
      </c>
      <c r="E128">
        <f t="shared" si="10"/>
        <v>225.97987316055034</v>
      </c>
      <c r="F128">
        <f t="shared" si="13"/>
        <v>1.4851524378100751</v>
      </c>
      <c r="G128">
        <f t="shared" si="11"/>
        <v>0.77671390271926466</v>
      </c>
      <c r="H128">
        <f t="shared" si="14"/>
        <v>134.20395533061526</v>
      </c>
      <c r="I128">
        <f t="shared" si="12"/>
        <v>45.796044669384742</v>
      </c>
      <c r="Q128" t="s">
        <v>154</v>
      </c>
      <c r="R128" s="31">
        <v>179</v>
      </c>
      <c r="T128" s="43"/>
      <c r="W128" s="43"/>
    </row>
    <row r="129" spans="1:23" x14ac:dyDescent="0.3">
      <c r="A129">
        <v>127</v>
      </c>
      <c r="B129">
        <v>2022</v>
      </c>
      <c r="C129" s="2">
        <v>44730</v>
      </c>
      <c r="D129">
        <v>179</v>
      </c>
      <c r="E129">
        <f t="shared" si="10"/>
        <v>231.5068351628517</v>
      </c>
      <c r="F129">
        <f t="shared" si="13"/>
        <v>1.6571660713231744</v>
      </c>
      <c r="G129">
        <f t="shared" si="11"/>
        <v>0.77173496744542325</v>
      </c>
      <c r="H129">
        <f t="shared" si="14"/>
        <v>175.54271412512304</v>
      </c>
      <c r="I129">
        <f t="shared" si="12"/>
        <v>3.457285874876959</v>
      </c>
      <c r="Q129" t="s">
        <v>155</v>
      </c>
      <c r="R129" s="31">
        <v>178</v>
      </c>
      <c r="T129" s="43"/>
      <c r="W129" s="43"/>
    </row>
    <row r="130" spans="1:23" x14ac:dyDescent="0.3">
      <c r="A130">
        <v>128</v>
      </c>
      <c r="B130">
        <v>2022</v>
      </c>
      <c r="C130" s="2">
        <v>44737</v>
      </c>
      <c r="D130">
        <v>178</v>
      </c>
      <c r="E130">
        <f t="shared" si="10"/>
        <v>228.2441698077661</v>
      </c>
      <c r="F130">
        <f t="shared" si="13"/>
        <v>1.4477850833213255</v>
      </c>
      <c r="G130">
        <f t="shared" si="11"/>
        <v>0.78169283799310607</v>
      </c>
      <c r="H130">
        <f t="shared" si="14"/>
        <v>182.26262984257022</v>
      </c>
      <c r="I130">
        <f t="shared" si="12"/>
        <v>-4.2626298425702203</v>
      </c>
      <c r="Q130" t="s">
        <v>156</v>
      </c>
      <c r="R130" s="18">
        <v>182</v>
      </c>
      <c r="T130" s="43"/>
      <c r="W130" s="43"/>
    </row>
    <row r="131" spans="1:23" x14ac:dyDescent="0.3">
      <c r="A131">
        <v>129</v>
      </c>
      <c r="B131">
        <v>2022</v>
      </c>
      <c r="C131" s="2">
        <v>44744</v>
      </c>
      <c r="D131">
        <v>182</v>
      </c>
      <c r="E131">
        <f t="shared" si="10"/>
        <v>232.52135628608858</v>
      </c>
      <c r="F131">
        <f t="shared" si="13"/>
        <v>1.5682003594137401</v>
      </c>
      <c r="G131">
        <f t="shared" si="11"/>
        <v>0.78169283799310607</v>
      </c>
      <c r="H131">
        <f t="shared" si="14"/>
        <v>179.54855608299863</v>
      </c>
      <c r="I131">
        <f t="shared" si="12"/>
        <v>2.4514439170013702</v>
      </c>
      <c r="Q131" t="s">
        <v>157</v>
      </c>
      <c r="R131" s="18">
        <v>182</v>
      </c>
      <c r="T131" s="43"/>
      <c r="W131" s="43"/>
    </row>
    <row r="132" spans="1:23" x14ac:dyDescent="0.3">
      <c r="A132">
        <v>130</v>
      </c>
      <c r="B132">
        <v>2022</v>
      </c>
      <c r="C132" s="2">
        <v>44751</v>
      </c>
      <c r="D132">
        <v>182</v>
      </c>
      <c r="E132">
        <f t="shared" si="10"/>
        <v>181.44621709709781</v>
      </c>
      <c r="F132">
        <f t="shared" si="13"/>
        <v>-0.67222486881559651</v>
      </c>
      <c r="G132">
        <f t="shared" si="11"/>
        <v>1.0356185369590196</v>
      </c>
      <c r="H132">
        <f t="shared" si="14"/>
        <v>242.42748417060065</v>
      </c>
      <c r="I132">
        <f t="shared" si="12"/>
        <v>-60.42748417060065</v>
      </c>
      <c r="Q132" t="s">
        <v>158</v>
      </c>
      <c r="R132" s="18">
        <v>183</v>
      </c>
      <c r="T132" s="43"/>
      <c r="W132" s="43"/>
    </row>
    <row r="133" spans="1:23" x14ac:dyDescent="0.3">
      <c r="A133">
        <v>131</v>
      </c>
      <c r="B133">
        <v>2022</v>
      </c>
      <c r="C133" s="2">
        <v>44758</v>
      </c>
      <c r="D133">
        <v>183</v>
      </c>
      <c r="E133">
        <f t="shared" si="10"/>
        <v>174.83706681565138</v>
      </c>
      <c r="F133">
        <f t="shared" si="13"/>
        <v>-0.92489192198276426</v>
      </c>
      <c r="G133">
        <f t="shared" si="11"/>
        <v>1.0505553427805439</v>
      </c>
      <c r="H133">
        <f t="shared" si="14"/>
        <v>189.9130833711904</v>
      </c>
      <c r="I133">
        <f t="shared" si="12"/>
        <v>-6.9130833711903961</v>
      </c>
      <c r="Q133" t="s">
        <v>159</v>
      </c>
      <c r="R133" s="18">
        <v>183</v>
      </c>
      <c r="T133" s="43"/>
      <c r="W133" s="43"/>
    </row>
    <row r="134" spans="1:23" x14ac:dyDescent="0.3">
      <c r="A134">
        <v>132</v>
      </c>
      <c r="B134">
        <v>2022</v>
      </c>
      <c r="C134" s="2">
        <v>44765</v>
      </c>
      <c r="D134">
        <v>183</v>
      </c>
      <c r="E134">
        <f t="shared" si="10"/>
        <v>175.66998486986557</v>
      </c>
      <c r="F134">
        <f t="shared" si="13"/>
        <v>-0.8500820438312513</v>
      </c>
      <c r="G134">
        <f t="shared" si="11"/>
        <v>1.040597472232861</v>
      </c>
      <c r="H134">
        <f t="shared" si="14"/>
        <v>180.9725695848708</v>
      </c>
      <c r="I134">
        <f t="shared" si="12"/>
        <v>2.0274304151292029</v>
      </c>
      <c r="Q134" t="s">
        <v>160</v>
      </c>
      <c r="R134" s="18">
        <v>180</v>
      </c>
      <c r="T134" s="43"/>
      <c r="W134" s="43"/>
    </row>
    <row r="135" spans="1:23" x14ac:dyDescent="0.3">
      <c r="A135">
        <v>133</v>
      </c>
      <c r="B135">
        <v>2022</v>
      </c>
      <c r="C135" s="2">
        <v>44772</v>
      </c>
      <c r="D135">
        <v>180</v>
      </c>
      <c r="E135">
        <f t="shared" si="10"/>
        <v>174.66555830860437</v>
      </c>
      <c r="F135">
        <f t="shared" si="13"/>
        <v>-0.85665072571304912</v>
      </c>
      <c r="G135">
        <f t="shared" si="11"/>
        <v>1.0306396016851782</v>
      </c>
      <c r="H135">
        <f t="shared" si="14"/>
        <v>180.17631501526557</v>
      </c>
      <c r="I135">
        <f t="shared" si="12"/>
        <v>-0.17631501526557258</v>
      </c>
      <c r="Q135" t="s">
        <v>161</v>
      </c>
      <c r="R135" s="30">
        <v>234</v>
      </c>
      <c r="T135" s="43"/>
      <c r="W135" s="43"/>
    </row>
    <row r="136" spans="1:23" x14ac:dyDescent="0.3">
      <c r="A136">
        <v>134</v>
      </c>
      <c r="B136">
        <v>2022</v>
      </c>
      <c r="C136" s="2">
        <v>44779</v>
      </c>
      <c r="D136">
        <v>234</v>
      </c>
      <c r="E136">
        <f t="shared" si="10"/>
        <v>230.07262170596152</v>
      </c>
      <c r="F136">
        <f t="shared" si="13"/>
        <v>1.5378524656983728</v>
      </c>
      <c r="G136">
        <f t="shared" si="11"/>
        <v>0.99080811949444658</v>
      </c>
      <c r="H136">
        <f t="shared" si="14"/>
        <v>172.21127687358862</v>
      </c>
      <c r="I136">
        <f t="shared" si="12"/>
        <v>61.788723126411384</v>
      </c>
      <c r="Q136" t="s">
        <v>162</v>
      </c>
      <c r="R136" s="30">
        <v>235</v>
      </c>
      <c r="T136" s="43"/>
      <c r="W136" s="43"/>
    </row>
    <row r="137" spans="1:23" x14ac:dyDescent="0.3">
      <c r="A137">
        <v>135</v>
      </c>
      <c r="B137">
        <v>2022</v>
      </c>
      <c r="C137" s="2">
        <v>44786</v>
      </c>
      <c r="D137">
        <v>235</v>
      </c>
      <c r="E137">
        <f t="shared" si="10"/>
        <v>238.80794244221207</v>
      </c>
      <c r="F137">
        <f t="shared" si="13"/>
        <v>1.8441664197722454</v>
      </c>
      <c r="G137">
        <f t="shared" si="11"/>
        <v>0.98085024894676376</v>
      </c>
      <c r="H137">
        <f t="shared" si="14"/>
        <v>227.17519124995059</v>
      </c>
      <c r="I137">
        <f t="shared" si="12"/>
        <v>7.8248087500494137</v>
      </c>
      <c r="Q137" t="s">
        <v>163</v>
      </c>
      <c r="R137" s="30">
        <v>234</v>
      </c>
      <c r="T137" s="43"/>
      <c r="W137" s="43"/>
    </row>
    <row r="138" spans="1:23" x14ac:dyDescent="0.3">
      <c r="A138">
        <v>136</v>
      </c>
      <c r="B138">
        <v>2022</v>
      </c>
      <c r="C138" s="2">
        <v>44793</v>
      </c>
      <c r="D138">
        <v>234</v>
      </c>
      <c r="E138">
        <f t="shared" si="10"/>
        <v>237.68520859068715</v>
      </c>
      <c r="F138">
        <f t="shared" si="13"/>
        <v>1.7178993881880746</v>
      </c>
      <c r="G138">
        <f t="shared" si="11"/>
        <v>0.98582918422060517</v>
      </c>
      <c r="H138">
        <f t="shared" si="14"/>
        <v>237.24187216037828</v>
      </c>
      <c r="I138">
        <f t="shared" si="12"/>
        <v>-3.2418721603782785</v>
      </c>
      <c r="Q138" t="s">
        <v>164</v>
      </c>
      <c r="R138" s="30">
        <v>232</v>
      </c>
      <c r="T138" s="43"/>
      <c r="W138" s="43"/>
    </row>
    <row r="139" spans="1:23" x14ac:dyDescent="0.3">
      <c r="A139">
        <v>137</v>
      </c>
      <c r="B139">
        <v>2022</v>
      </c>
      <c r="C139" s="2">
        <v>44800</v>
      </c>
      <c r="D139">
        <v>232</v>
      </c>
      <c r="E139">
        <f t="shared" si="10"/>
        <v>237.89926063391536</v>
      </c>
      <c r="F139">
        <f t="shared" si="13"/>
        <v>1.653897796344612</v>
      </c>
      <c r="G139">
        <f t="shared" si="11"/>
        <v>0.97587131367292224</v>
      </c>
      <c r="H139">
        <f t="shared" si="14"/>
        <v>233.62662548072541</v>
      </c>
      <c r="I139">
        <f t="shared" si="12"/>
        <v>-1.6266254807254086</v>
      </c>
      <c r="Q139" t="s">
        <v>165</v>
      </c>
      <c r="R139" s="42">
        <v>222</v>
      </c>
      <c r="T139" s="43"/>
      <c r="W139" s="43"/>
    </row>
    <row r="140" spans="1:23" x14ac:dyDescent="0.3">
      <c r="A140">
        <v>138</v>
      </c>
      <c r="B140">
        <v>2022</v>
      </c>
      <c r="C140" s="2">
        <v>44807</v>
      </c>
      <c r="D140">
        <v>222</v>
      </c>
      <c r="E140">
        <f t="shared" si="10"/>
        <v>228.66873645793325</v>
      </c>
      <c r="F140">
        <f t="shared" si="13"/>
        <v>1.1906723666761101</v>
      </c>
      <c r="G140">
        <f t="shared" si="11"/>
        <v>0.97587131367292224</v>
      </c>
      <c r="H140">
        <f t="shared" si="14"/>
        <v>233.77305541183546</v>
      </c>
      <c r="I140">
        <f t="shared" si="12"/>
        <v>-11.773055411835458</v>
      </c>
      <c r="Q140" t="s">
        <v>166</v>
      </c>
      <c r="R140" s="42">
        <v>223</v>
      </c>
      <c r="T140" s="43"/>
      <c r="W140" s="43"/>
    </row>
    <row r="141" spans="1:23" x14ac:dyDescent="0.3">
      <c r="A141">
        <v>139</v>
      </c>
      <c r="B141">
        <v>2022</v>
      </c>
      <c r="C141" s="2">
        <v>44814</v>
      </c>
      <c r="D141">
        <v>223</v>
      </c>
      <c r="E141">
        <f t="shared" si="10"/>
        <v>214.90079991068012</v>
      </c>
      <c r="F141">
        <f t="shared" si="13"/>
        <v>0.55405536863843463</v>
      </c>
      <c r="G141">
        <f t="shared" si="11"/>
        <v>1.0455764075067024</v>
      </c>
      <c r="H141">
        <f t="shared" si="14"/>
        <v>240.33557491044945</v>
      </c>
      <c r="I141">
        <f t="shared" si="12"/>
        <v>-17.335574910449452</v>
      </c>
      <c r="Q141" t="s">
        <v>167</v>
      </c>
      <c r="R141" s="42">
        <v>223</v>
      </c>
      <c r="T141" s="43"/>
      <c r="W141" s="43"/>
    </row>
    <row r="142" spans="1:23" x14ac:dyDescent="0.3">
      <c r="A142">
        <v>140</v>
      </c>
      <c r="B142">
        <v>2022</v>
      </c>
      <c r="C142" s="2">
        <v>44821</v>
      </c>
      <c r="D142">
        <v>223</v>
      </c>
      <c r="E142">
        <f t="shared" si="10"/>
        <v>213.49221146557119</v>
      </c>
      <c r="F142">
        <f t="shared" si="13"/>
        <v>0.47052805536255959</v>
      </c>
      <c r="G142">
        <f t="shared" si="11"/>
        <v>1.0455764075067024</v>
      </c>
      <c r="H142">
        <f t="shared" si="14"/>
        <v>225.2745135628264</v>
      </c>
      <c r="I142">
        <f t="shared" si="12"/>
        <v>-2.2745135628263995</v>
      </c>
      <c r="Q142" t="s">
        <v>168</v>
      </c>
      <c r="R142" s="42">
        <v>222</v>
      </c>
      <c r="T142" s="43"/>
      <c r="W142" s="43"/>
    </row>
    <row r="143" spans="1:23" x14ac:dyDescent="0.3">
      <c r="A143">
        <v>141</v>
      </c>
      <c r="B143">
        <v>2022</v>
      </c>
      <c r="C143" s="2">
        <v>44828</v>
      </c>
      <c r="D143">
        <v>222</v>
      </c>
      <c r="E143">
        <f t="shared" si="10"/>
        <v>212.4834157896691</v>
      </c>
      <c r="F143">
        <f t="shared" si="13"/>
        <v>0.40757015343849501</v>
      </c>
      <c r="G143">
        <f t="shared" si="11"/>
        <v>1.0455764075067024</v>
      </c>
      <c r="H143">
        <f t="shared" si="14"/>
        <v>223.71439252859025</v>
      </c>
      <c r="I143">
        <f t="shared" si="12"/>
        <v>-1.7143925285902526</v>
      </c>
      <c r="Q143" t="s">
        <v>169</v>
      </c>
      <c r="R143" s="39">
        <v>170</v>
      </c>
      <c r="T143" s="43"/>
      <c r="W143" s="43"/>
    </row>
    <row r="144" spans="1:23" x14ac:dyDescent="0.3">
      <c r="A144">
        <v>142</v>
      </c>
      <c r="B144">
        <v>2022</v>
      </c>
      <c r="C144" s="2">
        <v>44835</v>
      </c>
      <c r="D144">
        <v>170</v>
      </c>
      <c r="E144">
        <f t="shared" si="10"/>
        <v>167.50858737971561</v>
      </c>
      <c r="F144">
        <f t="shared" si="13"/>
        <v>-1.52383981278322</v>
      </c>
      <c r="G144">
        <f t="shared" si="11"/>
        <v>1.0455764075067024</v>
      </c>
      <c r="H144">
        <f t="shared" si="14"/>
        <v>222.59379227295432</v>
      </c>
      <c r="I144">
        <f t="shared" si="12"/>
        <v>-52.593792272954317</v>
      </c>
      <c r="Q144" t="s">
        <v>170</v>
      </c>
      <c r="R144" s="39">
        <v>170</v>
      </c>
      <c r="T144" s="43"/>
      <c r="W144" s="43"/>
    </row>
    <row r="145" spans="1:23" x14ac:dyDescent="0.3">
      <c r="A145">
        <v>143</v>
      </c>
      <c r="B145">
        <v>2022</v>
      </c>
      <c r="C145" s="2">
        <v>44841</v>
      </c>
      <c r="D145">
        <v>170</v>
      </c>
      <c r="E145">
        <f t="shared" si="10"/>
        <v>181.84953500467685</v>
      </c>
      <c r="F145">
        <f t="shared" si="13"/>
        <v>-0.84865715300274236</v>
      </c>
      <c r="G145">
        <f t="shared" si="11"/>
        <v>0.9260819609345079</v>
      </c>
      <c r="H145">
        <f t="shared" si="14"/>
        <v>153.71548051200404</v>
      </c>
      <c r="I145">
        <f t="shared" si="12"/>
        <v>16.284519487995965</v>
      </c>
      <c r="Q145" t="s">
        <v>171</v>
      </c>
      <c r="R145" s="39">
        <v>170</v>
      </c>
      <c r="T145" s="43"/>
      <c r="W145" s="43"/>
    </row>
    <row r="146" spans="1:23" x14ac:dyDescent="0.3">
      <c r="A146">
        <v>144</v>
      </c>
      <c r="B146">
        <v>2022</v>
      </c>
      <c r="C146" s="2">
        <v>44849</v>
      </c>
      <c r="D146">
        <v>170</v>
      </c>
      <c r="E146">
        <f t="shared" si="10"/>
        <v>181.55603170811642</v>
      </c>
      <c r="F146">
        <f t="shared" si="13"/>
        <v>-0.82503059898485875</v>
      </c>
      <c r="G146">
        <f t="shared" si="11"/>
        <v>0.93603983148219072</v>
      </c>
      <c r="H146">
        <f t="shared" si="14"/>
        <v>169.42403120240962</v>
      </c>
      <c r="I146">
        <f t="shared" si="12"/>
        <v>0.57596879759037733</v>
      </c>
      <c r="Q146" t="s">
        <v>172</v>
      </c>
      <c r="R146" s="39">
        <v>170</v>
      </c>
      <c r="T146" s="43"/>
      <c r="W146" s="43"/>
    </row>
    <row r="147" spans="1:23" x14ac:dyDescent="0.3">
      <c r="A147">
        <v>145</v>
      </c>
      <c r="B147">
        <v>2022</v>
      </c>
      <c r="C147" s="2">
        <v>44856</v>
      </c>
      <c r="D147">
        <v>170</v>
      </c>
      <c r="E147">
        <f t="shared" si="10"/>
        <v>183.29153751331961</v>
      </c>
      <c r="F147">
        <f t="shared" si="13"/>
        <v>-0.7160578323071719</v>
      </c>
      <c r="G147">
        <f t="shared" si="11"/>
        <v>0.9260819609345079</v>
      </c>
      <c r="H147">
        <f t="shared" si="14"/>
        <v>167.37171990880128</v>
      </c>
      <c r="I147">
        <f t="shared" si="12"/>
        <v>2.6282800911987181</v>
      </c>
      <c r="Q147" t="s">
        <v>173</v>
      </c>
      <c r="R147" s="39">
        <v>170</v>
      </c>
      <c r="T147" s="43"/>
      <c r="W147" s="43"/>
    </row>
    <row r="148" spans="1:23" x14ac:dyDescent="0.3">
      <c r="A148">
        <v>146</v>
      </c>
      <c r="B148">
        <v>2022</v>
      </c>
      <c r="C148" s="2">
        <v>44863</v>
      </c>
      <c r="D148">
        <v>170</v>
      </c>
      <c r="E148">
        <f t="shared" si="10"/>
        <v>184.36713873199474</v>
      </c>
      <c r="F148">
        <f t="shared" si="13"/>
        <v>-0.63980738595174413</v>
      </c>
      <c r="G148">
        <f t="shared" si="11"/>
        <v>0.92110302566066649</v>
      </c>
      <c r="H148">
        <f t="shared" si="14"/>
        <v>168.17082674562809</v>
      </c>
      <c r="I148">
        <f t="shared" si="12"/>
        <v>1.8291732543719093</v>
      </c>
      <c r="Q148" t="s">
        <v>174</v>
      </c>
      <c r="R148" s="34">
        <v>288</v>
      </c>
      <c r="T148" s="43"/>
      <c r="W148" s="43"/>
    </row>
    <row r="149" spans="1:23" x14ac:dyDescent="0.3">
      <c r="A149">
        <v>147</v>
      </c>
      <c r="B149">
        <v>2022</v>
      </c>
      <c r="C149" s="2">
        <v>44870</v>
      </c>
      <c r="D149">
        <v>288</v>
      </c>
      <c r="E149">
        <f t="shared" si="10"/>
        <v>300.05973373495294</v>
      </c>
      <c r="F149">
        <f t="shared" si="13"/>
        <v>4.3111332536137379</v>
      </c>
      <c r="G149">
        <f t="shared" si="11"/>
        <v>0.92110302566066649</v>
      </c>
      <c r="H149">
        <f t="shared" si="14"/>
        <v>169.23180079940002</v>
      </c>
      <c r="I149">
        <f t="shared" si="12"/>
        <v>118.76819920059998</v>
      </c>
      <c r="Q149" t="s">
        <v>175</v>
      </c>
      <c r="R149" s="34">
        <v>287</v>
      </c>
      <c r="T149" s="43"/>
      <c r="W149" s="43"/>
    </row>
    <row r="150" spans="1:23" x14ac:dyDescent="0.3">
      <c r="A150">
        <v>148</v>
      </c>
      <c r="B150">
        <v>2022</v>
      </c>
      <c r="C150" s="2">
        <v>44877</v>
      </c>
      <c r="D150">
        <v>287</v>
      </c>
      <c r="E150">
        <f t="shared" si="10"/>
        <v>304.92819689596951</v>
      </c>
      <c r="F150">
        <f t="shared" si="13"/>
        <v>4.3348524172477987</v>
      </c>
      <c r="G150">
        <f t="shared" si="11"/>
        <v>0.94101876675603224</v>
      </c>
      <c r="H150">
        <f t="shared" si="14"/>
        <v>286.41869789004534</v>
      </c>
      <c r="I150">
        <f t="shared" si="12"/>
        <v>0.58130210995466314</v>
      </c>
      <c r="N150" t="s">
        <v>0</v>
      </c>
      <c r="Q150" t="s">
        <v>176</v>
      </c>
      <c r="R150" s="34">
        <v>288</v>
      </c>
      <c r="T150" s="43"/>
      <c r="W150" s="43"/>
    </row>
    <row r="151" spans="1:23" x14ac:dyDescent="0.3">
      <c r="A151">
        <v>149</v>
      </c>
      <c r="B151">
        <v>2022</v>
      </c>
      <c r="C151" s="2">
        <v>44884</v>
      </c>
      <c r="D151">
        <v>288</v>
      </c>
      <c r="E151">
        <f t="shared" si="10"/>
        <v>302.05092805668596</v>
      </c>
      <c r="F151">
        <f t="shared" si="13"/>
        <v>4.0279148530508175</v>
      </c>
      <c r="G151">
        <f t="shared" si="11"/>
        <v>0.95595557257755648</v>
      </c>
      <c r="H151">
        <f t="shared" si="14"/>
        <v>295.64173538329777</v>
      </c>
      <c r="I151">
        <f t="shared" si="12"/>
        <v>-7.641735383297771</v>
      </c>
      <c r="Q151" t="s">
        <v>177</v>
      </c>
      <c r="R151" s="34">
        <v>287</v>
      </c>
      <c r="T151" s="43"/>
      <c r="W151" s="43"/>
    </row>
    <row r="152" spans="1:23" x14ac:dyDescent="0.3">
      <c r="A152">
        <v>150</v>
      </c>
      <c r="B152">
        <v>2022</v>
      </c>
      <c r="C152" s="2">
        <v>44891</v>
      </c>
      <c r="D152">
        <v>287</v>
      </c>
      <c r="E152">
        <f t="shared" ref="E152:E157" si="15">$L$4*D152/G100+(1-$L$4)*(E151+F151)</f>
        <v>303.64698194637668</v>
      </c>
      <c r="F152">
        <f t="shared" si="13"/>
        <v>3.9244183290727297</v>
      </c>
      <c r="G152">
        <f t="shared" ref="G152:G157" si="16">$L$6*D152/E152+(1-$L$6)*G100</f>
        <v>0.94599770202987365</v>
      </c>
      <c r="H152">
        <f t="shared" si="14"/>
        <v>289.54988203257369</v>
      </c>
      <c r="I152">
        <f t="shared" ref="I152:I157" si="17">D152-H152</f>
        <v>-2.5498820325736915</v>
      </c>
      <c r="Q152" t="s">
        <v>178</v>
      </c>
      <c r="R152" s="18">
        <v>318</v>
      </c>
      <c r="T152" s="43"/>
      <c r="W152" s="43"/>
    </row>
    <row r="153" spans="1:23" x14ac:dyDescent="0.3">
      <c r="A153">
        <v>151</v>
      </c>
      <c r="B153">
        <v>2022</v>
      </c>
      <c r="C153" s="2">
        <v>44898</v>
      </c>
      <c r="D153">
        <v>318</v>
      </c>
      <c r="E153">
        <f t="shared" si="15"/>
        <v>330.19892218630241</v>
      </c>
      <c r="F153">
        <f t="shared" si="13"/>
        <v>4.8874132943669402</v>
      </c>
      <c r="G153">
        <f t="shared" si="16"/>
        <v>0.95595557257755648</v>
      </c>
      <c r="H153">
        <f t="shared" si="14"/>
        <v>294.02459405879807</v>
      </c>
      <c r="I153">
        <f t="shared" si="17"/>
        <v>23.975405941201927</v>
      </c>
      <c r="Q153" t="s">
        <v>179</v>
      </c>
      <c r="R153" s="18">
        <v>322</v>
      </c>
      <c r="T153" s="43"/>
      <c r="W153" s="43"/>
    </row>
    <row r="154" spans="1:23" x14ac:dyDescent="0.3">
      <c r="A154">
        <v>152</v>
      </c>
      <c r="B154">
        <v>2022</v>
      </c>
      <c r="C154" s="2">
        <v>44905</v>
      </c>
      <c r="D154">
        <v>322</v>
      </c>
      <c r="E154">
        <f t="shared" si="15"/>
        <v>231.90824673347481</v>
      </c>
      <c r="F154">
        <f t="shared" si="13"/>
        <v>0.49630142698340407</v>
      </c>
      <c r="G154">
        <f t="shared" si="16"/>
        <v>1.4588280352355421</v>
      </c>
      <c r="H154">
        <f t="shared" si="14"/>
        <v>488.83334042354255</v>
      </c>
      <c r="I154">
        <f t="shared" si="17"/>
        <v>-166.83334042354255</v>
      </c>
      <c r="Q154" t="s">
        <v>180</v>
      </c>
      <c r="R154" s="18">
        <v>325</v>
      </c>
      <c r="T154" s="43"/>
      <c r="W154" s="43"/>
    </row>
    <row r="155" spans="1:23" x14ac:dyDescent="0.3">
      <c r="A155">
        <v>153</v>
      </c>
      <c r="B155">
        <v>2022</v>
      </c>
      <c r="C155" s="2">
        <v>44912</v>
      </c>
      <c r="D155">
        <v>325</v>
      </c>
      <c r="E155">
        <f t="shared" si="15"/>
        <v>223.72257906065499</v>
      </c>
      <c r="F155">
        <f t="shared" si="13"/>
        <v>0.12680924110067532</v>
      </c>
      <c r="G155">
        <f t="shared" si="16"/>
        <v>1.4588280352355421</v>
      </c>
      <c r="H155">
        <f t="shared" si="14"/>
        <v>339.03827037272515</v>
      </c>
      <c r="I155">
        <f t="shared" si="17"/>
        <v>-14.038270372725151</v>
      </c>
      <c r="Q155" t="s">
        <v>181</v>
      </c>
      <c r="R155" s="18">
        <v>320</v>
      </c>
      <c r="T155" s="43"/>
      <c r="W155" s="43"/>
    </row>
    <row r="156" spans="1:23" x14ac:dyDescent="0.3">
      <c r="A156">
        <v>154</v>
      </c>
      <c r="B156">
        <v>2022</v>
      </c>
      <c r="C156" s="2">
        <v>44919</v>
      </c>
      <c r="D156">
        <v>320</v>
      </c>
      <c r="E156">
        <f t="shared" si="15"/>
        <v>219.79373920544916</v>
      </c>
      <c r="F156">
        <f t="shared" si="13"/>
        <v>-4.5793383089909642E-2</v>
      </c>
      <c r="G156">
        <f t="shared" si="16"/>
        <v>1.4588280352355421</v>
      </c>
      <c r="H156">
        <f t="shared" si="14"/>
        <v>326.55776332492815</v>
      </c>
      <c r="I156">
        <f t="shared" si="17"/>
        <v>-6.5577633249281462</v>
      </c>
      <c r="R156" s="18"/>
      <c r="T156" s="43"/>
      <c r="W156" s="43"/>
    </row>
    <row r="157" spans="1:23" x14ac:dyDescent="0.3">
      <c r="A157">
        <v>155</v>
      </c>
      <c r="B157">
        <v>2022</v>
      </c>
      <c r="C157" s="2">
        <v>44925</v>
      </c>
      <c r="D157">
        <v>310</v>
      </c>
      <c r="E157">
        <f t="shared" si="15"/>
        <v>213.20816793655811</v>
      </c>
      <c r="F157">
        <f t="shared" si="13"/>
        <v>-0.32411697517306504</v>
      </c>
      <c r="G157">
        <f t="shared" si="16"/>
        <v>1.4588280352355421</v>
      </c>
      <c r="H157">
        <f t="shared" si="14"/>
        <v>320.57446405107868</v>
      </c>
      <c r="I157">
        <f t="shared" si="17"/>
        <v>-10.574464051078678</v>
      </c>
      <c r="J157" t="s">
        <v>22</v>
      </c>
    </row>
    <row r="158" spans="1:23" x14ac:dyDescent="0.3">
      <c r="A158" s="3">
        <v>156</v>
      </c>
      <c r="B158" s="3">
        <v>2023</v>
      </c>
      <c r="C158" s="4">
        <v>44933</v>
      </c>
      <c r="D158" s="5"/>
      <c r="E158" s="5"/>
      <c r="F158" s="5"/>
      <c r="G158" s="5"/>
      <c r="H158" s="5">
        <f>($E$157+J158*$F$157)*G106</f>
        <v>310.56122179698036</v>
      </c>
      <c r="I158" s="3"/>
      <c r="J158">
        <v>1</v>
      </c>
      <c r="L158" t="s">
        <v>12</v>
      </c>
      <c r="M158" t="s">
        <v>13</v>
      </c>
      <c r="N158" t="s">
        <v>14</v>
      </c>
      <c r="Q158" s="43"/>
    </row>
    <row r="159" spans="1:23" x14ac:dyDescent="0.3">
      <c r="A159" s="3">
        <v>157</v>
      </c>
      <c r="B159" s="3">
        <v>2023</v>
      </c>
      <c r="C159" s="4">
        <v>44940</v>
      </c>
      <c r="D159" s="5"/>
      <c r="E159" s="5"/>
      <c r="F159" s="5"/>
      <c r="G159" s="5"/>
      <c r="H159" s="5">
        <f t="shared" ref="H159:H209" si="18">($E$157+J159*$F$157)*G107</f>
        <v>193.67295402267266</v>
      </c>
      <c r="I159" s="3"/>
      <c r="J159">
        <v>2</v>
      </c>
      <c r="L159">
        <f>SUM(H158:H161)</f>
        <v>829.45345680340665</v>
      </c>
      <c r="M159">
        <f>SUM(H162:H165)</f>
        <v>616.98446678855134</v>
      </c>
      <c r="N159">
        <f>SUM(H166:H169)</f>
        <v>667.45028519454991</v>
      </c>
      <c r="Q159" s="43"/>
    </row>
    <row r="160" spans="1:23" x14ac:dyDescent="0.3">
      <c r="A160" s="3">
        <v>158</v>
      </c>
      <c r="B160" s="3">
        <v>2023</v>
      </c>
      <c r="C160" s="4">
        <v>44947</v>
      </c>
      <c r="D160" s="5"/>
      <c r="E160" s="5"/>
      <c r="F160" s="5"/>
      <c r="G160" s="5"/>
      <c r="H160" s="5">
        <f t="shared" si="18"/>
        <v>163.78980133176691</v>
      </c>
      <c r="I160" s="3"/>
      <c r="J160">
        <v>3</v>
      </c>
      <c r="Q160" s="43"/>
    </row>
    <row r="161" spans="1:17" x14ac:dyDescent="0.3">
      <c r="A161" s="3">
        <v>159</v>
      </c>
      <c r="B161" s="3">
        <v>2023</v>
      </c>
      <c r="C161" s="4">
        <v>44954</v>
      </c>
      <c r="D161" s="5"/>
      <c r="E161" s="5"/>
      <c r="F161" s="5"/>
      <c r="G161" s="5"/>
      <c r="H161" s="5">
        <f t="shared" si="18"/>
        <v>161.42947965198667</v>
      </c>
      <c r="I161" s="3"/>
      <c r="J161">
        <v>4</v>
      </c>
      <c r="L161" t="s">
        <v>15</v>
      </c>
      <c r="Q161" s="43"/>
    </row>
    <row r="162" spans="1:17" x14ac:dyDescent="0.3">
      <c r="A162" s="3">
        <v>160</v>
      </c>
      <c r="B162" s="3">
        <v>2023</v>
      </c>
      <c r="C162" s="6">
        <v>44961</v>
      </c>
      <c r="D162" s="7"/>
      <c r="E162" s="7"/>
      <c r="F162" s="7"/>
      <c r="G162" s="7"/>
      <c r="H162" s="7">
        <f t="shared" si="18"/>
        <v>160.12909388277632</v>
      </c>
      <c r="I162" s="3"/>
      <c r="J162">
        <v>5</v>
      </c>
      <c r="L162">
        <f>SUM(H170:H174)</f>
        <v>1222.7695570578717</v>
      </c>
      <c r="Q162" s="43"/>
    </row>
    <row r="163" spans="1:17" x14ac:dyDescent="0.3">
      <c r="A163" s="3">
        <v>161</v>
      </c>
      <c r="B163" s="3">
        <v>2023</v>
      </c>
      <c r="C163" s="6">
        <v>44968</v>
      </c>
      <c r="D163" s="7"/>
      <c r="E163" s="7"/>
      <c r="F163" s="7"/>
      <c r="G163" s="7"/>
      <c r="H163" s="7">
        <f t="shared" si="18"/>
        <v>149.36513151814228</v>
      </c>
      <c r="I163" s="3"/>
      <c r="J163">
        <v>6</v>
      </c>
      <c r="Q163" s="43"/>
    </row>
    <row r="164" spans="1:17" x14ac:dyDescent="0.3">
      <c r="A164" s="3">
        <v>162</v>
      </c>
      <c r="B164" s="3">
        <v>2023</v>
      </c>
      <c r="C164" s="6">
        <v>44974</v>
      </c>
      <c r="D164" s="7"/>
      <c r="E164" s="7"/>
      <c r="F164" s="7"/>
      <c r="G164" s="7"/>
      <c r="H164" s="7">
        <f t="shared" si="18"/>
        <v>155.43749815714554</v>
      </c>
      <c r="I164" s="3"/>
      <c r="J164">
        <v>7</v>
      </c>
      <c r="L164" t="s">
        <v>23</v>
      </c>
      <c r="Q164" s="43"/>
    </row>
    <row r="165" spans="1:17" x14ac:dyDescent="0.3">
      <c r="A165" s="3">
        <v>163</v>
      </c>
      <c r="B165" s="3">
        <v>2023</v>
      </c>
      <c r="C165" s="6">
        <v>44982</v>
      </c>
      <c r="D165" s="7"/>
      <c r="E165" s="7"/>
      <c r="F165" s="7"/>
      <c r="G165" s="7"/>
      <c r="H165" s="7">
        <f t="shared" si="18"/>
        <v>152.05274323048724</v>
      </c>
      <c r="I165" s="3"/>
      <c r="J165">
        <v>8</v>
      </c>
      <c r="L165">
        <f>SUM(H175:H178)</f>
        <v>949.79637166489704</v>
      </c>
      <c r="Q165" s="43"/>
    </row>
    <row r="166" spans="1:17" x14ac:dyDescent="0.3">
      <c r="A166" s="3">
        <v>164</v>
      </c>
      <c r="B166" s="3">
        <v>2023</v>
      </c>
      <c r="C166" s="8">
        <v>44989</v>
      </c>
      <c r="D166" s="9"/>
      <c r="E166" s="9"/>
      <c r="F166" s="9"/>
      <c r="G166" s="9"/>
      <c r="H166" s="9">
        <f t="shared" si="18"/>
        <v>149.72469669951781</v>
      </c>
      <c r="I166" s="3"/>
      <c r="J166">
        <v>9</v>
      </c>
      <c r="Q166" s="43"/>
    </row>
    <row r="167" spans="1:17" x14ac:dyDescent="0.3">
      <c r="A167" s="3">
        <v>165</v>
      </c>
      <c r="B167" s="3">
        <v>2023</v>
      </c>
      <c r="C167" s="8">
        <v>44996</v>
      </c>
      <c r="D167" s="9"/>
      <c r="E167" s="9"/>
      <c r="F167" s="9"/>
      <c r="G167" s="9"/>
      <c r="H167" s="9">
        <f t="shared" si="18"/>
        <v>172.49299544483145</v>
      </c>
      <c r="I167" s="3"/>
      <c r="J167">
        <v>10</v>
      </c>
      <c r="L167" t="s">
        <v>16</v>
      </c>
      <c r="Q167" s="43"/>
    </row>
    <row r="168" spans="1:17" x14ac:dyDescent="0.3">
      <c r="A168" s="3">
        <v>166</v>
      </c>
      <c r="B168" s="3">
        <v>2023</v>
      </c>
      <c r="C168" s="8">
        <v>45003</v>
      </c>
      <c r="D168" s="9"/>
      <c r="E168" s="9"/>
      <c r="F168" s="9"/>
      <c r="G168" s="9"/>
      <c r="H168" s="9">
        <f t="shared" si="18"/>
        <v>174.31432213947136</v>
      </c>
      <c r="I168" s="3"/>
      <c r="J168">
        <v>11</v>
      </c>
      <c r="L168">
        <f>SUM(H179:H182)</f>
        <v>699.27801322779032</v>
      </c>
      <c r="Q168" s="43"/>
    </row>
    <row r="169" spans="1:17" x14ac:dyDescent="0.3">
      <c r="A169" s="3">
        <v>167</v>
      </c>
      <c r="B169" s="3">
        <v>2023</v>
      </c>
      <c r="C169" s="8">
        <v>45010</v>
      </c>
      <c r="D169" s="9"/>
      <c r="E169" s="9"/>
      <c r="F169" s="9"/>
      <c r="G169" s="9"/>
      <c r="H169" s="9">
        <f t="shared" si="18"/>
        <v>170.91827091072929</v>
      </c>
      <c r="I169" s="3"/>
      <c r="J169">
        <v>12</v>
      </c>
      <c r="Q169" s="43"/>
    </row>
    <row r="170" spans="1:17" x14ac:dyDescent="0.3">
      <c r="A170" s="3">
        <v>168</v>
      </c>
      <c r="B170" s="3">
        <v>2023</v>
      </c>
      <c r="C170" s="10">
        <v>45017</v>
      </c>
      <c r="D170" s="11"/>
      <c r="E170" s="11"/>
      <c r="F170" s="11"/>
      <c r="G170" s="11"/>
      <c r="H170" s="11">
        <f t="shared" si="18"/>
        <v>172.73475633304759</v>
      </c>
      <c r="I170" s="3"/>
      <c r="J170">
        <v>13</v>
      </c>
      <c r="L170" t="s">
        <v>17</v>
      </c>
      <c r="Q170" s="43"/>
    </row>
    <row r="171" spans="1:17" x14ac:dyDescent="0.3">
      <c r="A171" s="3">
        <v>169</v>
      </c>
      <c r="B171" s="3">
        <v>2023</v>
      </c>
      <c r="C171" s="10">
        <v>45024</v>
      </c>
      <c r="D171" s="11"/>
      <c r="E171" s="11"/>
      <c r="F171" s="11"/>
      <c r="G171" s="11"/>
      <c r="H171" s="11">
        <f t="shared" si="18"/>
        <v>257.66135183303408</v>
      </c>
      <c r="I171" s="3"/>
      <c r="J171">
        <v>14</v>
      </c>
      <c r="L171">
        <f>SUM(H183:H187)</f>
        <v>1008.0705544964226</v>
      </c>
      <c r="Q171" s="43"/>
    </row>
    <row r="172" spans="1:17" x14ac:dyDescent="0.3">
      <c r="A172" s="3">
        <v>170</v>
      </c>
      <c r="B172" s="3">
        <v>2023</v>
      </c>
      <c r="C172" s="10">
        <v>45031</v>
      </c>
      <c r="D172" s="11"/>
      <c r="E172" s="11"/>
      <c r="F172" s="11"/>
      <c r="G172" s="11"/>
      <c r="H172" s="11">
        <f t="shared" si="18"/>
        <v>280.08269272863163</v>
      </c>
      <c r="I172" s="3"/>
      <c r="J172">
        <v>15</v>
      </c>
      <c r="Q172" s="43"/>
    </row>
    <row r="173" spans="1:17" x14ac:dyDescent="0.3">
      <c r="A173" s="3">
        <v>171</v>
      </c>
      <c r="B173" s="3">
        <v>2023</v>
      </c>
      <c r="C173" s="10">
        <v>45038</v>
      </c>
      <c r="D173" s="11"/>
      <c r="E173" s="11"/>
      <c r="F173" s="11"/>
      <c r="G173" s="11"/>
      <c r="H173" s="11">
        <f t="shared" si="18"/>
        <v>258.93238724044983</v>
      </c>
      <c r="I173" s="3"/>
      <c r="J173">
        <v>16</v>
      </c>
      <c r="L173" t="s">
        <v>24</v>
      </c>
      <c r="Q173" s="43"/>
    </row>
    <row r="174" spans="1:17" x14ac:dyDescent="0.3">
      <c r="A174" s="3">
        <v>172</v>
      </c>
      <c r="B174" s="3">
        <v>2023</v>
      </c>
      <c r="C174" s="10">
        <v>45045</v>
      </c>
      <c r="D174" s="11"/>
      <c r="E174" s="11"/>
      <c r="F174" s="11"/>
      <c r="G174" s="11"/>
      <c r="H174" s="11">
        <f t="shared" si="18"/>
        <v>253.35836892270856</v>
      </c>
      <c r="I174" s="3"/>
      <c r="J174">
        <v>17</v>
      </c>
      <c r="L174">
        <f>SUM(H188:H191)</f>
        <v>797.19747047214514</v>
      </c>
      <c r="Q174" s="43"/>
    </row>
    <row r="175" spans="1:17" x14ac:dyDescent="0.3">
      <c r="A175" s="3">
        <v>173</v>
      </c>
      <c r="B175" s="3">
        <v>2023</v>
      </c>
      <c r="C175" s="12">
        <v>45052</v>
      </c>
      <c r="D175" s="13"/>
      <c r="E175" s="13"/>
      <c r="F175" s="13"/>
      <c r="G175" s="13"/>
      <c r="H175" s="13">
        <f t="shared" si="18"/>
        <v>258.12550852017984</v>
      </c>
      <c r="I175" s="3"/>
      <c r="J175">
        <v>18</v>
      </c>
      <c r="Q175" s="43"/>
    </row>
    <row r="176" spans="1:17" x14ac:dyDescent="0.3">
      <c r="A176" s="3">
        <v>174</v>
      </c>
      <c r="B176" s="3">
        <v>2023</v>
      </c>
      <c r="C176" s="12">
        <v>45059</v>
      </c>
      <c r="D176" s="13"/>
      <c r="E176" s="13"/>
      <c r="F176" s="13"/>
      <c r="G176" s="13"/>
      <c r="H176" s="13">
        <f t="shared" si="18"/>
        <v>229.88808569076002</v>
      </c>
      <c r="I176" s="3"/>
      <c r="J176">
        <v>19</v>
      </c>
      <c r="L176" t="s">
        <v>25</v>
      </c>
      <c r="Q176" s="43"/>
    </row>
    <row r="177" spans="1:17" x14ac:dyDescent="0.3">
      <c r="A177" s="3">
        <v>175</v>
      </c>
      <c r="B177" s="3">
        <v>2023</v>
      </c>
      <c r="C177" s="12">
        <v>45066</v>
      </c>
      <c r="D177" s="13"/>
      <c r="E177" s="13"/>
      <c r="F177" s="13"/>
      <c r="G177" s="13"/>
      <c r="H177" s="13">
        <f t="shared" si="18"/>
        <v>231.58676681991886</v>
      </c>
      <c r="I177" s="3"/>
      <c r="J177">
        <v>20</v>
      </c>
      <c r="L177">
        <f>SUM(H192:H196)</f>
        <v>1037.8617206397016</v>
      </c>
      <c r="Q177" s="43"/>
    </row>
    <row r="178" spans="1:17" x14ac:dyDescent="0.3">
      <c r="A178" s="3">
        <v>176</v>
      </c>
      <c r="B178" s="3">
        <v>2023</v>
      </c>
      <c r="C178" s="12">
        <v>45073</v>
      </c>
      <c r="D178" s="13"/>
      <c r="E178" s="13"/>
      <c r="F178" s="13"/>
      <c r="G178" s="13"/>
      <c r="H178" s="13">
        <f>($E$157+J178*$F$157)*G126</f>
        <v>230.19601063403829</v>
      </c>
      <c r="I178" s="3"/>
      <c r="J178">
        <v>21</v>
      </c>
      <c r="Q178" s="43"/>
    </row>
    <row r="179" spans="1:17" x14ac:dyDescent="0.3">
      <c r="A179" s="3">
        <v>177</v>
      </c>
      <c r="B179" s="3">
        <v>2023</v>
      </c>
      <c r="C179" s="14">
        <v>45080</v>
      </c>
      <c r="D179" s="15"/>
      <c r="E179" s="15"/>
      <c r="F179" s="15"/>
      <c r="G179" s="15"/>
      <c r="H179" s="15">
        <f t="shared" si="18"/>
        <v>220.60010592849031</v>
      </c>
      <c r="I179" s="3"/>
      <c r="J179">
        <v>22</v>
      </c>
      <c r="Q179" s="43"/>
    </row>
    <row r="180" spans="1:17" x14ac:dyDescent="0.3">
      <c r="A180" s="3">
        <v>178</v>
      </c>
      <c r="B180" s="3">
        <v>2023</v>
      </c>
      <c r="C180" s="14">
        <v>45087</v>
      </c>
      <c r="D180" s="15"/>
      <c r="E180" s="15"/>
      <c r="F180" s="15"/>
      <c r="G180" s="15"/>
      <c r="H180" s="15">
        <f t="shared" si="18"/>
        <v>159.81158651297105</v>
      </c>
      <c r="I180" s="3"/>
      <c r="J180">
        <v>23</v>
      </c>
      <c r="L180" t="s">
        <v>26</v>
      </c>
      <c r="Q180" s="43"/>
    </row>
    <row r="181" spans="1:17" x14ac:dyDescent="0.3">
      <c r="A181" s="3">
        <v>179</v>
      </c>
      <c r="B181" s="3">
        <v>2023</v>
      </c>
      <c r="C181" s="14">
        <v>45094</v>
      </c>
      <c r="D181" s="15"/>
      <c r="E181" s="15"/>
      <c r="F181" s="15"/>
      <c r="G181" s="15"/>
      <c r="H181" s="15">
        <f t="shared" si="18"/>
        <v>158.53702086280936</v>
      </c>
      <c r="I181" s="3"/>
      <c r="J181">
        <v>24</v>
      </c>
      <c r="L181">
        <f>SUM(H197:H200)</f>
        <v>740.96519139348379</v>
      </c>
      <c r="Q181" s="43"/>
    </row>
    <row r="182" spans="1:17" x14ac:dyDescent="0.3">
      <c r="A182" s="3">
        <v>180</v>
      </c>
      <c r="B182" s="3">
        <v>2023</v>
      </c>
      <c r="C182" s="14">
        <v>45101</v>
      </c>
      <c r="D182" s="15"/>
      <c r="E182" s="15"/>
      <c r="F182" s="15"/>
      <c r="G182" s="15"/>
      <c r="H182" s="15">
        <f t="shared" si="18"/>
        <v>160.32929992351953</v>
      </c>
      <c r="I182" s="3"/>
      <c r="J182">
        <v>25</v>
      </c>
      <c r="Q182" s="43"/>
    </row>
    <row r="183" spans="1:17" x14ac:dyDescent="0.3">
      <c r="A183" s="3">
        <v>181</v>
      </c>
      <c r="B183" s="3">
        <v>2023</v>
      </c>
      <c r="C183" s="16">
        <v>45108</v>
      </c>
      <c r="D183" s="1"/>
      <c r="E183" s="1"/>
      <c r="F183" s="1"/>
      <c r="G183" s="1"/>
      <c r="H183" s="1">
        <f t="shared" si="18"/>
        <v>160.07594000535474</v>
      </c>
      <c r="I183" s="3"/>
      <c r="J183">
        <v>26</v>
      </c>
      <c r="Q183" s="43"/>
    </row>
    <row r="184" spans="1:17" x14ac:dyDescent="0.3">
      <c r="A184" s="3">
        <v>182</v>
      </c>
      <c r="B184" s="3">
        <v>2023</v>
      </c>
      <c r="C184" s="16">
        <v>45115</v>
      </c>
      <c r="D184" s="1"/>
      <c r="E184" s="1"/>
      <c r="F184" s="1"/>
      <c r="G184" s="1"/>
      <c r="H184" s="1">
        <f t="shared" si="18"/>
        <v>211.73946916009882</v>
      </c>
      <c r="I184" s="3"/>
      <c r="J184">
        <v>27</v>
      </c>
      <c r="L184" t="s">
        <v>18</v>
      </c>
      <c r="Q184" s="43"/>
    </row>
    <row r="185" spans="1:17" x14ac:dyDescent="0.3">
      <c r="A185" s="3">
        <v>183</v>
      </c>
      <c r="B185" s="3">
        <v>2023</v>
      </c>
      <c r="C185" s="16">
        <v>45122</v>
      </c>
      <c r="D185" s="1"/>
      <c r="E185" s="1"/>
      <c r="F185" s="1"/>
      <c r="G185" s="1"/>
      <c r="H185" s="1">
        <f t="shared" si="18"/>
        <v>214.45290099149244</v>
      </c>
      <c r="I185" s="3"/>
      <c r="J185">
        <v>28</v>
      </c>
      <c r="L185">
        <f>SUM(H201:H204)</f>
        <v>747.00699675923317</v>
      </c>
      <c r="Q185" s="43"/>
    </row>
    <row r="186" spans="1:17" x14ac:dyDescent="0.3">
      <c r="A186" s="3">
        <v>184</v>
      </c>
      <c r="B186" s="3">
        <v>2023</v>
      </c>
      <c r="C186" s="16">
        <v>45129</v>
      </c>
      <c r="D186" s="1"/>
      <c r="E186" s="1"/>
      <c r="F186" s="1"/>
      <c r="G186" s="1"/>
      <c r="H186" s="1">
        <f t="shared" si="18"/>
        <v>212.082896767069</v>
      </c>
      <c r="I186" s="3"/>
      <c r="J186">
        <v>29</v>
      </c>
      <c r="Q186" s="43"/>
    </row>
    <row r="187" spans="1:17" x14ac:dyDescent="0.3">
      <c r="A187" s="3">
        <v>185</v>
      </c>
      <c r="B187" s="3">
        <v>2023</v>
      </c>
      <c r="C187" s="16">
        <v>45136</v>
      </c>
      <c r="D187" s="1"/>
      <c r="E187" s="1"/>
      <c r="F187" s="1"/>
      <c r="G187" s="1"/>
      <c r="H187" s="1">
        <f t="shared" si="18"/>
        <v>209.71934757240766</v>
      </c>
      <c r="I187" s="3"/>
      <c r="J187">
        <v>30</v>
      </c>
      <c r="L187" t="s">
        <v>27</v>
      </c>
      <c r="Q187" s="43"/>
    </row>
    <row r="188" spans="1:17" x14ac:dyDescent="0.3">
      <c r="A188" s="3">
        <v>186</v>
      </c>
      <c r="B188" s="3">
        <v>2023</v>
      </c>
      <c r="C188" s="17">
        <v>45143</v>
      </c>
      <c r="D188" s="18"/>
      <c r="E188" s="18"/>
      <c r="F188" s="18"/>
      <c r="G188" s="18"/>
      <c r="H188" s="18">
        <f t="shared" si="18"/>
        <v>201.29311428338627</v>
      </c>
      <c r="I188" s="3"/>
      <c r="J188">
        <v>31</v>
      </c>
      <c r="L188">
        <f>SUM(H205:H209)</f>
        <v>1337.5695107184238</v>
      </c>
      <c r="Q188" s="43"/>
    </row>
    <row r="189" spans="1:17" x14ac:dyDescent="0.3">
      <c r="A189" s="3">
        <v>187</v>
      </c>
      <c r="B189" s="3">
        <v>2023</v>
      </c>
      <c r="C189" s="17">
        <v>45150</v>
      </c>
      <c r="D189" s="18"/>
      <c r="E189" s="18"/>
      <c r="F189" s="18"/>
      <c r="G189" s="18"/>
      <c r="H189" s="18">
        <f t="shared" si="18"/>
        <v>198.95215769289251</v>
      </c>
      <c r="I189" s="3"/>
      <c r="J189">
        <v>32</v>
      </c>
      <c r="Q189" s="43"/>
    </row>
    <row r="190" spans="1:17" x14ac:dyDescent="0.3">
      <c r="A190" s="3">
        <v>188</v>
      </c>
      <c r="B190" s="3">
        <v>2023</v>
      </c>
      <c r="C190" s="17">
        <v>45157</v>
      </c>
      <c r="D190" s="18"/>
      <c r="E190" s="18"/>
      <c r="F190" s="18"/>
      <c r="G190" s="18"/>
      <c r="H190" s="18">
        <f t="shared" si="18"/>
        <v>199.64254314957876</v>
      </c>
      <c r="I190" s="3"/>
      <c r="J190">
        <v>33</v>
      </c>
      <c r="Q190" s="43"/>
    </row>
    <row r="191" spans="1:17" x14ac:dyDescent="0.3">
      <c r="A191" s="3">
        <v>189</v>
      </c>
      <c r="B191" s="3">
        <v>2023</v>
      </c>
      <c r="C191" s="17">
        <v>45164</v>
      </c>
      <c r="D191" s="18"/>
      <c r="E191" s="18"/>
      <c r="F191" s="18"/>
      <c r="G191" s="18"/>
      <c r="H191" s="18">
        <f t="shared" si="18"/>
        <v>197.30965534628766</v>
      </c>
      <c r="I191" s="3"/>
      <c r="J191">
        <v>34</v>
      </c>
      <c r="Q191" s="43"/>
    </row>
    <row r="192" spans="1:17" x14ac:dyDescent="0.3">
      <c r="A192" s="3">
        <v>190</v>
      </c>
      <c r="B192" s="3">
        <v>2023</v>
      </c>
      <c r="C192" s="19">
        <v>45171</v>
      </c>
      <c r="D192" s="20"/>
      <c r="E192" s="20"/>
      <c r="F192" s="20"/>
      <c r="G192" s="20"/>
      <c r="H192" s="20">
        <f t="shared" si="18"/>
        <v>196.99335888794181</v>
      </c>
      <c r="I192" s="3"/>
      <c r="J192">
        <v>35</v>
      </c>
      <c r="Q192" s="43"/>
    </row>
    <row r="193" spans="1:17" x14ac:dyDescent="0.3">
      <c r="A193" s="3">
        <v>191</v>
      </c>
      <c r="B193" s="3">
        <v>2023</v>
      </c>
      <c r="C193" s="19">
        <v>45178</v>
      </c>
      <c r="D193" s="20"/>
      <c r="E193" s="20"/>
      <c r="F193" s="20"/>
      <c r="G193" s="20"/>
      <c r="H193" s="20">
        <f t="shared" si="18"/>
        <v>210.72542403171002</v>
      </c>
      <c r="I193" s="3"/>
      <c r="J193">
        <v>36</v>
      </c>
      <c r="Q193" s="43"/>
    </row>
    <row r="194" spans="1:17" x14ac:dyDescent="0.3">
      <c r="A194" s="3">
        <v>192</v>
      </c>
      <c r="B194" s="3">
        <v>2023</v>
      </c>
      <c r="C194" s="19">
        <v>45185</v>
      </c>
      <c r="D194" s="20"/>
      <c r="E194" s="20"/>
      <c r="F194" s="20"/>
      <c r="G194" s="20"/>
      <c r="H194" s="20">
        <f t="shared" si="18"/>
        <v>210.38653496919662</v>
      </c>
      <c r="I194" s="3"/>
      <c r="J194">
        <v>37</v>
      </c>
      <c r="Q194" s="43"/>
    </row>
    <row r="195" spans="1:17" x14ac:dyDescent="0.3">
      <c r="A195" s="3">
        <v>193</v>
      </c>
      <c r="B195" s="3">
        <v>2023</v>
      </c>
      <c r="C195" s="19">
        <v>45192</v>
      </c>
      <c r="D195" s="20"/>
      <c r="E195" s="20"/>
      <c r="F195" s="20"/>
      <c r="G195" s="20"/>
      <c r="H195" s="20">
        <f t="shared" si="18"/>
        <v>210.04764590668321</v>
      </c>
      <c r="I195" s="3"/>
      <c r="J195">
        <v>38</v>
      </c>
      <c r="Q195" s="43"/>
    </row>
    <row r="196" spans="1:17" x14ac:dyDescent="0.3">
      <c r="A196" s="3">
        <v>194</v>
      </c>
      <c r="B196" s="3">
        <v>2023</v>
      </c>
      <c r="C196" s="19">
        <v>45199</v>
      </c>
      <c r="D196" s="20"/>
      <c r="E196" s="20"/>
      <c r="F196" s="20"/>
      <c r="G196" s="20"/>
      <c r="H196" s="20">
        <f t="shared" si="18"/>
        <v>209.70875684416984</v>
      </c>
      <c r="I196" s="3"/>
      <c r="J196">
        <v>39</v>
      </c>
      <c r="Q196" s="43"/>
    </row>
    <row r="197" spans="1:17" x14ac:dyDescent="0.3">
      <c r="A197" s="3">
        <v>195</v>
      </c>
      <c r="B197" s="3">
        <v>2023</v>
      </c>
      <c r="C197" s="21">
        <v>45206</v>
      </c>
      <c r="D197" s="22"/>
      <c r="E197" s="22"/>
      <c r="F197" s="22"/>
      <c r="G197" s="22"/>
      <c r="H197" s="22">
        <f t="shared" si="18"/>
        <v>185.44188289232426</v>
      </c>
      <c r="I197" s="3"/>
      <c r="J197">
        <v>40</v>
      </c>
      <c r="Q197" s="43"/>
    </row>
    <row r="198" spans="1:17" x14ac:dyDescent="0.3">
      <c r="A198" s="3">
        <v>196</v>
      </c>
      <c r="B198" s="3">
        <v>2023</v>
      </c>
      <c r="C198" s="21">
        <v>45213</v>
      </c>
      <c r="D198" s="22"/>
      <c r="E198" s="22"/>
      <c r="F198" s="22"/>
      <c r="G198" s="22"/>
      <c r="H198" s="22">
        <f t="shared" si="18"/>
        <v>187.13249523428041</v>
      </c>
      <c r="I198" s="3"/>
      <c r="J198">
        <v>41</v>
      </c>
      <c r="Q198" s="43"/>
    </row>
    <row r="199" spans="1:17" x14ac:dyDescent="0.3">
      <c r="A199" s="3">
        <v>197</v>
      </c>
      <c r="B199" s="3">
        <v>2023</v>
      </c>
      <c r="C199" s="21">
        <v>45220</v>
      </c>
      <c r="D199" s="22"/>
      <c r="E199" s="22"/>
      <c r="F199" s="22"/>
      <c r="G199" s="22"/>
      <c r="H199" s="22">
        <f t="shared" si="18"/>
        <v>184.84156512444343</v>
      </c>
      <c r="I199" s="3"/>
      <c r="J199">
        <v>42</v>
      </c>
      <c r="Q199" s="43"/>
    </row>
    <row r="200" spans="1:17" x14ac:dyDescent="0.3">
      <c r="A200" s="3">
        <v>198</v>
      </c>
      <c r="B200" s="3">
        <v>2023</v>
      </c>
      <c r="C200" s="21">
        <v>45227</v>
      </c>
      <c r="D200" s="22"/>
      <c r="E200" s="22"/>
      <c r="F200" s="22"/>
      <c r="G200" s="22"/>
      <c r="H200" s="22">
        <f t="shared" si="18"/>
        <v>183.54924814243577</v>
      </c>
      <c r="I200" s="3"/>
      <c r="J200">
        <v>43</v>
      </c>
      <c r="Q200" s="43"/>
    </row>
    <row r="201" spans="1:17" x14ac:dyDescent="0.3">
      <c r="A201" s="3">
        <v>199</v>
      </c>
      <c r="B201" s="3">
        <v>2023</v>
      </c>
      <c r="C201" s="23">
        <v>45234</v>
      </c>
      <c r="D201" s="24"/>
      <c r="E201" s="24"/>
      <c r="F201" s="24"/>
      <c r="G201" s="24"/>
      <c r="H201" s="24">
        <f t="shared" si="18"/>
        <v>183.25070301593587</v>
      </c>
      <c r="I201" s="3"/>
      <c r="J201">
        <v>44</v>
      </c>
      <c r="Q201" s="43"/>
    </row>
    <row r="202" spans="1:17" x14ac:dyDescent="0.3">
      <c r="A202" s="3">
        <v>200</v>
      </c>
      <c r="B202" s="3">
        <v>2023</v>
      </c>
      <c r="C202" s="23">
        <v>45241</v>
      </c>
      <c r="D202" s="24"/>
      <c r="E202" s="24"/>
      <c r="F202" s="24"/>
      <c r="G202" s="24"/>
      <c r="H202" s="24">
        <f t="shared" si="18"/>
        <v>186.90788022218052</v>
      </c>
      <c r="I202" s="3"/>
      <c r="J202">
        <v>45</v>
      </c>
      <c r="Q202" s="43"/>
    </row>
    <row r="203" spans="1:17" x14ac:dyDescent="0.3">
      <c r="A203" s="3">
        <v>201</v>
      </c>
      <c r="B203" s="3">
        <v>2023</v>
      </c>
      <c r="C203" s="23">
        <v>45248</v>
      </c>
      <c r="D203" s="24"/>
      <c r="E203" s="24"/>
      <c r="F203" s="24"/>
      <c r="G203" s="24"/>
      <c r="H203" s="24">
        <f t="shared" si="18"/>
        <v>189.56483054315527</v>
      </c>
      <c r="I203" s="3"/>
      <c r="J203">
        <v>46</v>
      </c>
      <c r="Q203" s="43"/>
    </row>
    <row r="204" spans="1:17" x14ac:dyDescent="0.3">
      <c r="A204" s="3">
        <v>202</v>
      </c>
      <c r="B204" s="3">
        <v>2023</v>
      </c>
      <c r="C204" s="23">
        <v>45255</v>
      </c>
      <c r="D204" s="24"/>
      <c r="E204" s="24"/>
      <c r="F204" s="24"/>
      <c r="G204" s="24"/>
      <c r="H204" s="24">
        <f t="shared" si="18"/>
        <v>187.28358297796149</v>
      </c>
      <c r="I204" s="3"/>
      <c r="J204">
        <v>47</v>
      </c>
      <c r="Q204" s="43"/>
    </row>
    <row r="205" spans="1:17" x14ac:dyDescent="0.3">
      <c r="A205" s="3">
        <v>203</v>
      </c>
      <c r="B205" s="3">
        <v>2023</v>
      </c>
      <c r="C205" s="25">
        <v>45262</v>
      </c>
      <c r="D205" s="26"/>
      <c r="E205" s="26"/>
      <c r="F205" s="26"/>
      <c r="G205" s="26"/>
      <c r="H205" s="26">
        <f t="shared" si="18"/>
        <v>188.94514768598791</v>
      </c>
      <c r="I205" s="3"/>
      <c r="J205">
        <v>48</v>
      </c>
      <c r="Q205" s="43"/>
    </row>
    <row r="206" spans="1:17" x14ac:dyDescent="0.3">
      <c r="A206" s="3">
        <v>204</v>
      </c>
      <c r="B206" s="3">
        <v>2023</v>
      </c>
      <c r="C206" s="25">
        <v>45269</v>
      </c>
      <c r="D206" s="26"/>
      <c r="E206" s="26"/>
      <c r="F206" s="26"/>
      <c r="G206" s="26"/>
      <c r="H206" s="26">
        <f t="shared" si="18"/>
        <v>287.86533715322633</v>
      </c>
      <c r="I206" s="3"/>
      <c r="J206">
        <v>49</v>
      </c>
      <c r="Q206" s="43"/>
    </row>
    <row r="207" spans="1:17" x14ac:dyDescent="0.3">
      <c r="A207" s="3">
        <v>205</v>
      </c>
      <c r="B207" s="3">
        <v>2023</v>
      </c>
      <c r="C207" s="25">
        <v>45276</v>
      </c>
      <c r="D207" s="26"/>
      <c r="E207" s="26"/>
      <c r="F207" s="26"/>
      <c r="G207" s="26"/>
      <c r="H207" s="26">
        <f t="shared" si="18"/>
        <v>287.39250622314808</v>
      </c>
      <c r="I207" s="3"/>
      <c r="J207">
        <v>50</v>
      </c>
      <c r="Q207" s="43"/>
    </row>
    <row r="208" spans="1:17" x14ac:dyDescent="0.3">
      <c r="A208" s="3">
        <v>206</v>
      </c>
      <c r="B208" s="3">
        <v>2023</v>
      </c>
      <c r="C208" s="25">
        <v>45283</v>
      </c>
      <c r="D208" s="26"/>
      <c r="E208" s="26"/>
      <c r="F208" s="26"/>
      <c r="G208" s="26"/>
      <c r="H208" s="26">
        <f t="shared" si="18"/>
        <v>286.91967529306987</v>
      </c>
      <c r="I208" s="3"/>
      <c r="J208">
        <v>51</v>
      </c>
      <c r="Q208" s="43"/>
    </row>
    <row r="209" spans="1:17" x14ac:dyDescent="0.3">
      <c r="A209" s="3">
        <v>207</v>
      </c>
      <c r="B209" s="3">
        <v>2023</v>
      </c>
      <c r="C209" s="25">
        <v>45290</v>
      </c>
      <c r="D209" s="26"/>
      <c r="E209" s="26"/>
      <c r="F209" s="26"/>
      <c r="G209" s="26"/>
      <c r="H209" s="26">
        <f t="shared" si="18"/>
        <v>286.44684436299167</v>
      </c>
      <c r="I209" s="3"/>
      <c r="J209">
        <v>52</v>
      </c>
      <c r="Q209" s="43"/>
    </row>
  </sheetData>
  <mergeCells count="1">
    <mergeCell ref="K3:L3"/>
  </mergeCells>
  <phoneticPr fontId="1" type="noConversion"/>
  <pageMargins left="0.7" right="0.7" top="0.75" bottom="0.75" header="0.3" footer="0.3"/>
  <ignoredErrors>
    <ignoredError sqref="E54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FE6C-186F-440E-A46C-4C9A3250D45B}">
  <dimension ref="A1:F52"/>
  <sheetViews>
    <sheetView tabSelected="1" topLeftCell="A22" workbookViewId="0">
      <selection activeCell="J28" sqref="J28"/>
    </sheetView>
  </sheetViews>
  <sheetFormatPr defaultRowHeight="14.4" x14ac:dyDescent="0.3"/>
  <cols>
    <col min="3" max="3" width="10.33203125" customWidth="1"/>
  </cols>
  <sheetData>
    <row r="1" spans="1:6" x14ac:dyDescent="0.3">
      <c r="A1">
        <v>1</v>
      </c>
      <c r="B1" s="3">
        <v>2023</v>
      </c>
      <c r="C1" s="4">
        <v>44933</v>
      </c>
      <c r="D1" s="5">
        <v>310.56122179698036</v>
      </c>
      <c r="E1">
        <v>311</v>
      </c>
      <c r="F1">
        <f>SUM(E1:E4)</f>
        <v>831</v>
      </c>
    </row>
    <row r="2" spans="1:6" x14ac:dyDescent="0.3">
      <c r="A2">
        <v>2</v>
      </c>
      <c r="B2" s="3">
        <v>2023</v>
      </c>
      <c r="C2" s="4">
        <v>44940</v>
      </c>
      <c r="D2" s="5">
        <v>193.67295402267266</v>
      </c>
      <c r="E2">
        <v>194</v>
      </c>
    </row>
    <row r="3" spans="1:6" x14ac:dyDescent="0.3">
      <c r="A3">
        <v>3</v>
      </c>
      <c r="B3" s="3">
        <v>2023</v>
      </c>
      <c r="C3" s="4">
        <v>44947</v>
      </c>
      <c r="D3" s="5">
        <v>163.78980133176691</v>
      </c>
      <c r="E3">
        <v>164</v>
      </c>
    </row>
    <row r="4" spans="1:6" x14ac:dyDescent="0.3">
      <c r="A4">
        <v>4</v>
      </c>
      <c r="B4" s="3">
        <v>2023</v>
      </c>
      <c r="C4" s="4">
        <v>44954</v>
      </c>
      <c r="D4" s="5">
        <v>161.42947965198667</v>
      </c>
      <c r="E4">
        <v>162</v>
      </c>
    </row>
    <row r="5" spans="1:6" x14ac:dyDescent="0.3">
      <c r="A5">
        <v>5</v>
      </c>
      <c r="B5" s="3">
        <v>2023</v>
      </c>
      <c r="C5" s="6">
        <v>44961</v>
      </c>
      <c r="D5" s="7">
        <v>160.12909388277632</v>
      </c>
      <c r="E5">
        <v>161</v>
      </c>
      <c r="F5">
        <f>SUM(E5:E8)</f>
        <v>620</v>
      </c>
    </row>
    <row r="6" spans="1:6" x14ac:dyDescent="0.3">
      <c r="A6">
        <v>6</v>
      </c>
      <c r="B6" s="3">
        <v>2023</v>
      </c>
      <c r="C6" s="6">
        <v>44968</v>
      </c>
      <c r="D6" s="7">
        <v>149.36513151814228</v>
      </c>
      <c r="E6">
        <v>150</v>
      </c>
    </row>
    <row r="7" spans="1:6" x14ac:dyDescent="0.3">
      <c r="A7">
        <v>7</v>
      </c>
      <c r="B7" s="3">
        <v>2023</v>
      </c>
      <c r="C7" s="6">
        <v>44974</v>
      </c>
      <c r="D7" s="7">
        <v>155.43749815714554</v>
      </c>
      <c r="E7">
        <v>156</v>
      </c>
    </row>
    <row r="8" spans="1:6" x14ac:dyDescent="0.3">
      <c r="A8">
        <v>8</v>
      </c>
      <c r="B8" s="3">
        <v>2023</v>
      </c>
      <c r="C8" s="6">
        <v>44982</v>
      </c>
      <c r="D8" s="7">
        <v>152.05274323048724</v>
      </c>
      <c r="E8">
        <v>153</v>
      </c>
    </row>
    <row r="9" spans="1:6" x14ac:dyDescent="0.3">
      <c r="A9">
        <v>9</v>
      </c>
      <c r="B9" s="3">
        <v>2023</v>
      </c>
      <c r="C9" s="8">
        <v>44989</v>
      </c>
      <c r="D9" s="9">
        <v>149.72469669951781</v>
      </c>
      <c r="E9">
        <v>150</v>
      </c>
      <c r="F9">
        <f>SUM(E9:E12)</f>
        <v>669</v>
      </c>
    </row>
    <row r="10" spans="1:6" x14ac:dyDescent="0.3">
      <c r="A10">
        <v>10</v>
      </c>
      <c r="B10" s="3">
        <v>2023</v>
      </c>
      <c r="C10" s="8">
        <v>44996</v>
      </c>
      <c r="D10" s="9">
        <v>172.49299544483145</v>
      </c>
      <c r="E10">
        <v>173</v>
      </c>
    </row>
    <row r="11" spans="1:6" x14ac:dyDescent="0.3">
      <c r="A11">
        <v>11</v>
      </c>
      <c r="B11" s="3">
        <v>2023</v>
      </c>
      <c r="C11" s="8">
        <v>45003</v>
      </c>
      <c r="D11" s="9">
        <v>174.31432213947136</v>
      </c>
      <c r="E11">
        <v>175</v>
      </c>
    </row>
    <row r="12" spans="1:6" x14ac:dyDescent="0.3">
      <c r="A12">
        <v>12</v>
      </c>
      <c r="B12" s="3">
        <v>2023</v>
      </c>
      <c r="C12" s="8">
        <v>45010</v>
      </c>
      <c r="D12" s="9">
        <v>170.91827091072929</v>
      </c>
      <c r="E12">
        <v>171</v>
      </c>
    </row>
    <row r="13" spans="1:6" x14ac:dyDescent="0.3">
      <c r="A13">
        <v>13</v>
      </c>
      <c r="B13" s="3">
        <v>2023</v>
      </c>
      <c r="C13" s="10">
        <v>45017</v>
      </c>
      <c r="D13" s="11">
        <v>172.73475633304759</v>
      </c>
      <c r="E13">
        <v>173</v>
      </c>
      <c r="F13">
        <f>SUM(E13:E17)</f>
        <v>1225</v>
      </c>
    </row>
    <row r="14" spans="1:6" x14ac:dyDescent="0.3">
      <c r="A14">
        <v>14</v>
      </c>
      <c r="B14" s="3">
        <v>2023</v>
      </c>
      <c r="C14" s="10">
        <v>45024</v>
      </c>
      <c r="D14" s="11">
        <v>257.66135183303408</v>
      </c>
      <c r="E14">
        <v>258</v>
      </c>
    </row>
    <row r="15" spans="1:6" x14ac:dyDescent="0.3">
      <c r="A15">
        <v>15</v>
      </c>
      <c r="B15" s="3">
        <v>2023</v>
      </c>
      <c r="C15" s="10">
        <v>45031</v>
      </c>
      <c r="D15" s="11">
        <v>280.08269272863163</v>
      </c>
      <c r="E15">
        <v>281</v>
      </c>
    </row>
    <row r="16" spans="1:6" x14ac:dyDescent="0.3">
      <c r="A16">
        <v>16</v>
      </c>
      <c r="B16" s="3">
        <v>2023</v>
      </c>
      <c r="C16" s="10">
        <v>45038</v>
      </c>
      <c r="D16" s="11">
        <v>258.93238724044983</v>
      </c>
      <c r="E16">
        <v>259</v>
      </c>
    </row>
    <row r="17" spans="1:6" x14ac:dyDescent="0.3">
      <c r="A17">
        <v>17</v>
      </c>
      <c r="B17" s="3">
        <v>2023</v>
      </c>
      <c r="C17" s="10">
        <v>45045</v>
      </c>
      <c r="D17" s="11">
        <v>253.35836892270856</v>
      </c>
      <c r="E17">
        <v>254</v>
      </c>
    </row>
    <row r="18" spans="1:6" x14ac:dyDescent="0.3">
      <c r="A18">
        <v>18</v>
      </c>
      <c r="B18" s="3">
        <v>2023</v>
      </c>
      <c r="C18" s="12">
        <v>45052</v>
      </c>
      <c r="D18" s="13">
        <v>258.12550852017984</v>
      </c>
      <c r="E18">
        <v>259</v>
      </c>
      <c r="F18">
        <f>SUM(E18:E21)</f>
        <v>952</v>
      </c>
    </row>
    <row r="19" spans="1:6" x14ac:dyDescent="0.3">
      <c r="A19">
        <v>19</v>
      </c>
      <c r="B19" s="3">
        <v>2023</v>
      </c>
      <c r="C19" s="12">
        <v>45059</v>
      </c>
      <c r="D19" s="13">
        <v>229.88808569076002</v>
      </c>
      <c r="E19">
        <v>230</v>
      </c>
    </row>
    <row r="20" spans="1:6" x14ac:dyDescent="0.3">
      <c r="A20">
        <v>20</v>
      </c>
      <c r="B20" s="3">
        <v>2023</v>
      </c>
      <c r="C20" s="12">
        <v>45066</v>
      </c>
      <c r="D20" s="13">
        <v>231.58676681991886</v>
      </c>
      <c r="E20">
        <v>232</v>
      </c>
    </row>
    <row r="21" spans="1:6" x14ac:dyDescent="0.3">
      <c r="A21">
        <v>21</v>
      </c>
      <c r="B21" s="3">
        <v>2023</v>
      </c>
      <c r="C21" s="12">
        <v>45073</v>
      </c>
      <c r="D21" s="13">
        <v>230.19601063403829</v>
      </c>
      <c r="E21">
        <v>231</v>
      </c>
    </row>
    <row r="22" spans="1:6" x14ac:dyDescent="0.3">
      <c r="A22">
        <v>22</v>
      </c>
      <c r="B22" s="3">
        <v>2023</v>
      </c>
      <c r="C22" s="14">
        <v>45080</v>
      </c>
      <c r="D22" s="15">
        <v>220.60010592849031</v>
      </c>
      <c r="E22">
        <v>221</v>
      </c>
      <c r="F22">
        <f>SUM(E22:E25)</f>
        <v>701</v>
      </c>
    </row>
    <row r="23" spans="1:6" x14ac:dyDescent="0.3">
      <c r="A23">
        <v>23</v>
      </c>
      <c r="B23" s="3">
        <v>2023</v>
      </c>
      <c r="C23" s="14">
        <v>45087</v>
      </c>
      <c r="D23" s="15">
        <v>159.81158651297105</v>
      </c>
      <c r="E23">
        <v>160</v>
      </c>
    </row>
    <row r="24" spans="1:6" x14ac:dyDescent="0.3">
      <c r="A24">
        <v>24</v>
      </c>
      <c r="B24" s="3">
        <v>2023</v>
      </c>
      <c r="C24" s="14">
        <v>45094</v>
      </c>
      <c r="D24" s="15">
        <v>158.53702086280936</v>
      </c>
      <c r="E24">
        <v>159</v>
      </c>
    </row>
    <row r="25" spans="1:6" x14ac:dyDescent="0.3">
      <c r="A25">
        <v>25</v>
      </c>
      <c r="B25" s="3">
        <v>2023</v>
      </c>
      <c r="C25" s="14">
        <v>45101</v>
      </c>
      <c r="D25" s="15">
        <v>160.32929992351953</v>
      </c>
      <c r="E25">
        <v>161</v>
      </c>
    </row>
    <row r="26" spans="1:6" x14ac:dyDescent="0.3">
      <c r="A26">
        <v>26</v>
      </c>
      <c r="B26" s="3">
        <v>2023</v>
      </c>
      <c r="C26" s="16">
        <v>45108</v>
      </c>
      <c r="D26" s="1">
        <v>160.07594000535474</v>
      </c>
      <c r="E26">
        <v>161</v>
      </c>
      <c r="F26">
        <f>SUM(E26:E30)</f>
        <v>1011</v>
      </c>
    </row>
    <row r="27" spans="1:6" x14ac:dyDescent="0.3">
      <c r="A27">
        <v>27</v>
      </c>
      <c r="B27" s="3">
        <v>2023</v>
      </c>
      <c r="C27" s="16">
        <v>45115</v>
      </c>
      <c r="D27" s="1">
        <v>211.73946916009882</v>
      </c>
      <c r="E27">
        <v>212</v>
      </c>
    </row>
    <row r="28" spans="1:6" x14ac:dyDescent="0.3">
      <c r="A28">
        <v>28</v>
      </c>
      <c r="B28" s="3">
        <v>2023</v>
      </c>
      <c r="C28" s="16">
        <v>45122</v>
      </c>
      <c r="D28" s="1">
        <v>214.45290099149244</v>
      </c>
      <c r="E28">
        <v>215</v>
      </c>
    </row>
    <row r="29" spans="1:6" x14ac:dyDescent="0.3">
      <c r="A29">
        <v>29</v>
      </c>
      <c r="B29" s="3">
        <v>2023</v>
      </c>
      <c r="C29" s="16">
        <v>45129</v>
      </c>
      <c r="D29" s="1">
        <v>212.082896767069</v>
      </c>
      <c r="E29">
        <v>213</v>
      </c>
    </row>
    <row r="30" spans="1:6" x14ac:dyDescent="0.3">
      <c r="A30">
        <v>30</v>
      </c>
      <c r="B30" s="3">
        <v>2023</v>
      </c>
      <c r="C30" s="16">
        <v>45136</v>
      </c>
      <c r="D30" s="1">
        <v>209.71934757240766</v>
      </c>
      <c r="E30">
        <v>210</v>
      </c>
    </row>
    <row r="31" spans="1:6" x14ac:dyDescent="0.3">
      <c r="A31">
        <v>31</v>
      </c>
      <c r="B31" s="3">
        <v>2023</v>
      </c>
      <c r="C31" s="17">
        <v>45143</v>
      </c>
      <c r="D31" s="18">
        <v>201.29311428338627</v>
      </c>
      <c r="E31">
        <v>202</v>
      </c>
      <c r="F31">
        <f>SUM(E31:E34)</f>
        <v>799</v>
      </c>
    </row>
    <row r="32" spans="1:6" x14ac:dyDescent="0.3">
      <c r="A32">
        <v>32</v>
      </c>
      <c r="B32" s="3">
        <v>2023</v>
      </c>
      <c r="C32" s="17">
        <v>45150</v>
      </c>
      <c r="D32" s="18">
        <v>198.95215769289251</v>
      </c>
      <c r="E32">
        <v>199</v>
      </c>
    </row>
    <row r="33" spans="1:6" x14ac:dyDescent="0.3">
      <c r="A33">
        <v>33</v>
      </c>
      <c r="B33" s="3">
        <v>2023</v>
      </c>
      <c r="C33" s="17">
        <v>45157</v>
      </c>
      <c r="D33" s="18">
        <v>199.64254314957876</v>
      </c>
      <c r="E33">
        <v>200</v>
      </c>
    </row>
    <row r="34" spans="1:6" x14ac:dyDescent="0.3">
      <c r="A34">
        <v>34</v>
      </c>
      <c r="B34" s="3">
        <v>2023</v>
      </c>
      <c r="C34" s="17">
        <v>45164</v>
      </c>
      <c r="D34" s="18">
        <v>197.30965534628766</v>
      </c>
      <c r="E34">
        <v>198</v>
      </c>
    </row>
    <row r="35" spans="1:6" x14ac:dyDescent="0.3">
      <c r="A35">
        <v>35</v>
      </c>
      <c r="B35" s="3">
        <v>2023</v>
      </c>
      <c r="C35" s="19">
        <v>45171</v>
      </c>
      <c r="D35" s="20">
        <v>196.99335888794181</v>
      </c>
      <c r="E35">
        <v>197</v>
      </c>
      <c r="F35">
        <f>SUM(E35:E39)</f>
        <v>1040</v>
      </c>
    </row>
    <row r="36" spans="1:6" x14ac:dyDescent="0.3">
      <c r="A36">
        <v>36</v>
      </c>
      <c r="B36" s="3">
        <v>2023</v>
      </c>
      <c r="C36" s="19">
        <v>45178</v>
      </c>
      <c r="D36" s="20">
        <v>210.72542403171002</v>
      </c>
      <c r="E36">
        <v>211</v>
      </c>
    </row>
    <row r="37" spans="1:6" x14ac:dyDescent="0.3">
      <c r="A37">
        <v>37</v>
      </c>
      <c r="B37" s="3">
        <v>2023</v>
      </c>
      <c r="C37" s="19">
        <v>45185</v>
      </c>
      <c r="D37" s="20">
        <v>210.38653496919662</v>
      </c>
      <c r="E37">
        <v>211</v>
      </c>
    </row>
    <row r="38" spans="1:6" x14ac:dyDescent="0.3">
      <c r="A38">
        <v>38</v>
      </c>
      <c r="B38" s="3">
        <v>2023</v>
      </c>
      <c r="C38" s="19">
        <v>45192</v>
      </c>
      <c r="D38" s="20">
        <v>210.04764590668321</v>
      </c>
      <c r="E38">
        <v>211</v>
      </c>
    </row>
    <row r="39" spans="1:6" x14ac:dyDescent="0.3">
      <c r="A39">
        <v>39</v>
      </c>
      <c r="B39" s="3">
        <v>2023</v>
      </c>
      <c r="C39" s="19">
        <v>45199</v>
      </c>
      <c r="D39" s="20">
        <v>209.70875684416984</v>
      </c>
      <c r="E39">
        <v>210</v>
      </c>
    </row>
    <row r="40" spans="1:6" x14ac:dyDescent="0.3">
      <c r="A40">
        <v>40</v>
      </c>
      <c r="B40" s="3">
        <v>2023</v>
      </c>
      <c r="C40" s="21">
        <v>45206</v>
      </c>
      <c r="D40" s="22">
        <v>185.44188289232426</v>
      </c>
      <c r="E40">
        <v>186</v>
      </c>
      <c r="F40">
        <f>SUM(E40:E43)</f>
        <v>743</v>
      </c>
    </row>
    <row r="41" spans="1:6" x14ac:dyDescent="0.3">
      <c r="A41">
        <v>41</v>
      </c>
      <c r="B41" s="3">
        <v>2023</v>
      </c>
      <c r="C41" s="21">
        <v>45213</v>
      </c>
      <c r="D41" s="22">
        <v>187.13249523428041</v>
      </c>
      <c r="E41">
        <v>188</v>
      </c>
    </row>
    <row r="42" spans="1:6" x14ac:dyDescent="0.3">
      <c r="A42">
        <v>42</v>
      </c>
      <c r="B42" s="3">
        <v>2023</v>
      </c>
      <c r="C42" s="21">
        <v>45220</v>
      </c>
      <c r="D42" s="22">
        <v>184.84156512444343</v>
      </c>
      <c r="E42">
        <v>185</v>
      </c>
    </row>
    <row r="43" spans="1:6" x14ac:dyDescent="0.3">
      <c r="A43">
        <v>43</v>
      </c>
      <c r="B43" s="3">
        <v>2023</v>
      </c>
      <c r="C43" s="21">
        <v>45227</v>
      </c>
      <c r="D43" s="22">
        <v>183.54924814243577</v>
      </c>
      <c r="E43">
        <v>184</v>
      </c>
    </row>
    <row r="44" spans="1:6" x14ac:dyDescent="0.3">
      <c r="A44">
        <v>44</v>
      </c>
      <c r="B44" s="3">
        <v>2023</v>
      </c>
      <c r="C44" s="23">
        <v>45234</v>
      </c>
      <c r="D44" s="24">
        <v>183.25070301593587</v>
      </c>
      <c r="E44">
        <v>184</v>
      </c>
      <c r="F44">
        <f>SUM(E44:E47)</f>
        <v>749</v>
      </c>
    </row>
    <row r="45" spans="1:6" x14ac:dyDescent="0.3">
      <c r="A45">
        <v>45</v>
      </c>
      <c r="B45" s="3">
        <v>2023</v>
      </c>
      <c r="C45" s="23">
        <v>45241</v>
      </c>
      <c r="D45" s="24">
        <v>186.90788022218052</v>
      </c>
      <c r="E45">
        <v>187</v>
      </c>
    </row>
    <row r="46" spans="1:6" x14ac:dyDescent="0.3">
      <c r="A46">
        <v>46</v>
      </c>
      <c r="B46" s="3">
        <v>2023</v>
      </c>
      <c r="C46" s="23">
        <v>45248</v>
      </c>
      <c r="D46" s="24">
        <v>189.56483054315527</v>
      </c>
      <c r="E46">
        <v>190</v>
      </c>
    </row>
    <row r="47" spans="1:6" x14ac:dyDescent="0.3">
      <c r="A47">
        <v>47</v>
      </c>
      <c r="B47" s="3">
        <v>2023</v>
      </c>
      <c r="C47" s="23">
        <v>45255</v>
      </c>
      <c r="D47" s="24">
        <v>187.28358297796149</v>
      </c>
      <c r="E47">
        <v>188</v>
      </c>
    </row>
    <row r="48" spans="1:6" x14ac:dyDescent="0.3">
      <c r="A48">
        <v>48</v>
      </c>
      <c r="B48" s="3">
        <v>2023</v>
      </c>
      <c r="C48" s="25">
        <v>45262</v>
      </c>
      <c r="D48" s="26">
        <v>188.94514768598791</v>
      </c>
      <c r="E48">
        <v>189</v>
      </c>
      <c r="F48">
        <f>SUM(E48:E52)</f>
        <v>1339</v>
      </c>
    </row>
    <row r="49" spans="1:5" x14ac:dyDescent="0.3">
      <c r="A49">
        <v>49</v>
      </c>
      <c r="B49" s="3">
        <v>2023</v>
      </c>
      <c r="C49" s="25">
        <v>45269</v>
      </c>
      <c r="D49" s="26">
        <v>287.86533715322633</v>
      </c>
      <c r="E49">
        <v>288</v>
      </c>
    </row>
    <row r="50" spans="1:5" x14ac:dyDescent="0.3">
      <c r="A50">
        <v>50</v>
      </c>
      <c r="B50" s="3">
        <v>2023</v>
      </c>
      <c r="C50" s="25">
        <v>45276</v>
      </c>
      <c r="D50" s="26">
        <v>287.39250622314808</v>
      </c>
      <c r="E50">
        <v>288</v>
      </c>
    </row>
    <row r="51" spans="1:5" x14ac:dyDescent="0.3">
      <c r="A51">
        <v>51</v>
      </c>
      <c r="B51" s="3">
        <v>2023</v>
      </c>
      <c r="C51" s="25">
        <v>45283</v>
      </c>
      <c r="D51" s="26">
        <v>286.91967529306987</v>
      </c>
      <c r="E51">
        <v>287</v>
      </c>
    </row>
    <row r="52" spans="1:5" x14ac:dyDescent="0.3">
      <c r="A52">
        <v>52</v>
      </c>
      <c r="B52" s="3">
        <v>2023</v>
      </c>
      <c r="C52" s="25">
        <v>45290</v>
      </c>
      <c r="D52" s="26">
        <v>286.44684436299167</v>
      </c>
      <c r="E52">
        <v>287</v>
      </c>
    </row>
  </sheetData>
  <pageMargins left="0.7" right="0.7" top="0.75" bottom="0.75" header="0.3" footer="0.3"/>
  <ignoredErrors>
    <ignoredError sqref="F5 F9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Hasil rapidminer</vt:lpstr>
      <vt:lpstr>Hasil forecast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salsazulfa765@gmail.com</dc:creator>
  <cp:lastModifiedBy>salsazulfa765@gmail.com</cp:lastModifiedBy>
  <dcterms:created xsi:type="dcterms:W3CDTF">2023-10-24T09:48:39Z</dcterms:created>
  <dcterms:modified xsi:type="dcterms:W3CDTF">2024-01-29T06:37:13Z</dcterms:modified>
</cp:coreProperties>
</file>