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375"/>
  </bookViews>
  <sheets>
    <sheet name="Raw Data" sheetId="6" r:id="rId1"/>
    <sheet name="Machine Availability" sheetId="1" r:id="rId2"/>
    <sheet name="Performance Efficiency" sheetId="3" r:id="rId3"/>
    <sheet name="Rate of Quality" sheetId="4" r:id="rId4"/>
    <sheet name="OEE" sheetId="5" r:id="rId5"/>
    <sheet name="Machine Issue" sheetId="7" r:id="rId6"/>
  </sheets>
  <externalReferences>
    <externalReference r:id="rId7"/>
  </externalReferences>
  <calcPr calcId="144525"/>
</workbook>
</file>

<file path=xl/comments1.xml><?xml version="1.0" encoding="utf-8"?>
<comments xmlns="http://schemas.openxmlformats.org/spreadsheetml/2006/main">
  <authors>
    <author>torino</author>
  </authors>
  <commentList>
    <comment ref="D15" authorId="0">
      <text>
        <r>
          <rPr>
            <b/>
            <sz val="9"/>
            <rFont val="Times New Roman"/>
            <charset val="0"/>
          </rPr>
          <t>Lembur Minggu 1 shift</t>
        </r>
      </text>
    </comment>
    <comment ref="D44" authorId="0">
      <text>
        <r>
          <rPr>
            <b/>
            <sz val="9"/>
            <rFont val="Times New Roman"/>
            <charset val="0"/>
          </rPr>
          <t>Lembur Minggu 1 shift</t>
        </r>
      </text>
    </comment>
    <comment ref="D73" authorId="0">
      <text>
        <r>
          <rPr>
            <b/>
            <sz val="9"/>
            <rFont val="Times New Roman"/>
            <charset val="0"/>
          </rPr>
          <t>Lembur Minggu 1 shift</t>
        </r>
      </text>
    </comment>
    <comment ref="D102" authorId="0">
      <text>
        <r>
          <rPr>
            <b/>
            <sz val="9"/>
            <rFont val="Times New Roman"/>
            <charset val="0"/>
          </rPr>
          <t>Lembur Minggu 1 shift</t>
        </r>
      </text>
    </comment>
  </commentList>
</comments>
</file>

<file path=xl/sharedStrings.xml><?xml version="1.0" encoding="utf-8"?>
<sst xmlns="http://schemas.openxmlformats.org/spreadsheetml/2006/main" count="103" uniqueCount="55">
  <si>
    <t>Laporan Produksi Mesin Wire Embedding Selama 6 Bulan</t>
  </si>
  <si>
    <t>Bulan ke-</t>
  </si>
  <si>
    <t>Hari ke-</t>
  </si>
  <si>
    <t>Jam</t>
  </si>
  <si>
    <t>Jam Istirahat (h)</t>
  </si>
  <si>
    <t>Loading Time (h)</t>
  </si>
  <si>
    <t>Downtime (h)</t>
  </si>
  <si>
    <t>Operating time (h)</t>
  </si>
  <si>
    <t>Processed Amount (pcs)</t>
  </si>
  <si>
    <t>Reject (pcs)</t>
  </si>
  <si>
    <t>Good (pcs)</t>
  </si>
  <si>
    <t>Libur</t>
  </si>
  <si>
    <t>Total</t>
  </si>
  <si>
    <t>Grand Total</t>
  </si>
  <si>
    <t>Machine Availability</t>
  </si>
  <si>
    <t>Bulan</t>
  </si>
  <si>
    <t>Loading Time (hours)</t>
  </si>
  <si>
    <t>Downtime (hours)</t>
  </si>
  <si>
    <t>Operating Time (hours)</t>
  </si>
  <si>
    <r>
      <rPr>
        <sz val="8"/>
        <color rgb="FF000000"/>
        <rFont val="Calibri"/>
        <charset val="134"/>
      </rPr>
      <t>Machine Availaibility</t>
    </r>
    <r>
      <rPr>
        <sz val="8"/>
        <color rgb="FF000000"/>
        <rFont val="Calibri"/>
        <charset val="134"/>
      </rPr>
      <t xml:space="preserve"> </t>
    </r>
    <r>
      <rPr>
        <sz val="8"/>
        <color rgb="FF000000"/>
        <rFont val="Calibri"/>
        <charset val="134"/>
      </rPr>
      <t>%</t>
    </r>
  </si>
  <si>
    <t>Standar WC</t>
  </si>
  <si>
    <t>Ke-1</t>
  </si>
  <si>
    <t>Ke-2</t>
  </si>
  <si>
    <t>Ke-3</t>
  </si>
  <si>
    <t>Ke-4</t>
  </si>
  <si>
    <t>Ke-5</t>
  </si>
  <si>
    <t>Ke-6</t>
  </si>
  <si>
    <t>Performance Efficiency</t>
  </si>
  <si>
    <t>Cycle Time (sec)</t>
  </si>
  <si>
    <t>PE %</t>
  </si>
  <si>
    <t>Rate of Quality</t>
  </si>
  <si>
    <t>Processed Amount</t>
  </si>
  <si>
    <t>Defect Amount</t>
  </si>
  <si>
    <t>RoQ</t>
  </si>
  <si>
    <t>Factor</t>
  </si>
  <si>
    <t>World Class</t>
  </si>
  <si>
    <t>Aktual</t>
  </si>
  <si>
    <t>Machine Availaibility %</t>
  </si>
  <si>
    <t>Performance Efficiency %</t>
  </si>
  <si>
    <t>OEE</t>
  </si>
  <si>
    <t>Data Temuan Mesin Wire Embedding Selama 6 Bulan</t>
  </si>
  <si>
    <t>No.</t>
  </si>
  <si>
    <t>Machine Issue</t>
  </si>
  <si>
    <t>Konversi ke Jam</t>
  </si>
  <si>
    <t>Persentase</t>
  </si>
  <si>
    <t>Pareto</t>
  </si>
  <si>
    <t>Part Overused</t>
  </si>
  <si>
    <t>Metode Setting Berbeda</t>
  </si>
  <si>
    <t>Perawatan Tidak Berkala</t>
  </si>
  <si>
    <t>Operator Tidak Kompeten</t>
  </si>
  <si>
    <r>
      <t xml:space="preserve">Sparepart </t>
    </r>
    <r>
      <rPr>
        <sz val="10"/>
        <color rgb="FF000000"/>
        <rFont val="Times New Roman"/>
        <charset val="134"/>
      </rPr>
      <t>Tidak Original</t>
    </r>
  </si>
  <si>
    <t>Tidak Ada Sharing Pengetahua</t>
  </si>
  <si>
    <t>Tidak Ada SOP Pemasangan Part</t>
  </si>
  <si>
    <t>Material Bervariasi</t>
  </si>
  <si>
    <t>Total Losses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</si>
</sst>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76" formatCode="_ * #,##0_ ;_ * \-#,##0_ ;_ * &quot;-&quot;_ ;_ @_ "/>
    <numFmt numFmtId="177" formatCode="_ * #,##0.00_ ;_ * \-#,##0.00_ ;_ * &quot;-&quot;??_ ;_ @_ "/>
    <numFmt numFmtId="42" formatCode="_(&quot;$&quot;* #,##0_);_(&quot;$&quot;* \(#,##0\);_(&quot;$&quot;* &quot;-&quot;_);_(@_)"/>
  </numFmts>
  <fonts count="39">
    <font>
      <sz val="11"/>
      <color theme="1"/>
      <name val="Calibri"/>
      <charset val="134"/>
      <scheme val="minor"/>
    </font>
    <font>
      <b/>
      <sz val="10"/>
      <color rgb="FF000000"/>
      <name val="Times New Roman"/>
      <charset val="134"/>
    </font>
    <font>
      <sz val="10"/>
      <color rgb="FF000000"/>
      <name val="Times New Roman"/>
      <charset val="134"/>
    </font>
    <font>
      <i/>
      <sz val="10"/>
      <color rgb="FF000000"/>
      <name val="Times New Roman"/>
      <charset val="134"/>
    </font>
    <font>
      <sz val="11"/>
      <color rgb="FFFF0000"/>
      <name val="Calibri"/>
      <charset val="134"/>
      <scheme val="minor"/>
    </font>
    <font>
      <i/>
      <sz val="8"/>
      <color theme="1"/>
      <name val="Times New Roman"/>
      <charset val="134"/>
    </font>
    <font>
      <sz val="8"/>
      <color theme="1"/>
      <name val="Times New Roman"/>
      <charset val="134"/>
    </font>
    <font>
      <b/>
      <sz val="8"/>
      <color theme="1"/>
      <name val="Times New Roman"/>
      <charset val="134"/>
    </font>
    <font>
      <i/>
      <sz val="8"/>
      <color theme="1"/>
      <name val="Calibri"/>
      <charset val="134"/>
    </font>
    <font>
      <sz val="8"/>
      <color rgb="FF000000"/>
      <name val="Calibri"/>
      <charset val="134"/>
    </font>
    <font>
      <i/>
      <sz val="8"/>
      <color rgb="FF000000"/>
      <name val="Calibri"/>
      <charset val="134"/>
    </font>
    <font>
      <sz val="8"/>
      <color rgb="FFFF0000"/>
      <name val="Calibri"/>
      <charset val="134"/>
    </font>
    <font>
      <sz val="8"/>
      <name val="Calibri"/>
      <charset val="134"/>
    </font>
    <font>
      <b/>
      <sz val="8"/>
      <color rgb="FF000000"/>
      <name val="Calibri"/>
      <charset val="134"/>
    </font>
    <font>
      <b/>
      <sz val="8"/>
      <color rgb="FFFF0000"/>
      <name val="Calibri"/>
      <charset val="134"/>
    </font>
    <font>
      <b/>
      <sz val="8"/>
      <name val="Calibri"/>
      <charset val="134"/>
    </font>
    <font>
      <b/>
      <sz val="20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9"/>
      <name val="Times New Roman"/>
      <charset val="0"/>
    </font>
  </fonts>
  <fills count="39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7D7D7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21" fillId="15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20" borderId="15" applyNumberFormat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16" borderId="13" applyNumberForma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8" fillId="19" borderId="14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3" fillId="19" borderId="13" applyNumberFormat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10" fontId="0" fillId="0" borderId="0" xfId="6" applyNumberFormat="1" applyAlignment="1">
      <alignment horizontal="center" vertical="center"/>
    </xf>
    <xf numFmtId="10" fontId="4" fillId="0" borderId="0" xfId="6" applyNumberFormat="1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9" fontId="0" fillId="0" borderId="3" xfId="0" applyNumberFormat="1" applyBorder="1" applyAlignment="1">
      <alignment horizontal="center" vertical="center"/>
    </xf>
    <xf numFmtId="10" fontId="4" fillId="0" borderId="3" xfId="6" applyNumberFormat="1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justify" vertical="center" wrapText="1"/>
    </xf>
    <xf numFmtId="0" fontId="5" fillId="3" borderId="7" xfId="0" applyFont="1" applyFill="1" applyBorder="1" applyAlignment="1">
      <alignment horizontal="justify" vertical="center" wrapText="1"/>
    </xf>
    <xf numFmtId="0" fontId="6" fillId="0" borderId="7" xfId="0" applyFont="1" applyBorder="1" applyAlignment="1">
      <alignment horizontal="justify" vertical="center" wrapText="1"/>
    </xf>
    <xf numFmtId="10" fontId="6" fillId="0" borderId="7" xfId="0" applyNumberFormat="1" applyFont="1" applyBorder="1" applyAlignment="1">
      <alignment horizontal="justify" vertical="center" wrapText="1"/>
    </xf>
    <xf numFmtId="0" fontId="7" fillId="4" borderId="7" xfId="0" applyFont="1" applyFill="1" applyBorder="1" applyAlignment="1">
      <alignment horizontal="justify" vertical="center" wrapText="1"/>
    </xf>
    <xf numFmtId="0" fontId="7" fillId="4" borderId="7" xfId="0" applyNumberFormat="1" applyFont="1" applyFill="1" applyBorder="1" applyAlignment="1">
      <alignment horizontal="justify" vertical="center" wrapText="1"/>
    </xf>
    <xf numFmtId="10" fontId="7" fillId="4" borderId="7" xfId="0" applyNumberFormat="1" applyFont="1" applyFill="1" applyBorder="1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wrapText="1"/>
    </xf>
    <xf numFmtId="0" fontId="10" fillId="5" borderId="7" xfId="0" applyFont="1" applyFill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10" fontId="11" fillId="0" borderId="7" xfId="0" applyNumberFormat="1" applyFont="1" applyBorder="1" applyAlignment="1">
      <alignment horizontal="center" wrapText="1"/>
    </xf>
    <xf numFmtId="10" fontId="12" fillId="0" borderId="7" xfId="0" applyNumberFormat="1" applyFont="1" applyBorder="1" applyAlignment="1">
      <alignment horizontal="center" wrapText="1"/>
    </xf>
    <xf numFmtId="0" fontId="13" fillId="4" borderId="7" xfId="0" applyFont="1" applyFill="1" applyBorder="1" applyAlignment="1">
      <alignment horizontal="center" wrapText="1"/>
    </xf>
    <xf numFmtId="0" fontId="13" fillId="4" borderId="7" xfId="0" applyNumberFormat="1" applyFont="1" applyFill="1" applyBorder="1" applyAlignment="1">
      <alignment horizontal="center" wrapText="1"/>
    </xf>
    <xf numFmtId="10" fontId="14" fillId="4" borderId="7" xfId="0" applyNumberFormat="1" applyFont="1" applyFill="1" applyBorder="1" applyAlignment="1">
      <alignment horizontal="center" wrapText="1"/>
    </xf>
    <xf numFmtId="10" fontId="15" fillId="4" borderId="7" xfId="0" applyNumberFormat="1" applyFont="1" applyFill="1" applyBorder="1" applyAlignment="1">
      <alignment horizontal="center" wrapText="1"/>
    </xf>
    <xf numFmtId="10" fontId="0" fillId="0" borderId="0" xfId="6" applyNumberFormat="1">
      <alignment vertical="center"/>
    </xf>
    <xf numFmtId="0" fontId="0" fillId="0" borderId="0" xfId="0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9" xfId="0" applyNumberFormat="1" applyFont="1" applyFill="1" applyBorder="1" applyAlignment="1">
      <alignment horizontal="center" vertical="center"/>
    </xf>
    <xf numFmtId="0" fontId="0" fillId="6" borderId="0" xfId="0" applyNumberFormat="1" applyFill="1" applyAlignment="1">
      <alignment horizontal="center" vertical="center"/>
    </xf>
    <xf numFmtId="0" fontId="0" fillId="0" borderId="0" xfId="0" applyNumberFormat="1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7" borderId="0" xfId="0" applyNumberFormat="1" applyFill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0" borderId="8" xfId="0" applyNumberFormat="1" applyFill="1" applyBorder="1" applyAlignment="1">
      <alignment horizontal="center" vertical="center"/>
    </xf>
    <xf numFmtId="0" fontId="0" fillId="6" borderId="0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customXml" Target="../customXml/item1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Machine Availability %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'Machine Availability'!$G$3</c:f>
              <c:strCache>
                <c:ptCount val="1"/>
                <c:pt idx="0">
                  <c:v>Machine Availaibility 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'Machine Availability'!$C$4:$C$9</c:f>
              <c:strCache>
                <c:ptCount val="6"/>
                <c:pt idx="0">
                  <c:v>Ke-1</c:v>
                </c:pt>
                <c:pt idx="1">
                  <c:v>Ke-2</c:v>
                </c:pt>
                <c:pt idx="2">
                  <c:v>Ke-3</c:v>
                </c:pt>
                <c:pt idx="3">
                  <c:v>Ke-4</c:v>
                </c:pt>
                <c:pt idx="4">
                  <c:v>Ke-5</c:v>
                </c:pt>
                <c:pt idx="5">
                  <c:v>Ke-6</c:v>
                </c:pt>
              </c:strCache>
            </c:strRef>
          </c:cat>
          <c:val>
            <c:numRef>
              <c:f>'Machine Availability'!$G$4:$G$9</c:f>
              <c:numCache>
                <c:formatCode>0.00%</c:formatCode>
                <c:ptCount val="6"/>
                <c:pt idx="0">
                  <c:v>0.902298850574713</c:v>
                </c:pt>
                <c:pt idx="1">
                  <c:v>0.914583333333333</c:v>
                </c:pt>
                <c:pt idx="2">
                  <c:v>0.900552486187845</c:v>
                </c:pt>
                <c:pt idx="3">
                  <c:v>0.917171717171717</c:v>
                </c:pt>
                <c:pt idx="4">
                  <c:v>0.9182156133829</c:v>
                </c:pt>
                <c:pt idx="5">
                  <c:v>0.885245901639344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7784947"/>
        <c:axId val="558322148"/>
      </c:barChart>
      <c:lineChart>
        <c:grouping val="standard"/>
        <c:varyColors val="0"/>
        <c:ser>
          <c:idx val="1"/>
          <c:order val="1"/>
          <c:tx>
            <c:strRef>
              <c:f>"WC"</c:f>
              <c:strCache>
                <c:ptCount val="1"/>
                <c:pt idx="0">
                  <c:v>WC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'Machine Availability'!$C$4:$C$9</c:f>
              <c:strCache>
                <c:ptCount val="6"/>
                <c:pt idx="0">
                  <c:v>Ke-1</c:v>
                </c:pt>
                <c:pt idx="1">
                  <c:v>Ke-2</c:v>
                </c:pt>
                <c:pt idx="2">
                  <c:v>Ke-3</c:v>
                </c:pt>
                <c:pt idx="3">
                  <c:v>Ke-4</c:v>
                </c:pt>
                <c:pt idx="4">
                  <c:v>Ke-5</c:v>
                </c:pt>
                <c:pt idx="5">
                  <c:v>Ke-6</c:v>
                </c:pt>
              </c:strCache>
            </c:strRef>
          </c:cat>
          <c:val>
            <c:numRef>
              <c:f>'Machine Availability'!$H$4:$H$9</c:f>
              <c:numCache>
                <c:formatCode>0.00%</c:formatCode>
                <c:ptCount val="6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0"/>
        <c:smooth val="0"/>
        <c:axId val="577784947"/>
        <c:axId val="558322148"/>
      </c:lineChart>
      <c:catAx>
        <c:axId val="57778494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58322148"/>
        <c:crosses val="autoZero"/>
        <c:auto val="1"/>
        <c:lblAlgn val="ctr"/>
        <c:lblOffset val="100"/>
        <c:noMultiLvlLbl val="0"/>
      </c:catAx>
      <c:valAx>
        <c:axId val="5583221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777849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Performance Efficiency %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'Performance Efficiency'!$G$3</c:f>
              <c:strCache>
                <c:ptCount val="1"/>
                <c:pt idx="0">
                  <c:v>PE %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'Performance Efficiency'!$C$4:$C$9</c:f>
              <c:strCache>
                <c:ptCount val="6"/>
                <c:pt idx="0">
                  <c:v>Ke-1</c:v>
                </c:pt>
                <c:pt idx="1">
                  <c:v>Ke-2</c:v>
                </c:pt>
                <c:pt idx="2">
                  <c:v>Ke-3</c:v>
                </c:pt>
                <c:pt idx="3">
                  <c:v>Ke-4</c:v>
                </c:pt>
                <c:pt idx="4">
                  <c:v>Ke-5</c:v>
                </c:pt>
                <c:pt idx="5">
                  <c:v>Ke-6</c:v>
                </c:pt>
              </c:strCache>
            </c:strRef>
          </c:cat>
          <c:val>
            <c:numRef>
              <c:f>'Performance Efficiency'!$G$4:$G$9</c:f>
              <c:numCache>
                <c:formatCode>0.00%</c:formatCode>
                <c:ptCount val="6"/>
                <c:pt idx="0">
                  <c:v>0.444227412125501</c:v>
                </c:pt>
                <c:pt idx="1">
                  <c:v>0.594249557074158</c:v>
                </c:pt>
                <c:pt idx="2">
                  <c:v>0.557627811860941</c:v>
                </c:pt>
                <c:pt idx="3">
                  <c:v>0.560675477239354</c:v>
                </c:pt>
                <c:pt idx="4">
                  <c:v>0.500629779577148</c:v>
                </c:pt>
                <c:pt idx="5">
                  <c:v>0.606203703703704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4859692"/>
        <c:axId val="617825883"/>
      </c:barChart>
      <c:lineChart>
        <c:grouping val="standard"/>
        <c:varyColors val="0"/>
        <c:ser>
          <c:idx val="1"/>
          <c:order val="1"/>
          <c:tx>
            <c:strRef>
              <c:f>"wc"</c:f>
              <c:strCache>
                <c:ptCount val="1"/>
                <c:pt idx="0">
                  <c:v>wc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'Performance Efficiency'!$C$4:$C$9</c:f>
              <c:strCache>
                <c:ptCount val="6"/>
                <c:pt idx="0">
                  <c:v>Ke-1</c:v>
                </c:pt>
                <c:pt idx="1">
                  <c:v>Ke-2</c:v>
                </c:pt>
                <c:pt idx="2">
                  <c:v>Ke-3</c:v>
                </c:pt>
                <c:pt idx="3">
                  <c:v>Ke-4</c:v>
                </c:pt>
                <c:pt idx="4">
                  <c:v>Ke-5</c:v>
                </c:pt>
                <c:pt idx="5">
                  <c:v>Ke-6</c:v>
                </c:pt>
              </c:strCache>
            </c:strRef>
          </c:cat>
          <c:val>
            <c:numRef>
              <c:f>'Performance Efficiency'!$H$4:$H$9</c:f>
              <c:numCache>
                <c:formatCode>0.00%</c:formatCode>
                <c:ptCount val="6"/>
                <c:pt idx="0">
                  <c:v>0.95</c:v>
                </c:pt>
                <c:pt idx="1">
                  <c:v>0.95</c:v>
                </c:pt>
                <c:pt idx="2">
                  <c:v>0.95</c:v>
                </c:pt>
                <c:pt idx="3">
                  <c:v>0.95</c:v>
                </c:pt>
                <c:pt idx="4">
                  <c:v>0.95</c:v>
                </c:pt>
                <c:pt idx="5">
                  <c:v>0.95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0"/>
        <c:smooth val="0"/>
        <c:axId val="64859692"/>
        <c:axId val="617825883"/>
      </c:lineChart>
      <c:catAx>
        <c:axId val="648596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17825883"/>
        <c:crosses val="autoZero"/>
        <c:auto val="1"/>
        <c:lblAlgn val="ctr"/>
        <c:lblOffset val="100"/>
        <c:noMultiLvlLbl val="0"/>
      </c:catAx>
      <c:valAx>
        <c:axId val="6178258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48596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externalData r:id="rId1">
    <c:autoUpdate val="0"/>
  </c:externalData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Rate of Quality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'Rate of Quality'!$F$3</c:f>
              <c:strCache>
                <c:ptCount val="1"/>
                <c:pt idx="0">
                  <c:v>RoQ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'Rate of Quality'!$C$4:$C$9</c:f>
              <c:strCache>
                <c:ptCount val="6"/>
                <c:pt idx="0">
                  <c:v>Ke-1</c:v>
                </c:pt>
                <c:pt idx="1">
                  <c:v>Ke-2</c:v>
                </c:pt>
                <c:pt idx="2">
                  <c:v>Ke-3</c:v>
                </c:pt>
                <c:pt idx="3">
                  <c:v>Ke-4</c:v>
                </c:pt>
                <c:pt idx="4">
                  <c:v>Ke-5</c:v>
                </c:pt>
                <c:pt idx="5">
                  <c:v>Ke-6</c:v>
                </c:pt>
              </c:strCache>
            </c:strRef>
          </c:cat>
          <c:val>
            <c:numRef>
              <c:f>'Rate of Quality'!$F$4:$F$9</c:f>
              <c:numCache>
                <c:formatCode>0.00%</c:formatCode>
                <c:ptCount val="6"/>
                <c:pt idx="0">
                  <c:v>0.999405229730017</c:v>
                </c:pt>
                <c:pt idx="1">
                  <c:v>0.999182241000392</c:v>
                </c:pt>
                <c:pt idx="2">
                  <c:v>0.999152445683178</c:v>
                </c:pt>
                <c:pt idx="3">
                  <c:v>0.99961587484504</c:v>
                </c:pt>
                <c:pt idx="4">
                  <c:v>0.999191302003774</c:v>
                </c:pt>
                <c:pt idx="5">
                  <c:v>0.99962663136636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8965033"/>
        <c:axId val="501505141"/>
      </c:barChart>
      <c:lineChart>
        <c:grouping val="standard"/>
        <c:varyColors val="0"/>
        <c:ser>
          <c:idx val="1"/>
          <c:order val="1"/>
          <c:tx>
            <c:strRef>
              <c:f>"wc"</c:f>
              <c:strCache>
                <c:ptCount val="1"/>
                <c:pt idx="0">
                  <c:v>wc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'Rate of Quality'!$C$4:$C$9</c:f>
              <c:strCache>
                <c:ptCount val="6"/>
                <c:pt idx="0">
                  <c:v>Ke-1</c:v>
                </c:pt>
                <c:pt idx="1">
                  <c:v>Ke-2</c:v>
                </c:pt>
                <c:pt idx="2">
                  <c:v>Ke-3</c:v>
                </c:pt>
                <c:pt idx="3">
                  <c:v>Ke-4</c:v>
                </c:pt>
                <c:pt idx="4">
                  <c:v>Ke-5</c:v>
                </c:pt>
                <c:pt idx="5">
                  <c:v>Ke-6</c:v>
                </c:pt>
              </c:strCache>
            </c:strRef>
          </c:cat>
          <c:val>
            <c:numRef>
              <c:f>'Rate of Quality'!$G$4:$G$9</c:f>
              <c:numCache>
                <c:formatCode>0.00%</c:formatCode>
                <c:ptCount val="6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0"/>
        <c:smooth val="0"/>
        <c:axId val="128965033"/>
        <c:axId val="501505141"/>
      </c:lineChart>
      <c:catAx>
        <c:axId val="12896503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01505141"/>
        <c:crosses val="autoZero"/>
        <c:auto val="1"/>
        <c:lblAlgn val="ctr"/>
        <c:lblOffset val="100"/>
        <c:noMultiLvlLbl val="0"/>
      </c:catAx>
      <c:valAx>
        <c:axId val="50150514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2896503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externalData r:id="rId1">
    <c:autoUpdate val="0"/>
  </c:externalData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Losses Pada Proses Wire Embedding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[Book1]Sheet1!$F$4</c:f>
              <c:strCache>
                <c:ptCount val="1"/>
                <c:pt idx="0">
                  <c:v>Total Time Losses (Jam)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[Book1]Sheet1!$E$5:$E$12</c:f>
              <c:strCache>
                <c:ptCount val="8"/>
                <c:pt idx="0">
                  <c:v>Part Overused</c:v>
                </c:pt>
                <c:pt idx="1">
                  <c:v>Metode Setting Berbeda</c:v>
                </c:pt>
                <c:pt idx="2">
                  <c:v>Perawatan Tidak Berkala</c:v>
                </c:pt>
                <c:pt idx="3">
                  <c:v>Operator Tidak Kompeten</c:v>
                </c:pt>
                <c:pt idx="4">
                  <c:v>Sparepart Tidak Original</c:v>
                </c:pt>
                <c:pt idx="5">
                  <c:v>Tidak Ada Sharing Pengetahua</c:v>
                </c:pt>
                <c:pt idx="6">
                  <c:v>Tidak Ada SOP Pemasangan Part</c:v>
                </c:pt>
                <c:pt idx="7">
                  <c:v>Material Bervariasi</c:v>
                </c:pt>
              </c:strCache>
            </c:strRef>
          </c:cat>
          <c:val>
            <c:numRef>
              <c:f>[Book1]Sheet1!$F$5:$F$12</c:f>
              <c:numCache>
                <c:formatCode>General</c:formatCode>
                <c:ptCount val="8"/>
                <c:pt idx="0">
                  <c:v>824</c:v>
                </c:pt>
                <c:pt idx="1">
                  <c:v>438</c:v>
                </c:pt>
                <c:pt idx="2">
                  <c:v>124</c:v>
                </c:pt>
                <c:pt idx="3">
                  <c:v>82</c:v>
                </c:pt>
                <c:pt idx="4">
                  <c:v>44</c:v>
                </c:pt>
                <c:pt idx="5">
                  <c:v>37</c:v>
                </c:pt>
                <c:pt idx="6">
                  <c:v>10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91128064"/>
        <c:axId val="291130752"/>
      </c:barChart>
      <c:lineChart>
        <c:grouping val="standard"/>
        <c:varyColors val="0"/>
        <c:ser>
          <c:idx val="1"/>
          <c:order val="1"/>
          <c:tx>
            <c:strRef>
              <c:f>[Book1]Sheet1!$H$4</c:f>
              <c:strCache>
                <c:ptCount val="1"/>
                <c:pt idx="0">
                  <c:v>Persentase</c:v>
                </c:pt>
              </c:strCache>
            </c:strRef>
          </c:tx>
          <c:spPr>
            <a:ln w="28575" cap="rnd" cmpd="sng" algn="ctr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[Book1]Sheet1!$E$5:$E$12</c:f>
              <c:strCache>
                <c:ptCount val="8"/>
                <c:pt idx="0">
                  <c:v>Part Overused</c:v>
                </c:pt>
                <c:pt idx="1">
                  <c:v>Metode Setting Berbeda</c:v>
                </c:pt>
                <c:pt idx="2">
                  <c:v>Perawatan Tidak Berkala</c:v>
                </c:pt>
                <c:pt idx="3">
                  <c:v>Operator Tidak Kompeten</c:v>
                </c:pt>
                <c:pt idx="4">
                  <c:v>Sparepart Tidak Original</c:v>
                </c:pt>
                <c:pt idx="5">
                  <c:v>Tidak Ada Sharing Pengetahua</c:v>
                </c:pt>
                <c:pt idx="6">
                  <c:v>Tidak Ada SOP Pemasangan Part</c:v>
                </c:pt>
                <c:pt idx="7">
                  <c:v>Material Bervariasi</c:v>
                </c:pt>
              </c:strCache>
            </c:strRef>
          </c:cat>
          <c:val>
            <c:numRef>
              <c:f>[Book1]Sheet1!$H$5:$H$12</c:f>
              <c:numCache>
                <c:formatCode>0.00%</c:formatCode>
                <c:ptCount val="8"/>
                <c:pt idx="0">
                  <c:v>0.5282</c:v>
                </c:pt>
                <c:pt idx="1">
                  <c:v>0.809</c:v>
                </c:pt>
                <c:pt idx="2">
                  <c:v>0.8885</c:v>
                </c:pt>
                <c:pt idx="3">
                  <c:v>0.941</c:v>
                </c:pt>
                <c:pt idx="4">
                  <c:v>0.9692</c:v>
                </c:pt>
                <c:pt idx="5">
                  <c:v>0.993</c:v>
                </c:pt>
                <c:pt idx="6">
                  <c:v>0.9994</c:v>
                </c:pt>
                <c:pt idx="7" c:formatCode="0%">
                  <c:v>1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0"/>
        <c:smooth val="0"/>
        <c:axId val="291173504"/>
        <c:axId val="291175040"/>
      </c:lineChart>
      <c:catAx>
        <c:axId val="2911280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91130752"/>
        <c:crosses val="autoZero"/>
        <c:auto val="1"/>
        <c:lblAlgn val="ctr"/>
        <c:lblOffset val="100"/>
        <c:noMultiLvlLbl val="0"/>
      </c:catAx>
      <c:valAx>
        <c:axId val="29113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91128064"/>
        <c:crosses val="autoZero"/>
        <c:crossBetween val="between"/>
      </c:valAx>
      <c:catAx>
        <c:axId val="291173504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91175040"/>
        <c:crosses val="autoZero"/>
        <c:auto val="1"/>
        <c:lblAlgn val="ctr"/>
        <c:lblOffset val="100"/>
        <c:noMultiLvlLbl val="0"/>
      </c:catAx>
      <c:valAx>
        <c:axId val="291175040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91173504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 lang="en-US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9525</xdr:colOff>
      <xdr:row>11</xdr:row>
      <xdr:rowOff>25400</xdr:rowOff>
    </xdr:from>
    <xdr:to>
      <xdr:col>11</xdr:col>
      <xdr:colOff>238125</xdr:colOff>
      <xdr:row>25</xdr:row>
      <xdr:rowOff>63500</xdr:rowOff>
    </xdr:to>
    <xdr:graphicFrame>
      <xdr:nvGraphicFramePr>
        <xdr:cNvPr id="2" name="Chart 1"/>
        <xdr:cNvGraphicFramePr/>
      </xdr:nvGraphicFramePr>
      <xdr:xfrm>
        <a:off x="1228725" y="2444750"/>
        <a:ext cx="6076950" cy="27051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603250</xdr:colOff>
      <xdr:row>11</xdr:row>
      <xdr:rowOff>15875</xdr:rowOff>
    </xdr:from>
    <xdr:to>
      <xdr:col>8</xdr:col>
      <xdr:colOff>298450</xdr:colOff>
      <xdr:row>24</xdr:row>
      <xdr:rowOff>6350</xdr:rowOff>
    </xdr:to>
    <xdr:graphicFrame>
      <xdr:nvGraphicFramePr>
        <xdr:cNvPr id="3" name="Chart 2"/>
        <xdr:cNvGraphicFramePr/>
      </xdr:nvGraphicFramePr>
      <xdr:xfrm>
        <a:off x="1212850" y="2397125"/>
        <a:ext cx="3962400" cy="24669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12700</xdr:colOff>
      <xdr:row>11</xdr:row>
      <xdr:rowOff>19050</xdr:rowOff>
    </xdr:from>
    <xdr:to>
      <xdr:col>8</xdr:col>
      <xdr:colOff>546100</xdr:colOff>
      <xdr:row>24</xdr:row>
      <xdr:rowOff>158750</xdr:rowOff>
    </xdr:to>
    <xdr:graphicFrame>
      <xdr:nvGraphicFramePr>
        <xdr:cNvPr id="4" name="Chart 3"/>
        <xdr:cNvGraphicFramePr/>
      </xdr:nvGraphicFramePr>
      <xdr:xfrm>
        <a:off x="1231900" y="2295525"/>
        <a:ext cx="4762500" cy="2616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38100</xdr:colOff>
      <xdr:row>5</xdr:row>
      <xdr:rowOff>19050</xdr:rowOff>
    </xdr:from>
    <xdr:to>
      <xdr:col>14</xdr:col>
      <xdr:colOff>333375</xdr:colOff>
      <xdr:row>15</xdr:row>
      <xdr:rowOff>121920</xdr:rowOff>
    </xdr:to>
    <xdr:graphicFrame>
      <xdr:nvGraphicFramePr>
        <xdr:cNvPr id="2" name="Chart 2"/>
        <xdr:cNvGraphicFramePr/>
      </xdr:nvGraphicFramePr>
      <xdr:xfrm>
        <a:off x="5676900" y="971550"/>
        <a:ext cx="4562475" cy="254127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195"/>
  <sheetViews>
    <sheetView showGridLines="0" tabSelected="1" zoomScale="70" zoomScaleNormal="70" workbookViewId="0">
      <pane ySplit="7" topLeftCell="A8" activePane="bottomLeft" state="frozen"/>
      <selection/>
      <selection pane="bottomLeft" activeCell="N41" sqref="N41"/>
    </sheetView>
  </sheetViews>
  <sheetFormatPr defaultColWidth="9.14285714285714" defaultRowHeight="15"/>
  <cols>
    <col min="1" max="1" width="9.14285714285714" style="43"/>
    <col min="2" max="2" width="9.85714285714286" style="43" customWidth="1"/>
    <col min="3" max="3" width="11" style="43" customWidth="1"/>
    <col min="4" max="4" width="9.14285714285714" style="43"/>
    <col min="5" max="5" width="16.4285714285714" style="43" customWidth="1"/>
    <col min="6" max="6" width="17" style="43" customWidth="1"/>
    <col min="7" max="7" width="14.2857142857143" style="43" customWidth="1"/>
    <col min="8" max="8" width="19" style="43" customWidth="1"/>
    <col min="9" max="11" width="24.4285714285714" style="43" customWidth="1"/>
    <col min="12" max="15" width="12.8571428571429" style="43"/>
    <col min="16" max="16" width="9.14285714285714" style="43"/>
    <col min="17" max="18" width="12.8571428571429" style="43"/>
    <col min="19" max="16384" width="9.14285714285714" style="43"/>
  </cols>
  <sheetData>
    <row r="1" spans="2:11">
      <c r="B1" s="44" t="s">
        <v>0</v>
      </c>
      <c r="C1" s="45"/>
      <c r="D1" s="45"/>
      <c r="E1" s="45"/>
      <c r="F1" s="45"/>
      <c r="G1" s="45"/>
      <c r="H1" s="45"/>
      <c r="I1" s="45"/>
      <c r="J1" s="45"/>
      <c r="K1" s="45"/>
    </row>
    <row r="2" spans="2:11"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2:11"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2:11">
      <c r="B4" s="45"/>
      <c r="C4" s="45"/>
      <c r="D4" s="45"/>
      <c r="E4" s="45"/>
      <c r="F4" s="45"/>
      <c r="G4" s="45"/>
      <c r="H4" s="45"/>
      <c r="I4" s="45"/>
      <c r="J4" s="45"/>
      <c r="K4" s="45"/>
    </row>
    <row r="7" ht="15.75" spans="2:11">
      <c r="B7" s="43" t="s">
        <v>1</v>
      </c>
      <c r="C7" s="43" t="s">
        <v>2</v>
      </c>
      <c r="D7" s="43" t="s">
        <v>3</v>
      </c>
      <c r="E7" s="43" t="s">
        <v>4</v>
      </c>
      <c r="F7" s="43" t="s">
        <v>5</v>
      </c>
      <c r="G7" s="43" t="s">
        <v>6</v>
      </c>
      <c r="H7" s="43" t="s">
        <v>7</v>
      </c>
      <c r="I7" s="43" t="s">
        <v>8</v>
      </c>
      <c r="J7" s="43" t="s">
        <v>9</v>
      </c>
      <c r="K7" s="43" t="s">
        <v>10</v>
      </c>
    </row>
    <row r="8" ht="15.75" spans="2:11">
      <c r="B8" s="46">
        <v>1</v>
      </c>
      <c r="C8" s="47">
        <v>1</v>
      </c>
      <c r="D8" s="47" t="s">
        <v>11</v>
      </c>
      <c r="E8" s="47"/>
      <c r="F8" s="47"/>
      <c r="G8" s="47"/>
      <c r="H8" s="47"/>
      <c r="I8" s="47"/>
      <c r="J8" s="47"/>
      <c r="K8" s="47">
        <f t="shared" ref="K8:K38" si="0">+I8-J8</f>
        <v>0</v>
      </c>
    </row>
    <row r="9" spans="2:11">
      <c r="B9" s="43">
        <v>1</v>
      </c>
      <c r="C9" s="43">
        <v>2</v>
      </c>
      <c r="D9" s="43">
        <f t="shared" ref="D9:D13" si="1">8*3</f>
        <v>24</v>
      </c>
      <c r="E9" s="43">
        <v>3</v>
      </c>
      <c r="F9" s="43">
        <f t="shared" ref="F9:F21" si="2">D9-E9</f>
        <v>21</v>
      </c>
      <c r="G9" s="43">
        <v>1</v>
      </c>
      <c r="H9" s="43">
        <f t="shared" ref="H9:H15" si="3">F9-G9</f>
        <v>20</v>
      </c>
      <c r="I9" s="43">
        <v>3998</v>
      </c>
      <c r="J9" s="43">
        <v>1</v>
      </c>
      <c r="K9" s="43">
        <f t="shared" si="0"/>
        <v>3997</v>
      </c>
    </row>
    <row r="10" spans="2:11">
      <c r="B10" s="43">
        <v>1</v>
      </c>
      <c r="C10" s="43">
        <v>3</v>
      </c>
      <c r="D10" s="43">
        <f t="shared" si="1"/>
        <v>24</v>
      </c>
      <c r="E10" s="43">
        <v>3</v>
      </c>
      <c r="F10" s="43">
        <f t="shared" si="2"/>
        <v>21</v>
      </c>
      <c r="G10" s="43">
        <v>3</v>
      </c>
      <c r="H10" s="43">
        <f t="shared" si="3"/>
        <v>18</v>
      </c>
      <c r="I10" s="43">
        <v>3682</v>
      </c>
      <c r="J10" s="43">
        <v>2</v>
      </c>
      <c r="K10" s="43">
        <f t="shared" si="0"/>
        <v>3680</v>
      </c>
    </row>
    <row r="11" spans="2:11">
      <c r="B11" s="43">
        <v>1</v>
      </c>
      <c r="C11" s="43">
        <v>4</v>
      </c>
      <c r="D11" s="43">
        <f t="shared" si="1"/>
        <v>24</v>
      </c>
      <c r="E11" s="43">
        <v>3</v>
      </c>
      <c r="F11" s="43">
        <f t="shared" si="2"/>
        <v>21</v>
      </c>
      <c r="G11" s="43">
        <v>1</v>
      </c>
      <c r="H11" s="43">
        <f t="shared" si="3"/>
        <v>20</v>
      </c>
      <c r="I11" s="43">
        <v>3987</v>
      </c>
      <c r="J11" s="43">
        <v>4</v>
      </c>
      <c r="K11" s="43">
        <f t="shared" si="0"/>
        <v>3983</v>
      </c>
    </row>
    <row r="12" spans="2:11">
      <c r="B12" s="43">
        <v>1</v>
      </c>
      <c r="C12" s="43">
        <v>5</v>
      </c>
      <c r="D12" s="43">
        <f t="shared" si="1"/>
        <v>24</v>
      </c>
      <c r="E12" s="43">
        <v>3</v>
      </c>
      <c r="F12" s="43">
        <f t="shared" si="2"/>
        <v>21</v>
      </c>
      <c r="G12" s="43">
        <v>3</v>
      </c>
      <c r="H12" s="43">
        <f t="shared" si="3"/>
        <v>18</v>
      </c>
      <c r="I12" s="43">
        <v>3582</v>
      </c>
      <c r="J12" s="43">
        <v>2</v>
      </c>
      <c r="K12" s="43">
        <f t="shared" si="0"/>
        <v>3580</v>
      </c>
    </row>
    <row r="13" spans="2:11">
      <c r="B13" s="43">
        <v>1</v>
      </c>
      <c r="C13" s="43">
        <v>6</v>
      </c>
      <c r="D13" s="43">
        <f t="shared" si="1"/>
        <v>24</v>
      </c>
      <c r="E13" s="43">
        <v>3</v>
      </c>
      <c r="F13" s="43">
        <f t="shared" si="2"/>
        <v>21</v>
      </c>
      <c r="G13" s="43">
        <v>1</v>
      </c>
      <c r="H13" s="43">
        <f t="shared" si="3"/>
        <v>20</v>
      </c>
      <c r="I13" s="43">
        <v>3980</v>
      </c>
      <c r="J13" s="43">
        <v>2</v>
      </c>
      <c r="K13" s="43">
        <f t="shared" si="0"/>
        <v>3978</v>
      </c>
    </row>
    <row r="14" spans="2:11">
      <c r="B14" s="43">
        <v>1</v>
      </c>
      <c r="C14" s="43">
        <v>7</v>
      </c>
      <c r="D14" s="43">
        <f>5.5*3</f>
        <v>16.5</v>
      </c>
      <c r="E14" s="43">
        <v>0</v>
      </c>
      <c r="F14" s="43">
        <f t="shared" si="2"/>
        <v>16.5</v>
      </c>
      <c r="G14" s="43">
        <v>3</v>
      </c>
      <c r="H14" s="43">
        <f t="shared" si="3"/>
        <v>13.5</v>
      </c>
      <c r="I14" s="43">
        <v>2690</v>
      </c>
      <c r="J14" s="43">
        <v>0</v>
      </c>
      <c r="K14" s="43">
        <f t="shared" si="0"/>
        <v>2690</v>
      </c>
    </row>
    <row r="15" spans="2:11">
      <c r="B15" s="43">
        <v>1</v>
      </c>
      <c r="C15" s="48">
        <v>8</v>
      </c>
      <c r="D15" s="48">
        <v>9</v>
      </c>
      <c r="E15" s="48">
        <v>1</v>
      </c>
      <c r="F15" s="48">
        <f t="shared" si="2"/>
        <v>8</v>
      </c>
      <c r="G15" s="48">
        <v>0</v>
      </c>
      <c r="H15" s="48">
        <f t="shared" si="3"/>
        <v>8</v>
      </c>
      <c r="I15" s="48">
        <v>1592</v>
      </c>
      <c r="J15" s="48">
        <v>1</v>
      </c>
      <c r="K15" s="52">
        <f t="shared" si="0"/>
        <v>1591</v>
      </c>
    </row>
    <row r="16" spans="2:11">
      <c r="B16" s="43">
        <v>1</v>
      </c>
      <c r="C16" s="43">
        <v>9</v>
      </c>
      <c r="D16" s="43">
        <f t="shared" ref="D16:D20" si="4">8*3</f>
        <v>24</v>
      </c>
      <c r="E16" s="43">
        <v>3</v>
      </c>
      <c r="F16" s="43">
        <f t="shared" si="2"/>
        <v>21</v>
      </c>
      <c r="G16" s="43">
        <v>2</v>
      </c>
      <c r="H16" s="43">
        <f t="shared" ref="H16:H21" si="5">F16-G16</f>
        <v>19</v>
      </c>
      <c r="I16" s="43">
        <v>3781</v>
      </c>
      <c r="J16" s="43">
        <v>0</v>
      </c>
      <c r="K16" s="43">
        <f t="shared" si="0"/>
        <v>3781</v>
      </c>
    </row>
    <row r="17" spans="2:11">
      <c r="B17" s="43">
        <v>1</v>
      </c>
      <c r="C17" s="43">
        <v>10</v>
      </c>
      <c r="D17" s="43">
        <f t="shared" si="4"/>
        <v>24</v>
      </c>
      <c r="E17" s="43">
        <v>3</v>
      </c>
      <c r="F17" s="43">
        <f t="shared" si="2"/>
        <v>21</v>
      </c>
      <c r="G17" s="43">
        <v>1</v>
      </c>
      <c r="H17" s="43">
        <f t="shared" si="5"/>
        <v>20</v>
      </c>
      <c r="I17" s="43">
        <v>3980</v>
      </c>
      <c r="J17" s="43">
        <v>3</v>
      </c>
      <c r="K17" s="43">
        <f t="shared" si="0"/>
        <v>3977</v>
      </c>
    </row>
    <row r="18" spans="2:11">
      <c r="B18" s="43">
        <v>1</v>
      </c>
      <c r="C18" s="43">
        <v>11</v>
      </c>
      <c r="D18" s="43">
        <f t="shared" si="4"/>
        <v>24</v>
      </c>
      <c r="E18" s="43">
        <v>3</v>
      </c>
      <c r="F18" s="43">
        <f t="shared" si="2"/>
        <v>21</v>
      </c>
      <c r="G18" s="43">
        <v>2</v>
      </c>
      <c r="H18" s="43">
        <f t="shared" si="5"/>
        <v>19</v>
      </c>
      <c r="I18" s="43">
        <v>3781</v>
      </c>
      <c r="J18" s="43">
        <v>0</v>
      </c>
      <c r="K18" s="43">
        <f t="shared" si="0"/>
        <v>3781</v>
      </c>
    </row>
    <row r="19" spans="2:11">
      <c r="B19" s="43">
        <v>1</v>
      </c>
      <c r="C19" s="43">
        <v>12</v>
      </c>
      <c r="D19" s="43">
        <f t="shared" si="4"/>
        <v>24</v>
      </c>
      <c r="E19" s="43">
        <v>3</v>
      </c>
      <c r="F19" s="43">
        <f t="shared" si="2"/>
        <v>21</v>
      </c>
      <c r="G19" s="43">
        <v>3</v>
      </c>
      <c r="H19" s="43">
        <f t="shared" si="5"/>
        <v>18</v>
      </c>
      <c r="I19" s="43">
        <v>3582</v>
      </c>
      <c r="J19" s="43">
        <v>1</v>
      </c>
      <c r="K19" s="43">
        <f t="shared" si="0"/>
        <v>3581</v>
      </c>
    </row>
    <row r="20" spans="2:11">
      <c r="B20" s="43">
        <v>1</v>
      </c>
      <c r="C20" s="43">
        <v>13</v>
      </c>
      <c r="D20" s="43">
        <f t="shared" si="4"/>
        <v>24</v>
      </c>
      <c r="E20" s="43">
        <v>3</v>
      </c>
      <c r="F20" s="43">
        <f t="shared" si="2"/>
        <v>21</v>
      </c>
      <c r="G20" s="43">
        <v>1</v>
      </c>
      <c r="H20" s="43">
        <f t="shared" si="5"/>
        <v>20</v>
      </c>
      <c r="I20" s="43">
        <v>3980</v>
      </c>
      <c r="J20" s="43">
        <v>0</v>
      </c>
      <c r="K20" s="43">
        <f t="shared" si="0"/>
        <v>3980</v>
      </c>
    </row>
    <row r="21" spans="2:11">
      <c r="B21" s="43">
        <v>1</v>
      </c>
      <c r="C21" s="43">
        <v>14</v>
      </c>
      <c r="D21" s="43">
        <f>5.5*3</f>
        <v>16.5</v>
      </c>
      <c r="E21" s="43">
        <v>0</v>
      </c>
      <c r="F21" s="43">
        <f t="shared" si="2"/>
        <v>16.5</v>
      </c>
      <c r="G21" s="43">
        <v>1</v>
      </c>
      <c r="H21" s="43">
        <f t="shared" si="5"/>
        <v>15.5</v>
      </c>
      <c r="I21" s="43">
        <v>3184</v>
      </c>
      <c r="J21" s="43">
        <v>4</v>
      </c>
      <c r="K21" s="43">
        <f t="shared" si="0"/>
        <v>3180</v>
      </c>
    </row>
    <row r="22" spans="2:11">
      <c r="B22" s="43">
        <v>1</v>
      </c>
      <c r="C22" s="48">
        <v>15</v>
      </c>
      <c r="D22" s="48" t="s">
        <v>11</v>
      </c>
      <c r="E22" s="48"/>
      <c r="F22" s="48"/>
      <c r="G22" s="48"/>
      <c r="H22" s="48"/>
      <c r="I22" s="48"/>
      <c r="J22" s="48"/>
      <c r="K22" s="52">
        <f t="shared" si="0"/>
        <v>0</v>
      </c>
    </row>
    <row r="23" spans="2:11">
      <c r="B23" s="43">
        <v>1</v>
      </c>
      <c r="C23" s="43">
        <v>16</v>
      </c>
      <c r="D23" s="43">
        <f t="shared" ref="D23:D27" si="6">8*3</f>
        <v>24</v>
      </c>
      <c r="E23" s="43">
        <v>3</v>
      </c>
      <c r="F23" s="43">
        <f t="shared" ref="F23:F28" si="7">D23-E23</f>
        <v>21</v>
      </c>
      <c r="G23" s="43">
        <v>3</v>
      </c>
      <c r="H23" s="43">
        <f t="shared" ref="H23:H28" si="8">F23-G23</f>
        <v>18</v>
      </c>
      <c r="I23" s="43">
        <v>3612</v>
      </c>
      <c r="J23" s="43">
        <v>1</v>
      </c>
      <c r="K23" s="43">
        <f t="shared" si="0"/>
        <v>3611</v>
      </c>
    </row>
    <row r="24" spans="2:11">
      <c r="B24" s="43">
        <v>1</v>
      </c>
      <c r="C24" s="43">
        <v>17</v>
      </c>
      <c r="D24" s="43">
        <f t="shared" si="6"/>
        <v>24</v>
      </c>
      <c r="E24" s="43">
        <v>3</v>
      </c>
      <c r="F24" s="43">
        <f t="shared" si="7"/>
        <v>21</v>
      </c>
      <c r="G24" s="43">
        <v>3</v>
      </c>
      <c r="H24" s="43">
        <f t="shared" si="8"/>
        <v>18</v>
      </c>
      <c r="I24" s="43">
        <v>3582</v>
      </c>
      <c r="J24" s="43">
        <v>0</v>
      </c>
      <c r="K24" s="43">
        <f t="shared" si="0"/>
        <v>3582</v>
      </c>
    </row>
    <row r="25" spans="2:11">
      <c r="B25" s="43">
        <v>1</v>
      </c>
      <c r="C25" s="43">
        <v>18</v>
      </c>
      <c r="D25" s="43">
        <f t="shared" si="6"/>
        <v>24</v>
      </c>
      <c r="E25" s="43">
        <v>3</v>
      </c>
      <c r="F25" s="43">
        <f t="shared" si="7"/>
        <v>21</v>
      </c>
      <c r="G25" s="43">
        <v>2</v>
      </c>
      <c r="H25" s="43">
        <f t="shared" si="8"/>
        <v>19</v>
      </c>
      <c r="I25" s="43">
        <v>3831</v>
      </c>
      <c r="J25" s="43">
        <v>4</v>
      </c>
      <c r="K25" s="43">
        <f t="shared" si="0"/>
        <v>3827</v>
      </c>
    </row>
    <row r="26" spans="2:11">
      <c r="B26" s="43">
        <v>1</v>
      </c>
      <c r="C26" s="43">
        <v>19</v>
      </c>
      <c r="D26" s="43">
        <f t="shared" si="6"/>
        <v>24</v>
      </c>
      <c r="E26" s="43">
        <v>3</v>
      </c>
      <c r="F26" s="43">
        <f t="shared" si="7"/>
        <v>21</v>
      </c>
      <c r="G26" s="43">
        <v>2</v>
      </c>
      <c r="H26" s="43">
        <f t="shared" si="8"/>
        <v>19</v>
      </c>
      <c r="I26" s="43">
        <v>3781</v>
      </c>
      <c r="J26" s="43">
        <v>1</v>
      </c>
      <c r="K26" s="43">
        <f t="shared" si="0"/>
        <v>3780</v>
      </c>
    </row>
    <row r="27" spans="2:11">
      <c r="B27" s="43">
        <v>1</v>
      </c>
      <c r="C27" s="43">
        <v>20</v>
      </c>
      <c r="D27" s="43">
        <f t="shared" si="6"/>
        <v>24</v>
      </c>
      <c r="E27" s="43">
        <v>3</v>
      </c>
      <c r="F27" s="43">
        <f t="shared" si="7"/>
        <v>21</v>
      </c>
      <c r="G27" s="43">
        <v>1</v>
      </c>
      <c r="H27" s="43">
        <f t="shared" si="8"/>
        <v>20</v>
      </c>
      <c r="I27" s="43">
        <v>4080</v>
      </c>
      <c r="J27" s="43">
        <v>5</v>
      </c>
      <c r="K27" s="43">
        <f t="shared" si="0"/>
        <v>4075</v>
      </c>
    </row>
    <row r="28" spans="2:11">
      <c r="B28" s="43">
        <v>1</v>
      </c>
      <c r="C28" s="43">
        <v>21</v>
      </c>
      <c r="D28" s="43">
        <v>16.5</v>
      </c>
      <c r="E28" s="43">
        <v>0</v>
      </c>
      <c r="F28" s="43">
        <f t="shared" si="7"/>
        <v>16.5</v>
      </c>
      <c r="G28" s="43">
        <v>3</v>
      </c>
      <c r="H28" s="43">
        <f t="shared" si="8"/>
        <v>13.5</v>
      </c>
      <c r="I28" s="43">
        <v>2702</v>
      </c>
      <c r="J28" s="43">
        <v>2</v>
      </c>
      <c r="K28" s="43">
        <f t="shared" si="0"/>
        <v>2700</v>
      </c>
    </row>
    <row r="29" spans="2:11">
      <c r="B29" s="43">
        <v>1</v>
      </c>
      <c r="C29" s="48">
        <v>22</v>
      </c>
      <c r="D29" s="48" t="s">
        <v>11</v>
      </c>
      <c r="E29" s="48"/>
      <c r="F29" s="48"/>
      <c r="G29" s="48"/>
      <c r="H29" s="48"/>
      <c r="I29" s="48"/>
      <c r="J29" s="48"/>
      <c r="K29" s="52">
        <f t="shared" si="0"/>
        <v>0</v>
      </c>
    </row>
    <row r="30" spans="2:11">
      <c r="B30" s="43">
        <v>1</v>
      </c>
      <c r="C30" s="43">
        <v>23</v>
      </c>
      <c r="D30" s="43">
        <v>8</v>
      </c>
      <c r="E30" s="43">
        <v>1</v>
      </c>
      <c r="F30" s="43">
        <f t="shared" ref="F30:F35" si="9">D30-E30</f>
        <v>7</v>
      </c>
      <c r="G30" s="43">
        <v>3</v>
      </c>
      <c r="H30" s="43">
        <f t="shared" ref="H30:H35" si="10">F30-G30</f>
        <v>4</v>
      </c>
      <c r="I30" s="43">
        <v>796</v>
      </c>
      <c r="J30" s="43">
        <v>2</v>
      </c>
      <c r="K30" s="43">
        <f t="shared" si="0"/>
        <v>794</v>
      </c>
    </row>
    <row r="31" spans="2:11">
      <c r="B31" s="43">
        <v>1</v>
      </c>
      <c r="C31" s="43">
        <v>24</v>
      </c>
      <c r="D31" s="43">
        <f t="shared" ref="D31:D34" si="11">8*3</f>
        <v>24</v>
      </c>
      <c r="E31" s="43">
        <v>3</v>
      </c>
      <c r="F31" s="43">
        <f t="shared" si="9"/>
        <v>21</v>
      </c>
      <c r="G31" s="43">
        <v>2</v>
      </c>
      <c r="H31" s="43">
        <f t="shared" si="10"/>
        <v>19</v>
      </c>
      <c r="I31" s="43">
        <v>3731</v>
      </c>
      <c r="J31" s="43">
        <v>2</v>
      </c>
      <c r="K31" s="43">
        <f t="shared" si="0"/>
        <v>3729</v>
      </c>
    </row>
    <row r="32" spans="2:11">
      <c r="B32" s="43">
        <v>1</v>
      </c>
      <c r="C32" s="43">
        <v>25</v>
      </c>
      <c r="D32" s="43">
        <f t="shared" si="11"/>
        <v>24</v>
      </c>
      <c r="E32" s="43">
        <v>3</v>
      </c>
      <c r="F32" s="43">
        <f t="shared" si="9"/>
        <v>21</v>
      </c>
      <c r="G32" s="43">
        <v>1</v>
      </c>
      <c r="H32" s="43">
        <f t="shared" si="10"/>
        <v>20</v>
      </c>
      <c r="I32" s="43">
        <v>3980</v>
      </c>
      <c r="J32" s="43">
        <v>2</v>
      </c>
      <c r="K32" s="43">
        <f t="shared" si="0"/>
        <v>3978</v>
      </c>
    </row>
    <row r="33" spans="2:11">
      <c r="B33" s="43">
        <v>1</v>
      </c>
      <c r="C33" s="43">
        <v>26</v>
      </c>
      <c r="D33" s="43">
        <f t="shared" si="11"/>
        <v>24</v>
      </c>
      <c r="E33" s="43">
        <v>3</v>
      </c>
      <c r="F33" s="43">
        <f t="shared" si="9"/>
        <v>21</v>
      </c>
      <c r="G33" s="43">
        <v>1</v>
      </c>
      <c r="H33" s="43">
        <f t="shared" si="10"/>
        <v>20</v>
      </c>
      <c r="I33" s="43">
        <v>3890</v>
      </c>
      <c r="J33" s="43">
        <v>2</v>
      </c>
      <c r="K33" s="43">
        <f t="shared" si="0"/>
        <v>3888</v>
      </c>
    </row>
    <row r="34" spans="2:11">
      <c r="B34" s="43">
        <v>1</v>
      </c>
      <c r="C34" s="43">
        <v>27</v>
      </c>
      <c r="D34" s="43">
        <f t="shared" si="11"/>
        <v>24</v>
      </c>
      <c r="E34" s="43">
        <v>3</v>
      </c>
      <c r="F34" s="43">
        <f t="shared" si="9"/>
        <v>21</v>
      </c>
      <c r="G34" s="43">
        <v>3</v>
      </c>
      <c r="H34" s="43">
        <f t="shared" si="10"/>
        <v>18</v>
      </c>
      <c r="I34" s="43">
        <v>3682</v>
      </c>
      <c r="J34" s="43">
        <v>4</v>
      </c>
      <c r="K34" s="43">
        <f t="shared" si="0"/>
        <v>3678</v>
      </c>
    </row>
    <row r="35" spans="2:11">
      <c r="B35" s="43">
        <v>1</v>
      </c>
      <c r="C35" s="43">
        <v>28</v>
      </c>
      <c r="D35" s="43">
        <v>16.5</v>
      </c>
      <c r="E35" s="43">
        <v>0</v>
      </c>
      <c r="F35" s="43">
        <f t="shared" si="9"/>
        <v>16.5</v>
      </c>
      <c r="G35" s="43">
        <v>3</v>
      </c>
      <c r="H35" s="43">
        <f t="shared" si="10"/>
        <v>13.5</v>
      </c>
      <c r="I35" s="43">
        <v>2688</v>
      </c>
      <c r="J35" s="43">
        <v>4</v>
      </c>
      <c r="K35" s="43">
        <f t="shared" si="0"/>
        <v>2684</v>
      </c>
    </row>
    <row r="36" spans="2:11">
      <c r="B36" s="43">
        <v>1</v>
      </c>
      <c r="C36" s="48">
        <v>29</v>
      </c>
      <c r="D36" s="48" t="s">
        <v>11</v>
      </c>
      <c r="E36" s="48"/>
      <c r="F36" s="48"/>
      <c r="G36" s="48"/>
      <c r="H36" s="48"/>
      <c r="I36" s="48"/>
      <c r="J36" s="48"/>
      <c r="K36" s="52">
        <f t="shared" si="0"/>
        <v>0</v>
      </c>
    </row>
    <row r="37" spans="2:11">
      <c r="B37" s="43">
        <v>1</v>
      </c>
      <c r="C37" s="43">
        <v>30</v>
      </c>
      <c r="D37" s="43">
        <v>24</v>
      </c>
      <c r="E37" s="43">
        <v>3</v>
      </c>
      <c r="F37" s="43">
        <f>D37-E37</f>
        <v>21</v>
      </c>
      <c r="G37" s="43">
        <v>1</v>
      </c>
      <c r="H37" s="43">
        <f>F37-G37</f>
        <v>20</v>
      </c>
      <c r="I37" s="43">
        <v>3990</v>
      </c>
      <c r="J37" s="43">
        <v>4</v>
      </c>
      <c r="K37" s="43">
        <f t="shared" si="0"/>
        <v>3986</v>
      </c>
    </row>
    <row r="38" spans="2:11">
      <c r="B38" s="49">
        <v>1</v>
      </c>
      <c r="C38" s="49">
        <v>31</v>
      </c>
      <c r="D38" s="49">
        <f>8*3</f>
        <v>24</v>
      </c>
      <c r="E38" s="49">
        <v>3</v>
      </c>
      <c r="F38" s="49">
        <f>D38-E38</f>
        <v>21</v>
      </c>
      <c r="G38" s="49">
        <v>1</v>
      </c>
      <c r="H38" s="49">
        <f>+F38-G38</f>
        <v>20</v>
      </c>
      <c r="I38" s="49">
        <v>4010</v>
      </c>
      <c r="J38" s="49">
        <v>3</v>
      </c>
      <c r="K38" s="53">
        <f t="shared" si="0"/>
        <v>4007</v>
      </c>
    </row>
    <row r="39" ht="19.5" spans="2:11">
      <c r="B39" s="50" t="s">
        <v>12</v>
      </c>
      <c r="C39" s="50"/>
      <c r="D39" s="51">
        <f t="shared" ref="D39:K39" si="12">SUM(D8:D38)</f>
        <v>587</v>
      </c>
      <c r="E39" s="51">
        <f t="shared" si="12"/>
        <v>65</v>
      </c>
      <c r="F39" s="51">
        <f t="shared" si="12"/>
        <v>522</v>
      </c>
      <c r="G39" s="51">
        <f t="shared" si="12"/>
        <v>51</v>
      </c>
      <c r="H39" s="51">
        <f t="shared" si="12"/>
        <v>471</v>
      </c>
      <c r="I39" s="51">
        <f t="shared" si="12"/>
        <v>94154</v>
      </c>
      <c r="J39" s="51">
        <f t="shared" si="12"/>
        <v>56</v>
      </c>
      <c r="K39" s="51">
        <f t="shared" si="12"/>
        <v>94098</v>
      </c>
    </row>
    <row r="40" ht="15.75" spans="2:11">
      <c r="B40" s="43">
        <v>2</v>
      </c>
      <c r="C40" s="43">
        <v>1</v>
      </c>
      <c r="D40" s="43">
        <f>8*3</f>
        <v>24</v>
      </c>
      <c r="E40" s="43">
        <v>3</v>
      </c>
      <c r="F40" s="43">
        <f t="shared" ref="F40:F50" si="13">D40-E40</f>
        <v>21</v>
      </c>
      <c r="G40" s="43">
        <v>1</v>
      </c>
      <c r="H40" s="43">
        <f>+F40-G40</f>
        <v>20</v>
      </c>
      <c r="I40" s="43">
        <v>5538</v>
      </c>
      <c r="J40" s="43">
        <v>1</v>
      </c>
      <c r="K40" s="43">
        <f t="shared" ref="K40:K67" si="14">+I40-J40</f>
        <v>5537</v>
      </c>
    </row>
    <row r="41" spans="2:11">
      <c r="B41" s="43">
        <v>2</v>
      </c>
      <c r="C41" s="43">
        <v>2</v>
      </c>
      <c r="D41" s="43">
        <f>8*3</f>
        <v>24</v>
      </c>
      <c r="E41" s="43">
        <v>3</v>
      </c>
      <c r="F41" s="43">
        <f t="shared" si="13"/>
        <v>21</v>
      </c>
      <c r="G41" s="43">
        <v>2</v>
      </c>
      <c r="H41" s="43">
        <f>+F41-G41</f>
        <v>19</v>
      </c>
      <c r="I41" s="43">
        <v>5061</v>
      </c>
      <c r="J41" s="43">
        <v>5</v>
      </c>
      <c r="K41" s="43">
        <f t="shared" si="14"/>
        <v>5056</v>
      </c>
    </row>
    <row r="42" spans="2:11">
      <c r="B42" s="43">
        <v>2</v>
      </c>
      <c r="C42" s="43">
        <v>3</v>
      </c>
      <c r="D42" s="43">
        <f>8*3</f>
        <v>24</v>
      </c>
      <c r="E42" s="43">
        <v>3</v>
      </c>
      <c r="F42" s="43">
        <f t="shared" si="13"/>
        <v>21</v>
      </c>
      <c r="G42" s="43">
        <v>2</v>
      </c>
      <c r="H42" s="43">
        <f>+F42-G42</f>
        <v>19</v>
      </c>
      <c r="I42" s="43">
        <v>5111</v>
      </c>
      <c r="J42" s="43">
        <v>3</v>
      </c>
      <c r="K42" s="43">
        <f t="shared" si="14"/>
        <v>5108</v>
      </c>
    </row>
    <row r="43" spans="2:11">
      <c r="B43" s="43">
        <v>2</v>
      </c>
      <c r="C43" s="43">
        <v>4</v>
      </c>
      <c r="D43" s="43">
        <v>24</v>
      </c>
      <c r="E43" s="43">
        <v>3</v>
      </c>
      <c r="F43" s="43">
        <f t="shared" si="13"/>
        <v>21</v>
      </c>
      <c r="G43" s="43">
        <v>1</v>
      </c>
      <c r="H43" s="43">
        <f>+F43-G43</f>
        <v>20</v>
      </c>
      <c r="I43" s="43">
        <v>5538</v>
      </c>
      <c r="J43" s="43">
        <v>7</v>
      </c>
      <c r="K43" s="43">
        <f t="shared" si="14"/>
        <v>5531</v>
      </c>
    </row>
    <row r="44" spans="2:11">
      <c r="B44" s="43">
        <v>2</v>
      </c>
      <c r="C44" s="48">
        <v>5</v>
      </c>
      <c r="D44" s="48">
        <v>7</v>
      </c>
      <c r="E44" s="48">
        <v>1</v>
      </c>
      <c r="F44" s="48">
        <f t="shared" si="13"/>
        <v>6</v>
      </c>
      <c r="G44" s="48">
        <v>0</v>
      </c>
      <c r="H44" s="48">
        <f>F44-G44</f>
        <v>6</v>
      </c>
      <c r="I44" s="54">
        <v>1261</v>
      </c>
      <c r="J44" s="54">
        <v>6</v>
      </c>
      <c r="K44" s="55">
        <f t="shared" si="14"/>
        <v>1255</v>
      </c>
    </row>
    <row r="45" spans="2:11">
      <c r="B45" s="43">
        <v>2</v>
      </c>
      <c r="C45" s="43">
        <v>6</v>
      </c>
      <c r="D45" s="43">
        <f t="shared" ref="D45:D49" si="15">8*3</f>
        <v>24</v>
      </c>
      <c r="E45" s="43">
        <v>3</v>
      </c>
      <c r="F45" s="43">
        <f t="shared" si="13"/>
        <v>21</v>
      </c>
      <c r="G45" s="43">
        <v>2</v>
      </c>
      <c r="H45" s="43">
        <f t="shared" ref="H45:H50" si="16">F45-G45</f>
        <v>19</v>
      </c>
      <c r="I45" s="43">
        <v>5061</v>
      </c>
      <c r="J45" s="43">
        <v>4</v>
      </c>
      <c r="K45" s="43">
        <f t="shared" si="14"/>
        <v>5057</v>
      </c>
    </row>
    <row r="46" spans="2:11">
      <c r="B46" s="43">
        <v>2</v>
      </c>
      <c r="C46" s="43">
        <v>7</v>
      </c>
      <c r="D46" s="43">
        <f t="shared" si="15"/>
        <v>24</v>
      </c>
      <c r="E46" s="43">
        <v>3</v>
      </c>
      <c r="F46" s="43">
        <f t="shared" si="13"/>
        <v>21</v>
      </c>
      <c r="G46" s="43">
        <v>2</v>
      </c>
      <c r="H46" s="43">
        <f t="shared" si="16"/>
        <v>19</v>
      </c>
      <c r="I46" s="43">
        <v>5111</v>
      </c>
      <c r="J46" s="43">
        <v>5</v>
      </c>
      <c r="K46" s="43">
        <f t="shared" si="14"/>
        <v>5106</v>
      </c>
    </row>
    <row r="47" spans="2:11">
      <c r="B47" s="43">
        <v>2</v>
      </c>
      <c r="C47" s="43">
        <v>8</v>
      </c>
      <c r="D47" s="43">
        <f t="shared" si="15"/>
        <v>24</v>
      </c>
      <c r="E47" s="43">
        <v>3</v>
      </c>
      <c r="F47" s="43">
        <f t="shared" si="13"/>
        <v>21</v>
      </c>
      <c r="G47" s="43">
        <v>3</v>
      </c>
      <c r="H47" s="43">
        <f t="shared" si="16"/>
        <v>18</v>
      </c>
      <c r="I47" s="43">
        <v>4884</v>
      </c>
      <c r="J47" s="43">
        <v>7</v>
      </c>
      <c r="K47" s="43">
        <f t="shared" si="14"/>
        <v>4877</v>
      </c>
    </row>
    <row r="48" spans="2:11">
      <c r="B48" s="43">
        <v>2</v>
      </c>
      <c r="C48" s="43">
        <v>9</v>
      </c>
      <c r="D48" s="43">
        <f t="shared" si="15"/>
        <v>24</v>
      </c>
      <c r="E48" s="43">
        <v>3</v>
      </c>
      <c r="F48" s="43">
        <f t="shared" si="13"/>
        <v>21</v>
      </c>
      <c r="G48" s="43">
        <v>2</v>
      </c>
      <c r="H48" s="43">
        <f t="shared" si="16"/>
        <v>19</v>
      </c>
      <c r="I48" s="43">
        <v>5001</v>
      </c>
      <c r="J48" s="43">
        <v>1</v>
      </c>
      <c r="K48" s="43">
        <f t="shared" si="14"/>
        <v>5000</v>
      </c>
    </row>
    <row r="49" spans="2:11">
      <c r="B49" s="43">
        <v>2</v>
      </c>
      <c r="C49" s="43">
        <v>10</v>
      </c>
      <c r="D49" s="43">
        <f t="shared" si="15"/>
        <v>24</v>
      </c>
      <c r="E49" s="43">
        <v>3</v>
      </c>
      <c r="F49" s="43">
        <f t="shared" si="13"/>
        <v>21</v>
      </c>
      <c r="G49" s="43">
        <v>1</v>
      </c>
      <c r="H49" s="43">
        <f t="shared" si="16"/>
        <v>20</v>
      </c>
      <c r="I49" s="43">
        <v>5533</v>
      </c>
      <c r="J49" s="43">
        <v>4</v>
      </c>
      <c r="K49" s="43">
        <f t="shared" si="14"/>
        <v>5529</v>
      </c>
    </row>
    <row r="50" spans="2:11">
      <c r="B50" s="43">
        <v>2</v>
      </c>
      <c r="C50" s="43">
        <v>11</v>
      </c>
      <c r="D50" s="43">
        <f>5.5*3</f>
        <v>16.5</v>
      </c>
      <c r="E50" s="43">
        <v>0</v>
      </c>
      <c r="F50" s="43">
        <f t="shared" si="13"/>
        <v>16.5</v>
      </c>
      <c r="G50" s="43">
        <v>3</v>
      </c>
      <c r="H50" s="43">
        <f t="shared" si="16"/>
        <v>13.5</v>
      </c>
      <c r="I50" s="43">
        <v>3338</v>
      </c>
      <c r="J50" s="43">
        <v>4</v>
      </c>
      <c r="K50" s="43">
        <f t="shared" si="14"/>
        <v>3334</v>
      </c>
    </row>
    <row r="51" spans="2:11">
      <c r="B51" s="43">
        <v>2</v>
      </c>
      <c r="C51" s="48">
        <v>12</v>
      </c>
      <c r="D51" s="48" t="s">
        <v>11</v>
      </c>
      <c r="E51" s="48"/>
      <c r="F51" s="48"/>
      <c r="G51" s="48"/>
      <c r="H51" s="48"/>
      <c r="I51" s="48">
        <f>60/13*60*H51</f>
        <v>0</v>
      </c>
      <c r="J51" s="48"/>
      <c r="K51" s="52">
        <f t="shared" si="14"/>
        <v>0</v>
      </c>
    </row>
    <row r="52" spans="2:11">
      <c r="B52" s="43">
        <v>2</v>
      </c>
      <c r="C52" s="43">
        <v>13</v>
      </c>
      <c r="D52" s="43">
        <f t="shared" ref="D52:D56" si="17">8*3</f>
        <v>24</v>
      </c>
      <c r="E52" s="43">
        <v>3</v>
      </c>
      <c r="F52" s="43">
        <f t="shared" ref="F52:F57" si="18">D52-E52</f>
        <v>21</v>
      </c>
      <c r="G52" s="43">
        <v>1</v>
      </c>
      <c r="H52" s="43">
        <f t="shared" ref="H52:H57" si="19">F52-G52</f>
        <v>20</v>
      </c>
      <c r="I52" s="43">
        <v>5033</v>
      </c>
      <c r="J52" s="43">
        <v>4</v>
      </c>
      <c r="K52" s="43">
        <f t="shared" si="14"/>
        <v>5029</v>
      </c>
    </row>
    <row r="53" spans="2:11">
      <c r="B53" s="43">
        <v>2</v>
      </c>
      <c r="C53" s="43">
        <v>14</v>
      </c>
      <c r="D53" s="43">
        <f t="shared" si="17"/>
        <v>24</v>
      </c>
      <c r="E53" s="43">
        <v>3</v>
      </c>
      <c r="F53" s="43">
        <f t="shared" si="18"/>
        <v>21</v>
      </c>
      <c r="G53" s="43">
        <v>1</v>
      </c>
      <c r="H53" s="43">
        <f t="shared" si="19"/>
        <v>20</v>
      </c>
      <c r="I53" s="43">
        <v>4838</v>
      </c>
      <c r="J53" s="43">
        <v>5</v>
      </c>
      <c r="K53" s="43">
        <f t="shared" si="14"/>
        <v>4833</v>
      </c>
    </row>
    <row r="54" spans="2:11">
      <c r="B54" s="43">
        <v>2</v>
      </c>
      <c r="C54" s="43">
        <v>15</v>
      </c>
      <c r="D54" s="43">
        <f t="shared" si="17"/>
        <v>24</v>
      </c>
      <c r="E54" s="43">
        <v>3</v>
      </c>
      <c r="F54" s="43">
        <f t="shared" si="18"/>
        <v>21</v>
      </c>
      <c r="G54" s="43">
        <v>1</v>
      </c>
      <c r="H54" s="43">
        <f t="shared" si="19"/>
        <v>20</v>
      </c>
      <c r="I54" s="43">
        <v>4428</v>
      </c>
      <c r="J54" s="43">
        <v>2</v>
      </c>
      <c r="K54" s="43">
        <f t="shared" si="14"/>
        <v>4426</v>
      </c>
    </row>
    <row r="55" spans="2:11">
      <c r="B55" s="43">
        <v>2</v>
      </c>
      <c r="C55" s="43">
        <v>16</v>
      </c>
      <c r="D55" s="43">
        <f t="shared" si="17"/>
        <v>24</v>
      </c>
      <c r="E55" s="43">
        <v>3</v>
      </c>
      <c r="F55" s="43">
        <f t="shared" si="18"/>
        <v>21</v>
      </c>
      <c r="G55" s="43">
        <v>3</v>
      </c>
      <c r="H55" s="43">
        <f t="shared" si="19"/>
        <v>18</v>
      </c>
      <c r="I55" s="43">
        <v>4988</v>
      </c>
      <c r="J55" s="43">
        <v>5</v>
      </c>
      <c r="K55" s="43">
        <f t="shared" si="14"/>
        <v>4983</v>
      </c>
    </row>
    <row r="56" spans="2:11">
      <c r="B56" s="43">
        <v>2</v>
      </c>
      <c r="C56" s="43">
        <v>17</v>
      </c>
      <c r="D56" s="43">
        <f t="shared" si="17"/>
        <v>24</v>
      </c>
      <c r="E56" s="43">
        <v>3</v>
      </c>
      <c r="F56" s="43">
        <f t="shared" si="18"/>
        <v>21</v>
      </c>
      <c r="G56" s="43">
        <v>1</v>
      </c>
      <c r="H56" s="43">
        <f t="shared" si="19"/>
        <v>20</v>
      </c>
      <c r="I56" s="43">
        <v>5222</v>
      </c>
      <c r="J56" s="43">
        <v>1</v>
      </c>
      <c r="K56" s="43">
        <f t="shared" si="14"/>
        <v>5221</v>
      </c>
    </row>
    <row r="57" spans="2:11">
      <c r="B57" s="43">
        <v>2</v>
      </c>
      <c r="C57" s="43">
        <v>18</v>
      </c>
      <c r="D57" s="43">
        <v>5.5</v>
      </c>
      <c r="E57" s="43">
        <v>0</v>
      </c>
      <c r="F57" s="43">
        <f t="shared" si="18"/>
        <v>5.5</v>
      </c>
      <c r="G57" s="43">
        <v>1</v>
      </c>
      <c r="H57" s="43">
        <f t="shared" si="19"/>
        <v>4.5</v>
      </c>
      <c r="I57" s="43">
        <v>1234</v>
      </c>
      <c r="J57" s="43">
        <v>4</v>
      </c>
      <c r="K57" s="43">
        <f t="shared" si="14"/>
        <v>1230</v>
      </c>
    </row>
    <row r="58" spans="2:11">
      <c r="B58" s="43">
        <v>2</v>
      </c>
      <c r="C58" s="48">
        <v>19</v>
      </c>
      <c r="D58" s="48" t="s">
        <v>11</v>
      </c>
      <c r="E58" s="48"/>
      <c r="F58" s="48"/>
      <c r="G58" s="48"/>
      <c r="H58" s="48"/>
      <c r="I58" s="48">
        <f>60/13*60*H58</f>
        <v>0</v>
      </c>
      <c r="J58" s="48"/>
      <c r="K58" s="52">
        <f t="shared" si="14"/>
        <v>0</v>
      </c>
    </row>
    <row r="59" spans="2:11">
      <c r="B59" s="43">
        <v>2</v>
      </c>
      <c r="C59" s="43">
        <v>20</v>
      </c>
      <c r="D59" s="43">
        <v>24</v>
      </c>
      <c r="E59" s="43">
        <v>3</v>
      </c>
      <c r="F59" s="43">
        <f t="shared" ref="F59:F64" si="20">D59-E59</f>
        <v>21</v>
      </c>
      <c r="G59" s="43">
        <v>1</v>
      </c>
      <c r="H59" s="43">
        <f t="shared" ref="H59:H64" si="21">F59-G59</f>
        <v>20</v>
      </c>
      <c r="I59" s="43">
        <v>5555</v>
      </c>
      <c r="J59" s="43">
        <v>7</v>
      </c>
      <c r="K59" s="43">
        <f t="shared" si="14"/>
        <v>5548</v>
      </c>
    </row>
    <row r="60" spans="2:11">
      <c r="B60" s="43">
        <v>2</v>
      </c>
      <c r="C60" s="43">
        <v>21</v>
      </c>
      <c r="D60" s="43">
        <f t="shared" ref="D60:D63" si="22">8*3</f>
        <v>24</v>
      </c>
      <c r="E60" s="43">
        <v>3</v>
      </c>
      <c r="F60" s="43">
        <f t="shared" si="20"/>
        <v>21</v>
      </c>
      <c r="G60" s="43">
        <v>3</v>
      </c>
      <c r="H60" s="43">
        <f t="shared" si="21"/>
        <v>18</v>
      </c>
      <c r="I60" s="43">
        <v>5084</v>
      </c>
      <c r="J60" s="43">
        <v>1</v>
      </c>
      <c r="K60" s="43">
        <f t="shared" si="14"/>
        <v>5083</v>
      </c>
    </row>
    <row r="61" spans="2:11">
      <c r="B61" s="43">
        <v>2</v>
      </c>
      <c r="C61" s="43">
        <v>22</v>
      </c>
      <c r="D61" s="43">
        <f t="shared" si="22"/>
        <v>24</v>
      </c>
      <c r="E61" s="43">
        <v>3</v>
      </c>
      <c r="F61" s="43">
        <f t="shared" si="20"/>
        <v>21</v>
      </c>
      <c r="G61" s="43">
        <v>2</v>
      </c>
      <c r="H61" s="43">
        <f t="shared" si="21"/>
        <v>19</v>
      </c>
      <c r="I61" s="43">
        <v>5461</v>
      </c>
      <c r="J61" s="43">
        <v>3</v>
      </c>
      <c r="K61" s="43">
        <f t="shared" si="14"/>
        <v>5458</v>
      </c>
    </row>
    <row r="62" spans="2:11">
      <c r="B62" s="43">
        <v>2</v>
      </c>
      <c r="C62" s="43">
        <v>23</v>
      </c>
      <c r="D62" s="43">
        <f t="shared" si="22"/>
        <v>24</v>
      </c>
      <c r="E62" s="43">
        <v>3</v>
      </c>
      <c r="F62" s="43">
        <f t="shared" si="20"/>
        <v>21</v>
      </c>
      <c r="G62" s="43">
        <v>1</v>
      </c>
      <c r="H62" s="43">
        <f t="shared" si="21"/>
        <v>20</v>
      </c>
      <c r="I62" s="43">
        <v>5358</v>
      </c>
      <c r="J62" s="43">
        <v>4</v>
      </c>
      <c r="K62" s="43">
        <f t="shared" si="14"/>
        <v>5354</v>
      </c>
    </row>
    <row r="63" spans="2:11">
      <c r="B63" s="43">
        <v>2</v>
      </c>
      <c r="C63" s="43">
        <v>24</v>
      </c>
      <c r="D63" s="43">
        <f t="shared" si="22"/>
        <v>24</v>
      </c>
      <c r="E63" s="43">
        <v>3</v>
      </c>
      <c r="F63" s="43">
        <f t="shared" si="20"/>
        <v>21</v>
      </c>
      <c r="G63" s="43">
        <v>2</v>
      </c>
      <c r="H63" s="43">
        <f t="shared" si="21"/>
        <v>19</v>
      </c>
      <c r="I63" s="43">
        <v>5421</v>
      </c>
      <c r="J63" s="43">
        <v>4</v>
      </c>
      <c r="K63" s="43">
        <f t="shared" si="14"/>
        <v>5417</v>
      </c>
    </row>
    <row r="64" spans="2:11">
      <c r="B64" s="43">
        <v>2</v>
      </c>
      <c r="C64" s="43">
        <v>25</v>
      </c>
      <c r="D64" s="43">
        <v>11</v>
      </c>
      <c r="E64" s="43">
        <v>0</v>
      </c>
      <c r="F64" s="43">
        <f t="shared" si="20"/>
        <v>11</v>
      </c>
      <c r="G64" s="43">
        <v>2</v>
      </c>
      <c r="H64" s="43">
        <f t="shared" si="21"/>
        <v>9</v>
      </c>
      <c r="I64" s="43">
        <v>2542</v>
      </c>
      <c r="J64" s="43">
        <v>4</v>
      </c>
      <c r="K64" s="43">
        <f t="shared" si="14"/>
        <v>2538</v>
      </c>
    </row>
    <row r="65" spans="2:11">
      <c r="B65" s="43">
        <v>2</v>
      </c>
      <c r="C65" s="48">
        <v>26</v>
      </c>
      <c r="D65" s="48" t="s">
        <v>11</v>
      </c>
      <c r="E65" s="48"/>
      <c r="F65" s="48"/>
      <c r="G65" s="48"/>
      <c r="H65" s="48"/>
      <c r="I65" s="48">
        <f>60/13*60*H65</f>
        <v>0</v>
      </c>
      <c r="J65" s="48"/>
      <c r="K65" s="52">
        <f t="shared" si="14"/>
        <v>0</v>
      </c>
    </row>
    <row r="66" spans="2:11">
      <c r="B66" s="43">
        <v>2</v>
      </c>
      <c r="C66" s="43">
        <v>27</v>
      </c>
      <c r="D66" s="43">
        <v>24</v>
      </c>
      <c r="E66" s="43">
        <v>3</v>
      </c>
      <c r="F66" s="43">
        <f>D66-E66</f>
        <v>21</v>
      </c>
      <c r="G66" s="43">
        <v>1</v>
      </c>
      <c r="H66" s="43">
        <f>F66-G66</f>
        <v>20</v>
      </c>
      <c r="I66" s="43">
        <v>5531</v>
      </c>
      <c r="J66" s="43">
        <v>1</v>
      </c>
      <c r="K66" s="43">
        <f t="shared" si="14"/>
        <v>5530</v>
      </c>
    </row>
    <row r="67" spans="2:11">
      <c r="B67" s="43">
        <v>2</v>
      </c>
      <c r="C67" s="43">
        <v>28</v>
      </c>
      <c r="D67" s="43">
        <v>24</v>
      </c>
      <c r="E67" s="43">
        <v>3</v>
      </c>
      <c r="F67" s="43">
        <f>D67-E67</f>
        <v>21</v>
      </c>
      <c r="G67" s="43">
        <v>2</v>
      </c>
      <c r="H67" s="49">
        <f>F67-G67</f>
        <v>19</v>
      </c>
      <c r="I67" s="43">
        <v>5262</v>
      </c>
      <c r="J67" s="43">
        <v>4</v>
      </c>
      <c r="K67" s="43">
        <f t="shared" si="14"/>
        <v>5258</v>
      </c>
    </row>
    <row r="68" ht="19.5" spans="2:11">
      <c r="B68" s="50" t="s">
        <v>12</v>
      </c>
      <c r="C68" s="50"/>
      <c r="D68" s="51">
        <f>SUM(D40:D67)</f>
        <v>544</v>
      </c>
      <c r="E68" s="51">
        <f t="shared" ref="E68:K68" si="23">SUM(E40:E67)</f>
        <v>64</v>
      </c>
      <c r="F68" s="51">
        <f t="shared" si="23"/>
        <v>480</v>
      </c>
      <c r="G68" s="51">
        <f t="shared" si="23"/>
        <v>41</v>
      </c>
      <c r="H68" s="51">
        <f t="shared" si="23"/>
        <v>439</v>
      </c>
      <c r="I68" s="51">
        <f t="shared" si="23"/>
        <v>117394</v>
      </c>
      <c r="J68" s="51">
        <f t="shared" si="23"/>
        <v>96</v>
      </c>
      <c r="K68" s="51">
        <f t="shared" si="23"/>
        <v>117298</v>
      </c>
    </row>
    <row r="69" ht="15.75" spans="2:11">
      <c r="B69" s="46">
        <v>3</v>
      </c>
      <c r="C69" s="46">
        <v>1</v>
      </c>
      <c r="D69" s="46">
        <f t="shared" ref="D69:D71" si="24">8*3</f>
        <v>24</v>
      </c>
      <c r="E69" s="46">
        <v>3</v>
      </c>
      <c r="F69" s="46">
        <f t="shared" ref="F69:F79" si="25">D69-E69</f>
        <v>21</v>
      </c>
      <c r="G69" s="46">
        <v>2</v>
      </c>
      <c r="H69" s="43">
        <f>F69-G69</f>
        <v>19</v>
      </c>
      <c r="I69" s="46">
        <v>4735</v>
      </c>
      <c r="J69" s="46">
        <v>3</v>
      </c>
      <c r="K69" s="57">
        <f t="shared" ref="K69:K99" si="26">+I69-J69</f>
        <v>4732</v>
      </c>
    </row>
    <row r="70" spans="2:11">
      <c r="B70" s="43">
        <v>3</v>
      </c>
      <c r="C70" s="43">
        <v>2</v>
      </c>
      <c r="D70" s="43">
        <f t="shared" si="24"/>
        <v>24</v>
      </c>
      <c r="E70" s="43">
        <v>3</v>
      </c>
      <c r="F70" s="43">
        <f t="shared" si="25"/>
        <v>21</v>
      </c>
      <c r="G70" s="43">
        <v>1</v>
      </c>
      <c r="H70" s="43">
        <f>F70-G70</f>
        <v>20</v>
      </c>
      <c r="I70" s="49">
        <v>5052</v>
      </c>
      <c r="J70" s="49">
        <v>1</v>
      </c>
      <c r="K70" s="53">
        <f t="shared" si="26"/>
        <v>5051</v>
      </c>
    </row>
    <row r="71" spans="2:11">
      <c r="B71" s="43">
        <v>3</v>
      </c>
      <c r="C71" s="43">
        <v>3</v>
      </c>
      <c r="D71" s="43">
        <f t="shared" si="24"/>
        <v>24</v>
      </c>
      <c r="E71" s="43">
        <v>3</v>
      </c>
      <c r="F71" s="43">
        <f t="shared" si="25"/>
        <v>21</v>
      </c>
      <c r="G71" s="43">
        <v>2</v>
      </c>
      <c r="H71" s="43">
        <f>F71-G71</f>
        <v>19</v>
      </c>
      <c r="I71" s="49">
        <v>4731</v>
      </c>
      <c r="J71" s="49">
        <v>1</v>
      </c>
      <c r="K71" s="53">
        <f t="shared" si="26"/>
        <v>4730</v>
      </c>
    </row>
    <row r="72" spans="2:11">
      <c r="B72" s="43">
        <v>3</v>
      </c>
      <c r="C72" s="43">
        <v>4</v>
      </c>
      <c r="D72" s="43">
        <v>24</v>
      </c>
      <c r="E72" s="43">
        <v>3</v>
      </c>
      <c r="F72" s="43">
        <f t="shared" si="25"/>
        <v>21</v>
      </c>
      <c r="G72" s="43">
        <v>2</v>
      </c>
      <c r="H72" s="43">
        <f>F72-G72</f>
        <v>19</v>
      </c>
      <c r="I72" s="49">
        <v>4761</v>
      </c>
      <c r="J72" s="49">
        <v>5</v>
      </c>
      <c r="K72" s="53">
        <f t="shared" si="26"/>
        <v>4756</v>
      </c>
    </row>
    <row r="73" spans="2:11">
      <c r="B73" s="43">
        <v>3</v>
      </c>
      <c r="C73" s="48">
        <v>5</v>
      </c>
      <c r="D73" s="48">
        <v>7</v>
      </c>
      <c r="E73" s="48">
        <v>1</v>
      </c>
      <c r="F73" s="48">
        <f t="shared" si="25"/>
        <v>6</v>
      </c>
      <c r="G73" s="48">
        <v>0</v>
      </c>
      <c r="H73" s="48">
        <f>F73-G73</f>
        <v>6</v>
      </c>
      <c r="I73" s="56">
        <v>1405</v>
      </c>
      <c r="J73" s="56">
        <v>3</v>
      </c>
      <c r="K73" s="58">
        <f t="shared" si="26"/>
        <v>1402</v>
      </c>
    </row>
    <row r="74" spans="2:11">
      <c r="B74" s="43">
        <v>3</v>
      </c>
      <c r="C74" s="43">
        <v>6</v>
      </c>
      <c r="D74" s="43">
        <f t="shared" ref="D74:D78" si="27">8*3</f>
        <v>24</v>
      </c>
      <c r="E74" s="43">
        <v>3</v>
      </c>
      <c r="F74" s="43">
        <f t="shared" si="25"/>
        <v>21</v>
      </c>
      <c r="G74" s="43">
        <v>2</v>
      </c>
      <c r="H74" s="43">
        <f t="shared" ref="H74:H79" si="28">F74-G74</f>
        <v>19</v>
      </c>
      <c r="I74" s="49">
        <v>4826</v>
      </c>
      <c r="J74" s="49">
        <v>4</v>
      </c>
      <c r="K74" s="53">
        <f t="shared" si="26"/>
        <v>4822</v>
      </c>
    </row>
    <row r="75" spans="2:11">
      <c r="B75" s="43">
        <v>3</v>
      </c>
      <c r="C75" s="43">
        <v>7</v>
      </c>
      <c r="D75" s="43">
        <f t="shared" si="27"/>
        <v>24</v>
      </c>
      <c r="E75" s="43">
        <v>3</v>
      </c>
      <c r="F75" s="43">
        <f t="shared" si="25"/>
        <v>21</v>
      </c>
      <c r="G75" s="43">
        <v>3</v>
      </c>
      <c r="H75" s="43">
        <f t="shared" si="28"/>
        <v>18</v>
      </c>
      <c r="I75" s="49">
        <v>4660</v>
      </c>
      <c r="J75" s="49">
        <v>4</v>
      </c>
      <c r="K75" s="53">
        <f t="shared" si="26"/>
        <v>4656</v>
      </c>
    </row>
    <row r="76" spans="2:11">
      <c r="B76" s="43">
        <v>3</v>
      </c>
      <c r="C76" s="43">
        <v>8</v>
      </c>
      <c r="D76" s="43">
        <f t="shared" si="27"/>
        <v>24</v>
      </c>
      <c r="E76" s="43">
        <v>3</v>
      </c>
      <c r="F76" s="43">
        <f t="shared" si="25"/>
        <v>21</v>
      </c>
      <c r="G76" s="43">
        <v>1</v>
      </c>
      <c r="H76" s="43">
        <f t="shared" si="28"/>
        <v>20</v>
      </c>
      <c r="I76" s="49">
        <v>5046</v>
      </c>
      <c r="J76" s="49">
        <v>2</v>
      </c>
      <c r="K76" s="53">
        <f t="shared" si="26"/>
        <v>5044</v>
      </c>
    </row>
    <row r="77" spans="2:11">
      <c r="B77" s="43">
        <v>3</v>
      </c>
      <c r="C77" s="43">
        <v>9</v>
      </c>
      <c r="D77" s="43">
        <f t="shared" si="27"/>
        <v>24</v>
      </c>
      <c r="E77" s="43">
        <v>3</v>
      </c>
      <c r="F77" s="43">
        <f t="shared" si="25"/>
        <v>21</v>
      </c>
      <c r="G77" s="43">
        <v>3</v>
      </c>
      <c r="H77" s="43">
        <f t="shared" si="28"/>
        <v>18</v>
      </c>
      <c r="I77" s="49">
        <v>4355</v>
      </c>
      <c r="J77" s="49">
        <v>7</v>
      </c>
      <c r="K77" s="53">
        <f t="shared" si="26"/>
        <v>4348</v>
      </c>
    </row>
    <row r="78" spans="2:11">
      <c r="B78" s="43">
        <v>3</v>
      </c>
      <c r="C78" s="43">
        <v>10</v>
      </c>
      <c r="D78" s="43">
        <f t="shared" si="27"/>
        <v>24</v>
      </c>
      <c r="E78" s="43">
        <v>3</v>
      </c>
      <c r="F78" s="43">
        <f t="shared" si="25"/>
        <v>21</v>
      </c>
      <c r="G78" s="43">
        <v>2</v>
      </c>
      <c r="H78" s="43">
        <f t="shared" si="28"/>
        <v>19</v>
      </c>
      <c r="I78" s="49">
        <v>4809</v>
      </c>
      <c r="J78" s="49">
        <v>6</v>
      </c>
      <c r="K78" s="53">
        <f t="shared" si="26"/>
        <v>4803</v>
      </c>
    </row>
    <row r="79" spans="2:11">
      <c r="B79" s="43">
        <v>3</v>
      </c>
      <c r="C79" s="43">
        <v>11</v>
      </c>
      <c r="D79" s="43">
        <f>5.5*3</f>
        <v>16.5</v>
      </c>
      <c r="E79" s="43">
        <v>0</v>
      </c>
      <c r="F79" s="43">
        <f t="shared" si="25"/>
        <v>16.5</v>
      </c>
      <c r="G79" s="43">
        <v>2</v>
      </c>
      <c r="H79" s="43">
        <f t="shared" si="28"/>
        <v>14.5</v>
      </c>
      <c r="I79" s="49">
        <v>3773</v>
      </c>
      <c r="J79" s="49">
        <v>7</v>
      </c>
      <c r="K79" s="53">
        <f t="shared" si="26"/>
        <v>3766</v>
      </c>
    </row>
    <row r="80" spans="2:11">
      <c r="B80" s="43">
        <v>3</v>
      </c>
      <c r="C80" s="48">
        <v>12</v>
      </c>
      <c r="D80" s="48" t="s">
        <v>11</v>
      </c>
      <c r="E80" s="48"/>
      <c r="F80" s="48"/>
      <c r="G80" s="48"/>
      <c r="H80" s="48"/>
      <c r="I80" s="56"/>
      <c r="J80" s="56"/>
      <c r="K80" s="58">
        <f t="shared" si="26"/>
        <v>0</v>
      </c>
    </row>
    <row r="81" spans="2:11">
      <c r="B81" s="43">
        <v>3</v>
      </c>
      <c r="C81" s="43">
        <v>13</v>
      </c>
      <c r="D81" s="43">
        <f t="shared" ref="D81:D85" si="29">8*3</f>
        <v>24</v>
      </c>
      <c r="E81" s="43">
        <v>3</v>
      </c>
      <c r="F81" s="43">
        <f t="shared" ref="F81:F86" si="30">D81-E81</f>
        <v>21</v>
      </c>
      <c r="G81" s="43">
        <v>1</v>
      </c>
      <c r="H81" s="43">
        <f t="shared" ref="H81:H86" si="31">F81-G81</f>
        <v>20</v>
      </c>
      <c r="I81" s="49">
        <v>4905</v>
      </c>
      <c r="J81" s="49">
        <v>3</v>
      </c>
      <c r="K81" s="53">
        <f t="shared" si="26"/>
        <v>4902</v>
      </c>
    </row>
    <row r="82" spans="2:11">
      <c r="B82" s="43">
        <v>3</v>
      </c>
      <c r="C82" s="43">
        <v>14</v>
      </c>
      <c r="D82" s="43">
        <f t="shared" si="29"/>
        <v>24</v>
      </c>
      <c r="E82" s="43">
        <v>3</v>
      </c>
      <c r="F82" s="43">
        <f t="shared" si="30"/>
        <v>21</v>
      </c>
      <c r="G82" s="43">
        <v>3</v>
      </c>
      <c r="H82" s="43">
        <f t="shared" si="31"/>
        <v>18</v>
      </c>
      <c r="I82" s="49">
        <v>4393</v>
      </c>
      <c r="J82" s="49">
        <v>7</v>
      </c>
      <c r="K82" s="53">
        <f t="shared" si="26"/>
        <v>4386</v>
      </c>
    </row>
    <row r="83" spans="2:11">
      <c r="B83" s="43">
        <v>3</v>
      </c>
      <c r="C83" s="43">
        <v>15</v>
      </c>
      <c r="D83" s="43">
        <f t="shared" si="29"/>
        <v>24</v>
      </c>
      <c r="E83" s="43">
        <v>3</v>
      </c>
      <c r="F83" s="43">
        <f t="shared" si="30"/>
        <v>21</v>
      </c>
      <c r="G83" s="43">
        <v>1</v>
      </c>
      <c r="H83" s="43">
        <f t="shared" si="31"/>
        <v>20</v>
      </c>
      <c r="I83" s="49">
        <v>4936</v>
      </c>
      <c r="J83" s="49">
        <v>1</v>
      </c>
      <c r="K83" s="53">
        <f t="shared" si="26"/>
        <v>4935</v>
      </c>
    </row>
    <row r="84" spans="2:11">
      <c r="B84" s="43">
        <v>3</v>
      </c>
      <c r="C84" s="43">
        <v>16</v>
      </c>
      <c r="D84" s="43">
        <f t="shared" si="29"/>
        <v>24</v>
      </c>
      <c r="E84" s="43">
        <v>3</v>
      </c>
      <c r="F84" s="43">
        <f t="shared" si="30"/>
        <v>21</v>
      </c>
      <c r="G84" s="43">
        <v>2</v>
      </c>
      <c r="H84" s="43">
        <f t="shared" si="31"/>
        <v>19</v>
      </c>
      <c r="I84" s="49">
        <v>4558</v>
      </c>
      <c r="J84" s="49">
        <v>4</v>
      </c>
      <c r="K84" s="53">
        <f t="shared" si="26"/>
        <v>4554</v>
      </c>
    </row>
    <row r="85" spans="2:11">
      <c r="B85" s="43">
        <v>3</v>
      </c>
      <c r="C85" s="43">
        <v>17</v>
      </c>
      <c r="D85" s="43">
        <f t="shared" si="29"/>
        <v>24</v>
      </c>
      <c r="E85" s="43">
        <v>3</v>
      </c>
      <c r="F85" s="43">
        <f t="shared" si="30"/>
        <v>21</v>
      </c>
      <c r="G85" s="43">
        <v>1</v>
      </c>
      <c r="H85" s="43">
        <f t="shared" si="31"/>
        <v>20</v>
      </c>
      <c r="I85" s="49">
        <v>4938</v>
      </c>
      <c r="J85" s="49">
        <v>4</v>
      </c>
      <c r="K85" s="53">
        <f t="shared" si="26"/>
        <v>4934</v>
      </c>
    </row>
    <row r="86" spans="2:11">
      <c r="B86" s="43">
        <v>3</v>
      </c>
      <c r="C86" s="43">
        <v>18</v>
      </c>
      <c r="D86" s="43">
        <v>5.5</v>
      </c>
      <c r="E86" s="43">
        <v>0</v>
      </c>
      <c r="F86" s="43">
        <f t="shared" si="30"/>
        <v>5.5</v>
      </c>
      <c r="G86" s="43">
        <v>2</v>
      </c>
      <c r="H86" s="43">
        <f t="shared" si="31"/>
        <v>3.5</v>
      </c>
      <c r="I86" s="49">
        <v>827</v>
      </c>
      <c r="J86" s="49">
        <v>1</v>
      </c>
      <c r="K86" s="53">
        <f t="shared" si="26"/>
        <v>826</v>
      </c>
    </row>
    <row r="87" spans="2:11">
      <c r="B87" s="43">
        <v>3</v>
      </c>
      <c r="C87" s="48">
        <v>19</v>
      </c>
      <c r="D87" s="48" t="s">
        <v>11</v>
      </c>
      <c r="E87" s="48"/>
      <c r="F87" s="48"/>
      <c r="G87" s="48"/>
      <c r="H87" s="48"/>
      <c r="I87" s="56"/>
      <c r="J87" s="56"/>
      <c r="K87" s="58">
        <f t="shared" si="26"/>
        <v>0</v>
      </c>
    </row>
    <row r="88" spans="2:11">
      <c r="B88" s="43">
        <v>3</v>
      </c>
      <c r="C88" s="43">
        <v>20</v>
      </c>
      <c r="D88" s="43">
        <v>24</v>
      </c>
      <c r="E88" s="43">
        <v>3</v>
      </c>
      <c r="F88" s="43">
        <f t="shared" ref="F88:F93" si="32">D88-E88</f>
        <v>21</v>
      </c>
      <c r="G88" s="43">
        <v>2</v>
      </c>
      <c r="H88" s="43">
        <f t="shared" ref="H88:H93" si="33">F88-G88</f>
        <v>19</v>
      </c>
      <c r="I88" s="49">
        <v>4654</v>
      </c>
      <c r="J88" s="49">
        <v>6</v>
      </c>
      <c r="K88" s="53">
        <f t="shared" si="26"/>
        <v>4648</v>
      </c>
    </row>
    <row r="89" spans="2:11">
      <c r="B89" s="43">
        <v>3</v>
      </c>
      <c r="C89" s="43">
        <v>21</v>
      </c>
      <c r="D89" s="43">
        <f t="shared" ref="D89:D92" si="34">8*3</f>
        <v>24</v>
      </c>
      <c r="E89" s="43">
        <v>3</v>
      </c>
      <c r="F89" s="43">
        <f t="shared" si="32"/>
        <v>21</v>
      </c>
      <c r="G89" s="43">
        <v>1</v>
      </c>
      <c r="H89" s="43">
        <f t="shared" si="33"/>
        <v>20</v>
      </c>
      <c r="I89" s="49">
        <v>5056</v>
      </c>
      <c r="J89" s="49">
        <v>3</v>
      </c>
      <c r="K89" s="53">
        <f t="shared" si="26"/>
        <v>5053</v>
      </c>
    </row>
    <row r="90" spans="2:11">
      <c r="B90" s="43">
        <v>3</v>
      </c>
      <c r="C90" s="43">
        <v>22</v>
      </c>
      <c r="D90" s="43">
        <f t="shared" si="34"/>
        <v>24</v>
      </c>
      <c r="E90" s="43">
        <v>3</v>
      </c>
      <c r="F90" s="43">
        <f t="shared" si="32"/>
        <v>21</v>
      </c>
      <c r="G90" s="43">
        <v>2</v>
      </c>
      <c r="H90" s="43">
        <f t="shared" si="33"/>
        <v>19</v>
      </c>
      <c r="I90" s="49">
        <v>4951</v>
      </c>
      <c r="J90" s="49">
        <v>6</v>
      </c>
      <c r="K90" s="53">
        <f t="shared" si="26"/>
        <v>4945</v>
      </c>
    </row>
    <row r="91" spans="2:11">
      <c r="B91" s="43">
        <v>3</v>
      </c>
      <c r="C91" s="43">
        <v>23</v>
      </c>
      <c r="D91" s="43">
        <f t="shared" si="34"/>
        <v>24</v>
      </c>
      <c r="E91" s="43">
        <v>3</v>
      </c>
      <c r="F91" s="43">
        <f t="shared" si="32"/>
        <v>21</v>
      </c>
      <c r="G91" s="43">
        <v>3</v>
      </c>
      <c r="H91" s="43">
        <f t="shared" si="33"/>
        <v>18</v>
      </c>
      <c r="I91" s="49">
        <v>4543</v>
      </c>
      <c r="J91" s="49">
        <v>3</v>
      </c>
      <c r="K91" s="53">
        <f t="shared" si="26"/>
        <v>4540</v>
      </c>
    </row>
    <row r="92" spans="2:11">
      <c r="B92" s="43">
        <v>3</v>
      </c>
      <c r="C92" s="43">
        <v>24</v>
      </c>
      <c r="D92" s="43">
        <f t="shared" si="34"/>
        <v>24</v>
      </c>
      <c r="E92" s="43">
        <v>3</v>
      </c>
      <c r="F92" s="43">
        <f t="shared" si="32"/>
        <v>21</v>
      </c>
      <c r="G92" s="43">
        <v>3</v>
      </c>
      <c r="H92" s="43">
        <f t="shared" si="33"/>
        <v>18</v>
      </c>
      <c r="I92" s="49">
        <v>4609</v>
      </c>
      <c r="J92" s="49">
        <v>5</v>
      </c>
      <c r="K92" s="53">
        <f t="shared" si="26"/>
        <v>4604</v>
      </c>
    </row>
    <row r="93" spans="2:11">
      <c r="B93" s="43">
        <v>3</v>
      </c>
      <c r="C93" s="43">
        <v>25</v>
      </c>
      <c r="D93" s="43">
        <v>11</v>
      </c>
      <c r="E93" s="43">
        <v>0</v>
      </c>
      <c r="F93" s="43">
        <f t="shared" si="32"/>
        <v>11</v>
      </c>
      <c r="G93" s="43">
        <v>1</v>
      </c>
      <c r="H93" s="43">
        <f t="shared" si="33"/>
        <v>10</v>
      </c>
      <c r="I93" s="49">
        <v>2575</v>
      </c>
      <c r="J93" s="49">
        <v>7</v>
      </c>
      <c r="K93" s="53">
        <f t="shared" si="26"/>
        <v>2568</v>
      </c>
    </row>
    <row r="94" spans="2:11">
      <c r="B94" s="43">
        <v>3</v>
      </c>
      <c r="C94" s="48">
        <v>26</v>
      </c>
      <c r="D94" s="48" t="s">
        <v>11</v>
      </c>
      <c r="E94" s="48"/>
      <c r="F94" s="48"/>
      <c r="G94" s="48"/>
      <c r="H94" s="48"/>
      <c r="I94" s="56"/>
      <c r="J94" s="56"/>
      <c r="K94" s="58">
        <f t="shared" si="26"/>
        <v>0</v>
      </c>
    </row>
    <row r="95" spans="2:11">
      <c r="B95" s="43">
        <v>3</v>
      </c>
      <c r="C95" s="43">
        <v>27</v>
      </c>
      <c r="D95" s="43">
        <v>24</v>
      </c>
      <c r="E95" s="43">
        <v>3</v>
      </c>
      <c r="F95" s="43">
        <f>D95-E95</f>
        <v>21</v>
      </c>
      <c r="G95" s="43">
        <v>3</v>
      </c>
      <c r="H95" s="43">
        <f>F95-G95</f>
        <v>18</v>
      </c>
      <c r="I95" s="49">
        <v>4592</v>
      </c>
      <c r="J95" s="49">
        <v>1</v>
      </c>
      <c r="K95" s="53">
        <f t="shared" si="26"/>
        <v>4591</v>
      </c>
    </row>
    <row r="96" spans="2:11">
      <c r="B96" s="43">
        <v>3</v>
      </c>
      <c r="C96" s="43">
        <v>28</v>
      </c>
      <c r="D96" s="43">
        <v>24</v>
      </c>
      <c r="E96" s="43">
        <v>3</v>
      </c>
      <c r="F96" s="43">
        <f>D96-E96</f>
        <v>21</v>
      </c>
      <c r="G96" s="43">
        <v>3</v>
      </c>
      <c r="H96" s="43">
        <f>F96-G96</f>
        <v>18</v>
      </c>
      <c r="I96" s="49">
        <v>4471</v>
      </c>
      <c r="J96" s="49">
        <v>2</v>
      </c>
      <c r="K96" s="53">
        <f t="shared" si="26"/>
        <v>4469</v>
      </c>
    </row>
    <row r="97" spans="2:11">
      <c r="B97" s="43">
        <v>3</v>
      </c>
      <c r="C97" s="43">
        <v>29</v>
      </c>
      <c r="D97" s="43">
        <v>24</v>
      </c>
      <c r="E97" s="43">
        <v>3</v>
      </c>
      <c r="F97" s="43">
        <f>D97-E97</f>
        <v>21</v>
      </c>
      <c r="G97" s="43">
        <v>2</v>
      </c>
      <c r="H97" s="43">
        <f>F97-G97</f>
        <v>19</v>
      </c>
      <c r="I97" s="49">
        <v>4754</v>
      </c>
      <c r="J97" s="49">
        <v>6</v>
      </c>
      <c r="K97" s="53">
        <f t="shared" si="26"/>
        <v>4748</v>
      </c>
    </row>
    <row r="98" spans="2:11">
      <c r="B98" s="43">
        <v>3</v>
      </c>
      <c r="C98" s="43">
        <v>30</v>
      </c>
      <c r="D98" s="43">
        <v>24</v>
      </c>
      <c r="E98" s="43">
        <v>3</v>
      </c>
      <c r="F98" s="43">
        <f>D98-E98</f>
        <v>21</v>
      </c>
      <c r="G98" s="43">
        <v>3</v>
      </c>
      <c r="H98" s="43">
        <f>F98-G98</f>
        <v>18</v>
      </c>
      <c r="I98" s="49">
        <v>4639</v>
      </c>
      <c r="J98" s="49">
        <v>1</v>
      </c>
      <c r="K98" s="53">
        <f t="shared" si="26"/>
        <v>4638</v>
      </c>
    </row>
    <row r="99" spans="2:11">
      <c r="B99" s="43">
        <v>3</v>
      </c>
      <c r="C99" s="43">
        <v>31</v>
      </c>
      <c r="D99" s="43">
        <v>24</v>
      </c>
      <c r="E99" s="43">
        <v>3</v>
      </c>
      <c r="F99" s="43">
        <f>D99-E99</f>
        <v>21</v>
      </c>
      <c r="G99" s="43">
        <v>1</v>
      </c>
      <c r="H99" s="49">
        <f>F99-G99</f>
        <v>20</v>
      </c>
      <c r="I99" s="49">
        <v>5152</v>
      </c>
      <c r="J99" s="49">
        <v>1</v>
      </c>
      <c r="K99" s="53">
        <f t="shared" si="26"/>
        <v>5151</v>
      </c>
    </row>
    <row r="100" ht="19.5" spans="2:11">
      <c r="B100" s="50" t="s">
        <v>12</v>
      </c>
      <c r="C100" s="50"/>
      <c r="D100" s="51">
        <f t="shared" ref="D100:K100" si="35">SUM(D69:D99)</f>
        <v>616</v>
      </c>
      <c r="E100" s="51">
        <f t="shared" si="35"/>
        <v>73</v>
      </c>
      <c r="F100" s="51">
        <f t="shared" si="35"/>
        <v>543</v>
      </c>
      <c r="G100" s="51">
        <f t="shared" si="35"/>
        <v>54</v>
      </c>
      <c r="H100" s="51">
        <f t="shared" si="35"/>
        <v>489</v>
      </c>
      <c r="I100" s="51">
        <f t="shared" si="35"/>
        <v>122706</v>
      </c>
      <c r="J100" s="51">
        <f t="shared" si="35"/>
        <v>104</v>
      </c>
      <c r="K100" s="51">
        <f t="shared" si="35"/>
        <v>122602</v>
      </c>
    </row>
    <row r="101" ht="15.75" spans="2:11">
      <c r="B101" s="46">
        <v>4</v>
      </c>
      <c r="C101" s="46">
        <v>1</v>
      </c>
      <c r="D101" s="46">
        <f>5.5*3</f>
        <v>16.5</v>
      </c>
      <c r="E101" s="46">
        <v>0</v>
      </c>
      <c r="F101" s="46">
        <f t="shared" ref="F101:F108" si="36">D101-E101</f>
        <v>16.5</v>
      </c>
      <c r="G101" s="46">
        <v>1</v>
      </c>
      <c r="H101" s="43">
        <f>F101-G101</f>
        <v>15.5</v>
      </c>
      <c r="I101" s="46">
        <v>3960</v>
      </c>
      <c r="J101" s="46">
        <v>3</v>
      </c>
      <c r="K101" s="57">
        <f t="shared" ref="K101:K130" si="37">+I101-J101</f>
        <v>3957</v>
      </c>
    </row>
    <row r="102" spans="2:11">
      <c r="B102" s="43">
        <v>4</v>
      </c>
      <c r="C102" s="56">
        <v>2</v>
      </c>
      <c r="D102" s="48">
        <v>7</v>
      </c>
      <c r="E102" s="48">
        <v>1</v>
      </c>
      <c r="F102" s="48">
        <f t="shared" si="36"/>
        <v>6</v>
      </c>
      <c r="G102" s="48">
        <v>0</v>
      </c>
      <c r="H102" s="48">
        <f>F102-G102</f>
        <v>6</v>
      </c>
      <c r="I102" s="56">
        <v>1437</v>
      </c>
      <c r="J102" s="56">
        <v>1</v>
      </c>
      <c r="K102" s="58">
        <f t="shared" si="37"/>
        <v>1436</v>
      </c>
    </row>
    <row r="103" spans="2:11">
      <c r="B103" s="43">
        <v>4</v>
      </c>
      <c r="C103" s="49">
        <v>3</v>
      </c>
      <c r="D103" s="43">
        <f t="shared" ref="D103:D107" si="38">8*3</f>
        <v>24</v>
      </c>
      <c r="E103" s="43">
        <v>3</v>
      </c>
      <c r="F103" s="43">
        <f t="shared" si="36"/>
        <v>21</v>
      </c>
      <c r="G103" s="43">
        <v>1</v>
      </c>
      <c r="H103" s="43">
        <f t="shared" ref="H103:H108" si="39">F103-G103</f>
        <v>20</v>
      </c>
      <c r="I103" s="49">
        <v>5048</v>
      </c>
      <c r="J103" s="49">
        <v>0</v>
      </c>
      <c r="K103" s="53">
        <f t="shared" si="37"/>
        <v>5048</v>
      </c>
    </row>
    <row r="104" spans="2:11">
      <c r="B104" s="43">
        <v>4</v>
      </c>
      <c r="C104" s="49">
        <v>4</v>
      </c>
      <c r="D104" s="43">
        <f t="shared" si="38"/>
        <v>24</v>
      </c>
      <c r="E104" s="43">
        <v>3</v>
      </c>
      <c r="F104" s="43">
        <f t="shared" si="36"/>
        <v>21</v>
      </c>
      <c r="G104" s="43">
        <v>2</v>
      </c>
      <c r="H104" s="43">
        <f t="shared" si="39"/>
        <v>19</v>
      </c>
      <c r="I104" s="49">
        <v>4716</v>
      </c>
      <c r="J104" s="49">
        <v>3</v>
      </c>
      <c r="K104" s="53">
        <f t="shared" si="37"/>
        <v>4713</v>
      </c>
    </row>
    <row r="105" spans="2:11">
      <c r="B105" s="43">
        <v>4</v>
      </c>
      <c r="C105" s="49">
        <v>5</v>
      </c>
      <c r="D105" s="43">
        <f t="shared" si="38"/>
        <v>24</v>
      </c>
      <c r="E105" s="43">
        <v>3</v>
      </c>
      <c r="F105" s="43">
        <f t="shared" si="36"/>
        <v>21</v>
      </c>
      <c r="G105" s="43">
        <v>1</v>
      </c>
      <c r="H105" s="43">
        <f t="shared" si="39"/>
        <v>20</v>
      </c>
      <c r="I105" s="49">
        <v>5133</v>
      </c>
      <c r="J105" s="49">
        <v>1</v>
      </c>
      <c r="K105" s="53">
        <f t="shared" si="37"/>
        <v>5132</v>
      </c>
    </row>
    <row r="106" spans="2:11">
      <c r="B106" s="43">
        <v>4</v>
      </c>
      <c r="C106" s="49">
        <v>6</v>
      </c>
      <c r="D106" s="43">
        <f t="shared" si="38"/>
        <v>24</v>
      </c>
      <c r="E106" s="43">
        <v>3</v>
      </c>
      <c r="F106" s="43">
        <f t="shared" si="36"/>
        <v>21</v>
      </c>
      <c r="G106" s="43">
        <v>2</v>
      </c>
      <c r="H106" s="43">
        <f t="shared" si="39"/>
        <v>19</v>
      </c>
      <c r="I106" s="49">
        <v>4887</v>
      </c>
      <c r="J106" s="49">
        <v>1</v>
      </c>
      <c r="K106" s="53">
        <f t="shared" si="37"/>
        <v>4886</v>
      </c>
    </row>
    <row r="107" spans="2:11">
      <c r="B107" s="43">
        <v>4</v>
      </c>
      <c r="C107" s="49">
        <v>7</v>
      </c>
      <c r="D107" s="43">
        <f t="shared" si="38"/>
        <v>24</v>
      </c>
      <c r="E107" s="43">
        <v>3</v>
      </c>
      <c r="F107" s="43">
        <f t="shared" si="36"/>
        <v>21</v>
      </c>
      <c r="G107" s="43">
        <v>2</v>
      </c>
      <c r="H107" s="43">
        <f t="shared" si="39"/>
        <v>19</v>
      </c>
      <c r="I107" s="49">
        <v>4682</v>
      </c>
      <c r="J107" s="49">
        <v>1</v>
      </c>
      <c r="K107" s="53">
        <f t="shared" si="37"/>
        <v>4681</v>
      </c>
    </row>
    <row r="108" spans="2:11">
      <c r="B108" s="43">
        <v>4</v>
      </c>
      <c r="C108" s="49">
        <v>8</v>
      </c>
      <c r="D108" s="43">
        <f>5.5*3</f>
        <v>16.5</v>
      </c>
      <c r="E108" s="43">
        <v>0</v>
      </c>
      <c r="F108" s="43">
        <f t="shared" si="36"/>
        <v>16.5</v>
      </c>
      <c r="G108" s="43">
        <v>3</v>
      </c>
      <c r="H108" s="43">
        <f t="shared" si="39"/>
        <v>13.5</v>
      </c>
      <c r="I108" s="49">
        <v>3334</v>
      </c>
      <c r="J108" s="49">
        <v>0</v>
      </c>
      <c r="K108" s="53">
        <f t="shared" si="37"/>
        <v>3334</v>
      </c>
    </row>
    <row r="109" spans="2:11">
      <c r="B109" s="43">
        <v>4</v>
      </c>
      <c r="C109" s="56">
        <v>9</v>
      </c>
      <c r="D109" s="48" t="s">
        <v>11</v>
      </c>
      <c r="E109" s="48"/>
      <c r="F109" s="48"/>
      <c r="G109" s="48"/>
      <c r="H109" s="48"/>
      <c r="I109" s="56"/>
      <c r="J109" s="56"/>
      <c r="K109" s="58">
        <f t="shared" si="37"/>
        <v>0</v>
      </c>
    </row>
    <row r="110" spans="2:11">
      <c r="B110" s="43">
        <v>4</v>
      </c>
      <c r="C110" s="49">
        <v>10</v>
      </c>
      <c r="D110" s="43">
        <f t="shared" ref="D110:D114" si="40">8*3</f>
        <v>24</v>
      </c>
      <c r="E110" s="43">
        <v>3</v>
      </c>
      <c r="F110" s="43">
        <f t="shared" ref="F110:F115" si="41">D110-E110</f>
        <v>21</v>
      </c>
      <c r="G110" s="43">
        <v>1</v>
      </c>
      <c r="H110" s="43">
        <f t="shared" ref="H110:H115" si="42">F110-G110</f>
        <v>20</v>
      </c>
      <c r="I110" s="49">
        <v>5076</v>
      </c>
      <c r="J110" s="49">
        <v>1</v>
      </c>
      <c r="K110" s="53">
        <f t="shared" si="37"/>
        <v>5075</v>
      </c>
    </row>
    <row r="111" spans="2:11">
      <c r="B111" s="43">
        <v>4</v>
      </c>
      <c r="C111" s="49">
        <v>11</v>
      </c>
      <c r="D111" s="43">
        <f t="shared" si="40"/>
        <v>24</v>
      </c>
      <c r="E111" s="43">
        <v>3</v>
      </c>
      <c r="F111" s="43">
        <f t="shared" si="41"/>
        <v>21</v>
      </c>
      <c r="G111" s="43">
        <v>2</v>
      </c>
      <c r="H111" s="43">
        <f t="shared" si="42"/>
        <v>19</v>
      </c>
      <c r="I111" s="49">
        <v>4938</v>
      </c>
      <c r="J111" s="49">
        <v>0</v>
      </c>
      <c r="K111" s="53">
        <f t="shared" si="37"/>
        <v>4938</v>
      </c>
    </row>
    <row r="112" spans="2:11">
      <c r="B112" s="43">
        <v>4</v>
      </c>
      <c r="C112" s="49">
        <v>12</v>
      </c>
      <c r="D112" s="43">
        <f t="shared" si="40"/>
        <v>24</v>
      </c>
      <c r="E112" s="43">
        <v>3</v>
      </c>
      <c r="F112" s="43">
        <f t="shared" si="41"/>
        <v>21</v>
      </c>
      <c r="G112" s="43">
        <v>3</v>
      </c>
      <c r="H112" s="43">
        <f t="shared" si="42"/>
        <v>18</v>
      </c>
      <c r="I112" s="49">
        <v>4478</v>
      </c>
      <c r="J112" s="49">
        <v>1</v>
      </c>
      <c r="K112" s="53">
        <f t="shared" si="37"/>
        <v>4477</v>
      </c>
    </row>
    <row r="113" spans="2:11">
      <c r="B113" s="43">
        <v>4</v>
      </c>
      <c r="C113" s="49">
        <v>13</v>
      </c>
      <c r="D113" s="43">
        <f t="shared" si="40"/>
        <v>24</v>
      </c>
      <c r="E113" s="43">
        <v>3</v>
      </c>
      <c r="F113" s="43">
        <f t="shared" si="41"/>
        <v>21</v>
      </c>
      <c r="G113" s="43">
        <v>1</v>
      </c>
      <c r="H113" s="43">
        <f t="shared" si="42"/>
        <v>20</v>
      </c>
      <c r="I113" s="49">
        <v>4984</v>
      </c>
      <c r="J113" s="49">
        <v>3</v>
      </c>
      <c r="K113" s="53">
        <f t="shared" si="37"/>
        <v>4981</v>
      </c>
    </row>
    <row r="114" spans="2:11">
      <c r="B114" s="43">
        <v>4</v>
      </c>
      <c r="C114" s="49">
        <v>14</v>
      </c>
      <c r="D114" s="43">
        <f t="shared" si="40"/>
        <v>24</v>
      </c>
      <c r="E114" s="43">
        <v>3</v>
      </c>
      <c r="F114" s="43">
        <f t="shared" si="41"/>
        <v>21</v>
      </c>
      <c r="G114" s="43">
        <v>1</v>
      </c>
      <c r="H114" s="43">
        <f t="shared" si="42"/>
        <v>20</v>
      </c>
      <c r="I114" s="49">
        <v>5153</v>
      </c>
      <c r="J114" s="49">
        <v>4</v>
      </c>
      <c r="K114" s="53">
        <f t="shared" si="37"/>
        <v>5149</v>
      </c>
    </row>
    <row r="115" spans="2:11">
      <c r="B115" s="43">
        <v>4</v>
      </c>
      <c r="C115" s="49">
        <v>15</v>
      </c>
      <c r="D115" s="43">
        <v>5.5</v>
      </c>
      <c r="E115" s="43">
        <v>0</v>
      </c>
      <c r="F115" s="43">
        <f t="shared" si="41"/>
        <v>5.5</v>
      </c>
      <c r="G115" s="43">
        <v>1</v>
      </c>
      <c r="H115" s="43">
        <f t="shared" si="42"/>
        <v>4.5</v>
      </c>
      <c r="I115" s="49">
        <v>1139</v>
      </c>
      <c r="J115" s="49">
        <v>4</v>
      </c>
      <c r="K115" s="53">
        <f t="shared" si="37"/>
        <v>1135</v>
      </c>
    </row>
    <row r="116" spans="2:11">
      <c r="B116" s="43">
        <v>4</v>
      </c>
      <c r="C116" s="56">
        <v>16</v>
      </c>
      <c r="D116" s="48" t="s">
        <v>11</v>
      </c>
      <c r="E116" s="48"/>
      <c r="F116" s="48"/>
      <c r="G116" s="48"/>
      <c r="H116" s="48"/>
      <c r="I116" s="56"/>
      <c r="J116" s="56"/>
      <c r="K116" s="58">
        <f t="shared" si="37"/>
        <v>0</v>
      </c>
    </row>
    <row r="117" spans="2:11">
      <c r="B117" s="43">
        <v>4</v>
      </c>
      <c r="C117" s="49">
        <v>17</v>
      </c>
      <c r="D117" s="43">
        <v>24</v>
      </c>
      <c r="E117" s="43">
        <v>3</v>
      </c>
      <c r="F117" s="43">
        <f t="shared" ref="F117:F122" si="43">D117-E117</f>
        <v>21</v>
      </c>
      <c r="G117" s="43">
        <v>1</v>
      </c>
      <c r="H117" s="43">
        <f t="shared" ref="H117:H122" si="44">F117-G117</f>
        <v>20</v>
      </c>
      <c r="I117" s="49">
        <v>5098</v>
      </c>
      <c r="J117" s="49">
        <v>0</v>
      </c>
      <c r="K117" s="53">
        <f t="shared" si="37"/>
        <v>5098</v>
      </c>
    </row>
    <row r="118" spans="2:11">
      <c r="B118" s="43">
        <v>4</v>
      </c>
      <c r="C118" s="49">
        <v>18</v>
      </c>
      <c r="D118" s="43">
        <f t="shared" ref="D118:D121" si="45">8*3</f>
        <v>24</v>
      </c>
      <c r="E118" s="43">
        <v>3</v>
      </c>
      <c r="F118" s="43">
        <f t="shared" si="43"/>
        <v>21</v>
      </c>
      <c r="G118" s="43">
        <v>1</v>
      </c>
      <c r="H118" s="43">
        <f t="shared" si="44"/>
        <v>20</v>
      </c>
      <c r="I118" s="49">
        <v>5083</v>
      </c>
      <c r="J118" s="49">
        <v>3</v>
      </c>
      <c r="K118" s="53">
        <f t="shared" si="37"/>
        <v>5080</v>
      </c>
    </row>
    <row r="119" spans="2:11">
      <c r="B119" s="43">
        <v>4</v>
      </c>
      <c r="C119" s="49">
        <v>19</v>
      </c>
      <c r="D119" s="43">
        <f t="shared" si="45"/>
        <v>24</v>
      </c>
      <c r="E119" s="43">
        <v>3</v>
      </c>
      <c r="F119" s="43">
        <f t="shared" si="43"/>
        <v>21</v>
      </c>
      <c r="G119" s="43">
        <v>1</v>
      </c>
      <c r="H119" s="43">
        <f t="shared" si="44"/>
        <v>20</v>
      </c>
      <c r="I119" s="49">
        <v>5119</v>
      </c>
      <c r="J119" s="49">
        <v>0</v>
      </c>
      <c r="K119" s="53">
        <f t="shared" si="37"/>
        <v>5119</v>
      </c>
    </row>
    <row r="120" spans="2:11">
      <c r="B120" s="43">
        <v>4</v>
      </c>
      <c r="C120" s="49">
        <v>20</v>
      </c>
      <c r="D120" s="43">
        <f t="shared" si="45"/>
        <v>24</v>
      </c>
      <c r="E120" s="43">
        <v>3</v>
      </c>
      <c r="F120" s="43">
        <f t="shared" si="43"/>
        <v>21</v>
      </c>
      <c r="G120" s="43">
        <v>1</v>
      </c>
      <c r="H120" s="43">
        <f t="shared" si="44"/>
        <v>20</v>
      </c>
      <c r="I120" s="49">
        <v>4970</v>
      </c>
      <c r="J120" s="49">
        <v>4</v>
      </c>
      <c r="K120" s="53">
        <f t="shared" si="37"/>
        <v>4966</v>
      </c>
    </row>
    <row r="121" spans="2:11">
      <c r="B121" s="43">
        <v>4</v>
      </c>
      <c r="C121" s="49">
        <v>21</v>
      </c>
      <c r="D121" s="43">
        <f t="shared" si="45"/>
        <v>24</v>
      </c>
      <c r="E121" s="43">
        <v>3</v>
      </c>
      <c r="F121" s="43">
        <f t="shared" si="43"/>
        <v>21</v>
      </c>
      <c r="G121" s="43">
        <v>1</v>
      </c>
      <c r="H121" s="43">
        <f t="shared" si="44"/>
        <v>20</v>
      </c>
      <c r="I121" s="49">
        <v>5082</v>
      </c>
      <c r="J121" s="49">
        <v>0</v>
      </c>
      <c r="K121" s="53">
        <f t="shared" si="37"/>
        <v>5082</v>
      </c>
    </row>
    <row r="122" spans="2:11">
      <c r="B122" s="43">
        <v>4</v>
      </c>
      <c r="C122" s="49">
        <v>22</v>
      </c>
      <c r="D122" s="43">
        <v>16</v>
      </c>
      <c r="E122" s="43">
        <v>2</v>
      </c>
      <c r="F122" s="43">
        <f t="shared" si="43"/>
        <v>14</v>
      </c>
      <c r="G122" s="43">
        <v>3</v>
      </c>
      <c r="H122" s="43">
        <f t="shared" si="44"/>
        <v>11</v>
      </c>
      <c r="I122" s="49">
        <v>2719</v>
      </c>
      <c r="J122" s="49">
        <v>2</v>
      </c>
      <c r="K122" s="53">
        <f t="shared" si="37"/>
        <v>2717</v>
      </c>
    </row>
    <row r="123" spans="2:11">
      <c r="B123" s="43">
        <v>4</v>
      </c>
      <c r="C123" s="56">
        <v>23</v>
      </c>
      <c r="D123" s="48" t="s">
        <v>11</v>
      </c>
      <c r="E123" s="48"/>
      <c r="F123" s="48"/>
      <c r="G123" s="48"/>
      <c r="H123" s="48"/>
      <c r="I123" s="56"/>
      <c r="J123" s="56"/>
      <c r="K123" s="58">
        <f t="shared" si="37"/>
        <v>0</v>
      </c>
    </row>
    <row r="124" spans="2:11">
      <c r="B124" s="43">
        <v>4</v>
      </c>
      <c r="C124" s="49">
        <v>24</v>
      </c>
      <c r="D124" s="43">
        <v>24</v>
      </c>
      <c r="E124" s="43">
        <v>3</v>
      </c>
      <c r="F124" s="43">
        <f t="shared" ref="F124:F129" si="46">D124-E124</f>
        <v>21</v>
      </c>
      <c r="G124" s="43">
        <v>2</v>
      </c>
      <c r="H124" s="43">
        <f t="shared" ref="H124:H129" si="47">F124-G124</f>
        <v>19</v>
      </c>
      <c r="I124" s="49">
        <v>4682</v>
      </c>
      <c r="J124" s="49">
        <v>1</v>
      </c>
      <c r="K124" s="53">
        <f t="shared" si="37"/>
        <v>4681</v>
      </c>
    </row>
    <row r="125" spans="2:11">
      <c r="B125" s="43">
        <v>4</v>
      </c>
      <c r="C125" s="49">
        <v>25</v>
      </c>
      <c r="D125" s="43">
        <v>24</v>
      </c>
      <c r="E125" s="43">
        <v>3</v>
      </c>
      <c r="F125" s="43">
        <f t="shared" si="46"/>
        <v>21</v>
      </c>
      <c r="G125" s="43">
        <v>1</v>
      </c>
      <c r="H125" s="43">
        <f t="shared" si="47"/>
        <v>20</v>
      </c>
      <c r="I125" s="49">
        <v>4959</v>
      </c>
      <c r="J125" s="49">
        <v>3</v>
      </c>
      <c r="K125" s="53">
        <f t="shared" si="37"/>
        <v>4956</v>
      </c>
    </row>
    <row r="126" spans="2:11">
      <c r="B126" s="43">
        <v>4</v>
      </c>
      <c r="C126" s="49">
        <v>26</v>
      </c>
      <c r="D126" s="43">
        <v>24</v>
      </c>
      <c r="E126" s="43">
        <v>3</v>
      </c>
      <c r="F126" s="43">
        <f t="shared" si="46"/>
        <v>21</v>
      </c>
      <c r="G126" s="43">
        <v>2</v>
      </c>
      <c r="H126" s="43">
        <f t="shared" si="47"/>
        <v>19</v>
      </c>
      <c r="I126" s="49">
        <v>4921</v>
      </c>
      <c r="J126" s="49">
        <v>3</v>
      </c>
      <c r="K126" s="53">
        <f t="shared" si="37"/>
        <v>4918</v>
      </c>
    </row>
    <row r="127" spans="2:11">
      <c r="B127" s="43">
        <v>4</v>
      </c>
      <c r="C127" s="49">
        <v>27</v>
      </c>
      <c r="D127" s="43">
        <v>24</v>
      </c>
      <c r="E127" s="43">
        <v>3</v>
      </c>
      <c r="F127" s="43">
        <f t="shared" si="46"/>
        <v>21</v>
      </c>
      <c r="G127" s="43">
        <v>3</v>
      </c>
      <c r="H127" s="43">
        <f t="shared" si="47"/>
        <v>18</v>
      </c>
      <c r="I127" s="49">
        <v>4490</v>
      </c>
      <c r="J127" s="49">
        <v>1</v>
      </c>
      <c r="K127" s="53">
        <f t="shared" si="37"/>
        <v>4489</v>
      </c>
    </row>
    <row r="128" spans="2:11">
      <c r="B128" s="43">
        <v>4</v>
      </c>
      <c r="C128" s="49">
        <v>28</v>
      </c>
      <c r="D128" s="43">
        <v>24</v>
      </c>
      <c r="E128" s="43">
        <v>3</v>
      </c>
      <c r="F128" s="43">
        <f t="shared" si="46"/>
        <v>21</v>
      </c>
      <c r="G128" s="43">
        <v>2</v>
      </c>
      <c r="H128" s="43">
        <f t="shared" si="47"/>
        <v>19</v>
      </c>
      <c r="I128" s="49">
        <v>4877</v>
      </c>
      <c r="J128" s="49">
        <v>1</v>
      </c>
      <c r="K128" s="53">
        <f t="shared" si="37"/>
        <v>4876</v>
      </c>
    </row>
    <row r="129" spans="2:11">
      <c r="B129" s="43">
        <v>4</v>
      </c>
      <c r="C129" s="49">
        <v>29</v>
      </c>
      <c r="D129" s="43">
        <f>5.5*3</f>
        <v>16.5</v>
      </c>
      <c r="E129" s="43">
        <v>0</v>
      </c>
      <c r="F129" s="43">
        <f t="shared" si="46"/>
        <v>16.5</v>
      </c>
      <c r="G129" s="43">
        <v>2</v>
      </c>
      <c r="H129" s="43">
        <f t="shared" si="47"/>
        <v>14.5</v>
      </c>
      <c r="I129" s="49">
        <v>3581</v>
      </c>
      <c r="J129" s="49">
        <v>3</v>
      </c>
      <c r="K129" s="53">
        <f t="shared" si="37"/>
        <v>3578</v>
      </c>
    </row>
    <row r="130" spans="2:11">
      <c r="B130" s="43">
        <v>4</v>
      </c>
      <c r="C130" s="56">
        <v>30</v>
      </c>
      <c r="D130" s="48" t="s">
        <v>11</v>
      </c>
      <c r="E130" s="48"/>
      <c r="F130" s="48"/>
      <c r="G130" s="48"/>
      <c r="H130" s="56"/>
      <c r="I130" s="56"/>
      <c r="J130" s="56"/>
      <c r="K130" s="58">
        <f t="shared" si="37"/>
        <v>0</v>
      </c>
    </row>
    <row r="131" ht="19.5" spans="2:11">
      <c r="B131" s="50" t="s">
        <v>12</v>
      </c>
      <c r="C131" s="50"/>
      <c r="D131" s="51">
        <f>SUM(D101:D130)</f>
        <v>558</v>
      </c>
      <c r="E131" s="51">
        <f t="shared" ref="E131:K131" si="48">SUM(E101:E130)</f>
        <v>63</v>
      </c>
      <c r="F131" s="51">
        <f t="shared" si="48"/>
        <v>495</v>
      </c>
      <c r="G131" s="51">
        <f t="shared" si="48"/>
        <v>41</v>
      </c>
      <c r="H131" s="51">
        <f t="shared" si="48"/>
        <v>454</v>
      </c>
      <c r="I131" s="51">
        <f t="shared" si="48"/>
        <v>114546</v>
      </c>
      <c r="J131" s="51">
        <f t="shared" si="48"/>
        <v>44</v>
      </c>
      <c r="K131" s="51">
        <f t="shared" si="48"/>
        <v>114502</v>
      </c>
    </row>
    <row r="132" ht="15.75" spans="2:11">
      <c r="B132" s="46">
        <v>5</v>
      </c>
      <c r="C132" s="46">
        <v>1</v>
      </c>
      <c r="D132" s="46">
        <f t="shared" ref="D132:D136" si="49">8*3</f>
        <v>24</v>
      </c>
      <c r="E132" s="46">
        <v>3</v>
      </c>
      <c r="F132" s="46">
        <f t="shared" ref="F132:F137" si="50">D132-E132</f>
        <v>21</v>
      </c>
      <c r="G132" s="46">
        <v>1</v>
      </c>
      <c r="H132" s="43">
        <f t="shared" ref="H132:H137" si="51">F132-G132</f>
        <v>20</v>
      </c>
      <c r="I132" s="46">
        <v>4550</v>
      </c>
      <c r="J132" s="46">
        <v>2</v>
      </c>
      <c r="K132" s="57">
        <f t="shared" ref="K132:K162" si="52">+I132-J132</f>
        <v>4548</v>
      </c>
    </row>
    <row r="133" spans="2:11">
      <c r="B133" s="43">
        <v>5</v>
      </c>
      <c r="C133" s="49">
        <v>2</v>
      </c>
      <c r="D133" s="43">
        <f t="shared" si="49"/>
        <v>24</v>
      </c>
      <c r="E133" s="43">
        <v>3</v>
      </c>
      <c r="F133" s="43">
        <f t="shared" si="50"/>
        <v>21</v>
      </c>
      <c r="G133" s="43">
        <v>3</v>
      </c>
      <c r="H133" s="43">
        <f t="shared" si="51"/>
        <v>18</v>
      </c>
      <c r="I133" s="49">
        <v>4103</v>
      </c>
      <c r="J133" s="49">
        <v>1</v>
      </c>
      <c r="K133" s="53">
        <f t="shared" si="52"/>
        <v>4102</v>
      </c>
    </row>
    <row r="134" spans="2:11">
      <c r="B134" s="43">
        <v>5</v>
      </c>
      <c r="C134" s="49">
        <v>3</v>
      </c>
      <c r="D134" s="43">
        <f t="shared" si="49"/>
        <v>24</v>
      </c>
      <c r="E134" s="43">
        <v>3</v>
      </c>
      <c r="F134" s="43">
        <f t="shared" si="50"/>
        <v>21</v>
      </c>
      <c r="G134" s="43">
        <v>3</v>
      </c>
      <c r="H134" s="43">
        <f t="shared" si="51"/>
        <v>18</v>
      </c>
      <c r="I134" s="49">
        <v>4018</v>
      </c>
      <c r="J134" s="49">
        <v>5</v>
      </c>
      <c r="K134" s="53">
        <f t="shared" si="52"/>
        <v>4013</v>
      </c>
    </row>
    <row r="135" spans="2:11">
      <c r="B135" s="43">
        <v>5</v>
      </c>
      <c r="C135" s="49">
        <v>4</v>
      </c>
      <c r="D135" s="43">
        <f t="shared" si="49"/>
        <v>24</v>
      </c>
      <c r="E135" s="43">
        <v>3</v>
      </c>
      <c r="F135" s="43">
        <f t="shared" si="50"/>
        <v>21</v>
      </c>
      <c r="G135" s="43">
        <v>1</v>
      </c>
      <c r="H135" s="43">
        <f t="shared" si="51"/>
        <v>20</v>
      </c>
      <c r="I135" s="49">
        <v>4563</v>
      </c>
      <c r="J135" s="49">
        <v>4</v>
      </c>
      <c r="K135" s="53">
        <f t="shared" si="52"/>
        <v>4559</v>
      </c>
    </row>
    <row r="136" spans="2:11">
      <c r="B136" s="43">
        <v>5</v>
      </c>
      <c r="C136" s="49">
        <v>5</v>
      </c>
      <c r="D136" s="43">
        <f t="shared" si="49"/>
        <v>24</v>
      </c>
      <c r="E136" s="43">
        <v>3</v>
      </c>
      <c r="F136" s="43">
        <f t="shared" si="50"/>
        <v>21</v>
      </c>
      <c r="G136" s="43">
        <v>1</v>
      </c>
      <c r="H136" s="43">
        <f t="shared" si="51"/>
        <v>20</v>
      </c>
      <c r="I136" s="49">
        <v>4501</v>
      </c>
      <c r="J136" s="49">
        <v>4</v>
      </c>
      <c r="K136" s="53">
        <f t="shared" si="52"/>
        <v>4497</v>
      </c>
    </row>
    <row r="137" spans="2:11">
      <c r="B137" s="43">
        <v>5</v>
      </c>
      <c r="C137" s="49">
        <v>6</v>
      </c>
      <c r="D137" s="43">
        <f>5.5*3</f>
        <v>16.5</v>
      </c>
      <c r="E137" s="43">
        <v>0</v>
      </c>
      <c r="F137" s="43">
        <f t="shared" si="50"/>
        <v>16.5</v>
      </c>
      <c r="G137" s="43">
        <v>2</v>
      </c>
      <c r="H137" s="43">
        <f t="shared" si="51"/>
        <v>14.5</v>
      </c>
      <c r="I137" s="49">
        <v>3239</v>
      </c>
      <c r="J137" s="49">
        <v>5</v>
      </c>
      <c r="K137" s="53">
        <f t="shared" si="52"/>
        <v>3234</v>
      </c>
    </row>
    <row r="138" spans="2:11">
      <c r="B138" s="43">
        <v>5</v>
      </c>
      <c r="C138" s="56">
        <v>7</v>
      </c>
      <c r="D138" s="48" t="s">
        <v>11</v>
      </c>
      <c r="E138" s="48"/>
      <c r="F138" s="48"/>
      <c r="G138" s="48"/>
      <c r="H138" s="48"/>
      <c r="I138" s="56">
        <v>0</v>
      </c>
      <c r="J138" s="56"/>
      <c r="K138" s="58">
        <f t="shared" si="52"/>
        <v>0</v>
      </c>
    </row>
    <row r="139" spans="2:11">
      <c r="B139" s="43">
        <v>5</v>
      </c>
      <c r="C139" s="49">
        <v>8</v>
      </c>
      <c r="D139" s="43">
        <f t="shared" ref="D139:D143" si="53">8*3</f>
        <v>24</v>
      </c>
      <c r="E139" s="43">
        <v>3</v>
      </c>
      <c r="F139" s="43">
        <f t="shared" ref="F139:F144" si="54">D139-E139</f>
        <v>21</v>
      </c>
      <c r="G139" s="43">
        <v>2</v>
      </c>
      <c r="H139" s="43">
        <f t="shared" ref="H139:H144" si="55">F139-G139</f>
        <v>19</v>
      </c>
      <c r="I139" s="49">
        <v>4337</v>
      </c>
      <c r="J139" s="49">
        <v>4</v>
      </c>
      <c r="K139" s="53">
        <f t="shared" si="52"/>
        <v>4333</v>
      </c>
    </row>
    <row r="140" spans="2:11">
      <c r="B140" s="43">
        <v>5</v>
      </c>
      <c r="C140" s="49">
        <v>9</v>
      </c>
      <c r="D140" s="43">
        <f t="shared" si="53"/>
        <v>24</v>
      </c>
      <c r="E140" s="43">
        <v>3</v>
      </c>
      <c r="F140" s="43">
        <f t="shared" si="54"/>
        <v>21</v>
      </c>
      <c r="G140" s="43">
        <v>1</v>
      </c>
      <c r="H140" s="43">
        <f t="shared" si="55"/>
        <v>20</v>
      </c>
      <c r="I140" s="49">
        <v>4470</v>
      </c>
      <c r="J140" s="49">
        <v>3</v>
      </c>
      <c r="K140" s="53">
        <f t="shared" si="52"/>
        <v>4467</v>
      </c>
    </row>
    <row r="141" spans="2:11">
      <c r="B141" s="43">
        <v>5</v>
      </c>
      <c r="C141" s="49">
        <v>10</v>
      </c>
      <c r="D141" s="43">
        <f t="shared" si="53"/>
        <v>24</v>
      </c>
      <c r="E141" s="43">
        <v>3</v>
      </c>
      <c r="F141" s="43">
        <f t="shared" si="54"/>
        <v>21</v>
      </c>
      <c r="G141" s="43">
        <v>3</v>
      </c>
      <c r="H141" s="43">
        <f t="shared" si="55"/>
        <v>18</v>
      </c>
      <c r="I141" s="49">
        <v>4032</v>
      </c>
      <c r="J141" s="49">
        <v>4</v>
      </c>
      <c r="K141" s="53">
        <f t="shared" si="52"/>
        <v>4028</v>
      </c>
    </row>
    <row r="142" spans="2:11">
      <c r="B142" s="43">
        <v>5</v>
      </c>
      <c r="C142" s="49">
        <v>11</v>
      </c>
      <c r="D142" s="43">
        <f t="shared" si="53"/>
        <v>24</v>
      </c>
      <c r="E142" s="43">
        <v>3</v>
      </c>
      <c r="F142" s="43">
        <f t="shared" si="54"/>
        <v>21</v>
      </c>
      <c r="G142" s="43">
        <v>1</v>
      </c>
      <c r="H142" s="43">
        <f t="shared" si="55"/>
        <v>20</v>
      </c>
      <c r="I142" s="49">
        <v>4460</v>
      </c>
      <c r="J142" s="49">
        <v>4</v>
      </c>
      <c r="K142" s="53">
        <f t="shared" si="52"/>
        <v>4456</v>
      </c>
    </row>
    <row r="143" spans="2:11">
      <c r="B143" s="43">
        <v>5</v>
      </c>
      <c r="C143" s="49">
        <v>12</v>
      </c>
      <c r="D143" s="43">
        <f t="shared" si="53"/>
        <v>24</v>
      </c>
      <c r="E143" s="43">
        <v>3</v>
      </c>
      <c r="F143" s="43">
        <f t="shared" si="54"/>
        <v>21</v>
      </c>
      <c r="G143" s="43">
        <v>2</v>
      </c>
      <c r="H143" s="43">
        <f t="shared" si="55"/>
        <v>19</v>
      </c>
      <c r="I143" s="49">
        <v>4269</v>
      </c>
      <c r="J143" s="49">
        <v>4</v>
      </c>
      <c r="K143" s="53">
        <f t="shared" si="52"/>
        <v>4265</v>
      </c>
    </row>
    <row r="144" spans="2:11">
      <c r="B144" s="43">
        <v>5</v>
      </c>
      <c r="C144" s="49">
        <v>13</v>
      </c>
      <c r="D144" s="43">
        <f>5.5*3</f>
        <v>16.5</v>
      </c>
      <c r="E144" s="43">
        <v>0</v>
      </c>
      <c r="F144" s="43">
        <f t="shared" si="54"/>
        <v>16.5</v>
      </c>
      <c r="G144" s="43">
        <v>1</v>
      </c>
      <c r="H144" s="43">
        <f t="shared" si="55"/>
        <v>15.5</v>
      </c>
      <c r="I144" s="49">
        <v>3492</v>
      </c>
      <c r="J144" s="49">
        <v>1</v>
      </c>
      <c r="K144" s="53">
        <f t="shared" si="52"/>
        <v>3491</v>
      </c>
    </row>
    <row r="145" spans="2:11">
      <c r="B145" s="43">
        <v>5</v>
      </c>
      <c r="C145" s="56">
        <v>14</v>
      </c>
      <c r="D145" s="48" t="s">
        <v>11</v>
      </c>
      <c r="E145" s="48"/>
      <c r="F145" s="48"/>
      <c r="G145" s="48"/>
      <c r="H145" s="48"/>
      <c r="I145" s="56">
        <v>0</v>
      </c>
      <c r="J145" s="56"/>
      <c r="K145" s="58">
        <f t="shared" si="52"/>
        <v>0</v>
      </c>
    </row>
    <row r="146" spans="2:11">
      <c r="B146" s="43">
        <v>5</v>
      </c>
      <c r="C146" s="49">
        <v>15</v>
      </c>
      <c r="D146" s="43">
        <f t="shared" ref="D146:D150" si="56">8*3</f>
        <v>24</v>
      </c>
      <c r="E146" s="43">
        <v>3</v>
      </c>
      <c r="F146" s="43">
        <f t="shared" ref="F146:F151" si="57">D146-E146</f>
        <v>21</v>
      </c>
      <c r="G146" s="43">
        <v>1</v>
      </c>
      <c r="H146" s="43">
        <f t="shared" ref="H146:H151" si="58">F146-G146</f>
        <v>20</v>
      </c>
      <c r="I146" s="49">
        <v>4487</v>
      </c>
      <c r="J146" s="49">
        <v>3</v>
      </c>
      <c r="K146" s="53">
        <f t="shared" si="52"/>
        <v>4484</v>
      </c>
    </row>
    <row r="147" spans="2:11">
      <c r="B147" s="43">
        <v>5</v>
      </c>
      <c r="C147" s="49">
        <v>16</v>
      </c>
      <c r="D147" s="43">
        <f t="shared" si="56"/>
        <v>24</v>
      </c>
      <c r="E147" s="43">
        <v>3</v>
      </c>
      <c r="F147" s="43">
        <f t="shared" si="57"/>
        <v>21</v>
      </c>
      <c r="G147" s="43">
        <v>2</v>
      </c>
      <c r="H147" s="43">
        <f t="shared" si="58"/>
        <v>19</v>
      </c>
      <c r="I147" s="49">
        <v>4299</v>
      </c>
      <c r="J147" s="49">
        <v>4</v>
      </c>
      <c r="K147" s="53">
        <f t="shared" si="52"/>
        <v>4295</v>
      </c>
    </row>
    <row r="148" spans="2:11">
      <c r="B148" s="43">
        <v>5</v>
      </c>
      <c r="C148" s="49">
        <v>17</v>
      </c>
      <c r="D148" s="43">
        <f t="shared" si="56"/>
        <v>24</v>
      </c>
      <c r="E148" s="43">
        <v>3</v>
      </c>
      <c r="F148" s="43">
        <f t="shared" si="57"/>
        <v>21</v>
      </c>
      <c r="G148" s="43">
        <v>2</v>
      </c>
      <c r="H148" s="43">
        <f t="shared" si="58"/>
        <v>19</v>
      </c>
      <c r="I148" s="49">
        <v>4290</v>
      </c>
      <c r="J148" s="49">
        <v>0</v>
      </c>
      <c r="K148" s="53">
        <f t="shared" si="52"/>
        <v>4290</v>
      </c>
    </row>
    <row r="149" spans="2:11">
      <c r="B149" s="43">
        <v>5</v>
      </c>
      <c r="C149" s="49">
        <v>18</v>
      </c>
      <c r="D149" s="43">
        <f t="shared" si="56"/>
        <v>24</v>
      </c>
      <c r="E149" s="43">
        <v>3</v>
      </c>
      <c r="F149" s="43">
        <f t="shared" si="57"/>
        <v>21</v>
      </c>
      <c r="G149" s="43">
        <v>1</v>
      </c>
      <c r="H149" s="43">
        <f t="shared" si="58"/>
        <v>20</v>
      </c>
      <c r="I149" s="49">
        <v>4518</v>
      </c>
      <c r="J149" s="49">
        <v>4</v>
      </c>
      <c r="K149" s="53">
        <f t="shared" si="52"/>
        <v>4514</v>
      </c>
    </row>
    <row r="150" spans="2:11">
      <c r="B150" s="43">
        <v>5</v>
      </c>
      <c r="C150" s="49">
        <v>19</v>
      </c>
      <c r="D150" s="43">
        <f t="shared" si="56"/>
        <v>24</v>
      </c>
      <c r="E150" s="43">
        <v>3</v>
      </c>
      <c r="F150" s="43">
        <f t="shared" si="57"/>
        <v>21</v>
      </c>
      <c r="G150" s="43">
        <v>2</v>
      </c>
      <c r="H150" s="43">
        <f t="shared" si="58"/>
        <v>19</v>
      </c>
      <c r="I150" s="49">
        <v>4287</v>
      </c>
      <c r="J150" s="49">
        <v>5</v>
      </c>
      <c r="K150" s="53">
        <f t="shared" si="52"/>
        <v>4282</v>
      </c>
    </row>
    <row r="151" spans="2:11">
      <c r="B151" s="43">
        <v>5</v>
      </c>
      <c r="C151" s="49">
        <v>20</v>
      </c>
      <c r="D151" s="43">
        <v>9</v>
      </c>
      <c r="E151" s="43">
        <v>1</v>
      </c>
      <c r="F151" s="43">
        <f t="shared" si="57"/>
        <v>8</v>
      </c>
      <c r="G151" s="43">
        <v>1</v>
      </c>
      <c r="H151" s="43">
        <f t="shared" si="58"/>
        <v>7</v>
      </c>
      <c r="I151" s="49">
        <v>1538</v>
      </c>
      <c r="J151" s="49">
        <v>4</v>
      </c>
      <c r="K151" s="53">
        <f t="shared" si="52"/>
        <v>1534</v>
      </c>
    </row>
    <row r="152" spans="2:11">
      <c r="B152" s="43">
        <v>5</v>
      </c>
      <c r="C152" s="56">
        <v>21</v>
      </c>
      <c r="D152" s="48" t="s">
        <v>11</v>
      </c>
      <c r="E152" s="48"/>
      <c r="F152" s="48"/>
      <c r="G152" s="48"/>
      <c r="H152" s="48"/>
      <c r="I152" s="56">
        <v>0</v>
      </c>
      <c r="J152" s="56"/>
      <c r="K152" s="58">
        <f t="shared" si="52"/>
        <v>0</v>
      </c>
    </row>
    <row r="153" spans="2:11">
      <c r="B153" s="43">
        <v>5</v>
      </c>
      <c r="C153" s="49">
        <v>22</v>
      </c>
      <c r="D153" s="43">
        <v>24</v>
      </c>
      <c r="E153" s="43">
        <v>3</v>
      </c>
      <c r="F153" s="43">
        <f t="shared" ref="F153:F158" si="59">D153-E153</f>
        <v>21</v>
      </c>
      <c r="G153" s="43">
        <v>2</v>
      </c>
      <c r="H153" s="43">
        <f t="shared" ref="H153:H158" si="60">F153-G153</f>
        <v>19</v>
      </c>
      <c r="I153" s="49">
        <v>4237</v>
      </c>
      <c r="J153" s="49">
        <v>1</v>
      </c>
      <c r="K153" s="53">
        <f t="shared" si="52"/>
        <v>4236</v>
      </c>
    </row>
    <row r="154" spans="2:11">
      <c r="B154" s="43">
        <v>5</v>
      </c>
      <c r="C154" s="49">
        <v>23</v>
      </c>
      <c r="D154" s="43">
        <f t="shared" ref="D154:D157" si="61">8*3</f>
        <v>24</v>
      </c>
      <c r="E154" s="43">
        <v>3</v>
      </c>
      <c r="F154" s="43">
        <f t="shared" si="59"/>
        <v>21</v>
      </c>
      <c r="G154" s="43">
        <v>1</v>
      </c>
      <c r="H154" s="43">
        <f t="shared" si="60"/>
        <v>20</v>
      </c>
      <c r="I154" s="49">
        <v>4506</v>
      </c>
      <c r="J154" s="49">
        <v>4</v>
      </c>
      <c r="K154" s="53">
        <f t="shared" si="52"/>
        <v>4502</v>
      </c>
    </row>
    <row r="155" spans="2:11">
      <c r="B155" s="43">
        <v>5</v>
      </c>
      <c r="C155" s="49">
        <v>24</v>
      </c>
      <c r="D155" s="43">
        <f t="shared" si="61"/>
        <v>24</v>
      </c>
      <c r="E155" s="43">
        <v>3</v>
      </c>
      <c r="F155" s="43">
        <f t="shared" si="59"/>
        <v>21</v>
      </c>
      <c r="G155" s="43">
        <v>1</v>
      </c>
      <c r="H155" s="43">
        <f t="shared" si="60"/>
        <v>20</v>
      </c>
      <c r="I155" s="49">
        <v>4511</v>
      </c>
      <c r="J155" s="49">
        <v>3</v>
      </c>
      <c r="K155" s="53">
        <f t="shared" si="52"/>
        <v>4508</v>
      </c>
    </row>
    <row r="156" spans="2:11">
      <c r="B156" s="43">
        <v>5</v>
      </c>
      <c r="C156" s="49">
        <v>25</v>
      </c>
      <c r="D156" s="43">
        <f t="shared" si="61"/>
        <v>24</v>
      </c>
      <c r="E156" s="43">
        <v>3</v>
      </c>
      <c r="F156" s="43">
        <f t="shared" si="59"/>
        <v>21</v>
      </c>
      <c r="G156" s="43">
        <v>2</v>
      </c>
      <c r="H156" s="43">
        <f t="shared" si="60"/>
        <v>19</v>
      </c>
      <c r="I156" s="49">
        <v>4258</v>
      </c>
      <c r="J156" s="49">
        <v>5</v>
      </c>
      <c r="K156" s="53">
        <f t="shared" si="52"/>
        <v>4253</v>
      </c>
    </row>
    <row r="157" spans="2:11">
      <c r="B157" s="43">
        <v>5</v>
      </c>
      <c r="C157" s="49">
        <v>26</v>
      </c>
      <c r="D157" s="43">
        <f t="shared" si="61"/>
        <v>24</v>
      </c>
      <c r="E157" s="43">
        <v>3</v>
      </c>
      <c r="F157" s="43">
        <f t="shared" si="59"/>
        <v>21</v>
      </c>
      <c r="G157" s="43">
        <v>2</v>
      </c>
      <c r="H157" s="43">
        <f t="shared" si="60"/>
        <v>19</v>
      </c>
      <c r="I157" s="49">
        <v>4276</v>
      </c>
      <c r="J157" s="49">
        <v>5</v>
      </c>
      <c r="K157" s="53">
        <f t="shared" si="52"/>
        <v>4271</v>
      </c>
    </row>
    <row r="158" spans="2:11">
      <c r="B158" s="43">
        <v>5</v>
      </c>
      <c r="C158" s="49">
        <v>27</v>
      </c>
      <c r="D158" s="43">
        <v>16</v>
      </c>
      <c r="E158" s="43">
        <v>2</v>
      </c>
      <c r="F158" s="43">
        <f t="shared" si="59"/>
        <v>14</v>
      </c>
      <c r="G158" s="43">
        <v>2</v>
      </c>
      <c r="H158" s="43">
        <f t="shared" si="60"/>
        <v>12</v>
      </c>
      <c r="I158" s="49">
        <v>2693</v>
      </c>
      <c r="J158" s="49">
        <v>0</v>
      </c>
      <c r="K158" s="53">
        <f t="shared" si="52"/>
        <v>2693</v>
      </c>
    </row>
    <row r="159" spans="2:11">
      <c r="B159" s="43">
        <v>5</v>
      </c>
      <c r="C159" s="56">
        <v>28</v>
      </c>
      <c r="D159" s="48" t="s">
        <v>11</v>
      </c>
      <c r="E159" s="48"/>
      <c r="F159" s="48"/>
      <c r="G159" s="48"/>
      <c r="H159" s="48"/>
      <c r="I159" s="56">
        <v>0</v>
      </c>
      <c r="J159" s="56"/>
      <c r="K159" s="58">
        <f t="shared" si="52"/>
        <v>0</v>
      </c>
    </row>
    <row r="160" spans="2:11">
      <c r="B160" s="43">
        <v>5</v>
      </c>
      <c r="C160" s="49">
        <v>29</v>
      </c>
      <c r="D160" s="43">
        <v>24</v>
      </c>
      <c r="E160" s="43">
        <v>3</v>
      </c>
      <c r="F160" s="43">
        <f>D160-E160</f>
        <v>21</v>
      </c>
      <c r="G160" s="43">
        <v>1</v>
      </c>
      <c r="H160" s="43">
        <f>F160-G160</f>
        <v>20</v>
      </c>
      <c r="I160" s="49">
        <v>4548</v>
      </c>
      <c r="J160" s="49">
        <v>3</v>
      </c>
      <c r="K160" s="53">
        <f t="shared" si="52"/>
        <v>4545</v>
      </c>
    </row>
    <row r="161" spans="2:11">
      <c r="B161" s="43">
        <v>5</v>
      </c>
      <c r="C161" s="49">
        <v>30</v>
      </c>
      <c r="D161" s="43">
        <v>24</v>
      </c>
      <c r="E161" s="43">
        <v>3</v>
      </c>
      <c r="F161" s="43">
        <f>D161-E161</f>
        <v>21</v>
      </c>
      <c r="G161" s="43">
        <v>1</v>
      </c>
      <c r="H161" s="43">
        <f>F161-G161</f>
        <v>20</v>
      </c>
      <c r="I161" s="49">
        <v>4526</v>
      </c>
      <c r="J161" s="49">
        <v>4</v>
      </c>
      <c r="K161" s="53">
        <f t="shared" si="52"/>
        <v>4522</v>
      </c>
    </row>
    <row r="162" spans="2:11">
      <c r="B162" s="49">
        <v>5</v>
      </c>
      <c r="C162" s="49">
        <v>31</v>
      </c>
      <c r="D162" s="49">
        <v>24</v>
      </c>
      <c r="E162" s="49">
        <v>3</v>
      </c>
      <c r="F162" s="49">
        <f>D162-E162</f>
        <v>21</v>
      </c>
      <c r="G162" s="49">
        <v>2</v>
      </c>
      <c r="H162" s="49">
        <f>F162-G162</f>
        <v>19</v>
      </c>
      <c r="I162" s="49">
        <v>4282</v>
      </c>
      <c r="J162" s="49">
        <v>4</v>
      </c>
      <c r="K162" s="53">
        <f t="shared" si="52"/>
        <v>4278</v>
      </c>
    </row>
    <row r="163" ht="19.5" spans="2:11">
      <c r="B163" s="50" t="s">
        <v>12</v>
      </c>
      <c r="C163" s="50"/>
      <c r="D163" s="51">
        <f t="shared" ref="D163:H163" si="62">SUM(D132:D162)</f>
        <v>610</v>
      </c>
      <c r="E163" s="51">
        <f t="shared" si="62"/>
        <v>72</v>
      </c>
      <c r="F163" s="51">
        <f t="shared" si="62"/>
        <v>538</v>
      </c>
      <c r="G163" s="51">
        <f t="shared" si="62"/>
        <v>44</v>
      </c>
      <c r="H163" s="51">
        <f t="shared" si="62"/>
        <v>494</v>
      </c>
      <c r="I163" s="51">
        <f t="shared" ref="I163:K163" si="63">SUM(I132:I162)</f>
        <v>111290</v>
      </c>
      <c r="J163" s="51">
        <f t="shared" si="63"/>
        <v>90</v>
      </c>
      <c r="K163" s="51">
        <f t="shared" si="63"/>
        <v>111200</v>
      </c>
    </row>
    <row r="164" ht="15.75" spans="2:11">
      <c r="B164" s="43">
        <v>6</v>
      </c>
      <c r="C164" s="49">
        <v>1</v>
      </c>
      <c r="D164" s="43">
        <f t="shared" ref="D164:D172" si="64">8*3</f>
        <v>24</v>
      </c>
      <c r="E164" s="43">
        <v>3</v>
      </c>
      <c r="F164" s="43">
        <f>D164-E164</f>
        <v>21</v>
      </c>
      <c r="G164" s="43">
        <v>1</v>
      </c>
      <c r="H164" s="43">
        <f>F164-G164</f>
        <v>20</v>
      </c>
      <c r="I164" s="43">
        <v>5467</v>
      </c>
      <c r="J164" s="43">
        <v>0</v>
      </c>
      <c r="K164" s="59">
        <f t="shared" ref="K164:K193" si="65">+I164-J164</f>
        <v>5467</v>
      </c>
    </row>
    <row r="165" spans="2:11">
      <c r="B165" s="43">
        <v>6</v>
      </c>
      <c r="C165" s="49">
        <v>2</v>
      </c>
      <c r="D165" s="43">
        <f t="shared" si="64"/>
        <v>24</v>
      </c>
      <c r="E165" s="43">
        <v>3</v>
      </c>
      <c r="F165" s="43">
        <f>D165-E165</f>
        <v>21</v>
      </c>
      <c r="G165" s="43">
        <v>1</v>
      </c>
      <c r="H165" s="43">
        <f>F165-G165</f>
        <v>20</v>
      </c>
      <c r="I165" s="43">
        <v>5448</v>
      </c>
      <c r="J165" s="43">
        <v>2</v>
      </c>
      <c r="K165" s="59">
        <f t="shared" si="65"/>
        <v>5446</v>
      </c>
    </row>
    <row r="166" spans="2:11">
      <c r="B166" s="43">
        <v>6</v>
      </c>
      <c r="C166" s="49">
        <v>3</v>
      </c>
      <c r="D166" s="43">
        <f>5.5*3</f>
        <v>16.5</v>
      </c>
      <c r="E166" s="43">
        <v>0</v>
      </c>
      <c r="F166" s="43">
        <f>D166-E166</f>
        <v>16.5</v>
      </c>
      <c r="G166" s="43">
        <v>2</v>
      </c>
      <c r="H166" s="43">
        <f>F166-G166</f>
        <v>14.5</v>
      </c>
      <c r="I166" s="43">
        <v>3938</v>
      </c>
      <c r="J166" s="43">
        <v>3</v>
      </c>
      <c r="K166" s="59">
        <f t="shared" si="65"/>
        <v>3935</v>
      </c>
    </row>
    <row r="167" spans="2:11">
      <c r="B167" s="43">
        <v>6</v>
      </c>
      <c r="C167" s="56">
        <v>4</v>
      </c>
      <c r="D167" s="48" t="s">
        <v>11</v>
      </c>
      <c r="E167" s="48"/>
      <c r="F167" s="48"/>
      <c r="G167" s="48"/>
      <c r="H167" s="48"/>
      <c r="I167" s="48">
        <v>0</v>
      </c>
      <c r="J167" s="48"/>
      <c r="K167" s="52">
        <f t="shared" si="65"/>
        <v>0</v>
      </c>
    </row>
    <row r="168" spans="2:11">
      <c r="B168" s="43">
        <v>6</v>
      </c>
      <c r="C168" s="49">
        <v>5</v>
      </c>
      <c r="D168" s="43">
        <f t="shared" si="64"/>
        <v>24</v>
      </c>
      <c r="E168" s="43">
        <v>3</v>
      </c>
      <c r="F168" s="43">
        <f t="shared" ref="F168:F173" si="66">D168-E168</f>
        <v>21</v>
      </c>
      <c r="G168" s="43">
        <v>3</v>
      </c>
      <c r="H168" s="43">
        <f t="shared" ref="H168:H173" si="67">F168-G168</f>
        <v>18</v>
      </c>
      <c r="I168" s="43">
        <v>4927</v>
      </c>
      <c r="J168" s="43">
        <v>5</v>
      </c>
      <c r="K168" s="59">
        <f t="shared" si="65"/>
        <v>4922</v>
      </c>
    </row>
    <row r="169" spans="2:11">
      <c r="B169" s="43">
        <v>6</v>
      </c>
      <c r="C169" s="49">
        <v>6</v>
      </c>
      <c r="D169" s="43">
        <f t="shared" si="64"/>
        <v>24</v>
      </c>
      <c r="E169" s="43">
        <v>3</v>
      </c>
      <c r="F169" s="43">
        <f t="shared" si="66"/>
        <v>21</v>
      </c>
      <c r="G169" s="43">
        <v>1</v>
      </c>
      <c r="H169" s="43">
        <f t="shared" si="67"/>
        <v>20</v>
      </c>
      <c r="I169" s="43">
        <v>5479</v>
      </c>
      <c r="J169" s="43">
        <v>1</v>
      </c>
      <c r="K169" s="59">
        <f t="shared" si="65"/>
        <v>5478</v>
      </c>
    </row>
    <row r="170" spans="2:11">
      <c r="B170" s="43">
        <v>6</v>
      </c>
      <c r="C170" s="49">
        <v>7</v>
      </c>
      <c r="D170" s="43">
        <f t="shared" si="64"/>
        <v>24</v>
      </c>
      <c r="E170" s="43">
        <v>3</v>
      </c>
      <c r="F170" s="43">
        <f t="shared" si="66"/>
        <v>21</v>
      </c>
      <c r="G170" s="43">
        <v>3</v>
      </c>
      <c r="H170" s="43">
        <f t="shared" si="67"/>
        <v>18</v>
      </c>
      <c r="I170" s="43">
        <v>4923</v>
      </c>
      <c r="J170" s="43">
        <v>2</v>
      </c>
      <c r="K170" s="59">
        <f t="shared" si="65"/>
        <v>4921</v>
      </c>
    </row>
    <row r="171" spans="2:11">
      <c r="B171" s="43">
        <v>6</v>
      </c>
      <c r="C171" s="49">
        <v>8</v>
      </c>
      <c r="D171" s="43">
        <f t="shared" si="64"/>
        <v>24</v>
      </c>
      <c r="E171" s="43">
        <v>3</v>
      </c>
      <c r="F171" s="43">
        <f t="shared" si="66"/>
        <v>21</v>
      </c>
      <c r="G171" s="43">
        <v>2</v>
      </c>
      <c r="H171" s="43">
        <f t="shared" si="67"/>
        <v>19</v>
      </c>
      <c r="I171" s="43">
        <v>5171</v>
      </c>
      <c r="J171" s="43">
        <v>0</v>
      </c>
      <c r="K171" s="59">
        <f t="shared" si="65"/>
        <v>5171</v>
      </c>
    </row>
    <row r="172" spans="2:11">
      <c r="B172" s="43">
        <v>6</v>
      </c>
      <c r="C172" s="49">
        <v>9</v>
      </c>
      <c r="D172" s="43">
        <f t="shared" si="64"/>
        <v>24</v>
      </c>
      <c r="E172" s="43">
        <v>3</v>
      </c>
      <c r="F172" s="43">
        <f t="shared" si="66"/>
        <v>21</v>
      </c>
      <c r="G172" s="43">
        <v>1</v>
      </c>
      <c r="H172" s="43">
        <f t="shared" si="67"/>
        <v>20</v>
      </c>
      <c r="I172" s="43">
        <v>5454</v>
      </c>
      <c r="J172" s="43">
        <v>0</v>
      </c>
      <c r="K172" s="59">
        <f t="shared" si="65"/>
        <v>5454</v>
      </c>
    </row>
    <row r="173" spans="2:11">
      <c r="B173" s="43">
        <v>6</v>
      </c>
      <c r="C173" s="49">
        <v>10</v>
      </c>
      <c r="D173" s="43">
        <v>0</v>
      </c>
      <c r="E173" s="43">
        <v>0</v>
      </c>
      <c r="F173" s="43">
        <f t="shared" si="66"/>
        <v>0</v>
      </c>
      <c r="G173" s="43">
        <v>0</v>
      </c>
      <c r="H173" s="43">
        <f t="shared" si="67"/>
        <v>0</v>
      </c>
      <c r="I173" s="43">
        <v>0</v>
      </c>
      <c r="J173" s="43"/>
      <c r="K173" s="59">
        <f t="shared" si="65"/>
        <v>0</v>
      </c>
    </row>
    <row r="174" spans="2:11">
      <c r="B174" s="43">
        <v>6</v>
      </c>
      <c r="C174" s="56">
        <v>11</v>
      </c>
      <c r="D174" s="48" t="s">
        <v>11</v>
      </c>
      <c r="E174" s="48"/>
      <c r="F174" s="48"/>
      <c r="G174" s="48"/>
      <c r="H174" s="48"/>
      <c r="I174" s="48">
        <v>0</v>
      </c>
      <c r="J174" s="48"/>
      <c r="K174" s="52">
        <f t="shared" si="65"/>
        <v>0</v>
      </c>
    </row>
    <row r="175" spans="2:11">
      <c r="B175" s="43">
        <v>6</v>
      </c>
      <c r="C175" s="49">
        <v>12</v>
      </c>
      <c r="D175" s="43">
        <f t="shared" ref="D175:D178" si="68">8*3</f>
        <v>24</v>
      </c>
      <c r="E175" s="43">
        <v>3</v>
      </c>
      <c r="F175" s="43">
        <f t="shared" ref="F175:F179" si="69">D175-E175</f>
        <v>21</v>
      </c>
      <c r="G175" s="43">
        <v>1</v>
      </c>
      <c r="H175" s="43">
        <f t="shared" ref="H175:H180" si="70">F175-G175</f>
        <v>20</v>
      </c>
      <c r="I175" s="43">
        <v>5475</v>
      </c>
      <c r="J175" s="43">
        <v>1</v>
      </c>
      <c r="K175" s="59">
        <f t="shared" si="65"/>
        <v>5474</v>
      </c>
    </row>
    <row r="176" spans="2:11">
      <c r="B176" s="43">
        <v>6</v>
      </c>
      <c r="C176" s="49">
        <v>13</v>
      </c>
      <c r="D176" s="43">
        <f t="shared" si="68"/>
        <v>24</v>
      </c>
      <c r="E176" s="43">
        <v>3</v>
      </c>
      <c r="F176" s="43">
        <f t="shared" si="69"/>
        <v>21</v>
      </c>
      <c r="G176" s="43">
        <v>3</v>
      </c>
      <c r="H176" s="43">
        <f t="shared" si="70"/>
        <v>18</v>
      </c>
      <c r="I176" s="43">
        <v>4911</v>
      </c>
      <c r="J176" s="43">
        <v>1</v>
      </c>
      <c r="K176" s="59">
        <f t="shared" si="65"/>
        <v>4910</v>
      </c>
    </row>
    <row r="177" spans="2:11">
      <c r="B177" s="43">
        <v>6</v>
      </c>
      <c r="C177" s="49">
        <v>14</v>
      </c>
      <c r="D177" s="43">
        <f t="shared" si="68"/>
        <v>24</v>
      </c>
      <c r="E177" s="43">
        <v>3</v>
      </c>
      <c r="F177" s="43">
        <f t="shared" si="69"/>
        <v>21</v>
      </c>
      <c r="G177" s="43">
        <v>3</v>
      </c>
      <c r="H177" s="43">
        <f t="shared" si="70"/>
        <v>18</v>
      </c>
      <c r="I177" s="43">
        <v>4900</v>
      </c>
      <c r="J177" s="43">
        <v>2</v>
      </c>
      <c r="K177" s="59">
        <f t="shared" si="65"/>
        <v>4898</v>
      </c>
    </row>
    <row r="178" spans="2:11">
      <c r="B178" s="43">
        <v>6</v>
      </c>
      <c r="C178" s="49">
        <v>15</v>
      </c>
      <c r="D178" s="43">
        <f t="shared" si="68"/>
        <v>24</v>
      </c>
      <c r="E178" s="43">
        <v>3</v>
      </c>
      <c r="F178" s="43">
        <f t="shared" si="69"/>
        <v>21</v>
      </c>
      <c r="G178" s="43">
        <v>3</v>
      </c>
      <c r="H178" s="43">
        <f t="shared" si="70"/>
        <v>18</v>
      </c>
      <c r="I178" s="43">
        <v>4912</v>
      </c>
      <c r="J178" s="43">
        <v>3</v>
      </c>
      <c r="K178" s="59">
        <f t="shared" si="65"/>
        <v>4909</v>
      </c>
    </row>
    <row r="179" spans="2:11">
      <c r="B179" s="43">
        <v>6</v>
      </c>
      <c r="C179" s="49">
        <v>16</v>
      </c>
      <c r="D179" s="43">
        <v>16</v>
      </c>
      <c r="E179" s="43">
        <v>2</v>
      </c>
      <c r="F179" s="43">
        <f t="shared" si="69"/>
        <v>14</v>
      </c>
      <c r="G179" s="43">
        <v>3</v>
      </c>
      <c r="H179" s="43">
        <f t="shared" si="70"/>
        <v>11</v>
      </c>
      <c r="I179" s="43">
        <v>3012</v>
      </c>
      <c r="J179" s="43">
        <v>2</v>
      </c>
      <c r="K179" s="59">
        <f t="shared" si="65"/>
        <v>3010</v>
      </c>
    </row>
    <row r="180" spans="2:11">
      <c r="B180" s="43">
        <v>6</v>
      </c>
      <c r="C180" s="49">
        <v>17</v>
      </c>
      <c r="D180" s="43">
        <v>0</v>
      </c>
      <c r="E180" s="43">
        <v>0</v>
      </c>
      <c r="F180" s="43">
        <v>0</v>
      </c>
      <c r="G180" s="43">
        <v>0</v>
      </c>
      <c r="H180" s="43">
        <f t="shared" si="70"/>
        <v>0</v>
      </c>
      <c r="I180" s="43">
        <v>0</v>
      </c>
      <c r="J180" s="43"/>
      <c r="K180" s="59">
        <f t="shared" si="65"/>
        <v>0</v>
      </c>
    </row>
    <row r="181" spans="2:11">
      <c r="B181" s="43">
        <v>6</v>
      </c>
      <c r="C181" s="56">
        <v>18</v>
      </c>
      <c r="D181" s="48" t="s">
        <v>11</v>
      </c>
      <c r="E181" s="48"/>
      <c r="F181" s="48"/>
      <c r="G181" s="48"/>
      <c r="H181" s="48"/>
      <c r="I181" s="48">
        <v>0</v>
      </c>
      <c r="J181" s="48"/>
      <c r="K181" s="52">
        <f t="shared" si="65"/>
        <v>0</v>
      </c>
    </row>
    <row r="182" spans="2:11">
      <c r="B182" s="43">
        <v>6</v>
      </c>
      <c r="C182" s="49">
        <v>19</v>
      </c>
      <c r="D182" s="43">
        <v>24</v>
      </c>
      <c r="E182" s="43">
        <v>3</v>
      </c>
      <c r="F182" s="43">
        <f t="shared" ref="F182:F187" si="71">D182-E182</f>
        <v>21</v>
      </c>
      <c r="G182" s="43">
        <v>2</v>
      </c>
      <c r="H182" s="43">
        <f t="shared" ref="H182:H187" si="72">F182-G182</f>
        <v>19</v>
      </c>
      <c r="I182" s="43">
        <v>5171</v>
      </c>
      <c r="J182" s="43">
        <v>2</v>
      </c>
      <c r="K182" s="59">
        <f t="shared" si="65"/>
        <v>5169</v>
      </c>
    </row>
    <row r="183" spans="2:11">
      <c r="B183" s="43">
        <v>6</v>
      </c>
      <c r="C183" s="49">
        <v>20</v>
      </c>
      <c r="D183" s="43">
        <f t="shared" ref="D183:D186" si="73">8*3</f>
        <v>24</v>
      </c>
      <c r="E183" s="43">
        <v>3</v>
      </c>
      <c r="F183" s="43">
        <f t="shared" si="71"/>
        <v>21</v>
      </c>
      <c r="G183" s="43">
        <v>3</v>
      </c>
      <c r="H183" s="43">
        <f t="shared" si="72"/>
        <v>18</v>
      </c>
      <c r="I183" s="43">
        <v>4899</v>
      </c>
      <c r="J183" s="43">
        <v>0</v>
      </c>
      <c r="K183" s="59">
        <f t="shared" si="65"/>
        <v>4899</v>
      </c>
    </row>
    <row r="184" spans="2:11">
      <c r="B184" s="43">
        <v>6</v>
      </c>
      <c r="C184" s="49">
        <v>21</v>
      </c>
      <c r="D184" s="43">
        <f t="shared" si="73"/>
        <v>24</v>
      </c>
      <c r="E184" s="43">
        <v>3</v>
      </c>
      <c r="F184" s="43">
        <f t="shared" si="71"/>
        <v>21</v>
      </c>
      <c r="G184" s="43">
        <v>3</v>
      </c>
      <c r="H184" s="43">
        <f t="shared" si="72"/>
        <v>18</v>
      </c>
      <c r="I184" s="43">
        <v>4922</v>
      </c>
      <c r="J184" s="43">
        <v>4</v>
      </c>
      <c r="K184" s="59">
        <f t="shared" si="65"/>
        <v>4918</v>
      </c>
    </row>
    <row r="185" spans="2:11">
      <c r="B185" s="43">
        <v>6</v>
      </c>
      <c r="C185" s="49">
        <v>22</v>
      </c>
      <c r="D185" s="43">
        <f t="shared" si="73"/>
        <v>24</v>
      </c>
      <c r="E185" s="43">
        <v>3</v>
      </c>
      <c r="F185" s="43">
        <f t="shared" si="71"/>
        <v>21</v>
      </c>
      <c r="G185" s="43">
        <v>2</v>
      </c>
      <c r="H185" s="43">
        <f t="shared" si="72"/>
        <v>19</v>
      </c>
      <c r="I185" s="43">
        <v>5175</v>
      </c>
      <c r="J185" s="43">
        <v>3</v>
      </c>
      <c r="K185" s="59">
        <f t="shared" si="65"/>
        <v>5172</v>
      </c>
    </row>
    <row r="186" spans="2:11">
      <c r="B186" s="43">
        <v>6</v>
      </c>
      <c r="C186" s="49">
        <v>23</v>
      </c>
      <c r="D186" s="43">
        <f t="shared" si="73"/>
        <v>24</v>
      </c>
      <c r="E186" s="43">
        <v>3</v>
      </c>
      <c r="F186" s="43">
        <f t="shared" si="71"/>
        <v>21</v>
      </c>
      <c r="G186" s="43">
        <v>1</v>
      </c>
      <c r="H186" s="43">
        <f t="shared" si="72"/>
        <v>20</v>
      </c>
      <c r="I186" s="43">
        <v>5465</v>
      </c>
      <c r="J186" s="43">
        <v>0</v>
      </c>
      <c r="K186" s="59">
        <f t="shared" si="65"/>
        <v>5465</v>
      </c>
    </row>
    <row r="187" spans="2:11">
      <c r="B187" s="43">
        <v>6</v>
      </c>
      <c r="C187" s="49">
        <v>24</v>
      </c>
      <c r="D187" s="43">
        <v>16.5</v>
      </c>
      <c r="E187" s="43">
        <v>0</v>
      </c>
      <c r="F187" s="43">
        <f t="shared" si="71"/>
        <v>16.5</v>
      </c>
      <c r="G187" s="43">
        <v>3</v>
      </c>
      <c r="H187" s="43">
        <f t="shared" si="72"/>
        <v>13.5</v>
      </c>
      <c r="I187" s="43">
        <v>3677</v>
      </c>
      <c r="J187" s="43">
        <v>0</v>
      </c>
      <c r="K187" s="59">
        <f t="shared" si="65"/>
        <v>3677</v>
      </c>
    </row>
    <row r="188" spans="2:11">
      <c r="B188" s="43">
        <v>6</v>
      </c>
      <c r="C188" s="56">
        <v>25</v>
      </c>
      <c r="D188" s="48" t="s">
        <v>11</v>
      </c>
      <c r="E188" s="48"/>
      <c r="F188" s="48"/>
      <c r="G188" s="48"/>
      <c r="H188" s="48"/>
      <c r="I188" s="48">
        <v>0</v>
      </c>
      <c r="J188" s="48"/>
      <c r="K188" s="52">
        <f t="shared" si="65"/>
        <v>0</v>
      </c>
    </row>
    <row r="189" spans="2:11">
      <c r="B189" s="43">
        <v>6</v>
      </c>
      <c r="C189" s="49">
        <v>26</v>
      </c>
      <c r="D189" s="43">
        <v>24</v>
      </c>
      <c r="E189" s="43">
        <v>3</v>
      </c>
      <c r="F189" s="43">
        <f t="shared" ref="F189:F193" si="74">D189-E189</f>
        <v>21</v>
      </c>
      <c r="G189" s="43">
        <v>3</v>
      </c>
      <c r="H189" s="43">
        <f t="shared" ref="H189:H194" si="75">F189-G189</f>
        <v>18</v>
      </c>
      <c r="I189" s="43">
        <v>4912</v>
      </c>
      <c r="J189" s="43">
        <v>3</v>
      </c>
      <c r="K189" s="59">
        <f t="shared" si="65"/>
        <v>4909</v>
      </c>
    </row>
    <row r="190" spans="2:11">
      <c r="B190" s="43">
        <v>6</v>
      </c>
      <c r="C190" s="49">
        <v>27</v>
      </c>
      <c r="D190" s="43">
        <v>24</v>
      </c>
      <c r="E190" s="43">
        <v>3</v>
      </c>
      <c r="F190" s="43">
        <f t="shared" si="74"/>
        <v>21</v>
      </c>
      <c r="G190" s="43">
        <v>3</v>
      </c>
      <c r="H190" s="43">
        <f t="shared" si="75"/>
        <v>18</v>
      </c>
      <c r="I190" s="43">
        <v>4898</v>
      </c>
      <c r="J190" s="43">
        <v>2</v>
      </c>
      <c r="K190" s="59">
        <f t="shared" si="65"/>
        <v>4896</v>
      </c>
    </row>
    <row r="191" spans="2:11">
      <c r="B191" s="43">
        <v>6</v>
      </c>
      <c r="C191" s="49">
        <v>28</v>
      </c>
      <c r="D191" s="43">
        <v>24</v>
      </c>
      <c r="E191" s="43">
        <v>3</v>
      </c>
      <c r="F191" s="43">
        <f t="shared" si="74"/>
        <v>21</v>
      </c>
      <c r="G191" s="43">
        <v>3</v>
      </c>
      <c r="H191" s="43">
        <f t="shared" si="75"/>
        <v>18</v>
      </c>
      <c r="I191" s="43">
        <v>4907</v>
      </c>
      <c r="J191" s="43">
        <v>3</v>
      </c>
      <c r="K191" s="59">
        <f t="shared" si="65"/>
        <v>4904</v>
      </c>
    </row>
    <row r="192" spans="2:11">
      <c r="B192" s="43">
        <v>6</v>
      </c>
      <c r="C192" s="49">
        <v>29</v>
      </c>
      <c r="D192" s="43">
        <v>24</v>
      </c>
      <c r="E192" s="43">
        <v>3</v>
      </c>
      <c r="F192" s="43">
        <f t="shared" si="74"/>
        <v>21</v>
      </c>
      <c r="G192" s="43">
        <v>3</v>
      </c>
      <c r="H192" s="43">
        <f t="shared" si="75"/>
        <v>18</v>
      </c>
      <c r="I192" s="43">
        <v>4902</v>
      </c>
      <c r="J192" s="43">
        <v>4</v>
      </c>
      <c r="K192" s="59">
        <f t="shared" si="65"/>
        <v>4898</v>
      </c>
    </row>
    <row r="193" spans="2:11">
      <c r="B193" s="43">
        <v>6</v>
      </c>
      <c r="C193" s="49">
        <v>30</v>
      </c>
      <c r="D193" s="43">
        <v>24</v>
      </c>
      <c r="E193" s="43">
        <v>3</v>
      </c>
      <c r="F193" s="43">
        <f t="shared" si="74"/>
        <v>21</v>
      </c>
      <c r="G193" s="43">
        <v>3</v>
      </c>
      <c r="H193" s="43">
        <f t="shared" si="75"/>
        <v>18</v>
      </c>
      <c r="I193" s="43">
        <v>4901</v>
      </c>
      <c r="J193" s="43">
        <v>1</v>
      </c>
      <c r="K193" s="59">
        <f t="shared" si="65"/>
        <v>4900</v>
      </c>
    </row>
    <row r="194" ht="19.5" spans="2:11">
      <c r="B194" s="50" t="s">
        <v>12</v>
      </c>
      <c r="C194" s="50"/>
      <c r="D194" s="51">
        <f>SUM(D164:D193)</f>
        <v>553</v>
      </c>
      <c r="E194" s="51">
        <f t="shared" ref="E194:K194" si="76">SUM(E164:E193)</f>
        <v>65</v>
      </c>
      <c r="F194" s="51">
        <f t="shared" si="76"/>
        <v>488</v>
      </c>
      <c r="G194" s="51">
        <f t="shared" si="76"/>
        <v>56</v>
      </c>
      <c r="H194" s="51">
        <f t="shared" si="76"/>
        <v>432</v>
      </c>
      <c r="I194" s="51">
        <f t="shared" si="76"/>
        <v>117846</v>
      </c>
      <c r="J194" s="51">
        <f t="shared" si="76"/>
        <v>44</v>
      </c>
      <c r="K194" s="51">
        <f t="shared" si="76"/>
        <v>117802</v>
      </c>
    </row>
    <row r="195" ht="15.75" spans="2:11">
      <c r="B195" s="60" t="s">
        <v>13</v>
      </c>
      <c r="C195" s="61"/>
      <c r="D195" s="43">
        <f>+D39+D68+D100+D131+D163+D194</f>
        <v>3468</v>
      </c>
      <c r="E195" s="43">
        <f t="shared" ref="E195:K195" si="77">+E39+E68+E100+E131+E163+E194</f>
        <v>402</v>
      </c>
      <c r="F195" s="43">
        <f t="shared" si="77"/>
        <v>3066</v>
      </c>
      <c r="G195" s="43">
        <f t="shared" si="77"/>
        <v>287</v>
      </c>
      <c r="H195" s="43">
        <f t="shared" si="77"/>
        <v>2779</v>
      </c>
      <c r="I195" s="43">
        <f t="shared" si="77"/>
        <v>677936</v>
      </c>
      <c r="J195" s="43">
        <f t="shared" si="77"/>
        <v>434</v>
      </c>
      <c r="K195" s="43">
        <f t="shared" si="77"/>
        <v>677502</v>
      </c>
    </row>
  </sheetData>
  <mergeCells count="8">
    <mergeCell ref="B39:C39"/>
    <mergeCell ref="B68:C68"/>
    <mergeCell ref="B100:C100"/>
    <mergeCell ref="B131:C131"/>
    <mergeCell ref="B163:C163"/>
    <mergeCell ref="B194:C194"/>
    <mergeCell ref="B195:C195"/>
    <mergeCell ref="B1:K4"/>
  </mergeCells>
  <pageMargins left="0.75" right="0.75" top="1" bottom="1" header="0.5" footer="0.5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H10"/>
  <sheetViews>
    <sheetView showGridLines="0" workbookViewId="0">
      <selection activeCell="F4" sqref="F4"/>
    </sheetView>
  </sheetViews>
  <sheetFormatPr defaultColWidth="9.14285714285714" defaultRowHeight="15" outlineLevelCol="7"/>
  <cols>
    <col min="8" max="8" width="8.57142857142857" customWidth="1"/>
    <col min="9" max="10" width="12.1428571428571" customWidth="1"/>
  </cols>
  <sheetData>
    <row r="1" customHeight="1"/>
    <row r="2" ht="15.75" spans="3:8">
      <c r="C2" s="30" t="s">
        <v>14</v>
      </c>
      <c r="D2" s="31"/>
      <c r="E2" s="31"/>
      <c r="F2" s="31"/>
      <c r="G2" s="31"/>
      <c r="H2" s="32"/>
    </row>
    <row r="3" ht="34.5" spans="3:8">
      <c r="C3" s="33" t="s">
        <v>15</v>
      </c>
      <c r="D3" s="33" t="s">
        <v>16</v>
      </c>
      <c r="E3" s="33" t="s">
        <v>17</v>
      </c>
      <c r="F3" s="33" t="s">
        <v>18</v>
      </c>
      <c r="G3" s="33" t="s">
        <v>19</v>
      </c>
      <c r="H3" s="33" t="s">
        <v>20</v>
      </c>
    </row>
    <row r="4" ht="15.75" spans="3:8">
      <c r="C4" s="35" t="s">
        <v>21</v>
      </c>
      <c r="D4" s="35">
        <v>522</v>
      </c>
      <c r="E4" s="35">
        <v>51</v>
      </c>
      <c r="F4" s="35">
        <f t="shared" ref="F4:F9" si="0">+D4-E4</f>
        <v>471</v>
      </c>
      <c r="G4" s="37">
        <f t="shared" ref="G4:G10" si="1">F4/D4</f>
        <v>0.902298850574713</v>
      </c>
      <c r="H4" s="37">
        <v>0.9</v>
      </c>
    </row>
    <row r="5" ht="15.75" spans="3:8">
      <c r="C5" s="35" t="s">
        <v>22</v>
      </c>
      <c r="D5" s="35">
        <v>480</v>
      </c>
      <c r="E5" s="35">
        <v>41</v>
      </c>
      <c r="F5" s="35">
        <f t="shared" si="0"/>
        <v>439</v>
      </c>
      <c r="G5" s="37">
        <f t="shared" si="1"/>
        <v>0.914583333333333</v>
      </c>
      <c r="H5" s="37">
        <v>0.9</v>
      </c>
    </row>
    <row r="6" ht="15.75" spans="3:8">
      <c r="C6" s="35" t="s">
        <v>23</v>
      </c>
      <c r="D6" s="35">
        <v>543</v>
      </c>
      <c r="E6" s="35">
        <v>54</v>
      </c>
      <c r="F6" s="35">
        <f t="shared" si="0"/>
        <v>489</v>
      </c>
      <c r="G6" s="37">
        <f t="shared" si="1"/>
        <v>0.900552486187845</v>
      </c>
      <c r="H6" s="37">
        <v>0.9</v>
      </c>
    </row>
    <row r="7" ht="15.75" spans="3:8">
      <c r="C7" s="35" t="s">
        <v>24</v>
      </c>
      <c r="D7" s="35">
        <v>495</v>
      </c>
      <c r="E7" s="35">
        <v>41</v>
      </c>
      <c r="F7" s="35">
        <f t="shared" si="0"/>
        <v>454</v>
      </c>
      <c r="G7" s="37">
        <f t="shared" si="1"/>
        <v>0.917171717171717</v>
      </c>
      <c r="H7" s="37">
        <v>0.9</v>
      </c>
    </row>
    <row r="8" ht="15.75" spans="3:8">
      <c r="C8" s="35" t="s">
        <v>25</v>
      </c>
      <c r="D8" s="35">
        <v>538</v>
      </c>
      <c r="E8" s="35">
        <v>44</v>
      </c>
      <c r="F8" s="35">
        <f t="shared" si="0"/>
        <v>494</v>
      </c>
      <c r="G8" s="37">
        <f t="shared" si="1"/>
        <v>0.9182156133829</v>
      </c>
      <c r="H8" s="37">
        <v>0.9</v>
      </c>
    </row>
    <row r="9" ht="15.75" spans="3:8">
      <c r="C9" s="35" t="s">
        <v>26</v>
      </c>
      <c r="D9" s="35">
        <v>488</v>
      </c>
      <c r="E9" s="35">
        <v>56</v>
      </c>
      <c r="F9" s="35">
        <f t="shared" si="0"/>
        <v>432</v>
      </c>
      <c r="G9" s="36">
        <f t="shared" si="1"/>
        <v>0.885245901639344</v>
      </c>
      <c r="H9" s="37">
        <v>0.9</v>
      </c>
    </row>
    <row r="10" ht="15.75" spans="3:8">
      <c r="C10" s="38" t="s">
        <v>12</v>
      </c>
      <c r="D10" s="39">
        <f>SUM(D4:D9)</f>
        <v>3066</v>
      </c>
      <c r="E10" s="39">
        <f>SUM(E4:E9)</f>
        <v>287</v>
      </c>
      <c r="F10" s="38">
        <f>D10-E10</f>
        <v>2779</v>
      </c>
      <c r="G10" s="41">
        <f t="shared" si="1"/>
        <v>0.906392694063927</v>
      </c>
      <c r="H10" s="41">
        <v>0.9</v>
      </c>
    </row>
  </sheetData>
  <mergeCells count="1">
    <mergeCell ref="C2:H2"/>
  </mergeCells>
  <pageMargins left="0.75" right="0.75" top="1" bottom="1" header="0.5" footer="0.5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12"/>
  <sheetViews>
    <sheetView showGridLines="0" workbookViewId="0">
      <selection activeCell="O16" sqref="O16"/>
    </sheetView>
  </sheetViews>
  <sheetFormatPr defaultColWidth="9.14285714285714" defaultRowHeight="15" outlineLevelCol="7"/>
  <cols>
    <col min="2" max="2" width="9.14285714285714" customWidth="1"/>
    <col min="10" max="13" width="12.8571428571429"/>
  </cols>
  <sheetData>
    <row r="1" customHeight="1"/>
    <row r="2" ht="15.75" spans="3:8">
      <c r="C2" s="30" t="s">
        <v>27</v>
      </c>
      <c r="D2" s="31"/>
      <c r="E2" s="31"/>
      <c r="F2" s="31"/>
      <c r="G2" s="31"/>
      <c r="H2" s="32"/>
    </row>
    <row r="3" ht="34.5" spans="3:8">
      <c r="C3" s="33" t="s">
        <v>15</v>
      </c>
      <c r="D3" s="34" t="s">
        <v>28</v>
      </c>
      <c r="E3" s="34" t="s">
        <v>8</v>
      </c>
      <c r="F3" s="34" t="s">
        <v>18</v>
      </c>
      <c r="G3" s="33" t="s">
        <v>29</v>
      </c>
      <c r="H3" s="33" t="s">
        <v>20</v>
      </c>
    </row>
    <row r="4" ht="15.75" spans="3:8">
      <c r="C4" s="35" t="s">
        <v>21</v>
      </c>
      <c r="D4" s="35">
        <v>8</v>
      </c>
      <c r="E4" s="35">
        <v>94154</v>
      </c>
      <c r="F4" s="35">
        <v>471</v>
      </c>
      <c r="G4" s="36">
        <f t="shared" ref="G4:G10" si="0">+(D4*E4/3600)/F4</f>
        <v>0.444227412125501</v>
      </c>
      <c r="H4" s="37">
        <v>0.95</v>
      </c>
    </row>
    <row r="5" ht="15.75" spans="3:8">
      <c r="C5" s="35" t="s">
        <v>22</v>
      </c>
      <c r="D5" s="35">
        <v>8</v>
      </c>
      <c r="E5" s="35">
        <v>117394</v>
      </c>
      <c r="F5" s="35">
        <v>439</v>
      </c>
      <c r="G5" s="36">
        <f t="shared" si="0"/>
        <v>0.594249557074158</v>
      </c>
      <c r="H5" s="37">
        <v>0.95</v>
      </c>
    </row>
    <row r="6" spans="3:8">
      <c r="C6" s="35" t="s">
        <v>23</v>
      </c>
      <c r="D6" s="35">
        <v>8</v>
      </c>
      <c r="E6" s="35">
        <v>122706</v>
      </c>
      <c r="F6" s="35">
        <v>489</v>
      </c>
      <c r="G6" s="36">
        <f t="shared" si="0"/>
        <v>0.557627811860941</v>
      </c>
      <c r="H6" s="37">
        <v>0.95</v>
      </c>
    </row>
    <row r="7" spans="3:8">
      <c r="C7" s="35" t="s">
        <v>24</v>
      </c>
      <c r="D7" s="35">
        <v>8</v>
      </c>
      <c r="E7" s="35">
        <v>114546</v>
      </c>
      <c r="F7" s="35">
        <v>454</v>
      </c>
      <c r="G7" s="36">
        <f t="shared" si="0"/>
        <v>0.560675477239354</v>
      </c>
      <c r="H7" s="37">
        <v>0.95</v>
      </c>
    </row>
    <row r="8" spans="3:8">
      <c r="C8" s="35" t="s">
        <v>25</v>
      </c>
      <c r="D8" s="35">
        <v>8</v>
      </c>
      <c r="E8" s="35">
        <v>111290</v>
      </c>
      <c r="F8" s="35">
        <v>494</v>
      </c>
      <c r="G8" s="36">
        <f t="shared" si="0"/>
        <v>0.500629779577148</v>
      </c>
      <c r="H8" s="37">
        <v>0.95</v>
      </c>
    </row>
    <row r="9" spans="3:8">
      <c r="C9" s="35" t="s">
        <v>26</v>
      </c>
      <c r="D9" s="35">
        <v>8</v>
      </c>
      <c r="E9" s="35">
        <v>117846</v>
      </c>
      <c r="F9" s="35">
        <v>432</v>
      </c>
      <c r="G9" s="36">
        <f t="shared" si="0"/>
        <v>0.606203703703704</v>
      </c>
      <c r="H9" s="37">
        <v>0.95</v>
      </c>
    </row>
    <row r="10" ht="15.75" spans="3:8">
      <c r="C10" s="38" t="s">
        <v>12</v>
      </c>
      <c r="D10" s="38">
        <v>8</v>
      </c>
      <c r="E10" s="38">
        <v>677936</v>
      </c>
      <c r="F10" s="39">
        <f>SUM(F4:F9)</f>
        <v>2779</v>
      </c>
      <c r="G10" s="40">
        <f t="shared" si="0"/>
        <v>0.542110271480549</v>
      </c>
      <c r="H10" s="41">
        <v>0.95</v>
      </c>
    </row>
    <row r="12" spans="2:2">
      <c r="B12" s="42"/>
    </row>
  </sheetData>
  <mergeCells count="1">
    <mergeCell ref="C2:H2"/>
  </mergeCells>
  <pageMargins left="0.75" right="0.75" top="1" bottom="1" header="0.5" footer="0.5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G10"/>
  <sheetViews>
    <sheetView showGridLines="0" workbookViewId="0">
      <selection activeCell="E8" sqref="E8"/>
    </sheetView>
  </sheetViews>
  <sheetFormatPr defaultColWidth="9.14285714285714" defaultRowHeight="15" outlineLevelCol="6"/>
  <cols>
    <col min="5" max="5" width="12.8571428571429"/>
    <col min="6" max="6" width="11.1428571428571" customWidth="1"/>
    <col min="7" max="8" width="10.5714285714286" customWidth="1"/>
  </cols>
  <sheetData>
    <row r="1" customHeight="1"/>
    <row r="2" ht="15.75" spans="3:7">
      <c r="C2" s="20" t="s">
        <v>30</v>
      </c>
      <c r="D2" s="21"/>
      <c r="E2" s="21"/>
      <c r="F2" s="21"/>
      <c r="G2" s="22"/>
    </row>
    <row r="3" ht="23.25" spans="3:7">
      <c r="C3" s="23" t="s">
        <v>15</v>
      </c>
      <c r="D3" s="24" t="s">
        <v>31</v>
      </c>
      <c r="E3" s="24" t="s">
        <v>32</v>
      </c>
      <c r="F3" s="23" t="s">
        <v>33</v>
      </c>
      <c r="G3" s="23" t="s">
        <v>20</v>
      </c>
    </row>
    <row r="4" ht="15.75" spans="3:7">
      <c r="C4" s="25" t="s">
        <v>21</v>
      </c>
      <c r="D4" s="25">
        <v>94154</v>
      </c>
      <c r="E4" s="25">
        <v>56</v>
      </c>
      <c r="F4" s="26">
        <v>0.999405229730017</v>
      </c>
      <c r="G4" s="26">
        <v>0.9</v>
      </c>
    </row>
    <row r="5" ht="15.75" spans="3:7">
      <c r="C5" s="25" t="s">
        <v>22</v>
      </c>
      <c r="D5" s="25">
        <v>117394</v>
      </c>
      <c r="E5" s="25">
        <v>96</v>
      </c>
      <c r="F5" s="26">
        <v>0.999182241000392</v>
      </c>
      <c r="G5" s="26">
        <v>0.9</v>
      </c>
    </row>
    <row r="6" ht="15.75" spans="3:7">
      <c r="C6" s="25" t="s">
        <v>23</v>
      </c>
      <c r="D6" s="25">
        <v>122706</v>
      </c>
      <c r="E6" s="25">
        <v>104</v>
      </c>
      <c r="F6" s="26">
        <v>0.999152445683178</v>
      </c>
      <c r="G6" s="26">
        <v>0.9</v>
      </c>
    </row>
    <row r="7" ht="15.75" spans="3:7">
      <c r="C7" s="25" t="s">
        <v>24</v>
      </c>
      <c r="D7" s="25">
        <v>114546</v>
      </c>
      <c r="E7" s="25">
        <v>44</v>
      </c>
      <c r="F7" s="26">
        <v>0.99961587484504</v>
      </c>
      <c r="G7" s="26">
        <v>0.9</v>
      </c>
    </row>
    <row r="8" ht="15.75" spans="3:7">
      <c r="C8" s="25" t="s">
        <v>25</v>
      </c>
      <c r="D8" s="25">
        <v>111290</v>
      </c>
      <c r="E8" s="25">
        <v>90</v>
      </c>
      <c r="F8" s="26">
        <v>0.999191302003774</v>
      </c>
      <c r="G8" s="26">
        <v>0.9</v>
      </c>
    </row>
    <row r="9" ht="15.75" spans="3:7">
      <c r="C9" s="25" t="s">
        <v>26</v>
      </c>
      <c r="D9" s="25">
        <v>117846</v>
      </c>
      <c r="E9" s="25">
        <v>44</v>
      </c>
      <c r="F9" s="26">
        <v>0.99962663136636</v>
      </c>
      <c r="G9" s="26">
        <v>0.9</v>
      </c>
    </row>
    <row r="10" ht="15.75" spans="3:7">
      <c r="C10" s="27" t="s">
        <v>12</v>
      </c>
      <c r="D10" s="27">
        <v>677936</v>
      </c>
      <c r="E10" s="28">
        <v>434</v>
      </c>
      <c r="F10" s="29">
        <f>(D10-E10)/D10</f>
        <v>0.999359821576078</v>
      </c>
      <c r="G10" s="29">
        <v>0.9</v>
      </c>
    </row>
  </sheetData>
  <mergeCells count="1">
    <mergeCell ref="C2:G2"/>
  </mergeCells>
  <pageMargins left="0.75" right="0.75" top="1" bottom="1" header="0.5" footer="0.5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E6"/>
  <sheetViews>
    <sheetView workbookViewId="0">
      <selection activeCell="I27" sqref="I27"/>
    </sheetView>
  </sheetViews>
  <sheetFormatPr defaultColWidth="9.14285714285714" defaultRowHeight="15" outlineLevelRow="5" outlineLevelCol="4"/>
  <cols>
    <col min="3" max="3" width="25.7142857142857" customWidth="1"/>
    <col min="4" max="5" width="12.1428571428571" customWidth="1"/>
    <col min="8" max="8" width="12.8571428571429"/>
    <col min="9" max="9" width="11.1428571428571" customWidth="1"/>
    <col min="10" max="11" width="10.5714285714286" customWidth="1"/>
  </cols>
  <sheetData>
    <row r="1" customHeight="1"/>
    <row r="2" ht="15.75" spans="3:5">
      <c r="C2" s="12" t="s">
        <v>34</v>
      </c>
      <c r="D2" s="12" t="s">
        <v>35</v>
      </c>
      <c r="E2" s="12" t="s">
        <v>36</v>
      </c>
    </row>
    <row r="3" spans="3:5">
      <c r="C3" s="13" t="s">
        <v>37</v>
      </c>
      <c r="D3" s="14">
        <v>0.9</v>
      </c>
      <c r="E3" s="15">
        <f>'Machine Availability'!G10</f>
        <v>0.906392694063927</v>
      </c>
    </row>
    <row r="4" spans="3:5">
      <c r="C4" s="13" t="s">
        <v>38</v>
      </c>
      <c r="D4" s="14">
        <v>0.95</v>
      </c>
      <c r="E4" s="16">
        <f>'Performance Efficiency'!G10</f>
        <v>0.542110271480549</v>
      </c>
    </row>
    <row r="5" ht="15.75" spans="3:5">
      <c r="C5" s="13" t="s">
        <v>30</v>
      </c>
      <c r="D5" s="14">
        <v>0.99</v>
      </c>
      <c r="E5" s="15">
        <f>'Rate of Quality'!F10</f>
        <v>0.999359821576078</v>
      </c>
    </row>
    <row r="6" spans="3:5">
      <c r="C6" s="17" t="s">
        <v>39</v>
      </c>
      <c r="D6" s="18">
        <v>0.85</v>
      </c>
      <c r="E6" s="19">
        <f>E3*E4*E5</f>
        <v>0.491050228310502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15"/>
  <sheetViews>
    <sheetView showGridLines="0" workbookViewId="0">
      <selection activeCell="L30" sqref="L30"/>
    </sheetView>
  </sheetViews>
  <sheetFormatPr defaultColWidth="9.14285714285714" defaultRowHeight="15" outlineLevelCol="5"/>
  <cols>
    <col min="3" max="3" width="20.2857142857143" style="1" customWidth="1"/>
    <col min="4" max="4" width="16.2857142857143" customWidth="1"/>
    <col min="5" max="5" width="11.4285714285714" customWidth="1"/>
  </cols>
  <sheetData>
    <row r="2" spans="2:6">
      <c r="B2" s="2" t="s">
        <v>40</v>
      </c>
      <c r="C2" s="2"/>
      <c r="D2" s="2"/>
      <c r="E2" s="2"/>
      <c r="F2" s="2"/>
    </row>
    <row r="3" spans="2:6">
      <c r="B3" s="2"/>
      <c r="C3" s="2"/>
      <c r="D3" s="2"/>
      <c r="E3" s="2"/>
      <c r="F3" s="2"/>
    </row>
    <row r="4" spans="2:6">
      <c r="B4" s="2"/>
      <c r="C4" s="2"/>
      <c r="D4" s="2"/>
      <c r="E4" s="2"/>
      <c r="F4" s="2"/>
    </row>
    <row r="6" ht="25.5" spans="2:6">
      <c r="B6" s="3" t="s">
        <v>41</v>
      </c>
      <c r="C6" s="4" t="s">
        <v>42</v>
      </c>
      <c r="D6" s="3" t="s">
        <v>43</v>
      </c>
      <c r="E6" s="3" t="s">
        <v>44</v>
      </c>
      <c r="F6" s="3" t="s">
        <v>45</v>
      </c>
    </row>
    <row r="7" spans="2:6">
      <c r="B7" s="5">
        <v>1</v>
      </c>
      <c r="C7" s="6" t="s">
        <v>46</v>
      </c>
      <c r="D7" s="5">
        <v>824</v>
      </c>
      <c r="E7" s="7">
        <v>0.5282</v>
      </c>
      <c r="F7" s="7">
        <v>0.5282</v>
      </c>
    </row>
    <row r="8" spans="2:6">
      <c r="B8" s="5">
        <v>2</v>
      </c>
      <c r="C8" s="6" t="s">
        <v>47</v>
      </c>
      <c r="D8" s="5">
        <v>438</v>
      </c>
      <c r="E8" s="7">
        <v>0.2808</v>
      </c>
      <c r="F8" s="7">
        <v>0.809</v>
      </c>
    </row>
    <row r="9" spans="2:6">
      <c r="B9" s="5">
        <v>3</v>
      </c>
      <c r="C9" s="6" t="s">
        <v>48</v>
      </c>
      <c r="D9" s="5">
        <v>124</v>
      </c>
      <c r="E9" s="7">
        <v>0.0795</v>
      </c>
      <c r="F9" s="7">
        <v>0.8885</v>
      </c>
    </row>
    <row r="10" ht="25.5" spans="2:6">
      <c r="B10" s="5">
        <v>4</v>
      </c>
      <c r="C10" s="6" t="s">
        <v>49</v>
      </c>
      <c r="D10" s="5">
        <v>82</v>
      </c>
      <c r="E10" s="7">
        <v>0.0525</v>
      </c>
      <c r="F10" s="7">
        <v>0.941</v>
      </c>
    </row>
    <row r="11" spans="2:6">
      <c r="B11" s="5">
        <v>5</v>
      </c>
      <c r="C11" s="8" t="s">
        <v>50</v>
      </c>
      <c r="D11" s="5">
        <v>44</v>
      </c>
      <c r="E11" s="7">
        <v>0.0282</v>
      </c>
      <c r="F11" s="7">
        <v>0.9692</v>
      </c>
    </row>
    <row r="12" ht="25.5" spans="2:6">
      <c r="B12" s="5">
        <v>6</v>
      </c>
      <c r="C12" s="6" t="s">
        <v>51</v>
      </c>
      <c r="D12" s="5">
        <v>37</v>
      </c>
      <c r="E12" s="7">
        <v>0.0238</v>
      </c>
      <c r="F12" s="7">
        <v>0.993</v>
      </c>
    </row>
    <row r="13" ht="25.5" spans="2:6">
      <c r="B13" s="5">
        <v>7</v>
      </c>
      <c r="C13" s="6" t="s">
        <v>52</v>
      </c>
      <c r="D13" s="5">
        <v>10</v>
      </c>
      <c r="E13" s="7">
        <v>0.0064</v>
      </c>
      <c r="F13" s="7">
        <v>0.9994</v>
      </c>
    </row>
    <row r="14" spans="2:6">
      <c r="B14" s="5">
        <v>8</v>
      </c>
      <c r="C14" s="6" t="s">
        <v>53</v>
      </c>
      <c r="D14" s="5">
        <v>1</v>
      </c>
      <c r="E14" s="7">
        <v>0.0006</v>
      </c>
      <c r="F14" s="9">
        <v>1</v>
      </c>
    </row>
    <row r="15" spans="2:6">
      <c r="B15" s="3" t="s">
        <v>54</v>
      </c>
      <c r="C15" s="4"/>
      <c r="D15" s="3">
        <v>1560</v>
      </c>
      <c r="E15" s="10"/>
      <c r="F15" s="11">
        <v>1</v>
      </c>
    </row>
  </sheetData>
  <mergeCells count="2">
    <mergeCell ref="B15:C15"/>
    <mergeCell ref="B2:F4"/>
  </mergeCells>
  <pageMargins left="0.75" right="0.75" top="1" bottom="1" header="0.5" footer="0.5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omments xmlns="https://web.wps.cn/et/2018/main" xmlns:s="http://schemas.openxmlformats.org/spreadsheetml/2006/main">
  <commentList sheetStid="6">
    <comment s:ref="D15" rgbClr="4FC760"/>
    <comment s:ref="D44" rgbClr="4FC760"/>
    <comment s:ref="D73" rgbClr="4FC760"/>
    <comment s:ref="D102" rgbClr="4FC760"/>
  </commentList>
</comments>
</file>

<file path=customXml/itemProps1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Raw Data</vt:lpstr>
      <vt:lpstr>Machine Availability</vt:lpstr>
      <vt:lpstr>Performance Efficiency</vt:lpstr>
      <vt:lpstr>Rate of Quality</vt:lpstr>
      <vt:lpstr>OEE</vt:lpstr>
      <vt:lpstr>Machine Issue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torino</dc:creator>
  <cp:lastModifiedBy>torino</cp:lastModifiedBy>
  <dcterms:created xsi:type="dcterms:W3CDTF">2023-10-04T07:14:00Z</dcterms:created>
  <dcterms:modified xsi:type="dcterms:W3CDTF">2024-01-26T07:44:28Z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B566B1FFAADE47F091A895E568C08F49</vt:lpwstr>
  </property>
  <property fmtid="{D5CDD505-2E9C-101B-9397-08002B2CF9AE}" pid="3" name="KSOProductBuildVer">
    <vt:lpwstr>1033-11.2.0.11440</vt:lpwstr>
  </property>
  <property fmtid="{D5CDD505-2E9C-101B-9397-08002B2CF9AE}" pid="4" name="KSOReadingLayout">
    <vt:bool>true</vt:bool>
  </property>
</Properties>
</file>