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2.xml" ContentType="application/vnd.ms-excel.person+xml"/>
  <Override PartName="/xl/persons/person.xml" ContentType="application/vnd.ms-excel.person+xml"/>
  <Override PartName="/xl/persons/person1.xml" ContentType="application/vnd.ms-excel.person+xml"/>
  <Override PartName="/xl/persons/person3.xml" ContentType="application/vnd.ms-excel.person+xml"/>
  <Override PartName="/xl/persons/person5.xml" ContentType="application/vnd.ms-excel.person+xml"/>
  <Override PartName="/xl/persons/person4.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M DANDI PRASETYO\Documents\UMSIDA\MATA KULIAH\SEMESTER 8\UPLOAD ARCHIVE\Data Mentah Pendukung Artikel Ilmiah\"/>
    </mc:Choice>
  </mc:AlternateContent>
  <xr:revisionPtr revIDLastSave="0" documentId="13_ncr:1_{93F14BB3-2341-467D-B7BE-CD6655762042}" xr6:coauthVersionLast="47" xr6:coauthVersionMax="47" xr10:uidLastSave="{00000000-0000-0000-0000-000000000000}"/>
  <bookViews>
    <workbookView xWindow="-120" yWindow="-120" windowWidth="20730" windowHeight="11040" firstSheet="7" activeTab="10" xr2:uid="{94C8AC5A-70F6-407B-A977-F3CE4E7D6DCB}"/>
  </bookViews>
  <sheets>
    <sheet name="Jumlah&amp;Cacat Produsi" sheetId="2" r:id="rId1"/>
    <sheet name="Cacat Produksi" sheetId="1" r:id="rId2"/>
    <sheet name="Kategori Produk Riject" sheetId="3" r:id="rId3"/>
    <sheet name="Diagram Alir" sheetId="16" r:id="rId4"/>
    <sheet name="Lembar Periksa" sheetId="5" r:id="rId5"/>
    <sheet name="Histogram" sheetId="6" r:id="rId6"/>
    <sheet name="Diagram Pareto" sheetId="7" r:id="rId7"/>
    <sheet name="Scatter Diagram" sheetId="9" r:id="rId8"/>
    <sheet name="Peta Kendali" sheetId="10" r:id="rId9"/>
    <sheet name="Fishbone" sheetId="18" r:id="rId10"/>
    <sheet name="Kaizen Five M Checklist" sheetId="14" r:id="rId11"/>
    <sheet name="Kaizen Five Step Plan" sheetId="15"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0" l="1"/>
  <c r="E9" i="10"/>
  <c r="C9" i="10"/>
  <c r="E8" i="10"/>
  <c r="H21" i="9"/>
  <c r="J8" i="5" l="1"/>
  <c r="J6" i="5"/>
  <c r="J7" i="5"/>
  <c r="J5" i="5"/>
  <c r="I4" i="2"/>
  <c r="F7" i="5"/>
  <c r="G7" i="5"/>
  <c r="H7" i="5"/>
  <c r="F6" i="5"/>
  <c r="G6" i="5"/>
  <c r="H6" i="5"/>
  <c r="F5" i="5"/>
  <c r="G5" i="5"/>
  <c r="H5" i="5"/>
  <c r="E6" i="5"/>
  <c r="E8" i="5" s="1"/>
  <c r="E7" i="5"/>
  <c r="E5" i="5"/>
  <c r="D5" i="5"/>
  <c r="F5" i="7"/>
  <c r="E5" i="7"/>
  <c r="C5" i="9" l="1"/>
  <c r="D5" i="9"/>
  <c r="C7" i="7"/>
  <c r="C6" i="7"/>
  <c r="C8" i="7"/>
  <c r="C5" i="7"/>
  <c r="D5" i="7" s="1"/>
  <c r="D6" i="7" s="1"/>
  <c r="D7" i="7" s="1"/>
  <c r="D8" i="7" s="1"/>
  <c r="D9" i="7" s="1"/>
  <c r="E6" i="7" l="1"/>
  <c r="E7" i="7"/>
  <c r="E8" i="7"/>
  <c r="F6" i="7"/>
  <c r="F7" i="7" s="1"/>
  <c r="F8" i="7" s="1"/>
  <c r="F9" i="7" s="1"/>
  <c r="G7" i="2" l="1"/>
  <c r="D7" i="10"/>
  <c r="C6" i="10"/>
  <c r="C7" i="10"/>
  <c r="C5" i="10"/>
  <c r="C6" i="9" l="1"/>
  <c r="C7" i="9"/>
  <c r="G8" i="5" l="1"/>
  <c r="D7" i="5"/>
  <c r="D6" i="5"/>
  <c r="E6" i="1"/>
  <c r="D6" i="1"/>
  <c r="C6" i="1"/>
  <c r="E5" i="1"/>
  <c r="D5" i="1"/>
  <c r="C5" i="1"/>
  <c r="E4" i="1"/>
  <c r="D4" i="1"/>
  <c r="C4" i="1"/>
  <c r="E3" i="1"/>
  <c r="D3" i="1"/>
  <c r="C3" i="1"/>
  <c r="D7" i="2"/>
  <c r="F7" i="2" l="1"/>
  <c r="E7" i="2"/>
  <c r="C7" i="2"/>
  <c r="H6" i="2"/>
  <c r="H5" i="2"/>
  <c r="D6" i="10" s="1"/>
  <c r="H4" i="2"/>
  <c r="D5" i="10" s="1"/>
  <c r="F4" i="1"/>
  <c r="F5" i="1"/>
  <c r="F6" i="1"/>
  <c r="F3" i="1"/>
  <c r="C7" i="1"/>
  <c r="I5" i="5"/>
  <c r="I6" i="5"/>
  <c r="I7" i="5"/>
  <c r="C11" i="10"/>
  <c r="C8" i="10"/>
  <c r="H8" i="5"/>
  <c r="F8" i="5"/>
  <c r="D8" i="5"/>
  <c r="E5" i="10" l="1"/>
  <c r="I6" i="2"/>
  <c r="D7" i="9"/>
  <c r="E7" i="10"/>
  <c r="C14" i="10" s="1"/>
  <c r="C6" i="6"/>
  <c r="C4" i="6"/>
  <c r="C3" i="6"/>
  <c r="I5" i="2"/>
  <c r="E6" i="10"/>
  <c r="C13" i="10" s="1"/>
  <c r="D6" i="9"/>
  <c r="C5" i="6"/>
  <c r="I8" i="5"/>
  <c r="H7" i="2"/>
  <c r="C12" i="10" l="1"/>
  <c r="C7" i="6"/>
  <c r="D8" i="10"/>
  <c r="G5" i="10" s="1"/>
  <c r="F5" i="10" s="1"/>
  <c r="G6" i="10" l="1"/>
  <c r="E13" i="10" s="1"/>
  <c r="G7" i="10"/>
  <c r="E14" i="10" s="1"/>
  <c r="H5" i="10"/>
  <c r="D7" i="1"/>
  <c r="E7" i="1"/>
  <c r="F6" i="10" l="1"/>
  <c r="D13" i="10" s="1"/>
  <c r="H6" i="10"/>
  <c r="F13" i="10" s="1"/>
  <c r="F12" i="10"/>
  <c r="F7" i="10"/>
  <c r="D14" i="10" s="1"/>
  <c r="H7" i="10"/>
  <c r="F14" i="10" s="1"/>
  <c r="D12" i="10"/>
  <c r="E12" i="10"/>
  <c r="F7" i="1"/>
</calcChain>
</file>

<file path=xl/sharedStrings.xml><?xml version="1.0" encoding="utf-8"?>
<sst xmlns="http://schemas.openxmlformats.org/spreadsheetml/2006/main" count="148" uniqueCount="88">
  <si>
    <t>No.</t>
  </si>
  <si>
    <t>Jenis cacat</t>
  </si>
  <si>
    <t>Bulan</t>
  </si>
  <si>
    <t>Total</t>
  </si>
  <si>
    <t>Jumlah Produksi</t>
  </si>
  <si>
    <t>No</t>
  </si>
  <si>
    <t>Kategori</t>
  </si>
  <si>
    <t>Penjelasan</t>
  </si>
  <si>
    <t>Riject</t>
  </si>
  <si>
    <t>Jumlah Cacat</t>
  </si>
  <si>
    <t>Proporsi</t>
  </si>
  <si>
    <t>UCL</t>
  </si>
  <si>
    <t>CL</t>
  </si>
  <si>
    <t>LCL</t>
  </si>
  <si>
    <t>Kecacatan</t>
  </si>
  <si>
    <t>Manusia</t>
  </si>
  <si>
    <t>Mesin</t>
  </si>
  <si>
    <t>Material</t>
  </si>
  <si>
    <t>Lingkungan</t>
  </si>
  <si>
    <t>Metode</t>
  </si>
  <si>
    <t>Melakukan pengecekan ulang yang dilakukan bagian QC dan penataan material yang rapi saat di gudang (Andespa, 2020).</t>
  </si>
  <si>
    <t>September</t>
  </si>
  <si>
    <t>Oktober</t>
  </si>
  <si>
    <t>November</t>
  </si>
  <si>
    <t>Resleting Rusak</t>
  </si>
  <si>
    <t>Jahitan Tidak Rapi</t>
  </si>
  <si>
    <t>Lem Kurang Menempel Dengan Baik</t>
  </si>
  <si>
    <t>Ketidakmampuan resleting untuk terbuka atau tertutup dengan baik karena masalah pada gigi-gigi resleting atau jalur pengaitnya.</t>
  </si>
  <si>
    <t>Ketidaksempurnaan dalam hasil menjahit yang dapat berupa jahitan yang longgar, tidak sejajar, atau tidak teratur.</t>
  </si>
  <si>
    <t>Kecacatan jenis ini terjadi ketika lem tidak menempel dengan baik sehingga menyebabkan bagian-bagian tertentu mudah terlepas atau mengelupas.</t>
  </si>
  <si>
    <r>
      <t>Presentase Produk Re</t>
    </r>
    <r>
      <rPr>
        <i/>
        <sz val="12"/>
        <color theme="1"/>
        <rFont val="Times New Roman"/>
        <family val="1"/>
      </rPr>
      <t xml:space="preserve">ject </t>
    </r>
    <r>
      <rPr>
        <sz val="12"/>
        <color theme="1"/>
        <rFont val="Times New Roman"/>
        <family val="1"/>
      </rPr>
      <t>%</t>
    </r>
  </si>
  <si>
    <r>
      <t xml:space="preserve">Jenis Produk </t>
    </r>
    <r>
      <rPr>
        <i/>
        <sz val="12"/>
        <color theme="1"/>
        <rFont val="Times New Roman"/>
        <family val="1"/>
      </rPr>
      <t>Reject</t>
    </r>
  </si>
  <si>
    <r>
      <t xml:space="preserve">Jumlah </t>
    </r>
    <r>
      <rPr>
        <i/>
        <sz val="12"/>
        <color theme="1"/>
        <rFont val="Times New Roman"/>
        <family val="1"/>
      </rPr>
      <t>Reject</t>
    </r>
  </si>
  <si>
    <t>Okt-23</t>
  </si>
  <si>
    <t>Kumulatif</t>
  </si>
  <si>
    <t>Persen</t>
  </si>
  <si>
    <t>Persentase Kumulatif</t>
  </si>
  <si>
    <t>Faktor</t>
  </si>
  <si>
    <t>Masalah</t>
  </si>
  <si>
    <t>Pemecahan Masalah 
(Usulan Perbaikan)</t>
  </si>
  <si>
    <t xml:space="preserve">1. </t>
  </si>
  <si>
    <t>Kurangnya ketelitian</t>
  </si>
  <si>
    <t>Kurangnya Keterampilan</t>
  </si>
  <si>
    <t>2.</t>
  </si>
  <si>
    <t>Kondisi Mesin Jahit 
Yang Kurang Baik</t>
  </si>
  <si>
    <t>Lebih banyak pengawasan diberlakukan terhadap karyawan saat mereka sedang bekerja. (Rosyidi,2020)</t>
  </si>
  <si>
    <t>Diperlukan penyelenggaraan pelatihan dan pengenalan secara berkala kepada para karyawan. (Kusuma, 2023).</t>
  </si>
  <si>
    <t>Jarum Tumpul</t>
  </si>
  <si>
    <t>Mengganti jarum setelah setiap rangkaian produksi yang terdiri 
dari sepuluh produk, atau menyesuaikan penggantian dengan kondisi jarum yang digunakan. (Kusuma, 2023).</t>
  </si>
  <si>
    <t xml:space="preserve">3. </t>
  </si>
  <si>
    <t>Kualitas Bahan Baku 
Kurang Baik</t>
  </si>
  <si>
    <t>4.</t>
  </si>
  <si>
    <t>Kesalahan Metode Karena 
Tidak Adanya SOP</t>
  </si>
  <si>
    <t>Membuat SOP tentang kedisiplinan 
karyawan, material, alat, dan mesin. (Kusuma, 2023).</t>
  </si>
  <si>
    <t xml:space="preserve">5. </t>
  </si>
  <si>
    <t>Suhu Terlalu Panas</t>
  </si>
  <si>
    <t>Ruangan Yang 
Terlalu Sempit</t>
  </si>
  <si>
    <t>Menata ulang setiap ruangan yang 
digunakan untuk penyimpanan dan proses produksi. (Kusuma, 2023).</t>
  </si>
  <si>
    <t>Penyebab</t>
  </si>
  <si>
    <t>1. Lelah dan Kurang Konsentrasi
2. Kurangnya Pengawasan</t>
  </si>
  <si>
    <t>Kurang Pengalaman</t>
  </si>
  <si>
    <t>Kurang Perawatan Secara Rutin</t>
  </si>
  <si>
    <t>Terlalu Sering
 Digunakan</t>
  </si>
  <si>
    <t>1. Pemilihan Barang Kurang Teliti
2. Penyimpanan Kurang Baik</t>
  </si>
  <si>
    <t>Tidak Adanya SOP</t>
  </si>
  <si>
    <t>Kurang Sirkulasi Udara</t>
  </si>
  <si>
    <t>Area Kerja Kurang Tertata</t>
  </si>
  <si>
    <t>Five Step Plan</t>
  </si>
  <si>
    <t>Pemecahan Masalah</t>
  </si>
  <si>
    <t>Kain Berjamur</t>
  </si>
  <si>
    <t xml:space="preserve">Kecacatan produk kain berjamur terjadi ketika jamur tumbuh dan berkembang biak pada permukaan kain, menyebabkan perubahan warna, bau tak sedap, dan kadangkala kerusakan struktural pada serat kain. </t>
  </si>
  <si>
    <t>1.</t>
  </si>
  <si>
    <t>1. Mengelompokkan bahan baku yang 
dapat digunakan dan tidak dapat digunakan (Pitoyo, 2019).
2. Mengelompokkan lalu menyimpan barang-barang yang tidak diperlukan, termasuk:
- Mesin atau peralatan kerja yang mengalami kerusakan
- Mesin atau peralatan kerja yang tidak aktif digunakan
- Barang-barang yang tidak terkait dengan pekerjaan (Pitoyo, 2019).</t>
  </si>
  <si>
    <t>1. Simpan peralatan dengan teratur di lokasi penyimpanan 
yang telah ditetapkan (Mahardika, 2023).
2. Menyimpan peralatan atau bahan berdasarkan seberapa sering alat atau bahan tersebut digunakan (Kusuma, 2023).</t>
  </si>
  <si>
    <t>1. Membersihkan area kerja sebelum dan setelah pekerjaan dilakukan, 
memastikan lingkungan kerja tetap nyaman dan bersih (Suhartini, 2021).
2. Diperlukan wadah sampah khusus untuk membuang sisa potongan kain 
demi menjaga kebersihan ruang produksi, serta membersihkan peralatan yang telah digunakan setelah proses produksi selesai (Al Faritsy, 2022).</t>
  </si>
  <si>
    <t>5.</t>
  </si>
  <si>
    <t>1. Menandai peralatan sesuai dengan fungsinya, jenis, dan ukurannya, menyusun prosedur operasional standar untuk operator, 
serta menyediakan instruksi di lokasi penyimpanan peralatan, material, dan barang selama dan setelah proses produksi (Suhartini, 2021).
2. membuat petunjuk mengenai tempat penyimpanan alat, membuat SOP tentang 
tempat, mesin, dan alat; memasang poster 5S (Kusuma, 2023).</t>
  </si>
  <si>
    <t>1. Menjalankan konsep 5S secara kontinu dan tanpa pengecualian, dengan karyawan dan pemilik mitra menjadi pengawas, bertujuan untuk menciptakan lingkungan kerja yang lebih teratur dan memberikan tanggung jawab yang lebih personal kepada setiap individu (Kusuma, 2023).
2. Melaksanakan praktik Seiri, seiton, seiko, seiketsu, dan shitsuke secara konsisten tanpa pengecualian, bertujuan agar operator dan manajemen UMKM, sebagai pengawas, terus menerus menciptakan lingkungan kerja yang lebih kondusif (Al - Faritsy, 2022).</t>
  </si>
  <si>
    <r>
      <t>Seiri</t>
    </r>
    <r>
      <rPr>
        <sz val="12"/>
        <color theme="1"/>
        <rFont val="Times New Roman"/>
        <family val="1"/>
      </rPr>
      <t>/Ringkas 
(Pemilahan)</t>
    </r>
  </si>
  <si>
    <r>
      <rPr>
        <i/>
        <sz val="12"/>
        <color theme="1"/>
        <rFont val="Times New Roman"/>
        <family val="1"/>
      </rPr>
      <t>Seiton</t>
    </r>
    <r>
      <rPr>
        <sz val="12"/>
        <color theme="1"/>
        <rFont val="Times New Roman"/>
        <family val="1"/>
      </rPr>
      <t>/Rapi 
(Penataan)</t>
    </r>
  </si>
  <si>
    <r>
      <t>Seiso/</t>
    </r>
    <r>
      <rPr>
        <sz val="12"/>
        <color theme="1"/>
        <rFont val="Times New Roman"/>
        <family val="1"/>
      </rPr>
      <t>Resik
(Kebersihan)</t>
    </r>
  </si>
  <si>
    <r>
      <t>Seiketsu</t>
    </r>
    <r>
      <rPr>
        <sz val="12"/>
        <color theme="1"/>
        <rFont val="Times New Roman"/>
        <family val="1"/>
      </rPr>
      <t>/Rawat
(Pemeliharaan)</t>
    </r>
  </si>
  <si>
    <r>
      <t>Shitsuke</t>
    </r>
    <r>
      <rPr>
        <sz val="12"/>
        <color theme="1"/>
        <rFont val="Times New Roman"/>
        <family val="1"/>
      </rPr>
      <t>/Rajin
(Pembiasaan)</t>
    </r>
  </si>
  <si>
    <t>Memberikan penambahan kipas angin dan penambahan ventilasi udara (Permono, 2022)</t>
  </si>
  <si>
    <t>Melakukan pengecekan kondisi mesin jahit sebelum digunakan produksi dan dilakukan perawatan berkala . (Suhartini, 2021).</t>
  </si>
  <si>
    <t>r</t>
  </si>
  <si>
    <t>R2</t>
  </si>
  <si>
    <t>Rata2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</si>
</sst>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0"/>
    <numFmt numFmtId="166" formatCode="0.0000"/>
  </numFmts>
  <fonts count="7" x14ac:knownFonts="1">
    <font>
      <sz val="11"/>
      <color theme="1"/>
      <name val="Calibri"/>
      <family val="2"/>
      <scheme val="minor"/>
    </font>
    <font>
      <sz val="11"/>
      <color theme="1"/>
      <name val="Times New Roman"/>
      <family val="1"/>
    </font>
    <font>
      <sz val="12"/>
      <color rgb="FF000000"/>
      <name val="Times New Roman"/>
      <family val="1"/>
    </font>
    <font>
      <sz val="12"/>
      <color theme="1"/>
      <name val="Times New Roman"/>
      <family val="1"/>
    </font>
    <font>
      <i/>
      <sz val="12"/>
      <color theme="1"/>
      <name val="Times New Roman"/>
      <family val="1"/>
    </font>
    <font>
      <sz val="8"/>
      <name val="Calibri"/>
      <family val="2"/>
      <scheme val="minor"/>
    </font>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42">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xf>
    <xf numFmtId="164" fontId="0" fillId="0" borderId="0" xfId="0" applyNumberFormat="1"/>
    <xf numFmtId="165" fontId="0" fillId="0" borderId="0" xfId="0" applyNumberFormat="1"/>
    <xf numFmtId="165" fontId="3" fillId="0" borderId="0" xfId="0" applyNumberFormat="1" applyFont="1" applyAlignment="1">
      <alignment horizontal="center" vertical="center"/>
    </xf>
    <xf numFmtId="0" fontId="4" fillId="0" borderId="0" xfId="0" applyFont="1"/>
    <xf numFmtId="0" fontId="1" fillId="0" borderId="0" xfId="0" applyFont="1" applyAlignment="1">
      <alignment horizontal="center" vertical="center"/>
    </xf>
    <xf numFmtId="0" fontId="3" fillId="0" borderId="1" xfId="0" applyFont="1" applyBorder="1" applyAlignment="1">
      <alignment vertical="top" wrapText="1"/>
    </xf>
    <xf numFmtId="0" fontId="3" fillId="0" borderId="0" xfId="0" applyFont="1" applyAlignment="1">
      <alignment horizontal="center" vertical="center"/>
    </xf>
    <xf numFmtId="0" fontId="3" fillId="0" borderId="0" xfId="0" applyFont="1" applyAlignment="1">
      <alignment horizontal="center"/>
    </xf>
    <xf numFmtId="0" fontId="0" fillId="2" borderId="0" xfId="0" applyFill="1"/>
    <xf numFmtId="0" fontId="0" fillId="0" borderId="0" xfId="0" applyAlignment="1">
      <alignment wrapText="1"/>
    </xf>
    <xf numFmtId="9" fontId="0" fillId="0" borderId="0" xfId="1" applyFont="1"/>
    <xf numFmtId="0" fontId="3" fillId="0" borderId="0" xfId="0" applyFont="1"/>
    <xf numFmtId="165" fontId="3" fillId="0" borderId="1" xfId="0" applyNumberFormat="1" applyFont="1" applyBorder="1" applyAlignment="1">
      <alignment horizontal="center" vertical="center"/>
    </xf>
    <xf numFmtId="165" fontId="3" fillId="0" borderId="1" xfId="0" applyNumberFormat="1" applyFont="1" applyBorder="1" applyAlignment="1">
      <alignment horizontal="center"/>
    </xf>
    <xf numFmtId="165" fontId="3" fillId="0" borderId="0" xfId="0" applyNumberFormat="1" applyFont="1"/>
    <xf numFmtId="164" fontId="3" fillId="0" borderId="0" xfId="0" applyNumberFormat="1" applyFont="1"/>
    <xf numFmtId="17" fontId="3" fillId="0" borderId="1" xfId="0" applyNumberFormat="1" applyFont="1" applyBorder="1" applyAlignment="1">
      <alignment horizontal="left" vertical="center"/>
    </xf>
    <xf numFmtId="165" fontId="3" fillId="0" borderId="0" xfId="0" applyNumberFormat="1" applyFont="1" applyAlignment="1">
      <alignment horizontal="center"/>
    </xf>
    <xf numFmtId="0" fontId="3" fillId="0" borderId="1" xfId="0" applyFont="1" applyBorder="1" applyAlignment="1">
      <alignment horizontal="center" vertical="center" wrapText="1"/>
    </xf>
    <xf numFmtId="9" fontId="0" fillId="0" borderId="0" xfId="0" applyNumberFormat="1"/>
    <xf numFmtId="9" fontId="3" fillId="0" borderId="1" xfId="1" applyFont="1" applyBorder="1" applyAlignment="1">
      <alignment horizontal="center"/>
    </xf>
    <xf numFmtId="9" fontId="3" fillId="0" borderId="1" xfId="0" applyNumberFormat="1" applyFont="1" applyBorder="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166" fontId="0" fillId="0" borderId="0" xfId="0" applyNumberFormat="1"/>
    <xf numFmtId="1" fontId="3" fillId="0" borderId="0" xfId="0" applyNumberFormat="1" applyFont="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1"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microsoft.com/office/2017/10/relationships/person" Target="persons/person2.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1.xml"/><Relationship Id="rId2" Type="http://schemas.openxmlformats.org/officeDocument/2006/relationships/worksheet" Target="worksheets/sheet2.xml"/><Relationship Id="rId16" Type="http://schemas.openxmlformats.org/officeDocument/2006/relationships/calcChain" Target="calcChain.xml"/><Relationship Id="rId20" Type="http://schemas.microsoft.com/office/2017/10/relationships/person" Target="persons/person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microsoft.com/office/2017/10/relationships/person" Target="persons/person5.xml"/><Relationship Id="rId10" Type="http://schemas.openxmlformats.org/officeDocument/2006/relationships/worksheet" Target="worksheets/sheet10.xml"/><Relationship Id="rId19" Type="http://schemas.microsoft.com/office/2017/10/relationships/person" Target="persons/pers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microsoft.com/office/2017/10/relationships/person" Target="persons/person0.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solidFill>
                <a:latin typeface="Times New Roman" panose="02020603050405020304" pitchFamily="18" charset="0"/>
                <a:ea typeface="+mn-ea"/>
                <a:cs typeface="Times New Roman" panose="02020603050405020304" pitchFamily="18" charset="0"/>
              </a:defRPr>
            </a:pPr>
            <a:r>
              <a:rPr lang="en-US" b="1">
                <a:solidFill>
                  <a:schemeClr val="tx1"/>
                </a:solidFill>
              </a:rPr>
              <a:t>HISTOGRAM</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Histogram!$C$2</c:f>
              <c:strCache>
                <c:ptCount val="1"/>
                <c:pt idx="0">
                  <c:v>Jumlah Cacat</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Histogram!$B$3:$B$6</c:f>
              <c:strCache>
                <c:ptCount val="4"/>
                <c:pt idx="0">
                  <c:v>Jahitan Tidak Rapi</c:v>
                </c:pt>
                <c:pt idx="1">
                  <c:v>Resleting Rusak</c:v>
                </c:pt>
                <c:pt idx="2">
                  <c:v>Lem Kurang Menempel Dengan Baik</c:v>
                </c:pt>
                <c:pt idx="3">
                  <c:v>Kain Berjamur</c:v>
                </c:pt>
              </c:strCache>
            </c:strRef>
          </c:cat>
          <c:val>
            <c:numRef>
              <c:f>Histogram!$C$3:$C$6</c:f>
              <c:numCache>
                <c:formatCode>General</c:formatCode>
                <c:ptCount val="4"/>
                <c:pt idx="0">
                  <c:v>28</c:v>
                </c:pt>
                <c:pt idx="1">
                  <c:v>24</c:v>
                </c:pt>
                <c:pt idx="2">
                  <c:v>25</c:v>
                </c:pt>
                <c:pt idx="3">
                  <c:v>19</c:v>
                </c:pt>
              </c:numCache>
            </c:numRef>
          </c:val>
          <c:extLst>
            <c:ext xmlns:c16="http://schemas.microsoft.com/office/drawing/2014/chart" uri="{C3380CC4-5D6E-409C-BE32-E72D297353CC}">
              <c16:uniqueId val="{00000000-34C1-4DC4-9AB8-D3F758E6434C}"/>
            </c:ext>
          </c:extLst>
        </c:ser>
        <c:dLbls>
          <c:showLegendKey val="0"/>
          <c:showVal val="0"/>
          <c:showCatName val="0"/>
          <c:showSerName val="0"/>
          <c:showPercent val="0"/>
          <c:showBubbleSize val="0"/>
        </c:dLbls>
        <c:gapWidth val="37"/>
        <c:overlap val="-28"/>
        <c:axId val="347181824"/>
        <c:axId val="347174144"/>
      </c:barChart>
      <c:catAx>
        <c:axId val="347181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347174144"/>
        <c:crosses val="autoZero"/>
        <c:auto val="1"/>
        <c:lblAlgn val="ctr"/>
        <c:lblOffset val="100"/>
        <c:noMultiLvlLbl val="0"/>
      </c:catAx>
      <c:valAx>
        <c:axId val="3471741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347181824"/>
        <c:crosses val="autoZero"/>
        <c:crossBetween val="between"/>
      </c:valAx>
      <c:spPr>
        <a:noFill/>
        <a:ln>
          <a:noFill/>
        </a:ln>
        <a:effectLst/>
      </c:spPr>
    </c:plotArea>
    <c:plotVisOnly val="1"/>
    <c:dispBlanksAs val="gap"/>
    <c:showDLblsOverMax val="0"/>
  </c:chart>
  <c:spPr>
    <a:solidFill>
      <a:sysClr val="window" lastClr="FFFFFF"/>
    </a:solidFill>
    <a:ln w="12700" cap="flat" cmpd="sng" algn="ctr">
      <a:solidFill>
        <a:sysClr val="windowText" lastClr="000000"/>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t>Diagram Pareto</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clustered"/>
        <c:varyColors val="0"/>
        <c:ser>
          <c:idx val="0"/>
          <c:order val="0"/>
          <c:tx>
            <c:strRef>
              <c:f>'Diagram Pareto'!$C$4</c:f>
              <c:strCache>
                <c:ptCount val="1"/>
                <c:pt idx="0">
                  <c:v>Jumlah Reject</c:v>
                </c:pt>
              </c:strCache>
            </c:strRef>
          </c:tx>
          <c:spPr>
            <a:solidFill>
              <a:schemeClr val="accent1"/>
            </a:solidFill>
            <a:ln>
              <a:noFill/>
            </a:ln>
            <a:effectLst/>
          </c:spPr>
          <c:invertIfNegative val="0"/>
          <c:cat>
            <c:strRef>
              <c:f>'Diagram Pareto'!$B$5:$B$8</c:f>
              <c:strCache>
                <c:ptCount val="4"/>
                <c:pt idx="0">
                  <c:v>Jahitan Tidak Rapi</c:v>
                </c:pt>
                <c:pt idx="1">
                  <c:v>Lem Kurang Menempel Dengan Baik</c:v>
                </c:pt>
                <c:pt idx="2">
                  <c:v>Resleting Rusak</c:v>
                </c:pt>
                <c:pt idx="3">
                  <c:v>Kain Berjamur</c:v>
                </c:pt>
              </c:strCache>
            </c:strRef>
          </c:cat>
          <c:val>
            <c:numRef>
              <c:f>'Diagram Pareto'!$C$5:$C$8</c:f>
              <c:numCache>
                <c:formatCode>General</c:formatCode>
                <c:ptCount val="4"/>
                <c:pt idx="0">
                  <c:v>28</c:v>
                </c:pt>
                <c:pt idx="1">
                  <c:v>25</c:v>
                </c:pt>
                <c:pt idx="2">
                  <c:v>24</c:v>
                </c:pt>
                <c:pt idx="3">
                  <c:v>19</c:v>
                </c:pt>
              </c:numCache>
            </c:numRef>
          </c:val>
          <c:extLst>
            <c:ext xmlns:c16="http://schemas.microsoft.com/office/drawing/2014/chart" uri="{C3380CC4-5D6E-409C-BE32-E72D297353CC}">
              <c16:uniqueId val="{00000000-9BD1-41F0-892F-057C4DEA7C52}"/>
            </c:ext>
          </c:extLst>
        </c:ser>
        <c:dLbls>
          <c:showLegendKey val="0"/>
          <c:showVal val="0"/>
          <c:showCatName val="0"/>
          <c:showSerName val="0"/>
          <c:showPercent val="0"/>
          <c:showBubbleSize val="0"/>
        </c:dLbls>
        <c:gapWidth val="0"/>
        <c:axId val="1201604608"/>
        <c:axId val="1201604192"/>
      </c:barChart>
      <c:lineChart>
        <c:grouping val="standard"/>
        <c:varyColors val="0"/>
        <c:ser>
          <c:idx val="1"/>
          <c:order val="1"/>
          <c:tx>
            <c:strRef>
              <c:f>'Diagram Pareto'!$F$4</c:f>
              <c:strCache>
                <c:ptCount val="1"/>
                <c:pt idx="0">
                  <c:v>Persentase Kumulatif</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'Diagram Pareto'!$B$5:$B$8</c:f>
              <c:strCache>
                <c:ptCount val="4"/>
                <c:pt idx="0">
                  <c:v>Jahitan Tidak Rapi</c:v>
                </c:pt>
                <c:pt idx="1">
                  <c:v>Lem Kurang Menempel Dengan Baik</c:v>
                </c:pt>
                <c:pt idx="2">
                  <c:v>Resleting Rusak</c:v>
                </c:pt>
                <c:pt idx="3">
                  <c:v>Kain Berjamur</c:v>
                </c:pt>
              </c:strCache>
            </c:strRef>
          </c:cat>
          <c:val>
            <c:numRef>
              <c:f>'Diagram Pareto'!$F$5:$F$8</c:f>
              <c:numCache>
                <c:formatCode>0%</c:formatCode>
                <c:ptCount val="4"/>
                <c:pt idx="0">
                  <c:v>0.29166666666666669</c:v>
                </c:pt>
                <c:pt idx="1">
                  <c:v>0.55208333333333337</c:v>
                </c:pt>
                <c:pt idx="2">
                  <c:v>0.80208333333333337</c:v>
                </c:pt>
                <c:pt idx="3">
                  <c:v>1</c:v>
                </c:pt>
              </c:numCache>
            </c:numRef>
          </c:val>
          <c:smooth val="0"/>
          <c:extLst>
            <c:ext xmlns:c16="http://schemas.microsoft.com/office/drawing/2014/chart" uri="{C3380CC4-5D6E-409C-BE32-E72D297353CC}">
              <c16:uniqueId val="{00000001-9BD1-41F0-892F-057C4DEA7C52}"/>
            </c:ext>
          </c:extLst>
        </c:ser>
        <c:dLbls>
          <c:showLegendKey val="0"/>
          <c:showVal val="0"/>
          <c:showCatName val="0"/>
          <c:showSerName val="0"/>
          <c:showPercent val="0"/>
          <c:showBubbleSize val="0"/>
        </c:dLbls>
        <c:marker val="1"/>
        <c:smooth val="0"/>
        <c:axId val="1161896208"/>
        <c:axId val="1161901200"/>
      </c:lineChart>
      <c:catAx>
        <c:axId val="1201604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01604192"/>
        <c:crosses val="autoZero"/>
        <c:auto val="1"/>
        <c:lblAlgn val="ctr"/>
        <c:lblOffset val="100"/>
        <c:noMultiLvlLbl val="0"/>
      </c:catAx>
      <c:valAx>
        <c:axId val="1201604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just">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Jumlah</a:t>
                </a:r>
                <a:r>
                  <a:rPr lang="en-US" baseline="0"/>
                  <a:t> Cacat</a:t>
                </a:r>
                <a:endParaRPr lang="en-US"/>
              </a:p>
            </c:rich>
          </c:tx>
          <c:overlay val="0"/>
          <c:spPr>
            <a:noFill/>
            <a:ln>
              <a:noFill/>
            </a:ln>
            <a:effectLst/>
          </c:spPr>
          <c:txPr>
            <a:bodyPr rot="-5400000" spcFirstLastPara="1" vertOverflow="ellipsis" vert="horz" wrap="square" anchor="ctr" anchorCtr="1"/>
            <a:lstStyle/>
            <a:p>
              <a:pPr algn="just">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01604608"/>
        <c:crosses val="autoZero"/>
        <c:crossBetween val="between"/>
      </c:valAx>
      <c:valAx>
        <c:axId val="1161901200"/>
        <c:scaling>
          <c:orientation val="minMax"/>
          <c:max val="1"/>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61896208"/>
        <c:crosses val="max"/>
        <c:crossBetween val="between"/>
      </c:valAx>
      <c:catAx>
        <c:axId val="1161896208"/>
        <c:scaling>
          <c:orientation val="minMax"/>
        </c:scaling>
        <c:delete val="1"/>
        <c:axPos val="b"/>
        <c:numFmt formatCode="General" sourceLinked="1"/>
        <c:majorTickMark val="out"/>
        <c:minorTickMark val="none"/>
        <c:tickLblPos val="nextTo"/>
        <c:crossAx val="1161901200"/>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0073454450059"/>
          <c:y val="0.12992357436801882"/>
          <c:w val="0.74147721886075468"/>
          <c:h val="0.71826330350681489"/>
        </c:manualLayout>
      </c:layout>
      <c:scatterChart>
        <c:scatterStyle val="lineMarker"/>
        <c:varyColors val="0"/>
        <c:ser>
          <c:idx val="1"/>
          <c:order val="0"/>
          <c:spPr>
            <a:ln w="19050" cap="rnd">
              <a:noFill/>
              <a:round/>
            </a:ln>
            <a:effectLst/>
          </c:spPr>
          <c:marker>
            <c:symbol val="circle"/>
            <c:size val="5"/>
            <c:spPr>
              <a:solidFill>
                <a:schemeClr val="accent3"/>
              </a:solidFill>
              <a:ln w="9525">
                <a:solidFill>
                  <a:schemeClr val="accent3"/>
                </a:solidFill>
              </a:ln>
              <a:effectLst/>
            </c:spPr>
          </c:marker>
          <c:xVal>
            <c:numRef>
              <c:f>'Scatter Diagram'!$C$5:$C$7</c:f>
              <c:numCache>
                <c:formatCode>General</c:formatCode>
                <c:ptCount val="3"/>
                <c:pt idx="0">
                  <c:v>265</c:v>
                </c:pt>
                <c:pt idx="1">
                  <c:v>354</c:v>
                </c:pt>
                <c:pt idx="2">
                  <c:v>421</c:v>
                </c:pt>
              </c:numCache>
            </c:numRef>
          </c:xVal>
          <c:yVal>
            <c:numRef>
              <c:f>'Scatter Diagram'!$D$5:$D$7</c:f>
              <c:numCache>
                <c:formatCode>General</c:formatCode>
                <c:ptCount val="3"/>
                <c:pt idx="0">
                  <c:v>25</c:v>
                </c:pt>
                <c:pt idx="1">
                  <c:v>30</c:v>
                </c:pt>
                <c:pt idx="2">
                  <c:v>41</c:v>
                </c:pt>
              </c:numCache>
            </c:numRef>
          </c:yVal>
          <c:smooth val="0"/>
          <c:extLst>
            <c:ext xmlns:c16="http://schemas.microsoft.com/office/drawing/2014/chart" uri="{C3380CC4-5D6E-409C-BE32-E72D297353CC}">
              <c16:uniqueId val="{0000000F-874B-4EFD-906A-397A1A945981}"/>
            </c:ext>
          </c:extLst>
        </c:ser>
        <c:ser>
          <c:idx val="0"/>
          <c:order val="1"/>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'Scatter Diagram'!$C$5:$C$7</c:f>
              <c:numCache>
                <c:formatCode>General</c:formatCode>
                <c:ptCount val="3"/>
                <c:pt idx="0">
                  <c:v>265</c:v>
                </c:pt>
                <c:pt idx="1">
                  <c:v>354</c:v>
                </c:pt>
                <c:pt idx="2">
                  <c:v>421</c:v>
                </c:pt>
              </c:numCache>
            </c:numRef>
          </c:xVal>
          <c:yVal>
            <c:numRef>
              <c:f>'Scatter Diagram'!$D$5:$D$7</c:f>
              <c:numCache>
                <c:formatCode>General</c:formatCode>
                <c:ptCount val="3"/>
                <c:pt idx="0">
                  <c:v>25</c:v>
                </c:pt>
                <c:pt idx="1">
                  <c:v>30</c:v>
                </c:pt>
                <c:pt idx="2">
                  <c:v>41</c:v>
                </c:pt>
              </c:numCache>
            </c:numRef>
          </c:yVal>
          <c:smooth val="0"/>
          <c:extLst>
            <c:ext xmlns:c16="http://schemas.microsoft.com/office/drawing/2014/chart" uri="{C3380CC4-5D6E-409C-BE32-E72D297353CC}">
              <c16:uniqueId val="{0000000E-874B-4EFD-906A-397A1A945981}"/>
            </c:ext>
          </c:extLst>
        </c:ser>
        <c:dLbls>
          <c:showLegendKey val="0"/>
          <c:showVal val="0"/>
          <c:showCatName val="0"/>
          <c:showSerName val="0"/>
          <c:showPercent val="0"/>
          <c:showBubbleSize val="0"/>
        </c:dLbls>
        <c:axId val="1523833311"/>
        <c:axId val="1523834751"/>
      </c:scatterChart>
      <c:valAx>
        <c:axId val="1523833311"/>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rPr>
                  <a:t>Total Produksi</a:t>
                </a:r>
              </a:p>
            </c:rich>
          </c:tx>
          <c:layout>
            <c:manualLayout>
              <c:xMode val="edge"/>
              <c:yMode val="edge"/>
              <c:x val="0.40725791265206152"/>
              <c:y val="0.91407617257719331"/>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23834751"/>
        <c:crosses val="autoZero"/>
        <c:crossBetween val="midCat"/>
      </c:valAx>
      <c:valAx>
        <c:axId val="1523834751"/>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b="0">
                    <a:solidFill>
                      <a:sysClr val="windowText" lastClr="000000"/>
                    </a:solidFill>
                  </a:rPr>
                  <a:t>Jumlah Cacat</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23833311"/>
        <c:crosses val="autoZero"/>
        <c:crossBetween val="midCat"/>
      </c:valAx>
      <c:spPr>
        <a:noFill/>
        <a:ln>
          <a:noFill/>
        </a:ln>
        <a:effectLst/>
      </c:spPr>
    </c:plotArea>
    <c:plotVisOnly val="1"/>
    <c:dispBlanksAs val="gap"/>
    <c:showDLblsOverMax val="0"/>
  </c:chart>
  <c:spPr>
    <a:solidFill>
      <a:schemeClr val="bg1"/>
    </a:solidFill>
    <a:ln w="12700" cap="flat" cmpd="sng" algn="ctr">
      <a:solidFill>
        <a:schemeClr val="tx1"/>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Times New Roman" panose="02020603050405020304" pitchFamily="18" charset="0"/>
                <a:ea typeface="+mn-ea"/>
                <a:cs typeface="Times New Roman" panose="02020603050405020304" pitchFamily="18" charset="0"/>
              </a:defRPr>
            </a:pPr>
            <a:r>
              <a:rPr lang="en-US" b="1">
                <a:solidFill>
                  <a:schemeClr val="tx1"/>
                </a:solidFill>
              </a:rPr>
              <a:t>Peta Kendali P</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'Peta Kendali'!$C$11</c:f>
              <c:strCache>
                <c:ptCount val="1"/>
                <c:pt idx="0">
                  <c:v>Proporsi</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'Peta Kendali'!$B$12:$B$14</c:f>
              <c:strCache>
                <c:ptCount val="3"/>
                <c:pt idx="0">
                  <c:v>Sep-23</c:v>
                </c:pt>
                <c:pt idx="1">
                  <c:v>Okt-23</c:v>
                </c:pt>
                <c:pt idx="2">
                  <c:v>Nov-23</c:v>
                </c:pt>
              </c:strCache>
            </c:strRef>
          </c:cat>
          <c:val>
            <c:numRef>
              <c:f>'Peta Kendali'!$C$12:$C$14</c:f>
              <c:numCache>
                <c:formatCode>0.000</c:formatCode>
                <c:ptCount val="3"/>
                <c:pt idx="0">
                  <c:v>9.4339622641509441E-2</c:v>
                </c:pt>
                <c:pt idx="1">
                  <c:v>8.4745762711864403E-2</c:v>
                </c:pt>
                <c:pt idx="2">
                  <c:v>9.7387173396674589E-2</c:v>
                </c:pt>
              </c:numCache>
            </c:numRef>
          </c:val>
          <c:smooth val="0"/>
          <c:extLst>
            <c:ext xmlns:c16="http://schemas.microsoft.com/office/drawing/2014/chart" uri="{C3380CC4-5D6E-409C-BE32-E72D297353CC}">
              <c16:uniqueId val="{00000000-09BF-420C-B2DD-6DC3F6BD25B9}"/>
            </c:ext>
          </c:extLst>
        </c:ser>
        <c:ser>
          <c:idx val="1"/>
          <c:order val="1"/>
          <c:tx>
            <c:strRef>
              <c:f>'Peta Kendali'!$D$11</c:f>
              <c:strCache>
                <c:ptCount val="1"/>
                <c:pt idx="0">
                  <c:v>UCL</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'Peta Kendali'!$B$12:$B$14</c:f>
              <c:strCache>
                <c:ptCount val="3"/>
                <c:pt idx="0">
                  <c:v>Sep-23</c:v>
                </c:pt>
                <c:pt idx="1">
                  <c:v>Okt-23</c:v>
                </c:pt>
                <c:pt idx="2">
                  <c:v>Nov-23</c:v>
                </c:pt>
              </c:strCache>
            </c:strRef>
          </c:cat>
          <c:val>
            <c:numRef>
              <c:f>'Peta Kendali'!$D$12:$D$14</c:f>
              <c:numCache>
                <c:formatCode>0.000</c:formatCode>
                <c:ptCount val="3"/>
                <c:pt idx="0">
                  <c:v>0.11923499544175564</c:v>
                </c:pt>
                <c:pt idx="1">
                  <c:v>0.11923499544175564</c:v>
                </c:pt>
                <c:pt idx="2">
                  <c:v>0.11923499544175564</c:v>
                </c:pt>
              </c:numCache>
            </c:numRef>
          </c:val>
          <c:smooth val="0"/>
          <c:extLst>
            <c:ext xmlns:c16="http://schemas.microsoft.com/office/drawing/2014/chart" uri="{C3380CC4-5D6E-409C-BE32-E72D297353CC}">
              <c16:uniqueId val="{00000001-09BF-420C-B2DD-6DC3F6BD25B9}"/>
            </c:ext>
          </c:extLst>
        </c:ser>
        <c:ser>
          <c:idx val="2"/>
          <c:order val="2"/>
          <c:tx>
            <c:strRef>
              <c:f>'Peta Kendali'!$E$11</c:f>
              <c:strCache>
                <c:ptCount val="1"/>
                <c:pt idx="0">
                  <c:v>CL</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'Peta Kendali'!$B$12:$B$14</c:f>
              <c:strCache>
                <c:ptCount val="3"/>
                <c:pt idx="0">
                  <c:v>Sep-23</c:v>
                </c:pt>
                <c:pt idx="1">
                  <c:v>Okt-23</c:v>
                </c:pt>
                <c:pt idx="2">
                  <c:v>Nov-23</c:v>
                </c:pt>
              </c:strCache>
            </c:strRef>
          </c:cat>
          <c:val>
            <c:numRef>
              <c:f>'Peta Kendali'!$E$12:$E$14</c:f>
              <c:numCache>
                <c:formatCode>0.000</c:formatCode>
                <c:ptCount val="3"/>
                <c:pt idx="0">
                  <c:v>9.2307692307692313E-2</c:v>
                </c:pt>
                <c:pt idx="1">
                  <c:v>9.2307692307692313E-2</c:v>
                </c:pt>
                <c:pt idx="2">
                  <c:v>9.2307692307692313E-2</c:v>
                </c:pt>
              </c:numCache>
            </c:numRef>
          </c:val>
          <c:smooth val="0"/>
          <c:extLst>
            <c:ext xmlns:c16="http://schemas.microsoft.com/office/drawing/2014/chart" uri="{C3380CC4-5D6E-409C-BE32-E72D297353CC}">
              <c16:uniqueId val="{00000002-09BF-420C-B2DD-6DC3F6BD25B9}"/>
            </c:ext>
          </c:extLst>
        </c:ser>
        <c:ser>
          <c:idx val="3"/>
          <c:order val="3"/>
          <c:tx>
            <c:strRef>
              <c:f>'Peta Kendali'!$F$11</c:f>
              <c:strCache>
                <c:ptCount val="1"/>
                <c:pt idx="0">
                  <c:v>LCL</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'Peta Kendali'!$B$12:$B$14</c:f>
              <c:strCache>
                <c:ptCount val="3"/>
                <c:pt idx="0">
                  <c:v>Sep-23</c:v>
                </c:pt>
                <c:pt idx="1">
                  <c:v>Okt-23</c:v>
                </c:pt>
                <c:pt idx="2">
                  <c:v>Nov-23</c:v>
                </c:pt>
              </c:strCache>
            </c:strRef>
          </c:cat>
          <c:val>
            <c:numRef>
              <c:f>'Peta Kendali'!$F$12:$F$14</c:f>
              <c:numCache>
                <c:formatCode>0.000</c:formatCode>
                <c:ptCount val="3"/>
                <c:pt idx="0">
                  <c:v>6.5380389173628983E-2</c:v>
                </c:pt>
                <c:pt idx="1">
                  <c:v>6.5380389173628983E-2</c:v>
                </c:pt>
                <c:pt idx="2">
                  <c:v>6.5380389173628983E-2</c:v>
                </c:pt>
              </c:numCache>
            </c:numRef>
          </c:val>
          <c:smooth val="0"/>
          <c:extLst>
            <c:ext xmlns:c16="http://schemas.microsoft.com/office/drawing/2014/chart" uri="{C3380CC4-5D6E-409C-BE32-E72D297353CC}">
              <c16:uniqueId val="{00000003-09BF-420C-B2DD-6DC3F6BD25B9}"/>
            </c:ext>
          </c:extLst>
        </c:ser>
        <c:dLbls>
          <c:showLegendKey val="0"/>
          <c:showVal val="0"/>
          <c:showCatName val="0"/>
          <c:showSerName val="0"/>
          <c:showPercent val="0"/>
          <c:showBubbleSize val="0"/>
        </c:dLbls>
        <c:marker val="1"/>
        <c:smooth val="0"/>
        <c:axId val="1190484432"/>
        <c:axId val="1190487312"/>
      </c:lineChart>
      <c:catAx>
        <c:axId val="119048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190487312"/>
        <c:crosses val="autoZero"/>
        <c:auto val="1"/>
        <c:lblAlgn val="ctr"/>
        <c:lblOffset val="100"/>
        <c:noMultiLvlLbl val="0"/>
      </c:catAx>
      <c:valAx>
        <c:axId val="1190487312"/>
        <c:scaling>
          <c:orientation val="minMax"/>
          <c:max val="0.13"/>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190484432"/>
        <c:crosses val="autoZero"/>
        <c:crossBetween val="between"/>
        <c:majorUnit val="1.0000000000000002E-2"/>
        <c:minorUnit val="2.0000000000000005E-3"/>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12</xdr:col>
      <xdr:colOff>532495</xdr:colOff>
      <xdr:row>49</xdr:row>
      <xdr:rowOff>122667</xdr:rowOff>
    </xdr:to>
    <xdr:pic>
      <xdr:nvPicPr>
        <xdr:cNvPr id="4" name="Picture 3">
          <a:extLst>
            <a:ext uri="{FF2B5EF4-FFF2-40B4-BE49-F238E27FC236}">
              <a16:creationId xmlns:a16="http://schemas.microsoft.com/office/drawing/2014/main" id="{424614CB-3342-F066-2EAE-D4C67A56F840}"/>
            </a:ext>
          </a:extLst>
        </xdr:cNvPr>
        <xdr:cNvPicPr>
          <a:picLocks noChangeAspect="1"/>
        </xdr:cNvPicPr>
      </xdr:nvPicPr>
      <xdr:blipFill>
        <a:blip xmlns:r="http://schemas.openxmlformats.org/officeDocument/2006/relationships" r:embed="rId1"/>
        <a:stretch>
          <a:fillRect/>
        </a:stretch>
      </xdr:blipFill>
      <xdr:spPr>
        <a:xfrm>
          <a:off x="609600" y="190500"/>
          <a:ext cx="7238095" cy="9266667"/>
        </a:xfrm>
        <a:prstGeom prst="rect">
          <a:avLst/>
        </a:prstGeom>
        <a:ln w="12700">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455736</xdr:colOff>
      <xdr:row>1</xdr:row>
      <xdr:rowOff>132473</xdr:rowOff>
    </xdr:from>
    <xdr:to>
      <xdr:col>8</xdr:col>
      <xdr:colOff>465260</xdr:colOff>
      <xdr:row>12</xdr:row>
      <xdr:rowOff>12456</xdr:rowOff>
    </xdr:to>
    <xdr:graphicFrame macro="">
      <xdr:nvGraphicFramePr>
        <xdr:cNvPr id="3" name="Chart 2">
          <a:extLst>
            <a:ext uri="{FF2B5EF4-FFF2-40B4-BE49-F238E27FC236}">
              <a16:creationId xmlns:a16="http://schemas.microsoft.com/office/drawing/2014/main" id="{B49AF89F-2BE9-985B-88BA-695F002767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171451</xdr:colOff>
      <xdr:row>0</xdr:row>
      <xdr:rowOff>66674</xdr:rowOff>
    </xdr:from>
    <xdr:to>
      <xdr:col>16</xdr:col>
      <xdr:colOff>38101</xdr:colOff>
      <xdr:row>17</xdr:row>
      <xdr:rowOff>123825</xdr:rowOff>
    </xdr:to>
    <xdr:graphicFrame macro="">
      <xdr:nvGraphicFramePr>
        <xdr:cNvPr id="2" name="Chart 1">
          <a:extLst>
            <a:ext uri="{FF2B5EF4-FFF2-40B4-BE49-F238E27FC236}">
              <a16:creationId xmlns:a16="http://schemas.microsoft.com/office/drawing/2014/main" id="{9A739C97-426A-0941-4860-2AF5CF60F12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550545</xdr:colOff>
      <xdr:row>1</xdr:row>
      <xdr:rowOff>26669</xdr:rowOff>
    </xdr:from>
    <xdr:to>
      <xdr:col>12</xdr:col>
      <xdr:colOff>133350</xdr:colOff>
      <xdr:row>17</xdr:row>
      <xdr:rowOff>142874</xdr:rowOff>
    </xdr:to>
    <xdr:graphicFrame macro="">
      <xdr:nvGraphicFramePr>
        <xdr:cNvPr id="2" name="Chart 1">
          <a:extLst>
            <a:ext uri="{FF2B5EF4-FFF2-40B4-BE49-F238E27FC236}">
              <a16:creationId xmlns:a16="http://schemas.microsoft.com/office/drawing/2014/main" id="{E95A0962-F3AF-B29C-34C4-79A541F741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0.28082</cdr:x>
      <cdr:y>0.03292</cdr:y>
    </cdr:from>
    <cdr:to>
      <cdr:x>0.74096</cdr:x>
      <cdr:y>0.13874</cdr:y>
    </cdr:to>
    <cdr:sp macro="" textlink="">
      <cdr:nvSpPr>
        <cdr:cNvPr id="2" name="TextBox 1">
          <a:extLst xmlns:a="http://schemas.openxmlformats.org/drawingml/2006/main">
            <a:ext uri="{FF2B5EF4-FFF2-40B4-BE49-F238E27FC236}">
              <a16:creationId xmlns:a16="http://schemas.microsoft.com/office/drawing/2014/main" id="{1C96712E-682A-4520-9EF8-4C919D714AB3}"/>
            </a:ext>
          </a:extLst>
        </cdr:cNvPr>
        <cdr:cNvSpPr txBox="1"/>
      </cdr:nvSpPr>
      <cdr:spPr>
        <a:xfrm xmlns:a="http://schemas.openxmlformats.org/drawingml/2006/main">
          <a:off x="1094513" y="106667"/>
          <a:ext cx="1793467"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200" b="1">
              <a:latin typeface="Times New Roman" panose="02020603050405020304" pitchFamily="18" charset="0"/>
              <a:cs typeface="Times New Roman" panose="02020603050405020304" pitchFamily="18" charset="0"/>
            </a:rPr>
            <a:t>SCATTER</a:t>
          </a:r>
          <a:r>
            <a:rPr lang="en-US" sz="1200" b="1" baseline="0">
              <a:latin typeface="Times New Roman" panose="02020603050405020304" pitchFamily="18" charset="0"/>
              <a:cs typeface="Times New Roman" panose="02020603050405020304" pitchFamily="18" charset="0"/>
            </a:rPr>
            <a:t> DIAGRAM</a:t>
          </a:r>
          <a:endParaRPr lang="en-US" sz="1200" b="1">
            <a:latin typeface="Times New Roman" panose="02020603050405020304" pitchFamily="18" charset="0"/>
            <a:cs typeface="Times New Roman" panose="02020603050405020304" pitchFamily="18"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8</xdr:col>
      <xdr:colOff>495300</xdr:colOff>
      <xdr:row>1</xdr:row>
      <xdr:rowOff>175260</xdr:rowOff>
    </xdr:from>
    <xdr:to>
      <xdr:col>14</xdr:col>
      <xdr:colOff>547687</xdr:colOff>
      <xdr:row>16</xdr:row>
      <xdr:rowOff>0</xdr:rowOff>
    </xdr:to>
    <xdr:graphicFrame macro="">
      <xdr:nvGraphicFramePr>
        <xdr:cNvPr id="11" name="Chart 10">
          <a:extLst>
            <a:ext uri="{FF2B5EF4-FFF2-40B4-BE49-F238E27FC236}">
              <a16:creationId xmlns:a16="http://schemas.microsoft.com/office/drawing/2014/main" id="{D0D55E2D-0EE8-5066-29A3-84ACEA2149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17</xdr:col>
      <xdr:colOff>73246</xdr:colOff>
      <xdr:row>29</xdr:row>
      <xdr:rowOff>170786</xdr:rowOff>
    </xdr:to>
    <xdr:pic>
      <xdr:nvPicPr>
        <xdr:cNvPr id="2" name="Picture 1">
          <a:extLst>
            <a:ext uri="{FF2B5EF4-FFF2-40B4-BE49-F238E27FC236}">
              <a16:creationId xmlns:a16="http://schemas.microsoft.com/office/drawing/2014/main" id="{C42771BC-B470-B60B-31AB-C7A588432A79}"/>
            </a:ext>
          </a:extLst>
        </xdr:cNvPr>
        <xdr:cNvPicPr>
          <a:picLocks noChangeAspect="1"/>
        </xdr:cNvPicPr>
      </xdr:nvPicPr>
      <xdr:blipFill>
        <a:blip xmlns:r="http://schemas.openxmlformats.org/officeDocument/2006/relationships" r:embed="rId1"/>
        <a:stretch>
          <a:fillRect/>
        </a:stretch>
      </xdr:blipFill>
      <xdr:spPr>
        <a:xfrm>
          <a:off x="606136" y="381000"/>
          <a:ext cx="9771428" cy="531428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1EDCA-677C-472E-A274-5BD2291875F5}">
  <dimension ref="A1:I7"/>
  <sheetViews>
    <sheetView zoomScale="80" zoomScaleNormal="80" workbookViewId="0">
      <selection activeCell="Q10" sqref="Q10"/>
    </sheetView>
  </sheetViews>
  <sheetFormatPr defaultRowHeight="15" x14ac:dyDescent="0.25"/>
  <cols>
    <col min="1" max="1" width="4.5703125" bestFit="1" customWidth="1"/>
    <col min="2" max="2" width="11.28515625" bestFit="1" customWidth="1"/>
    <col min="3" max="3" width="11.7109375" customWidth="1"/>
    <col min="4" max="4" width="17.85546875" bestFit="1" customWidth="1"/>
    <col min="5" max="5" width="14.28515625" bestFit="1" customWidth="1"/>
    <col min="6" max="6" width="18.42578125" bestFit="1" customWidth="1"/>
    <col min="7" max="7" width="15.140625" bestFit="1" customWidth="1"/>
    <col min="8" max="8" width="6.28515625" bestFit="1" customWidth="1"/>
    <col min="9" max="9" width="7.7109375" customWidth="1"/>
    <col min="10" max="10" width="8" customWidth="1"/>
    <col min="11" max="11" width="7" customWidth="1"/>
  </cols>
  <sheetData>
    <row r="1" spans="1:9" ht="15" customHeight="1" x14ac:dyDescent="0.25">
      <c r="A1" s="34" t="s">
        <v>0</v>
      </c>
      <c r="B1" s="34" t="s">
        <v>2</v>
      </c>
      <c r="C1" s="35" t="s">
        <v>4</v>
      </c>
      <c r="D1" s="34" t="s">
        <v>31</v>
      </c>
      <c r="E1" s="34"/>
      <c r="F1" s="34"/>
      <c r="G1" s="34"/>
      <c r="H1" s="34" t="s">
        <v>3</v>
      </c>
    </row>
    <row r="2" spans="1:9" ht="28.5" customHeight="1" x14ac:dyDescent="0.25">
      <c r="A2" s="34"/>
      <c r="B2" s="34"/>
      <c r="C2" s="35"/>
      <c r="D2" s="35" t="s">
        <v>25</v>
      </c>
      <c r="E2" s="35" t="s">
        <v>24</v>
      </c>
      <c r="F2" s="35" t="s">
        <v>26</v>
      </c>
      <c r="G2" s="35" t="s">
        <v>69</v>
      </c>
      <c r="H2" s="34"/>
    </row>
    <row r="3" spans="1:9" ht="30" customHeight="1" x14ac:dyDescent="0.25">
      <c r="A3" s="34"/>
      <c r="B3" s="34"/>
      <c r="C3" s="35"/>
      <c r="D3" s="35"/>
      <c r="E3" s="35"/>
      <c r="F3" s="35"/>
      <c r="G3" s="35"/>
      <c r="H3" s="34"/>
    </row>
    <row r="4" spans="1:9" ht="15.75" x14ac:dyDescent="0.25">
      <c r="A4" s="3">
        <v>1</v>
      </c>
      <c r="B4" s="4" t="s">
        <v>21</v>
      </c>
      <c r="C4" s="3">
        <v>265</v>
      </c>
      <c r="D4" s="3">
        <v>8</v>
      </c>
      <c r="E4" s="3">
        <v>6</v>
      </c>
      <c r="F4" s="3">
        <v>6</v>
      </c>
      <c r="G4" s="3">
        <v>5</v>
      </c>
      <c r="H4" s="3">
        <f>SUM(D4:G4)</f>
        <v>25</v>
      </c>
      <c r="I4" s="16">
        <f>(H4/C4)*100%</f>
        <v>9.4339622641509441E-2</v>
      </c>
    </row>
    <row r="5" spans="1:9" ht="15.75" x14ac:dyDescent="0.25">
      <c r="A5" s="3">
        <v>2</v>
      </c>
      <c r="B5" s="4" t="s">
        <v>22</v>
      </c>
      <c r="C5" s="3">
        <v>354</v>
      </c>
      <c r="D5" s="3">
        <v>9</v>
      </c>
      <c r="E5" s="3">
        <v>8</v>
      </c>
      <c r="F5" s="3">
        <v>7</v>
      </c>
      <c r="G5" s="3">
        <v>6</v>
      </c>
      <c r="H5" s="3">
        <f>SUM(D5:G5)</f>
        <v>30</v>
      </c>
      <c r="I5" s="16">
        <f t="shared" ref="I5:I6" si="0">(H5/C5)*100%</f>
        <v>8.4745762711864403E-2</v>
      </c>
    </row>
    <row r="6" spans="1:9" ht="15.75" x14ac:dyDescent="0.25">
      <c r="A6" s="3">
        <v>3</v>
      </c>
      <c r="B6" s="4" t="s">
        <v>23</v>
      </c>
      <c r="C6" s="3">
        <v>421</v>
      </c>
      <c r="D6" s="3">
        <v>11</v>
      </c>
      <c r="E6" s="3">
        <v>10</v>
      </c>
      <c r="F6" s="3">
        <v>12</v>
      </c>
      <c r="G6" s="3">
        <v>8</v>
      </c>
      <c r="H6" s="3">
        <f>SUM(D6:G6)</f>
        <v>41</v>
      </c>
      <c r="I6" s="16">
        <f t="shared" si="0"/>
        <v>9.7387173396674589E-2</v>
      </c>
    </row>
    <row r="7" spans="1:9" ht="15.75" x14ac:dyDescent="0.25">
      <c r="A7" s="34" t="s">
        <v>3</v>
      </c>
      <c r="B7" s="34"/>
      <c r="C7" s="3">
        <f t="shared" ref="C7:H7" si="1">SUM(C4:C6)</f>
        <v>1040</v>
      </c>
      <c r="D7" s="3">
        <f t="shared" si="1"/>
        <v>28</v>
      </c>
      <c r="E7" s="3">
        <f t="shared" si="1"/>
        <v>24</v>
      </c>
      <c r="F7" s="3">
        <f t="shared" si="1"/>
        <v>25</v>
      </c>
      <c r="G7" s="3">
        <f>SUM(G4:G6)</f>
        <v>19</v>
      </c>
      <c r="H7" s="3">
        <f t="shared" si="1"/>
        <v>96</v>
      </c>
    </row>
  </sheetData>
  <mergeCells count="10">
    <mergeCell ref="H1:H3"/>
    <mergeCell ref="A7:B7"/>
    <mergeCell ref="E2:E3"/>
    <mergeCell ref="F2:F3"/>
    <mergeCell ref="G2:G3"/>
    <mergeCell ref="A1:A3"/>
    <mergeCell ref="B1:B3"/>
    <mergeCell ref="C1:C3"/>
    <mergeCell ref="D2:D3"/>
    <mergeCell ref="D1:G1"/>
  </mergeCells>
  <pageMargins left="0.7" right="0.7" top="0.75" bottom="0.75" header="0.3" footer="0.3"/>
  <pageSetup orientation="portrait" r:id="rId1"/>
  <ignoredErrors>
    <ignoredError sqref="H4:H6"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BEE1C-572C-4FC1-A44E-FEFAA2E4B651}">
  <dimension ref="A1"/>
  <sheetViews>
    <sheetView zoomScale="55" zoomScaleNormal="55" workbookViewId="0">
      <selection activeCell="T30" sqref="T30"/>
    </sheetView>
  </sheetViews>
  <sheetFormatPr defaultRowHeight="15" x14ac:dyDescent="0.25"/>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A7878-C6B4-450F-86DB-87D5C8B8751E}">
  <dimension ref="B2:G11"/>
  <sheetViews>
    <sheetView tabSelected="1" zoomScale="90" zoomScaleNormal="90" workbookViewId="0">
      <selection activeCell="H11" sqref="H11"/>
    </sheetView>
  </sheetViews>
  <sheetFormatPr defaultRowHeight="15" x14ac:dyDescent="0.25"/>
  <cols>
    <col min="2" max="2" width="4.5703125" customWidth="1"/>
    <col min="3" max="3" width="11" bestFit="1" customWidth="1"/>
    <col min="4" max="4" width="23.140625" bestFit="1" customWidth="1"/>
    <col min="5" max="5" width="23.140625" customWidth="1"/>
    <col min="6" max="6" width="40.28515625" bestFit="1" customWidth="1"/>
    <col min="7" max="7" width="10.7109375" style="15" customWidth="1"/>
    <col min="8" max="8" width="9" customWidth="1"/>
    <col min="9" max="9" width="18.140625" customWidth="1"/>
  </cols>
  <sheetData>
    <row r="2" spans="2:7" x14ac:dyDescent="0.25">
      <c r="G2"/>
    </row>
    <row r="3" spans="2:7" ht="66.75" customHeight="1" x14ac:dyDescent="0.25">
      <c r="B3" s="3" t="s">
        <v>5</v>
      </c>
      <c r="C3" s="3" t="s">
        <v>37</v>
      </c>
      <c r="D3" s="3" t="s">
        <v>38</v>
      </c>
      <c r="E3" s="3" t="s">
        <v>58</v>
      </c>
      <c r="F3" s="24" t="s">
        <v>39</v>
      </c>
      <c r="G3"/>
    </row>
    <row r="4" spans="2:7" ht="76.5" customHeight="1" x14ac:dyDescent="0.25">
      <c r="B4" s="34" t="s">
        <v>40</v>
      </c>
      <c r="C4" s="34" t="s">
        <v>15</v>
      </c>
      <c r="D4" s="3" t="s">
        <v>41</v>
      </c>
      <c r="E4" s="24" t="s">
        <v>59</v>
      </c>
      <c r="F4" s="24" t="s">
        <v>45</v>
      </c>
      <c r="G4"/>
    </row>
    <row r="5" spans="2:7" ht="55.5" customHeight="1" x14ac:dyDescent="0.25">
      <c r="B5" s="34"/>
      <c r="C5" s="34"/>
      <c r="D5" s="3" t="s">
        <v>42</v>
      </c>
      <c r="E5" s="3" t="s">
        <v>60</v>
      </c>
      <c r="F5" s="24" t="s">
        <v>46</v>
      </c>
      <c r="G5"/>
    </row>
    <row r="6" spans="2:7" ht="51.75" customHeight="1" x14ac:dyDescent="0.25">
      <c r="B6" s="34" t="s">
        <v>43</v>
      </c>
      <c r="C6" s="34" t="s">
        <v>16</v>
      </c>
      <c r="D6" s="24" t="s">
        <v>44</v>
      </c>
      <c r="E6" s="24" t="s">
        <v>61</v>
      </c>
      <c r="F6" s="24" t="s">
        <v>84</v>
      </c>
      <c r="G6"/>
    </row>
    <row r="7" spans="2:7" ht="90.75" customHeight="1" x14ac:dyDescent="0.25">
      <c r="B7" s="34"/>
      <c r="C7" s="34"/>
      <c r="D7" s="3" t="s">
        <v>47</v>
      </c>
      <c r="E7" s="24" t="s">
        <v>62</v>
      </c>
      <c r="F7" s="24" t="s">
        <v>48</v>
      </c>
      <c r="G7"/>
    </row>
    <row r="8" spans="2:7" ht="86.25" customHeight="1" x14ac:dyDescent="0.25">
      <c r="B8" s="3" t="s">
        <v>49</v>
      </c>
      <c r="C8" s="3" t="s">
        <v>17</v>
      </c>
      <c r="D8" s="24" t="s">
        <v>50</v>
      </c>
      <c r="E8" s="24" t="s">
        <v>63</v>
      </c>
      <c r="F8" s="24" t="s">
        <v>20</v>
      </c>
      <c r="G8"/>
    </row>
    <row r="9" spans="2:7" ht="56.25" customHeight="1" x14ac:dyDescent="0.25">
      <c r="B9" s="3" t="s">
        <v>51</v>
      </c>
      <c r="C9" s="3" t="s">
        <v>19</v>
      </c>
      <c r="D9" s="24" t="s">
        <v>52</v>
      </c>
      <c r="E9" s="24" t="s">
        <v>64</v>
      </c>
      <c r="F9" s="24" t="s">
        <v>53</v>
      </c>
      <c r="G9"/>
    </row>
    <row r="10" spans="2:7" ht="69" customHeight="1" x14ac:dyDescent="0.25">
      <c r="B10" s="34" t="s">
        <v>54</v>
      </c>
      <c r="C10" s="34" t="s">
        <v>18</v>
      </c>
      <c r="D10" s="24" t="s">
        <v>55</v>
      </c>
      <c r="E10" s="24" t="s">
        <v>65</v>
      </c>
      <c r="F10" s="24" t="s">
        <v>83</v>
      </c>
      <c r="G10"/>
    </row>
    <row r="11" spans="2:7" ht="47.25" x14ac:dyDescent="0.25">
      <c r="B11" s="34"/>
      <c r="C11" s="34"/>
      <c r="D11" s="24" t="s">
        <v>56</v>
      </c>
      <c r="E11" s="24" t="s">
        <v>66</v>
      </c>
      <c r="F11" s="24" t="s">
        <v>57</v>
      </c>
      <c r="G11"/>
    </row>
  </sheetData>
  <mergeCells count="6">
    <mergeCell ref="B4:B5"/>
    <mergeCell ref="C4:C5"/>
    <mergeCell ref="B6:B7"/>
    <mergeCell ref="C6:C7"/>
    <mergeCell ref="C10:C11"/>
    <mergeCell ref="B10:B1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95F89-B09D-42D8-AF80-E2915ADCF8F6}">
  <dimension ref="B2:D7"/>
  <sheetViews>
    <sheetView zoomScale="60" zoomScaleNormal="60" workbookViewId="0">
      <selection activeCell="E7" sqref="E7"/>
    </sheetView>
  </sheetViews>
  <sheetFormatPr defaultRowHeight="15" x14ac:dyDescent="0.25"/>
  <cols>
    <col min="2" max="2" width="5.42578125" bestFit="1" customWidth="1"/>
    <col min="3" max="3" width="20.5703125" bestFit="1" customWidth="1"/>
    <col min="4" max="4" width="137" bestFit="1" customWidth="1"/>
    <col min="5" max="5" width="103.28515625" bestFit="1" customWidth="1"/>
  </cols>
  <sheetData>
    <row r="2" spans="2:4" ht="15.75" x14ac:dyDescent="0.25">
      <c r="B2" s="3" t="s">
        <v>0</v>
      </c>
      <c r="C2" s="29" t="s">
        <v>67</v>
      </c>
      <c r="D2" s="3" t="s">
        <v>68</v>
      </c>
    </row>
    <row r="3" spans="2:4" ht="126" x14ac:dyDescent="0.25">
      <c r="B3" s="3" t="s">
        <v>71</v>
      </c>
      <c r="C3" s="28" t="s">
        <v>78</v>
      </c>
      <c r="D3" s="31" t="s">
        <v>72</v>
      </c>
    </row>
    <row r="4" spans="2:4" ht="63" x14ac:dyDescent="0.25">
      <c r="B4" s="3" t="s">
        <v>43</v>
      </c>
      <c r="C4" s="24" t="s">
        <v>79</v>
      </c>
      <c r="D4" s="31" t="s">
        <v>73</v>
      </c>
    </row>
    <row r="5" spans="2:4" ht="141.75" x14ac:dyDescent="0.25">
      <c r="B5" s="3" t="s">
        <v>49</v>
      </c>
      <c r="C5" s="28" t="s">
        <v>80</v>
      </c>
      <c r="D5" s="31" t="s">
        <v>74</v>
      </c>
    </row>
    <row r="6" spans="2:4" ht="157.5" x14ac:dyDescent="0.25">
      <c r="B6" s="3" t="s">
        <v>51</v>
      </c>
      <c r="C6" s="28" t="s">
        <v>81</v>
      </c>
      <c r="D6" s="31" t="s">
        <v>76</v>
      </c>
    </row>
    <row r="7" spans="2:4" ht="157.5" x14ac:dyDescent="0.25">
      <c r="B7" s="3" t="s">
        <v>75</v>
      </c>
      <c r="C7" s="28" t="s">
        <v>82</v>
      </c>
      <c r="D7" s="31" t="s">
        <v>77</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CF7B7-FC9E-4BA5-B4FE-242E230935A1}">
  <dimension ref="A1:N21"/>
  <sheetViews>
    <sheetView zoomScale="80" zoomScaleNormal="80" workbookViewId="0">
      <selection activeCell="D16" sqref="D16"/>
    </sheetView>
  </sheetViews>
  <sheetFormatPr defaultRowHeight="15" x14ac:dyDescent="0.25"/>
  <cols>
    <col min="1" max="1" width="4.5703125" bestFit="1" customWidth="1"/>
    <col min="2" max="2" width="37.140625" bestFit="1" customWidth="1"/>
    <col min="3" max="3" width="11.28515625" bestFit="1" customWidth="1"/>
    <col min="4" max="4" width="8.85546875" bestFit="1" customWidth="1"/>
    <col min="5" max="5" width="11" bestFit="1" customWidth="1"/>
    <col min="6" max="6" width="6.28515625" bestFit="1" customWidth="1"/>
    <col min="7" max="7" width="11" customWidth="1"/>
    <col min="8" max="8" width="18.28515625" customWidth="1"/>
  </cols>
  <sheetData>
    <row r="1" spans="1:14" ht="15.75" x14ac:dyDescent="0.25">
      <c r="A1" s="34" t="s">
        <v>0</v>
      </c>
      <c r="B1" s="34" t="s">
        <v>1</v>
      </c>
      <c r="C1" s="38" t="s">
        <v>2</v>
      </c>
      <c r="D1" s="39"/>
      <c r="E1" s="40"/>
      <c r="F1" s="36" t="s">
        <v>3</v>
      </c>
    </row>
    <row r="2" spans="1:14" ht="15.75" x14ac:dyDescent="0.25">
      <c r="A2" s="34"/>
      <c r="B2" s="34"/>
      <c r="C2" s="3" t="s">
        <v>21</v>
      </c>
      <c r="D2" s="3" t="s">
        <v>22</v>
      </c>
      <c r="E2" s="3" t="s">
        <v>23</v>
      </c>
      <c r="F2" s="37"/>
    </row>
    <row r="3" spans="1:14" ht="15.75" x14ac:dyDescent="0.25">
      <c r="A3" s="3">
        <v>1</v>
      </c>
      <c r="B3" s="2" t="s">
        <v>25</v>
      </c>
      <c r="C3" s="3">
        <f>'Jumlah&amp;Cacat Produsi'!D4</f>
        <v>8</v>
      </c>
      <c r="D3" s="3">
        <f>'Jumlah&amp;Cacat Produsi'!D5</f>
        <v>9</v>
      </c>
      <c r="E3" s="3">
        <f>'Jumlah&amp;Cacat Produsi'!D6</f>
        <v>11</v>
      </c>
      <c r="F3" s="3">
        <f>SUM(C3:E3)</f>
        <v>28</v>
      </c>
    </row>
    <row r="4" spans="1:14" ht="15.75" x14ac:dyDescent="0.25">
      <c r="A4" s="3">
        <v>2</v>
      </c>
      <c r="B4" s="2" t="s">
        <v>24</v>
      </c>
      <c r="C4" s="3">
        <f>'Jumlah&amp;Cacat Produsi'!E4</f>
        <v>6</v>
      </c>
      <c r="D4" s="3">
        <f>'Jumlah&amp;Cacat Produsi'!E5</f>
        <v>8</v>
      </c>
      <c r="E4" s="3">
        <f>'Jumlah&amp;Cacat Produsi'!E6</f>
        <v>10</v>
      </c>
      <c r="F4" s="3">
        <f>SUM(C4:E4)</f>
        <v>24</v>
      </c>
    </row>
    <row r="5" spans="1:14" ht="15.75" x14ac:dyDescent="0.25">
      <c r="A5" s="3">
        <v>3</v>
      </c>
      <c r="B5" s="2" t="s">
        <v>26</v>
      </c>
      <c r="C5" s="3">
        <f>'Jumlah&amp;Cacat Produsi'!F4</f>
        <v>6</v>
      </c>
      <c r="D5" s="3">
        <f>'Jumlah&amp;Cacat Produsi'!F5</f>
        <v>7</v>
      </c>
      <c r="E5" s="3">
        <f>'Jumlah&amp;Cacat Produsi'!F6</f>
        <v>12</v>
      </c>
      <c r="F5" s="3">
        <f>SUM(C5:E5)</f>
        <v>25</v>
      </c>
    </row>
    <row r="6" spans="1:14" ht="15.75" x14ac:dyDescent="0.25">
      <c r="A6" s="3">
        <v>4</v>
      </c>
      <c r="B6" s="2" t="s">
        <v>69</v>
      </c>
      <c r="C6" s="3">
        <f>'Jumlah&amp;Cacat Produsi'!G4</f>
        <v>5</v>
      </c>
      <c r="D6" s="3">
        <f>'Jumlah&amp;Cacat Produsi'!G5</f>
        <v>6</v>
      </c>
      <c r="E6" s="3">
        <f>'Jumlah&amp;Cacat Produsi'!G6</f>
        <v>8</v>
      </c>
      <c r="F6" s="3">
        <f>SUM(C6:E6)</f>
        <v>19</v>
      </c>
    </row>
    <row r="7" spans="1:14" ht="15.75" x14ac:dyDescent="0.25">
      <c r="A7" s="4"/>
      <c r="B7" s="1" t="s">
        <v>3</v>
      </c>
      <c r="C7" s="3">
        <f>SUM(C3:C6)</f>
        <v>25</v>
      </c>
      <c r="D7" s="3">
        <f>SUM(D3:D6)</f>
        <v>30</v>
      </c>
      <c r="E7" s="3">
        <f>SUM(E3:E6)</f>
        <v>41</v>
      </c>
      <c r="F7" s="3">
        <f>SUM(F3:F6)</f>
        <v>96</v>
      </c>
    </row>
    <row r="11" spans="1:14" x14ac:dyDescent="0.25">
      <c r="D11" s="10"/>
    </row>
    <row r="12" spans="1:14" x14ac:dyDescent="0.25">
      <c r="D12" s="10"/>
      <c r="E12" s="10"/>
      <c r="F12" s="10"/>
      <c r="G12" s="10"/>
      <c r="H12" s="10"/>
      <c r="I12" s="10"/>
    </row>
    <row r="13" spans="1:14" x14ac:dyDescent="0.25">
      <c r="D13" s="10"/>
      <c r="E13" s="10"/>
      <c r="F13" s="10"/>
      <c r="G13" s="10"/>
      <c r="H13" s="10"/>
      <c r="I13" s="10"/>
    </row>
    <row r="14" spans="1:14" x14ac:dyDescent="0.25">
      <c r="D14" s="10"/>
      <c r="E14" s="10"/>
      <c r="F14" s="10"/>
      <c r="G14" s="10"/>
      <c r="H14" s="10"/>
      <c r="I14" s="10"/>
    </row>
    <row r="15" spans="1:14" x14ac:dyDescent="0.25">
      <c r="D15" s="10"/>
      <c r="E15" s="10"/>
      <c r="F15" s="10"/>
      <c r="G15" s="10"/>
      <c r="H15" s="10"/>
      <c r="I15" s="10"/>
      <c r="J15" s="10"/>
      <c r="K15" s="10"/>
      <c r="L15" s="10"/>
      <c r="M15" s="10"/>
      <c r="N15" s="10"/>
    </row>
    <row r="16" spans="1:14" x14ac:dyDescent="0.25">
      <c r="D16" s="10"/>
      <c r="E16" s="10"/>
      <c r="F16" s="10"/>
      <c r="G16" s="10"/>
      <c r="H16" s="10"/>
      <c r="I16" s="10"/>
      <c r="J16" s="10"/>
      <c r="K16" s="10"/>
      <c r="L16" s="10"/>
      <c r="M16" s="10"/>
      <c r="N16" s="10"/>
    </row>
    <row r="17" spans="4:14" x14ac:dyDescent="0.25">
      <c r="D17" s="10"/>
      <c r="E17" s="10"/>
      <c r="F17" s="10"/>
      <c r="G17" s="10"/>
      <c r="H17" s="10"/>
      <c r="I17" s="10"/>
      <c r="J17" s="10"/>
      <c r="K17" s="10"/>
      <c r="L17" s="10"/>
      <c r="M17" s="10"/>
      <c r="N17" s="10"/>
    </row>
    <row r="18" spans="4:14" x14ac:dyDescent="0.25">
      <c r="D18" s="10"/>
      <c r="E18" s="10"/>
      <c r="F18" s="10"/>
      <c r="G18" s="10"/>
      <c r="H18" s="10"/>
      <c r="I18" s="10"/>
      <c r="J18" s="10"/>
      <c r="K18" s="10"/>
      <c r="L18" s="10"/>
      <c r="M18" s="10"/>
      <c r="N18" s="10"/>
    </row>
    <row r="19" spans="4:14" x14ac:dyDescent="0.25">
      <c r="D19" s="10"/>
      <c r="J19" s="10"/>
      <c r="K19" s="10"/>
      <c r="L19" s="10"/>
      <c r="M19" s="10"/>
      <c r="N19" s="10"/>
    </row>
    <row r="20" spans="4:14" x14ac:dyDescent="0.25">
      <c r="J20" s="10"/>
      <c r="K20" s="10"/>
      <c r="L20" s="10"/>
      <c r="M20" s="10"/>
      <c r="N20" s="10"/>
    </row>
    <row r="21" spans="4:14" x14ac:dyDescent="0.25">
      <c r="J21" s="10"/>
      <c r="K21" s="10"/>
      <c r="L21" s="10"/>
      <c r="M21" s="10"/>
      <c r="N21" s="10"/>
    </row>
  </sheetData>
  <mergeCells count="4">
    <mergeCell ref="A1:A2"/>
    <mergeCell ref="B1:B2"/>
    <mergeCell ref="F1:F2"/>
    <mergeCell ref="C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44460-A013-4E2F-82B6-9D845EDB88DD}">
  <dimension ref="A2:C6"/>
  <sheetViews>
    <sheetView topLeftCell="A4" workbookViewId="0">
      <selection activeCell="D8" sqref="D8"/>
    </sheetView>
  </sheetViews>
  <sheetFormatPr defaultRowHeight="15" x14ac:dyDescent="0.25"/>
  <cols>
    <col min="1" max="1" width="6.28515625" customWidth="1"/>
    <col min="2" max="2" width="34.140625" bestFit="1" customWidth="1"/>
    <col min="3" max="3" width="35.42578125" customWidth="1"/>
    <col min="4" max="4" width="31.140625" customWidth="1"/>
    <col min="5" max="5" width="5" customWidth="1"/>
    <col min="6" max="6" width="5.5703125" customWidth="1"/>
    <col min="7" max="7" width="11.140625" customWidth="1"/>
    <col min="8" max="8" width="26.85546875" customWidth="1"/>
  </cols>
  <sheetData>
    <row r="2" spans="1:3" ht="15.75" x14ac:dyDescent="0.25">
      <c r="A2" s="3" t="s">
        <v>5</v>
      </c>
      <c r="B2" s="3" t="s">
        <v>6</v>
      </c>
      <c r="C2" s="3" t="s">
        <v>7</v>
      </c>
    </row>
    <row r="3" spans="1:3" ht="63" x14ac:dyDescent="0.25">
      <c r="A3" s="3">
        <v>1</v>
      </c>
      <c r="B3" s="2" t="s">
        <v>25</v>
      </c>
      <c r="C3" s="11" t="s">
        <v>28</v>
      </c>
    </row>
    <row r="4" spans="1:3" ht="63" x14ac:dyDescent="0.25">
      <c r="A4" s="3">
        <v>2</v>
      </c>
      <c r="B4" s="2" t="s">
        <v>24</v>
      </c>
      <c r="C4" s="11" t="s">
        <v>27</v>
      </c>
    </row>
    <row r="5" spans="1:3" ht="63" x14ac:dyDescent="0.25">
      <c r="A5" s="3">
        <v>3</v>
      </c>
      <c r="B5" s="2" t="s">
        <v>26</v>
      </c>
      <c r="C5" s="11" t="s">
        <v>29</v>
      </c>
    </row>
    <row r="6" spans="1:3" ht="94.5" x14ac:dyDescent="0.25">
      <c r="A6" s="3">
        <v>4</v>
      </c>
      <c r="B6" s="2" t="s">
        <v>69</v>
      </c>
      <c r="C6" s="11" t="s">
        <v>70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7D874-FB04-4C53-AF84-DAF0BA3486FE}">
  <dimension ref="A1"/>
  <sheetViews>
    <sheetView workbookViewId="0">
      <selection activeCell="O10" sqref="O10"/>
    </sheetView>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42EC-BF84-4C50-A35C-E8A5D5D502CE}">
  <dimension ref="B1:K9"/>
  <sheetViews>
    <sheetView zoomScale="80" zoomScaleNormal="80" workbookViewId="0">
      <selection activeCell="J12" sqref="J12"/>
    </sheetView>
  </sheetViews>
  <sheetFormatPr defaultRowHeight="15" x14ac:dyDescent="0.25"/>
  <cols>
    <col min="2" max="2" width="4.5703125" bestFit="1" customWidth="1"/>
    <col min="3" max="3" width="11.28515625" bestFit="1" customWidth="1"/>
    <col min="4" max="4" width="17" bestFit="1" customWidth="1"/>
    <col min="5" max="5" width="20.140625" bestFit="1" customWidth="1"/>
    <col min="6" max="6" width="21.28515625" bestFit="1" customWidth="1"/>
    <col min="7" max="7" width="18.42578125" bestFit="1" customWidth="1"/>
    <col min="8" max="8" width="15.140625" bestFit="1" customWidth="1"/>
    <col min="9" max="9" width="6.28515625" bestFit="1" customWidth="1"/>
    <col min="10" max="10" width="27.140625" bestFit="1" customWidth="1"/>
    <col min="11" max="11" width="7.140625" customWidth="1"/>
    <col min="12" max="12" width="7" customWidth="1"/>
    <col min="13" max="13" width="9.85546875" customWidth="1"/>
  </cols>
  <sheetData>
    <row r="1" spans="2:11" ht="15.75" x14ac:dyDescent="0.25">
      <c r="B1" s="17"/>
      <c r="C1" s="17"/>
      <c r="D1" s="17"/>
      <c r="E1" s="17"/>
      <c r="F1" s="17"/>
      <c r="G1" s="17"/>
      <c r="H1" s="17"/>
      <c r="I1" s="17"/>
      <c r="J1" s="17"/>
      <c r="K1" s="17"/>
    </row>
    <row r="2" spans="2:11" ht="15.75" x14ac:dyDescent="0.25">
      <c r="B2" s="34" t="s">
        <v>0</v>
      </c>
      <c r="C2" s="34" t="s">
        <v>2</v>
      </c>
      <c r="D2" s="35" t="s">
        <v>4</v>
      </c>
      <c r="E2" s="38" t="s">
        <v>31</v>
      </c>
      <c r="F2" s="39"/>
      <c r="G2" s="39"/>
      <c r="H2" s="40"/>
      <c r="I2" s="34" t="s">
        <v>3</v>
      </c>
      <c r="J2" s="35" t="s">
        <v>30</v>
      </c>
      <c r="K2" s="17"/>
    </row>
    <row r="3" spans="2:11" ht="15.75" x14ac:dyDescent="0.25">
      <c r="B3" s="34"/>
      <c r="C3" s="34"/>
      <c r="D3" s="35"/>
      <c r="E3" s="35" t="s">
        <v>25</v>
      </c>
      <c r="F3" s="35" t="s">
        <v>24</v>
      </c>
      <c r="G3" s="35" t="s">
        <v>26</v>
      </c>
      <c r="H3" s="35" t="s">
        <v>69</v>
      </c>
      <c r="I3" s="34"/>
      <c r="J3" s="35"/>
      <c r="K3" s="17"/>
    </row>
    <row r="4" spans="2:11" ht="31.5" customHeight="1" x14ac:dyDescent="0.25">
      <c r="B4" s="34"/>
      <c r="C4" s="34"/>
      <c r="D4" s="35"/>
      <c r="E4" s="35"/>
      <c r="F4" s="35"/>
      <c r="G4" s="35"/>
      <c r="H4" s="35"/>
      <c r="I4" s="34"/>
      <c r="J4" s="35"/>
      <c r="K4" s="17"/>
    </row>
    <row r="5" spans="2:11" ht="15.75" x14ac:dyDescent="0.25">
      <c r="B5" s="3">
        <v>1</v>
      </c>
      <c r="C5" s="4" t="s">
        <v>21</v>
      </c>
      <c r="D5" s="3">
        <f>'Jumlah&amp;Cacat Produsi'!C4</f>
        <v>265</v>
      </c>
      <c r="E5" s="3">
        <f>'Jumlah&amp;Cacat Produsi'!D4</f>
        <v>8</v>
      </c>
      <c r="F5" s="3">
        <f>'Jumlah&amp;Cacat Produsi'!E4</f>
        <v>6</v>
      </c>
      <c r="G5" s="3">
        <f>'Jumlah&amp;Cacat Produsi'!F4</f>
        <v>6</v>
      </c>
      <c r="H5" s="3">
        <f>'Jumlah&amp;Cacat Produsi'!G4</f>
        <v>5</v>
      </c>
      <c r="I5" s="3">
        <f>SUM(E5:H5)</f>
        <v>25</v>
      </c>
      <c r="J5" s="30">
        <f>(I5/D5)*100</f>
        <v>9.433962264150944</v>
      </c>
      <c r="K5" s="17"/>
    </row>
    <row r="6" spans="2:11" ht="15.75" x14ac:dyDescent="0.25">
      <c r="B6" s="3">
        <v>2</v>
      </c>
      <c r="C6" s="4" t="s">
        <v>22</v>
      </c>
      <c r="D6" s="3">
        <f>'Jumlah&amp;Cacat Produsi'!C5</f>
        <v>354</v>
      </c>
      <c r="E6" s="3">
        <f>'Jumlah&amp;Cacat Produsi'!D5</f>
        <v>9</v>
      </c>
      <c r="F6" s="3">
        <f>'Jumlah&amp;Cacat Produsi'!E5</f>
        <v>8</v>
      </c>
      <c r="G6" s="3">
        <f>'Jumlah&amp;Cacat Produsi'!F5</f>
        <v>7</v>
      </c>
      <c r="H6" s="3">
        <f>'Jumlah&amp;Cacat Produsi'!G5</f>
        <v>6</v>
      </c>
      <c r="I6" s="3">
        <f>SUM(E6:H6)</f>
        <v>30</v>
      </c>
      <c r="J6" s="30">
        <f t="shared" ref="J6:J7" si="0">(I6/D6)*100</f>
        <v>8.4745762711864394</v>
      </c>
      <c r="K6" s="17"/>
    </row>
    <row r="7" spans="2:11" ht="15.75" x14ac:dyDescent="0.25">
      <c r="B7" s="3">
        <v>3</v>
      </c>
      <c r="C7" s="4" t="s">
        <v>23</v>
      </c>
      <c r="D7" s="3">
        <f>'Jumlah&amp;Cacat Produsi'!C6</f>
        <v>421</v>
      </c>
      <c r="E7" s="3">
        <f>'Jumlah&amp;Cacat Produsi'!D6</f>
        <v>11</v>
      </c>
      <c r="F7" s="3">
        <f>'Jumlah&amp;Cacat Produsi'!E6</f>
        <v>10</v>
      </c>
      <c r="G7" s="3">
        <f>'Jumlah&amp;Cacat Produsi'!F6</f>
        <v>12</v>
      </c>
      <c r="H7" s="3">
        <f>'Jumlah&amp;Cacat Produsi'!G6</f>
        <v>8</v>
      </c>
      <c r="I7" s="3">
        <f>SUM(E7:H7)</f>
        <v>41</v>
      </c>
      <c r="J7" s="30">
        <f t="shared" si="0"/>
        <v>9.7387173396674598</v>
      </c>
      <c r="K7" s="17"/>
    </row>
    <row r="8" spans="2:11" ht="15.75" x14ac:dyDescent="0.25">
      <c r="B8" s="34" t="s">
        <v>3</v>
      </c>
      <c r="C8" s="34"/>
      <c r="D8" s="3">
        <f t="shared" ref="D8:I8" si="1">SUM(D5:D7)</f>
        <v>1040</v>
      </c>
      <c r="E8" s="3">
        <f t="shared" si="1"/>
        <v>28</v>
      </c>
      <c r="F8" s="3">
        <f t="shared" si="1"/>
        <v>24</v>
      </c>
      <c r="G8" s="3">
        <f t="shared" si="1"/>
        <v>25</v>
      </c>
      <c r="H8" s="3">
        <f t="shared" si="1"/>
        <v>19</v>
      </c>
      <c r="I8" s="3">
        <f t="shared" si="1"/>
        <v>96</v>
      </c>
      <c r="J8" s="30">
        <f>(I8/D8)*100</f>
        <v>9.2307692307692317</v>
      </c>
      <c r="K8" s="17"/>
    </row>
    <row r="9" spans="2:11" ht="15.75" x14ac:dyDescent="0.25">
      <c r="B9" s="17"/>
      <c r="C9" s="17"/>
      <c r="D9" s="17"/>
      <c r="E9" s="17"/>
      <c r="F9" s="17"/>
      <c r="G9" s="17"/>
      <c r="H9" s="17"/>
      <c r="I9" s="17"/>
      <c r="J9" s="17"/>
      <c r="K9" s="17"/>
    </row>
  </sheetData>
  <mergeCells count="11">
    <mergeCell ref="B8:C8"/>
    <mergeCell ref="J2:J4"/>
    <mergeCell ref="B2:B4"/>
    <mergeCell ref="C2:C4"/>
    <mergeCell ref="D2:D4"/>
    <mergeCell ref="I2:I4"/>
    <mergeCell ref="E3:E4"/>
    <mergeCell ref="F3:F4"/>
    <mergeCell ref="G3:G4"/>
    <mergeCell ref="H3:H4"/>
    <mergeCell ref="E2:H2"/>
  </mergeCells>
  <pageMargins left="0.7" right="0.7" top="0.75" bottom="0.75" header="0.3" footer="0.3"/>
  <pageSetup orientation="portrait" r:id="rId1"/>
  <ignoredErrors>
    <ignoredError sqref="I5:I7"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8E392-3F9F-4FD2-82A1-E00A3F093762}">
  <dimension ref="B2:C7"/>
  <sheetViews>
    <sheetView zoomScale="130" zoomScaleNormal="130" workbookViewId="0">
      <selection activeCell="I14" sqref="I14"/>
    </sheetView>
  </sheetViews>
  <sheetFormatPr defaultRowHeight="15" x14ac:dyDescent="0.25"/>
  <cols>
    <col min="2" max="2" width="35.42578125" bestFit="1" customWidth="1"/>
    <col min="3" max="3" width="12.5703125" bestFit="1" customWidth="1"/>
  </cols>
  <sheetData>
    <row r="2" spans="2:3" ht="15.75" x14ac:dyDescent="0.25">
      <c r="B2" s="3" t="s">
        <v>14</v>
      </c>
      <c r="C2" s="3" t="s">
        <v>9</v>
      </c>
    </row>
    <row r="3" spans="2:3" ht="15.75" x14ac:dyDescent="0.25">
      <c r="B3" s="2" t="s">
        <v>25</v>
      </c>
      <c r="C3" s="5">
        <f>'Cacat Produksi'!F3</f>
        <v>28</v>
      </c>
    </row>
    <row r="4" spans="2:3" ht="15.75" x14ac:dyDescent="0.25">
      <c r="B4" s="2" t="s">
        <v>24</v>
      </c>
      <c r="C4" s="5">
        <f>'Cacat Produksi'!F4</f>
        <v>24</v>
      </c>
    </row>
    <row r="5" spans="2:3" ht="15.75" x14ac:dyDescent="0.25">
      <c r="B5" s="2" t="s">
        <v>26</v>
      </c>
      <c r="C5" s="5">
        <f>'Cacat Produksi'!F5</f>
        <v>25</v>
      </c>
    </row>
    <row r="6" spans="2:3" ht="15.75" x14ac:dyDescent="0.25">
      <c r="B6" s="2" t="s">
        <v>69</v>
      </c>
      <c r="C6" s="5">
        <f>'Cacat Produksi'!F6</f>
        <v>19</v>
      </c>
    </row>
    <row r="7" spans="2:3" ht="15.75" x14ac:dyDescent="0.25">
      <c r="B7" s="5" t="s">
        <v>3</v>
      </c>
      <c r="C7" s="5">
        <f>SUM(C3:C6)</f>
        <v>96</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F5F15-D443-4F30-9A0C-DB17D21E7ABF}">
  <dimension ref="B1:F9"/>
  <sheetViews>
    <sheetView workbookViewId="0">
      <selection activeCell="F12" sqref="F12"/>
    </sheetView>
  </sheetViews>
  <sheetFormatPr defaultRowHeight="15" x14ac:dyDescent="0.25"/>
  <cols>
    <col min="2" max="2" width="34.140625" bestFit="1" customWidth="1"/>
    <col min="3" max="3" width="13.7109375" bestFit="1" customWidth="1"/>
    <col min="4" max="4" width="17.5703125" bestFit="1" customWidth="1"/>
    <col min="5" max="5" width="22.7109375" bestFit="1" customWidth="1"/>
    <col min="6" max="6" width="20.28515625" bestFit="1" customWidth="1"/>
  </cols>
  <sheetData>
    <row r="1" spans="2:6" ht="15.75" x14ac:dyDescent="0.25">
      <c r="B1" s="17"/>
      <c r="C1" s="17"/>
      <c r="D1" s="17"/>
      <c r="E1" s="17"/>
    </row>
    <row r="2" spans="2:6" ht="46.9" customHeight="1" x14ac:dyDescent="0.25">
      <c r="B2" s="17"/>
      <c r="C2" s="17"/>
      <c r="D2" s="17"/>
      <c r="E2" s="17"/>
    </row>
    <row r="4" spans="2:6" ht="15.75" x14ac:dyDescent="0.25">
      <c r="B4" s="3" t="s">
        <v>14</v>
      </c>
      <c r="C4" s="3" t="s">
        <v>32</v>
      </c>
      <c r="D4" s="5" t="s">
        <v>34</v>
      </c>
      <c r="E4" s="5" t="s">
        <v>35</v>
      </c>
      <c r="F4" s="5" t="s">
        <v>36</v>
      </c>
    </row>
    <row r="5" spans="2:6" ht="15.75" x14ac:dyDescent="0.25">
      <c r="B5" s="2" t="s">
        <v>25</v>
      </c>
      <c r="C5" s="5">
        <f>'Cacat Produksi'!F3</f>
        <v>28</v>
      </c>
      <c r="D5" s="5">
        <f>C5</f>
        <v>28</v>
      </c>
      <c r="E5" s="26">
        <f>C5/$D$9</f>
        <v>0.29166666666666669</v>
      </c>
      <c r="F5" s="27">
        <f>E5</f>
        <v>0.29166666666666669</v>
      </c>
    </row>
    <row r="6" spans="2:6" ht="15.75" x14ac:dyDescent="0.25">
      <c r="B6" s="2" t="s">
        <v>26</v>
      </c>
      <c r="C6" s="5">
        <f>'Cacat Produksi'!F5</f>
        <v>25</v>
      </c>
      <c r="D6" s="5">
        <f>D5+C6</f>
        <v>53</v>
      </c>
      <c r="E6" s="26">
        <f t="shared" ref="E6:E8" si="0">C6/$D$9</f>
        <v>0.26041666666666669</v>
      </c>
      <c r="F6" s="27">
        <f>F5+E6</f>
        <v>0.55208333333333337</v>
      </c>
    </row>
    <row r="7" spans="2:6" ht="15.75" x14ac:dyDescent="0.25">
      <c r="B7" s="2" t="s">
        <v>24</v>
      </c>
      <c r="C7" s="5">
        <f>'Cacat Produksi'!F4</f>
        <v>24</v>
      </c>
      <c r="D7" s="5">
        <f t="shared" ref="D7:D9" si="1">D6+C7</f>
        <v>77</v>
      </c>
      <c r="E7" s="26">
        <f t="shared" si="0"/>
        <v>0.25</v>
      </c>
      <c r="F7" s="27">
        <f t="shared" ref="F7:F9" si="2">F6+E7</f>
        <v>0.80208333333333337</v>
      </c>
    </row>
    <row r="8" spans="2:6" ht="15.75" x14ac:dyDescent="0.25">
      <c r="B8" s="2" t="s">
        <v>69</v>
      </c>
      <c r="C8" s="5">
        <f>'Cacat Produksi'!F6</f>
        <v>19</v>
      </c>
      <c r="D8" s="5">
        <f t="shared" si="1"/>
        <v>96</v>
      </c>
      <c r="E8" s="26">
        <f t="shared" si="0"/>
        <v>0.19791666666666666</v>
      </c>
      <c r="F8" s="27">
        <f t="shared" si="2"/>
        <v>1</v>
      </c>
    </row>
    <row r="9" spans="2:6" x14ac:dyDescent="0.25">
      <c r="D9">
        <f t="shared" si="1"/>
        <v>96</v>
      </c>
      <c r="F9" s="25">
        <f t="shared" si="2"/>
        <v>1</v>
      </c>
    </row>
  </sheetData>
  <sortState xmlns:xlrd2="http://schemas.microsoft.com/office/spreadsheetml/2017/richdata2" ref="B5:C8">
    <sortCondition descending="1" ref="C5:C8"/>
  </sortState>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015F7-B27D-47D4-8153-52D8331F263C}">
  <dimension ref="B2:O21"/>
  <sheetViews>
    <sheetView topLeftCell="A10" workbookViewId="0">
      <selection activeCell="N20" sqref="N20"/>
    </sheetView>
  </sheetViews>
  <sheetFormatPr defaultRowHeight="15" x14ac:dyDescent="0.25"/>
  <cols>
    <col min="2" max="2" width="10.42578125" bestFit="1" customWidth="1"/>
    <col min="7" max="7" width="9.85546875" customWidth="1"/>
    <col min="8" max="8" width="10.5703125" bestFit="1" customWidth="1"/>
    <col min="14" max="14" width="18.28515625" customWidth="1"/>
    <col min="15" max="15" width="14.140625" customWidth="1"/>
  </cols>
  <sheetData>
    <row r="2" spans="2:15" ht="15.75" x14ac:dyDescent="0.25">
      <c r="B2" s="34" t="s">
        <v>2</v>
      </c>
      <c r="C2" s="35" t="s">
        <v>4</v>
      </c>
      <c r="D2" s="35" t="s">
        <v>9</v>
      </c>
      <c r="N2" s="12"/>
      <c r="O2" s="12"/>
    </row>
    <row r="3" spans="2:15" ht="15.75" x14ac:dyDescent="0.25">
      <c r="B3" s="34"/>
      <c r="C3" s="35"/>
      <c r="D3" s="35"/>
      <c r="N3" s="9"/>
      <c r="O3" s="13"/>
    </row>
    <row r="4" spans="2:15" ht="15.75" x14ac:dyDescent="0.25">
      <c r="B4" s="34"/>
      <c r="C4" s="35"/>
      <c r="D4" s="35"/>
      <c r="N4" s="9"/>
      <c r="O4" s="13"/>
    </row>
    <row r="5" spans="2:15" ht="15.75" x14ac:dyDescent="0.25">
      <c r="B5" s="4" t="s">
        <v>21</v>
      </c>
      <c r="C5" s="3">
        <f>'Jumlah&amp;Cacat Produsi'!C4</f>
        <v>265</v>
      </c>
      <c r="D5" s="3">
        <f>'Jumlah&amp;Cacat Produsi'!H4</f>
        <v>25</v>
      </c>
      <c r="N5" s="9"/>
      <c r="O5" s="13"/>
    </row>
    <row r="6" spans="2:15" ht="15.75" x14ac:dyDescent="0.25">
      <c r="B6" s="4" t="s">
        <v>22</v>
      </c>
      <c r="C6" s="3">
        <f>'Jumlah&amp;Cacat Produsi'!C5</f>
        <v>354</v>
      </c>
      <c r="D6" s="3">
        <f>'Jumlah&amp;Cacat Produsi'!H5</f>
        <v>30</v>
      </c>
      <c r="N6" s="9"/>
      <c r="O6" s="13"/>
    </row>
    <row r="7" spans="2:15" ht="15.75" x14ac:dyDescent="0.25">
      <c r="B7" s="4" t="s">
        <v>23</v>
      </c>
      <c r="C7" s="3">
        <f>'Jumlah&amp;Cacat Produsi'!C6</f>
        <v>421</v>
      </c>
      <c r="D7" s="3">
        <f>'Jumlah&amp;Cacat Produsi'!H6</f>
        <v>41</v>
      </c>
      <c r="N7" s="9"/>
      <c r="O7" s="13"/>
    </row>
    <row r="8" spans="2:15" ht="15.75" x14ac:dyDescent="0.25">
      <c r="N8" s="9"/>
      <c r="O8" s="13"/>
    </row>
    <row r="9" spans="2:15" ht="15.75" x14ac:dyDescent="0.25">
      <c r="N9" s="9"/>
      <c r="O9" s="13"/>
    </row>
    <row r="20" spans="7:8" x14ac:dyDescent="0.25">
      <c r="G20" t="s">
        <v>86</v>
      </c>
      <c r="H20">
        <v>0.91579999999999995</v>
      </c>
    </row>
    <row r="21" spans="7:8" x14ac:dyDescent="0.25">
      <c r="G21" s="14" t="s">
        <v>85</v>
      </c>
      <c r="H21" s="32">
        <f>SQRT(H20)</f>
        <v>0.95697439882161939</v>
      </c>
    </row>
  </sheetData>
  <mergeCells count="3">
    <mergeCell ref="B2:B4"/>
    <mergeCell ref="C2:C4"/>
    <mergeCell ref="D2:D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7A6B75-60DE-4F99-9E89-61F031721E98}">
  <dimension ref="A2:H21"/>
  <sheetViews>
    <sheetView zoomScale="80" zoomScaleNormal="80" workbookViewId="0">
      <selection activeCell="S18" sqref="S18"/>
    </sheetView>
  </sheetViews>
  <sheetFormatPr defaultRowHeight="15" x14ac:dyDescent="0.25"/>
  <cols>
    <col min="2" max="2" width="11.28515625" bestFit="1" customWidth="1"/>
    <col min="3" max="3" width="9.28515625" bestFit="1" customWidth="1"/>
    <col min="4" max="4" width="7.42578125" bestFit="1" customWidth="1"/>
    <col min="5" max="5" width="8.85546875" customWidth="1"/>
    <col min="6" max="6" width="8" customWidth="1"/>
    <col min="7" max="7" width="7.85546875" customWidth="1"/>
    <col min="8" max="8" width="8.28515625" customWidth="1"/>
    <col min="19" max="19" width="13" bestFit="1" customWidth="1"/>
  </cols>
  <sheetData>
    <row r="2" spans="1:8" ht="14.45" customHeight="1" x14ac:dyDescent="0.25">
      <c r="A2" s="17"/>
      <c r="B2" s="34" t="s">
        <v>2</v>
      </c>
      <c r="C2" s="35" t="s">
        <v>4</v>
      </c>
      <c r="D2" s="41" t="s">
        <v>8</v>
      </c>
      <c r="E2" s="34" t="s">
        <v>10</v>
      </c>
      <c r="F2" s="34" t="s">
        <v>11</v>
      </c>
      <c r="G2" s="34" t="s">
        <v>12</v>
      </c>
      <c r="H2" s="34" t="s">
        <v>13</v>
      </c>
    </row>
    <row r="3" spans="1:8" ht="14.45" customHeight="1" x14ac:dyDescent="0.25">
      <c r="A3" s="17"/>
      <c r="B3" s="34"/>
      <c r="C3" s="35"/>
      <c r="D3" s="34"/>
      <c r="E3" s="34"/>
      <c r="F3" s="34"/>
      <c r="G3" s="34"/>
      <c r="H3" s="34"/>
    </row>
    <row r="4" spans="1:8" ht="14.45" customHeight="1" x14ac:dyDescent="0.25">
      <c r="A4" s="17"/>
      <c r="B4" s="34"/>
      <c r="C4" s="35"/>
      <c r="D4" s="34"/>
      <c r="E4" s="34"/>
      <c r="F4" s="34"/>
      <c r="G4" s="34"/>
      <c r="H4" s="34"/>
    </row>
    <row r="5" spans="1:8" ht="15.75" x14ac:dyDescent="0.25">
      <c r="A5" s="17"/>
      <c r="B5" s="3" t="s">
        <v>21</v>
      </c>
      <c r="C5" s="3">
        <f>'Jumlah&amp;Cacat Produsi'!C4</f>
        <v>265</v>
      </c>
      <c r="D5" s="3">
        <f>'Jumlah&amp;Cacat Produsi'!H4</f>
        <v>25</v>
      </c>
      <c r="E5" s="18">
        <f>D5/C5</f>
        <v>9.4339622641509441E-2</v>
      </c>
      <c r="F5" s="19">
        <f>$G$5 + 3 * SQRT(($G$5 * (1 - $G$5)) / $C$8)</f>
        <v>0.11923499544175564</v>
      </c>
      <c r="G5" s="19">
        <f>$D$8/$C$8</f>
        <v>9.2307692307692313E-2</v>
      </c>
      <c r="H5" s="19">
        <f>$G$5 - 3 * SQRT(($G$5 * (1 - $G$5)) / $C$8)</f>
        <v>6.5380389173628983E-2</v>
      </c>
    </row>
    <row r="6" spans="1:8" ht="15.75" x14ac:dyDescent="0.25">
      <c r="A6" s="17"/>
      <c r="B6" s="3" t="s">
        <v>22</v>
      </c>
      <c r="C6" s="3">
        <f>'Jumlah&amp;Cacat Produsi'!C5</f>
        <v>354</v>
      </c>
      <c r="D6" s="3">
        <f>'Jumlah&amp;Cacat Produsi'!H5</f>
        <v>30</v>
      </c>
      <c r="E6" s="18">
        <f>D6/C6</f>
        <v>8.4745762711864403E-2</v>
      </c>
      <c r="F6" s="19">
        <f t="shared" ref="F6:F7" si="0">$G$5 + 3 * SQRT(($G$5 * (1 - $G$5)) / $C$8)</f>
        <v>0.11923499544175564</v>
      </c>
      <c r="G6" s="19">
        <f t="shared" ref="G6:G7" si="1">$D$8/$C$8</f>
        <v>9.2307692307692313E-2</v>
      </c>
      <c r="H6" s="19">
        <f t="shared" ref="H6:H7" si="2">$G$5 - 3 * SQRT(($G$5 * (1 - $G$5)) / $C$8)</f>
        <v>6.5380389173628983E-2</v>
      </c>
    </row>
    <row r="7" spans="1:8" ht="15.75" x14ac:dyDescent="0.25">
      <c r="A7" s="17"/>
      <c r="B7" s="3" t="s">
        <v>23</v>
      </c>
      <c r="C7" s="3">
        <f>'Jumlah&amp;Cacat Produsi'!C6</f>
        <v>421</v>
      </c>
      <c r="D7" s="3">
        <f>'Jumlah&amp;Cacat Produsi'!H6</f>
        <v>41</v>
      </c>
      <c r="E7" s="18">
        <f>D7/C7</f>
        <v>9.7387173396674589E-2</v>
      </c>
      <c r="F7" s="19">
        <f t="shared" si="0"/>
        <v>0.11923499544175564</v>
      </c>
      <c r="G7" s="19">
        <f t="shared" si="1"/>
        <v>9.2307692307692313E-2</v>
      </c>
      <c r="H7" s="19">
        <f t="shared" si="2"/>
        <v>6.5380389173628983E-2</v>
      </c>
    </row>
    <row r="8" spans="1:8" ht="15.75" x14ac:dyDescent="0.25">
      <c r="A8" s="17"/>
      <c r="B8" s="3" t="s">
        <v>3</v>
      </c>
      <c r="C8" s="3">
        <f>SUM(C5:C7)</f>
        <v>1040</v>
      </c>
      <c r="D8" s="3">
        <f>SUM(D5:D7)</f>
        <v>96</v>
      </c>
      <c r="E8" s="18">
        <f>SUM(E5:E7)</f>
        <v>0.27647255875004845</v>
      </c>
    </row>
    <row r="9" spans="1:8" ht="15.75" x14ac:dyDescent="0.25">
      <c r="A9" s="17"/>
      <c r="B9" s="23" t="s">
        <v>87</v>
      </c>
      <c r="C9" s="33">
        <f>AVERAGE(C5:C7)</f>
        <v>346.66666666666669</v>
      </c>
      <c r="D9" s="13">
        <f t="shared" ref="D9:E9" si="3">AVERAGE(D5:D7)</f>
        <v>32</v>
      </c>
      <c r="E9" s="23">
        <f t="shared" si="3"/>
        <v>9.2157519583349487E-2</v>
      </c>
    </row>
    <row r="10" spans="1:8" ht="15.75" x14ac:dyDescent="0.25">
      <c r="A10" s="17"/>
      <c r="B10" s="17"/>
      <c r="C10" s="17"/>
      <c r="D10" s="17"/>
      <c r="E10" s="17"/>
      <c r="F10" s="21"/>
      <c r="G10" s="17"/>
      <c r="H10" s="17"/>
    </row>
    <row r="11" spans="1:8" ht="15.75" x14ac:dyDescent="0.25">
      <c r="A11" s="17"/>
      <c r="B11" s="4" t="s">
        <v>2</v>
      </c>
      <c r="C11" s="4" t="str">
        <f>E2</f>
        <v>Proporsi</v>
      </c>
      <c r="D11" s="3" t="s">
        <v>11</v>
      </c>
      <c r="E11" s="3" t="s">
        <v>12</v>
      </c>
      <c r="F11" s="3" t="s">
        <v>13</v>
      </c>
      <c r="G11" s="17"/>
      <c r="H11" s="17"/>
    </row>
    <row r="12" spans="1:8" ht="15.75" x14ac:dyDescent="0.25">
      <c r="A12" s="17"/>
      <c r="B12" s="22">
        <v>45170</v>
      </c>
      <c r="C12" s="18">
        <f>E5</f>
        <v>9.4339622641509441E-2</v>
      </c>
      <c r="D12" s="19">
        <f>F5</f>
        <v>0.11923499544175564</v>
      </c>
      <c r="E12" s="19">
        <f>G5</f>
        <v>9.2307692307692313E-2</v>
      </c>
      <c r="F12" s="19">
        <f>H5</f>
        <v>6.5380389173628983E-2</v>
      </c>
      <c r="G12" s="17"/>
      <c r="H12" s="17"/>
    </row>
    <row r="13" spans="1:8" ht="15.75" x14ac:dyDescent="0.25">
      <c r="A13" s="17"/>
      <c r="B13" s="22" t="s">
        <v>33</v>
      </c>
      <c r="C13" s="18">
        <f>E6</f>
        <v>8.4745762711864403E-2</v>
      </c>
      <c r="D13" s="19">
        <f t="shared" ref="D13:D14" si="4">F6</f>
        <v>0.11923499544175564</v>
      </c>
      <c r="E13" s="19">
        <f t="shared" ref="E13:E14" si="5">G6</f>
        <v>9.2307692307692313E-2</v>
      </c>
      <c r="F13" s="19">
        <f t="shared" ref="F13:F14" si="6">H6</f>
        <v>6.5380389173628983E-2</v>
      </c>
      <c r="G13" s="17"/>
      <c r="H13" s="17"/>
    </row>
    <row r="14" spans="1:8" ht="15.75" x14ac:dyDescent="0.25">
      <c r="A14" s="17"/>
      <c r="B14" s="22">
        <v>45231</v>
      </c>
      <c r="C14" s="18">
        <f>E7</f>
        <v>9.7387173396674589E-2</v>
      </c>
      <c r="D14" s="19">
        <f t="shared" si="4"/>
        <v>0.11923499544175564</v>
      </c>
      <c r="E14" s="19">
        <f t="shared" si="5"/>
        <v>9.2307692307692313E-2</v>
      </c>
      <c r="F14" s="19">
        <f t="shared" si="6"/>
        <v>6.5380389173628983E-2</v>
      </c>
      <c r="G14" s="17"/>
      <c r="H14" s="20"/>
    </row>
    <row r="15" spans="1:8" ht="15.75" x14ac:dyDescent="0.25">
      <c r="A15" s="17"/>
      <c r="B15" s="17"/>
      <c r="C15" s="8"/>
      <c r="D15" s="17"/>
      <c r="E15" s="17"/>
      <c r="F15" s="17"/>
      <c r="G15" s="17"/>
      <c r="H15" s="17"/>
    </row>
    <row r="19" spans="2:4" x14ac:dyDescent="0.25">
      <c r="B19" s="6"/>
    </row>
    <row r="21" spans="2:4" x14ac:dyDescent="0.25">
      <c r="D21" s="7"/>
    </row>
  </sheetData>
  <mergeCells count="7">
    <mergeCell ref="G2:G4"/>
    <mergeCell ref="H2:H4"/>
    <mergeCell ref="B2:B4"/>
    <mergeCell ref="C2:C4"/>
    <mergeCell ref="D2:D4"/>
    <mergeCell ref="E2:E4"/>
    <mergeCell ref="F2:F4"/>
  </mergeCells>
  <phoneticPr fontId="5"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Jumlah&amp;Cacat Produsi</vt:lpstr>
      <vt:lpstr>Cacat Produksi</vt:lpstr>
      <vt:lpstr>Kategori Produk Riject</vt:lpstr>
      <vt:lpstr>Diagram Alir</vt:lpstr>
      <vt:lpstr>Lembar Periksa</vt:lpstr>
      <vt:lpstr>Histogram</vt:lpstr>
      <vt:lpstr>Diagram Pareto</vt:lpstr>
      <vt:lpstr>Scatter Diagram</vt:lpstr>
      <vt:lpstr>Peta Kendali</vt:lpstr>
      <vt:lpstr>Fishbone</vt:lpstr>
      <vt:lpstr>Kaizen Five M Checklist</vt:lpstr>
      <vt:lpstr>Kaizen Five Step Plan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M DANDI PRASETYO</cp:lastModifiedBy>
  <dcterms:created xsi:type="dcterms:W3CDTF">2023-05-02T12:59:12Z</dcterms:created>
  <dcterms:modified xsi:type="dcterms:W3CDTF">2024-01-24T04:34:15Z</dcterms:modified>
</cp:coreProperties>
</file>