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vTXuepr9zQO6fWTuEovvV4Z8H1y55lvPiw5JgJLIFlY="/>
    </ext>
  </extLst>
</workbook>
</file>

<file path=xl/sharedStrings.xml><?xml version="1.0" encoding="utf-8"?>
<sst xmlns="http://schemas.openxmlformats.org/spreadsheetml/2006/main" count="50" uniqueCount="21">
  <si>
    <t>Total Aset. DPK. dan Pembiayaan pada Bukopin syariah ditahun 2018-2022 (Dalam Rp. Jutaan)</t>
  </si>
  <si>
    <t>Tahun</t>
  </si>
  <si>
    <t>Total Asset</t>
  </si>
  <si>
    <t>Dana Pihak Ketiga</t>
  </si>
  <si>
    <t xml:space="preserve">Pembiayaan </t>
  </si>
  <si>
    <t>Total Aset</t>
  </si>
  <si>
    <t>Bulan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</si>
  <si>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</si>
  <si>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</si>
  <si>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</si>
  <si>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</si>
  <si>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</si>
  <si>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</si>
  <si>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</si>
  <si>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</si>
  <si>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</si>
  <si>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</si>
  <si>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</si>
  <si>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</si>
  <si>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DPK</t>
  </si>
  <si>
    <t>Pembiayaan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</si>
</sst>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  <scheme val="minor"/>
    </font>
    <font>
      <sz val="11.0"/>
      <color theme="1"/>
      <name val="Calibri"/>
    </font>
    <font/>
    <font>
      <color theme="1"/>
      <name val="Calibri"/>
      <scheme val="minor"/>
    </font>
    <font>
      <b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8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horizontal="center"/>
    </xf>
    <xf borderId="1" fillId="0" fontId="3" numFmtId="0" xfId="0" applyBorder="1" applyFont="1"/>
    <xf borderId="2" fillId="0" fontId="2" numFmtId="0" xfId="0" applyBorder="1" applyFont="1"/>
    <xf borderId="2" fillId="0" fontId="2" numFmtId="0" xfId="0" applyAlignment="1" applyBorder="1" applyFont="1">
      <alignment horizontal="center" vertical="center"/>
    </xf>
    <xf borderId="0" fillId="0" fontId="2" numFmtId="0" xfId="0" applyAlignment="1" applyFont="1">
      <alignment horizontal="center" vertical="center"/>
    </xf>
    <xf borderId="2" fillId="0" fontId="2" numFmtId="3" xfId="0" applyAlignment="1" applyBorder="1" applyFont="1" applyNumberFormat="1">
      <alignment horizontal="center" readingOrder="0" vertical="center"/>
    </xf>
    <xf borderId="0" fillId="0" fontId="2" numFmtId="10" xfId="0" applyFont="1" applyNumberFormat="1"/>
    <xf borderId="0" fillId="0" fontId="2" numFmtId="3" xfId="0" applyAlignment="1" applyFont="1" applyNumberFormat="1">
      <alignment horizontal="center" readingOrder="0" vertical="center"/>
    </xf>
    <xf borderId="3" fillId="0" fontId="2" numFmtId="3" xfId="0" applyAlignment="1" applyBorder="1" applyFont="1" applyNumberFormat="1">
      <alignment horizontal="center" readingOrder="0" vertical="center"/>
    </xf>
    <xf borderId="0" fillId="0" fontId="2" numFmtId="3" xfId="0" applyFont="1" applyNumberFormat="1"/>
    <xf borderId="0" fillId="0" fontId="4" numFmtId="0" xfId="0" applyFont="1"/>
    <xf borderId="4" fillId="0" fontId="2" numFmtId="0" xfId="0" applyAlignment="1" applyBorder="1" applyFont="1">
      <alignment horizontal="center" vertical="center"/>
    </xf>
    <xf borderId="5" fillId="0" fontId="2" numFmtId="0" xfId="0" applyAlignment="1" applyBorder="1" applyFont="1">
      <alignment horizontal="center"/>
    </xf>
    <xf borderId="6" fillId="0" fontId="3" numFmtId="0" xfId="0" applyBorder="1" applyFont="1"/>
    <xf borderId="3" fillId="0" fontId="3" numFmtId="0" xfId="0" applyBorder="1" applyFont="1"/>
    <xf borderId="7" fillId="0" fontId="3" numFmtId="0" xfId="0" applyBorder="1" applyFont="1"/>
    <xf borderId="0" fillId="0" fontId="5" numFmtId="10" xfId="0" applyFont="1" applyNumberFormat="1"/>
    <xf borderId="2" fillId="0" fontId="2" numFmtId="3" xfId="0" applyBorder="1" applyFont="1" applyNumberFormat="1"/>
    <xf borderId="0" fillId="0" fontId="2" numFmtId="0" xfId="0" applyAlignment="1" applyFont="1">
      <alignment horizontal="left" vertical="center"/>
    </xf>
    <xf borderId="0" fillId="0" fontId="2" numFmtId="9" xfId="0" applyFont="1" applyNumberFormat="1"/>
    <xf borderId="1" fillId="0" fontId="2" numFmtId="3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0951816845073153"/>
          <c:y val="0.132088102000414"/>
          <c:w val="0.8692154180045276"/>
          <c:h val="0.707839955553543"/>
        </c:manualLayout>
      </c:layout>
      <c:lineChart>
        <c:ser>
          <c:idx val="0"/>
          <c:order val="0"/>
          <c:tx>
            <c:strRef>
              <c:f>Sheet1!$D$4</c:f>
            </c:strRef>
          </c:tx>
          <c:spPr>
            <a:ln cmpd="sng">
              <a:solidFill>
                <a:srgbClr val="4472C4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4472C4"/>
              </a:solidFill>
              <a:ln cmpd="sng">
                <a:solidFill>
                  <a:srgbClr val="4472C4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Sheet1!$E$3:$I$3</c:f>
            </c:strRef>
          </c:cat>
          <c:val>
            <c:numRef>
              <c:f>Sheet1!$E$4:$I$4</c:f>
              <c:numCache/>
            </c:numRef>
          </c:val>
          <c:smooth val="1"/>
        </c:ser>
        <c:ser>
          <c:idx val="1"/>
          <c:order val="1"/>
          <c:tx>
            <c:strRef>
              <c:f>Sheet1!$D$5</c:f>
            </c:strRef>
          </c:tx>
          <c:spPr>
            <a:ln cmpd="sng">
              <a:solidFill>
                <a:srgbClr val="FF0000">
                  <a:alpha val="100000"/>
                </a:srgbClr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0000">
                  <a:alpha val="100000"/>
                </a:srgbClr>
              </a:solidFill>
              <a:ln cmpd="sng">
                <a:solidFill>
                  <a:srgbClr val="FF0000">
                    <a:alpha val="100000"/>
                  </a:srgbClr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Sheet1!$E$3:$I$3</c:f>
            </c:strRef>
          </c:cat>
          <c:val>
            <c:numRef>
              <c:f>Sheet1!$E$5:$I$5</c:f>
              <c:numCache/>
            </c:numRef>
          </c:val>
          <c:smooth val="1"/>
        </c:ser>
        <c:ser>
          <c:idx val="2"/>
          <c:order val="2"/>
          <c:tx>
            <c:strRef>
              <c:f>Sheet1!$D$6</c:f>
            </c:strRef>
          </c:tx>
          <c:spPr>
            <a:ln cmpd="sng">
              <a:solidFill>
                <a:srgbClr val="00FF00">
                  <a:alpha val="100000"/>
                </a:srgbClr>
              </a:solidFill>
            </a:ln>
          </c:spPr>
          <c:marker>
            <c:symbol val="circle"/>
            <c:size val="10"/>
            <c:spPr>
              <a:solidFill>
                <a:srgbClr val="00FF00">
                  <a:alpha val="100000"/>
                </a:srgbClr>
              </a:solidFill>
              <a:ln cmpd="sng">
                <a:solidFill>
                  <a:srgbClr val="00FF00">
                    <a:alpha val="100000"/>
                  </a:srgbClr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Sheet1!$E$3:$I$3</c:f>
            </c:strRef>
          </c:cat>
          <c:val>
            <c:numRef>
              <c:f>Sheet1!$E$6:$I$6</c:f>
              <c:numCache/>
            </c:numRef>
          </c:val>
          <c:smooth val="1"/>
        </c:ser>
        <c:axId val="2053092697"/>
        <c:axId val="957901735"/>
      </c:lineChart>
      <c:catAx>
        <c:axId val="20530926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Tahun</a:t>
                </a:r>
              </a:p>
            </c:rich>
          </c:tx>
          <c:layout>
            <c:manualLayout>
              <c:xMode val="edge"/>
              <c:yMode val="edge"/>
              <c:x val="0.12518749999999998"/>
              <c:y val="0.8936138100214336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7901735"/>
      </c:catAx>
      <c:valAx>
        <c:axId val="9579017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309269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38100</xdr:colOff>
      <xdr:row>1</xdr:row>
      <xdr:rowOff>161925</xdr:rowOff>
    </xdr:from>
    <xdr:ext cx="5715000" cy="3533775"/>
    <xdr:graphicFrame>
      <xdr:nvGraphicFramePr>
        <xdr:cNvPr id="1046410194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18.14"/>
    <col customWidth="1" min="5" max="5" width="14.57"/>
    <col customWidth="1" min="6" max="6" width="13.14"/>
    <col customWidth="1" min="7" max="7" width="14.29"/>
    <col customWidth="1" min="8" max="8" width="16.71"/>
    <col customWidth="1" min="9" max="9" width="13.86"/>
    <col customWidth="1" min="10" max="10" width="8.71"/>
    <col customWidth="1" min="11" max="11" width="11.29"/>
    <col customWidth="1" min="12" max="12" width="14.57"/>
    <col customWidth="1" min="13" max="13" width="14.29"/>
    <col customWidth="1" min="14" max="26" width="8.71"/>
  </cols>
  <sheetData>
    <row r="1">
      <c r="A1" s="1"/>
    </row>
    <row r="2">
      <c r="D2" s="2" t="s">
        <v>0</v>
      </c>
      <c r="E2" s="3"/>
      <c r="F2" s="3"/>
      <c r="G2" s="3"/>
      <c r="H2" s="3"/>
      <c r="I2" s="3"/>
    </row>
    <row r="3">
      <c r="D3" s="4" t="s">
        <v>1</v>
      </c>
      <c r="E3" s="5">
        <v>2018.0</v>
      </c>
      <c r="F3" s="5">
        <v>2019.0</v>
      </c>
      <c r="G3" s="5">
        <v>2020.0</v>
      </c>
      <c r="H3" s="5">
        <v>2021.0</v>
      </c>
      <c r="I3" s="5">
        <v>2022.0</v>
      </c>
      <c r="L3" s="6"/>
    </row>
    <row r="4">
      <c r="D4" s="4" t="s">
        <v>2</v>
      </c>
      <c r="E4" s="7">
        <v>6328.0</v>
      </c>
      <c r="F4" s="7">
        <v>6739.0</v>
      </c>
      <c r="G4" s="7">
        <v>5223.0</v>
      </c>
      <c r="H4" s="7">
        <v>6220.0</v>
      </c>
      <c r="I4" s="7">
        <v>7013.0</v>
      </c>
      <c r="L4" s="8"/>
      <c r="M4" s="8"/>
    </row>
    <row r="5">
      <c r="D5" s="4" t="s">
        <v>3</v>
      </c>
      <c r="E5" s="7">
        <v>4543.0</v>
      </c>
      <c r="F5" s="7">
        <v>5087.0</v>
      </c>
      <c r="G5" s="7">
        <v>2080.0</v>
      </c>
      <c r="H5" s="9">
        <v>4595.0</v>
      </c>
      <c r="I5" s="7">
        <v>5589.0</v>
      </c>
      <c r="L5" s="8"/>
      <c r="M5" s="8"/>
    </row>
    <row r="6">
      <c r="D6" s="4" t="s">
        <v>4</v>
      </c>
      <c r="E6" s="7">
        <v>4243.0</v>
      </c>
      <c r="F6" s="7">
        <v>4755.0</v>
      </c>
      <c r="G6" s="7">
        <v>4092.0</v>
      </c>
      <c r="H6" s="10">
        <v>4272.0</v>
      </c>
      <c r="I6" s="7">
        <v>5168.0</v>
      </c>
      <c r="K6" s="11"/>
      <c r="L6" s="8"/>
      <c r="M6" s="8"/>
    </row>
    <row r="7">
      <c r="K7" s="11"/>
    </row>
    <row r="8">
      <c r="K8" s="11"/>
    </row>
    <row r="9">
      <c r="D9" s="12" t="s">
        <v>5</v>
      </c>
    </row>
    <row r="10">
      <c r="D10" s="13" t="s">
        <v>6</v>
      </c>
      <c r="E10" s="14" t="s">
        <v>1</v>
      </c>
      <c r="F10" s="15"/>
      <c r="G10" s="15"/>
      <c r="H10" s="15"/>
      <c r="I10" s="16"/>
    </row>
    <row r="11">
      <c r="D11" s="17"/>
      <c r="E11" s="5">
        <v>2018.0</v>
      </c>
      <c r="F11" s="5">
        <v>2019.0</v>
      </c>
      <c r="G11" s="5">
        <v>2020.0</v>
      </c>
      <c r="H11" s="5">
        <v>2021.0</v>
      </c>
      <c r="I11" s="5">
        <v>2022.0</v>
      </c>
      <c r="L11" s="18"/>
    </row>
    <row r="12">
      <c r="D12" s="5" t="s">
        <v>7</v>
      </c>
      <c r="E12" s="19">
        <v>7283776.0</v>
      </c>
      <c r="F12" s="19">
        <v>6292755.0</v>
      </c>
      <c r="G12" s="19">
        <v>7121264.0</v>
      </c>
      <c r="H12" s="19">
        <v>5009718.0</v>
      </c>
      <c r="I12" s="19">
        <v>6230552.0</v>
      </c>
    </row>
    <row r="13">
      <c r="D13" s="5" t="s">
        <v>8</v>
      </c>
      <c r="E13" s="19">
        <v>6930823.0</v>
      </c>
      <c r="F13" s="19">
        <v>6325416.0</v>
      </c>
      <c r="G13" s="19">
        <v>6986362.0</v>
      </c>
      <c r="H13" s="19">
        <v>5164443.0</v>
      </c>
      <c r="I13" s="19">
        <v>6205970.0</v>
      </c>
    </row>
    <row r="14">
      <c r="D14" s="5" t="s">
        <v>9</v>
      </c>
      <c r="E14" s="19">
        <v>6860068.0</v>
      </c>
      <c r="F14" s="19">
        <v>6519994.0</v>
      </c>
      <c r="G14" s="19">
        <v>6064919.0</v>
      </c>
      <c r="H14" s="19">
        <v>5137968.0</v>
      </c>
      <c r="I14" s="19">
        <v>6546002.0</v>
      </c>
    </row>
    <row r="15">
      <c r="D15" s="5" t="s">
        <v>10</v>
      </c>
      <c r="E15" s="19">
        <v>6777328.0</v>
      </c>
      <c r="F15" s="19">
        <v>6362640.0</v>
      </c>
      <c r="G15" s="19">
        <v>5946344.0</v>
      </c>
      <c r="H15" s="19">
        <v>5023998.0</v>
      </c>
      <c r="I15" s="19">
        <v>6435645.0</v>
      </c>
    </row>
    <row r="16">
      <c r="D16" s="5" t="s">
        <v>11</v>
      </c>
      <c r="E16" s="19">
        <v>6537499.0</v>
      </c>
      <c r="F16" s="19">
        <v>6229858.0</v>
      </c>
      <c r="G16" s="19">
        <v>5639198.0</v>
      </c>
      <c r="H16" s="19">
        <v>5070110.0</v>
      </c>
      <c r="I16" s="19">
        <v>6688988.0</v>
      </c>
    </row>
    <row r="17">
      <c r="D17" s="5" t="s">
        <v>12</v>
      </c>
      <c r="E17" s="19">
        <v>6430226.0</v>
      </c>
      <c r="F17" s="19">
        <v>6275004.0</v>
      </c>
      <c r="G17" s="19">
        <v>5492809.0</v>
      </c>
      <c r="H17" s="19">
        <v>5172273.0</v>
      </c>
      <c r="I17" s="19">
        <v>7160607.0</v>
      </c>
    </row>
    <row r="18">
      <c r="D18" s="5" t="s">
        <v>13</v>
      </c>
      <c r="E18" s="19">
        <v>6526385.0</v>
      </c>
      <c r="F18" s="19">
        <v>6122735.0</v>
      </c>
      <c r="G18" s="19">
        <v>5271722.0</v>
      </c>
      <c r="H18" s="19">
        <v>5297478.0</v>
      </c>
      <c r="I18" s="19">
        <v>7510398.0</v>
      </c>
    </row>
    <row r="19">
      <c r="D19" s="5" t="s">
        <v>14</v>
      </c>
      <c r="E19" s="19">
        <v>6332480.0</v>
      </c>
      <c r="F19" s="19">
        <v>6379728.0</v>
      </c>
      <c r="G19" s="19">
        <v>5204662.0</v>
      </c>
      <c r="H19" s="19">
        <v>5717549.0</v>
      </c>
      <c r="I19" s="19">
        <v>7310019.0</v>
      </c>
    </row>
    <row r="20">
      <c r="D20" s="5" t="s">
        <v>15</v>
      </c>
      <c r="E20" s="19">
        <v>6366910.0</v>
      </c>
      <c r="F20" s="19">
        <v>6229087.0</v>
      </c>
      <c r="G20" s="19">
        <v>5106577.0</v>
      </c>
      <c r="H20" s="19">
        <v>5569141.0</v>
      </c>
      <c r="I20" s="19">
        <v>7389406.0</v>
      </c>
    </row>
    <row r="21" ht="15.75" customHeight="1">
      <c r="D21" s="5" t="s">
        <v>16</v>
      </c>
      <c r="E21" s="19">
        <v>6291830.0</v>
      </c>
      <c r="F21" s="19">
        <v>6655511.0</v>
      </c>
      <c r="G21" s="19">
        <v>5050564.0</v>
      </c>
      <c r="H21" s="19">
        <v>5773835.0</v>
      </c>
      <c r="I21" s="19">
        <v>7196979.0</v>
      </c>
    </row>
    <row r="22" ht="15.75" customHeight="1">
      <c r="D22" s="5" t="s">
        <v>17</v>
      </c>
      <c r="E22" s="19">
        <v>6264472.0</v>
      </c>
      <c r="F22" s="19">
        <v>6739478.0</v>
      </c>
      <c r="G22" s="19">
        <v>5067088.0</v>
      </c>
      <c r="H22" s="19">
        <v>5880764.0</v>
      </c>
      <c r="I22" s="19">
        <v>6577288.0</v>
      </c>
    </row>
    <row r="23" ht="15.75" customHeight="1">
      <c r="D23" s="5" t="s">
        <v>18</v>
      </c>
      <c r="E23" s="19">
        <v>6343345.0</v>
      </c>
      <c r="F23" s="19">
        <v>6741729.0</v>
      </c>
      <c r="G23" s="19">
        <v>5220427.0</v>
      </c>
      <c r="H23" s="19">
        <v>6132444.0</v>
      </c>
      <c r="I23" s="19">
        <v>7006939.0</v>
      </c>
      <c r="L23" s="11"/>
    </row>
    <row r="24" ht="15.75" customHeight="1">
      <c r="L24" s="11"/>
    </row>
    <row r="25" ht="15.75" customHeight="1">
      <c r="D25" s="20" t="s">
        <v>19</v>
      </c>
      <c r="L25" s="11"/>
    </row>
    <row r="26" ht="15.75" customHeight="1">
      <c r="D26" s="13" t="s">
        <v>6</v>
      </c>
      <c r="E26" s="14" t="s">
        <v>1</v>
      </c>
      <c r="F26" s="15"/>
      <c r="G26" s="15"/>
      <c r="H26" s="15"/>
      <c r="I26" s="16"/>
    </row>
    <row r="27" ht="15.75" customHeight="1">
      <c r="D27" s="17"/>
      <c r="E27" s="5">
        <v>2018.0</v>
      </c>
      <c r="F27" s="5">
        <v>2019.0</v>
      </c>
      <c r="G27" s="5">
        <v>2020.0</v>
      </c>
      <c r="H27" s="5">
        <v>2021.0</v>
      </c>
      <c r="I27" s="5">
        <v>2022.0</v>
      </c>
      <c r="L27" s="21"/>
    </row>
    <row r="28" ht="15.75" customHeight="1">
      <c r="D28" s="5" t="s">
        <v>7</v>
      </c>
      <c r="E28" s="19">
        <v>669300.0</v>
      </c>
      <c r="F28" s="19">
        <v>617710.0</v>
      </c>
      <c r="G28" s="19">
        <v>560747.0</v>
      </c>
      <c r="H28" s="19">
        <v>346238.0</v>
      </c>
      <c r="I28" s="19">
        <v>423494.0</v>
      </c>
    </row>
    <row r="29" ht="15.75" customHeight="1">
      <c r="D29" s="5" t="s">
        <v>8</v>
      </c>
      <c r="E29" s="19">
        <v>682488.0</v>
      </c>
      <c r="F29" s="19">
        <v>593183.0</v>
      </c>
      <c r="G29" s="19">
        <v>586930.0</v>
      </c>
      <c r="H29" s="19">
        <v>459460.0</v>
      </c>
      <c r="I29" s="19">
        <v>416723.0</v>
      </c>
    </row>
    <row r="30" ht="15.75" customHeight="1">
      <c r="D30" s="5" t="s">
        <v>9</v>
      </c>
      <c r="E30" s="19">
        <v>599869.0</v>
      </c>
      <c r="F30" s="19">
        <v>679089.0</v>
      </c>
      <c r="G30" s="19">
        <v>533823.0</v>
      </c>
      <c r="H30" s="19">
        <v>372532.0</v>
      </c>
      <c r="I30" s="19">
        <v>463877.0</v>
      </c>
    </row>
    <row r="31" ht="15.75" customHeight="1">
      <c r="D31" s="5" t="s">
        <v>10</v>
      </c>
      <c r="E31" s="19">
        <v>616332.0</v>
      </c>
      <c r="F31" s="19">
        <v>553989.0</v>
      </c>
      <c r="G31" s="19">
        <v>531048.0</v>
      </c>
      <c r="H31" s="19">
        <v>328589.0</v>
      </c>
      <c r="I31" s="19">
        <v>421512.0</v>
      </c>
    </row>
    <row r="32" ht="15.75" customHeight="1">
      <c r="D32" s="5" t="s">
        <v>11</v>
      </c>
      <c r="E32" s="19">
        <v>626425.0</v>
      </c>
      <c r="F32" s="19">
        <v>527874.0</v>
      </c>
      <c r="G32" s="19">
        <v>564389.0</v>
      </c>
      <c r="H32" s="19">
        <v>359999.0</v>
      </c>
      <c r="I32" s="19">
        <v>437590.0</v>
      </c>
    </row>
    <row r="33" ht="15.75" customHeight="1">
      <c r="D33" s="5" t="s">
        <v>12</v>
      </c>
      <c r="E33" s="19">
        <v>600103.0</v>
      </c>
      <c r="F33" s="19">
        <v>530426.0</v>
      </c>
      <c r="G33" s="19">
        <v>560783.0</v>
      </c>
      <c r="H33" s="19">
        <v>374736.0</v>
      </c>
      <c r="I33" s="19">
        <v>514269.0</v>
      </c>
    </row>
    <row r="34" ht="15.75" customHeight="1">
      <c r="D34" s="5" t="s">
        <v>13</v>
      </c>
      <c r="E34" s="19">
        <v>594203.0</v>
      </c>
      <c r="F34" s="19">
        <v>537834.0</v>
      </c>
      <c r="G34" s="19">
        <v>463816.0</v>
      </c>
      <c r="H34" s="19">
        <v>315359.0</v>
      </c>
      <c r="I34" s="19">
        <v>526770.0</v>
      </c>
    </row>
    <row r="35" ht="15.75" customHeight="1">
      <c r="D35" s="5" t="s">
        <v>14</v>
      </c>
      <c r="E35" s="19">
        <v>596586.0</v>
      </c>
      <c r="F35" s="19">
        <v>577916.0</v>
      </c>
      <c r="G35" s="19">
        <v>441220.0</v>
      </c>
      <c r="H35" s="19">
        <v>315324.0</v>
      </c>
      <c r="I35" s="19">
        <v>515264.0</v>
      </c>
    </row>
    <row r="36" ht="15.75" customHeight="1">
      <c r="D36" s="5" t="s">
        <v>15</v>
      </c>
      <c r="E36" s="19">
        <v>667772.0</v>
      </c>
      <c r="F36" s="19">
        <v>558215.0</v>
      </c>
      <c r="G36" s="19">
        <v>404725.0</v>
      </c>
      <c r="H36" s="19">
        <v>346153.0</v>
      </c>
      <c r="I36" s="19">
        <v>544399.0</v>
      </c>
    </row>
    <row r="37" ht="15.75" customHeight="1">
      <c r="D37" s="5" t="s">
        <v>16</v>
      </c>
      <c r="E37" s="19">
        <v>621864.0</v>
      </c>
      <c r="F37" s="19">
        <v>544223.0</v>
      </c>
      <c r="G37" s="19">
        <v>388539.0</v>
      </c>
      <c r="H37" s="19">
        <v>338834.0</v>
      </c>
      <c r="I37" s="19">
        <v>739259.0</v>
      </c>
    </row>
    <row r="38" ht="15.75" customHeight="1">
      <c r="D38" s="5" t="s">
        <v>17</v>
      </c>
      <c r="E38" s="19">
        <v>603171.0</v>
      </c>
      <c r="F38" s="19">
        <v>532436.0</v>
      </c>
      <c r="G38" s="19">
        <v>384843.0</v>
      </c>
      <c r="H38" s="19">
        <v>388782.0</v>
      </c>
      <c r="I38" s="19">
        <v>780065.0</v>
      </c>
    </row>
    <row r="39" ht="15.75" customHeight="1">
      <c r="D39" s="5" t="s">
        <v>18</v>
      </c>
      <c r="E39" s="19">
        <v>706543.0</v>
      </c>
      <c r="F39" s="19">
        <v>633119.0</v>
      </c>
      <c r="G39" s="19">
        <v>398252.0</v>
      </c>
      <c r="H39" s="19">
        <v>473199.0</v>
      </c>
      <c r="I39" s="19">
        <v>926968.0</v>
      </c>
    </row>
    <row r="40" ht="15.75" customHeight="1"/>
    <row r="41" ht="15.75" customHeight="1"/>
    <row r="42" ht="15.75" customHeight="1">
      <c r="D42" s="20" t="s">
        <v>20</v>
      </c>
    </row>
    <row r="43" ht="15.75" customHeight="1">
      <c r="D43" s="13" t="s">
        <v>6</v>
      </c>
      <c r="E43" s="14" t="s">
        <v>1</v>
      </c>
      <c r="F43" s="15"/>
      <c r="G43" s="15"/>
      <c r="H43" s="15"/>
      <c r="I43" s="16"/>
    </row>
    <row r="44" ht="15.75" customHeight="1">
      <c r="D44" s="17"/>
      <c r="E44" s="5">
        <v>2018.0</v>
      </c>
      <c r="F44" s="5">
        <v>2019.0</v>
      </c>
      <c r="G44" s="5">
        <v>2020.0</v>
      </c>
      <c r="H44" s="5">
        <v>2021.0</v>
      </c>
      <c r="I44" s="5">
        <v>2022.0</v>
      </c>
    </row>
    <row r="45" ht="15.75" customHeight="1">
      <c r="D45" s="5" t="s">
        <v>7</v>
      </c>
      <c r="E45" s="19">
        <f>2635086+54</f>
        <v>2635140</v>
      </c>
      <c r="F45" s="19">
        <f>2661734+44</f>
        <v>2661778</v>
      </c>
      <c r="G45" s="19">
        <f>3136150+81392</f>
        <v>3217542</v>
      </c>
      <c r="H45" s="19">
        <f>2732333+81299</f>
        <v>2813632</v>
      </c>
      <c r="I45" s="19">
        <f>3457438+72156</f>
        <v>3529594</v>
      </c>
      <c r="K45" s="11"/>
      <c r="L45" s="11"/>
      <c r="M45" s="11"/>
    </row>
    <row r="46" ht="15.75" customHeight="1">
      <c r="D46" s="5" t="s">
        <v>8</v>
      </c>
      <c r="E46" s="19">
        <f>2688888+53</f>
        <v>2688941</v>
      </c>
      <c r="F46" s="19">
        <f>2632863+43</f>
        <v>2632906</v>
      </c>
      <c r="G46" s="19">
        <f>3079991+81392</f>
        <v>3161383</v>
      </c>
      <c r="H46" s="19">
        <f>2724376+81287</f>
        <v>2805663</v>
      </c>
      <c r="I46" s="19">
        <f>3529313+72156</f>
        <v>3601469</v>
      </c>
    </row>
    <row r="47" ht="15.75" customHeight="1">
      <c r="D47" s="5" t="s">
        <v>9</v>
      </c>
      <c r="E47" s="19">
        <f>2656842+52</f>
        <v>2656894</v>
      </c>
      <c r="F47" s="19">
        <f>2605617+42</f>
        <v>2605659</v>
      </c>
      <c r="G47" s="19">
        <f>3170269+81390</f>
        <v>3251659</v>
      </c>
      <c r="H47" s="19">
        <f>2705945+81276</f>
        <v>2787221</v>
      </c>
      <c r="I47" s="19">
        <f>3753655+72156</f>
        <v>3825811</v>
      </c>
    </row>
    <row r="48" ht="15.75" customHeight="1">
      <c r="D48" s="5" t="s">
        <v>10</v>
      </c>
      <c r="E48" s="19">
        <f>2714712+52</f>
        <v>2714764</v>
      </c>
      <c r="F48" s="19">
        <f>2581888+41</f>
        <v>2581929</v>
      </c>
      <c r="G48" s="19">
        <f>3169940+81389</f>
        <v>3251329</v>
      </c>
      <c r="H48" s="19">
        <f>2704823+81250</f>
        <v>2786073</v>
      </c>
      <c r="I48" s="19">
        <f>3706061+72156</f>
        <v>3778217</v>
      </c>
    </row>
    <row r="49" ht="15.75" customHeight="1">
      <c r="D49" s="5" t="s">
        <v>11</v>
      </c>
      <c r="E49" s="19">
        <f>2802388+51</f>
        <v>2802439</v>
      </c>
      <c r="F49" s="19">
        <f>2458145+40</f>
        <v>2458185</v>
      </c>
      <c r="G49" s="19">
        <f>3154016+81388</f>
        <v>3235404</v>
      </c>
      <c r="H49" s="19">
        <f>2744438+81250</f>
        <v>2825688</v>
      </c>
      <c r="I49" s="19">
        <f>3760017+72116</f>
        <v>3832133</v>
      </c>
    </row>
    <row r="50" ht="15.75" customHeight="1">
      <c r="D50" s="5" t="s">
        <v>12</v>
      </c>
      <c r="E50" s="19">
        <f>2662071+50</f>
        <v>2662121</v>
      </c>
      <c r="F50" s="19">
        <f>2452328+39</f>
        <v>2452367</v>
      </c>
      <c r="G50" s="19">
        <f>3136264+81377</f>
        <v>3217641</v>
      </c>
      <c r="H50" s="19">
        <f>2761481+72192</f>
        <v>2833673</v>
      </c>
      <c r="I50" s="19">
        <f>3895174+71516</f>
        <v>3966690</v>
      </c>
    </row>
    <row r="51" ht="15.75" customHeight="1">
      <c r="D51" s="5" t="s">
        <v>13</v>
      </c>
      <c r="E51" s="19">
        <f>2665460+49</f>
        <v>2665509</v>
      </c>
      <c r="F51" s="19">
        <f>2530789+38</f>
        <v>2530827</v>
      </c>
      <c r="G51" s="19">
        <f>3086737+81366</f>
        <v>3168103</v>
      </c>
      <c r="H51" s="19">
        <f>2826661+72216</f>
        <v>2898877</v>
      </c>
      <c r="I51" s="19">
        <f>4000729+70916</f>
        <v>4071645</v>
      </c>
    </row>
    <row r="52" ht="15.75" customHeight="1">
      <c r="D52" s="5" t="s">
        <v>14</v>
      </c>
      <c r="E52" s="19">
        <f>2628642+49</f>
        <v>2628691</v>
      </c>
      <c r="F52" s="19">
        <f>2599452+37</f>
        <v>2599489</v>
      </c>
      <c r="G52" s="19">
        <f>3070607+81355</f>
        <v>3151962</v>
      </c>
      <c r="H52" s="19">
        <f>2856631+72206</f>
        <v>2928837</v>
      </c>
      <c r="I52" s="19">
        <f>4068006+70306</f>
        <v>4138312</v>
      </c>
    </row>
    <row r="53" ht="15.75" customHeight="1">
      <c r="D53" s="5" t="s">
        <v>15</v>
      </c>
      <c r="E53" s="19">
        <f>2592446+47</f>
        <v>2592493</v>
      </c>
      <c r="F53" s="19">
        <f>2640841+81575</f>
        <v>2722416</v>
      </c>
      <c r="G53" s="19">
        <f>3040788+81344</f>
        <v>3122132</v>
      </c>
      <c r="H53" s="19">
        <f>2915953+72196</f>
        <v>2988149</v>
      </c>
      <c r="I53" s="19">
        <f>4136446+64706</f>
        <v>4201152</v>
      </c>
    </row>
    <row r="54" ht="15.75" customHeight="1">
      <c r="D54" s="5" t="s">
        <v>16</v>
      </c>
      <c r="E54" s="19">
        <f>2662769+47</f>
        <v>2662816</v>
      </c>
      <c r="F54" s="19">
        <f>2871811+81574</f>
        <v>2953385</v>
      </c>
      <c r="G54" s="19">
        <f>3014862+81332</f>
        <v>3096194</v>
      </c>
      <c r="H54" s="19">
        <f>2940141+72186</f>
        <v>3012327</v>
      </c>
      <c r="I54" s="19">
        <f>4109193+64096</f>
        <v>4173289</v>
      </c>
    </row>
    <row r="55" ht="15.75" customHeight="1">
      <c r="D55" s="5" t="s">
        <v>17</v>
      </c>
      <c r="E55" s="19">
        <f>2687436+46</f>
        <v>2687482</v>
      </c>
      <c r="F55" s="19">
        <f>3008399+81454</f>
        <v>3089853</v>
      </c>
      <c r="G55" s="19">
        <f>2990334+81321</f>
        <v>3071655</v>
      </c>
      <c r="H55" s="19">
        <f>3168700+72186</f>
        <v>3240886</v>
      </c>
      <c r="I55" s="19">
        <f>4141375+63486</f>
        <v>4204861</v>
      </c>
    </row>
    <row r="56" ht="15.75" customHeight="1">
      <c r="D56" s="5" t="s">
        <v>18</v>
      </c>
      <c r="E56" s="19">
        <f>2698851+45</f>
        <v>2698896</v>
      </c>
      <c r="F56" s="19">
        <f>3098087+81423</f>
        <v>3179510</v>
      </c>
      <c r="G56" s="19">
        <f>2824114+81310</f>
        <v>2905424</v>
      </c>
      <c r="H56" s="22">
        <f>3401590+72186</f>
        <v>3473776</v>
      </c>
      <c r="I56" s="19">
        <f>4389887+53536</f>
        <v>4443423</v>
      </c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D2:I2"/>
    <mergeCell ref="D10:D11"/>
    <mergeCell ref="E10:I10"/>
    <mergeCell ref="D26:D27"/>
    <mergeCell ref="E26:I26"/>
    <mergeCell ref="D43:D44"/>
    <mergeCell ref="E43:I43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2023-09-21T13:58:42Z</dcterms:created>
  <dc:creator>Kidnaped</dc:creator>
</cp:coreProperties>
</file>