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kripsi\data excel\"/>
    </mc:Choice>
  </mc:AlternateContent>
  <xr:revisionPtr revIDLastSave="0" documentId="13_ncr:1_{046F78BA-8407-46A7-B2D5-107CD825972E}" xr6:coauthVersionLast="41" xr6:coauthVersionMax="41" xr10:uidLastSave="{00000000-0000-0000-0000-000000000000}"/>
  <bookViews>
    <workbookView xWindow="-120" yWindow="-120" windowWidth="20730" windowHeight="11280" xr2:uid="{F494F033-BB74-4D71-AA61-B1328FA4C605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2" l="1"/>
  <c r="E55" i="2"/>
  <c r="F55" i="2" s="1"/>
  <c r="G55" i="2"/>
  <c r="D63" i="2"/>
  <c r="E63" i="2"/>
  <c r="F63" i="2" s="1"/>
  <c r="G63" i="2"/>
  <c r="AA64" i="2" l="1"/>
  <c r="P54" i="2"/>
  <c r="Q54" i="2"/>
  <c r="P57" i="2"/>
  <c r="Q57" i="2"/>
  <c r="AA53" i="2"/>
  <c r="AA54" i="2"/>
  <c r="AA55" i="2"/>
  <c r="AA56" i="2"/>
  <c r="AA57" i="2"/>
  <c r="AA58" i="2"/>
  <c r="AA59" i="2"/>
  <c r="AA60" i="2"/>
  <c r="AA61" i="2"/>
  <c r="AA62" i="2"/>
  <c r="AA63" i="2"/>
  <c r="AA52" i="2"/>
  <c r="Z64" i="2"/>
  <c r="Y64" i="2"/>
  <c r="Q53" i="2"/>
  <c r="Q55" i="2"/>
  <c r="Q56" i="2"/>
  <c r="Q58" i="2"/>
  <c r="Q59" i="2"/>
  <c r="Q60" i="2"/>
  <c r="Q61" i="2"/>
  <c r="Q62" i="2"/>
  <c r="Q63" i="2"/>
  <c r="Q52" i="2"/>
  <c r="P55" i="2"/>
  <c r="P56" i="2"/>
  <c r="P58" i="2"/>
  <c r="P59" i="2"/>
  <c r="P60" i="2"/>
  <c r="P61" i="2"/>
  <c r="P62" i="2"/>
  <c r="P63" i="2"/>
  <c r="P53" i="2"/>
  <c r="P52" i="2"/>
  <c r="O64" i="2"/>
  <c r="N64" i="2"/>
  <c r="C64" i="2"/>
  <c r="B64" i="2"/>
  <c r="D53" i="2"/>
  <c r="D54" i="2"/>
  <c r="D56" i="2"/>
  <c r="D57" i="2"/>
  <c r="D58" i="2"/>
  <c r="D59" i="2"/>
  <c r="D60" i="2"/>
  <c r="D61" i="2"/>
  <c r="D62" i="2"/>
  <c r="D52" i="2"/>
  <c r="Z49" i="2"/>
  <c r="Y49" i="2"/>
  <c r="AG37" i="2"/>
  <c r="AG36" i="2"/>
  <c r="AA38" i="2"/>
  <c r="AA39" i="2"/>
  <c r="AA40" i="2"/>
  <c r="AA41" i="2"/>
  <c r="AA42" i="2"/>
  <c r="AA43" i="2"/>
  <c r="AA44" i="2"/>
  <c r="AA45" i="2"/>
  <c r="AA46" i="2"/>
  <c r="AA47" i="2"/>
  <c r="AA48" i="2"/>
  <c r="AA37" i="2"/>
  <c r="U54" i="2" l="1"/>
  <c r="R52" i="2"/>
  <c r="R56" i="2"/>
  <c r="S55" i="2"/>
  <c r="R59" i="2"/>
  <c r="AA49" i="2"/>
  <c r="E62" i="2"/>
  <c r="AB54" i="2"/>
  <c r="AB61" i="2"/>
  <c r="AB52" i="2"/>
  <c r="AF54" i="2" s="1"/>
  <c r="AD52" i="2" s="1"/>
  <c r="AB57" i="2"/>
  <c r="AB63" i="2"/>
  <c r="AB59" i="2"/>
  <c r="AB55" i="2"/>
  <c r="AB53" i="2"/>
  <c r="AB62" i="2"/>
  <c r="AB60" i="2"/>
  <c r="AB58" i="2"/>
  <c r="AB56" i="2"/>
  <c r="E52" i="2"/>
  <c r="E54" i="2"/>
  <c r="E56" i="2"/>
  <c r="E58" i="2"/>
  <c r="E60" i="2"/>
  <c r="E53" i="2"/>
  <c r="E57" i="2"/>
  <c r="E59" i="2"/>
  <c r="E61" i="2"/>
  <c r="AC39" i="2"/>
  <c r="AC41" i="2"/>
  <c r="AC43" i="2"/>
  <c r="AC45" i="2"/>
  <c r="AC47" i="2"/>
  <c r="AC37" i="2"/>
  <c r="AC46" i="2"/>
  <c r="AC42" i="2"/>
  <c r="AC38" i="2"/>
  <c r="AC48" i="2"/>
  <c r="AC44" i="2"/>
  <c r="AC40" i="2"/>
  <c r="V36" i="2"/>
  <c r="R39" i="2" s="1"/>
  <c r="V37" i="2"/>
  <c r="P38" i="2"/>
  <c r="P39" i="2"/>
  <c r="P40" i="2"/>
  <c r="P41" i="2"/>
  <c r="P42" i="2"/>
  <c r="P43" i="2"/>
  <c r="P44" i="2"/>
  <c r="P45" i="2"/>
  <c r="P46" i="2"/>
  <c r="P47" i="2"/>
  <c r="P48" i="2"/>
  <c r="P37" i="2"/>
  <c r="O49" i="2"/>
  <c r="N49" i="2"/>
  <c r="D39" i="2"/>
  <c r="D40" i="2"/>
  <c r="D41" i="2"/>
  <c r="D42" i="2"/>
  <c r="D43" i="2"/>
  <c r="D44" i="2"/>
  <c r="D45" i="2"/>
  <c r="D46" i="2"/>
  <c r="D47" i="2"/>
  <c r="D37" i="2"/>
  <c r="D38" i="2"/>
  <c r="D48" i="2"/>
  <c r="K37" i="2"/>
  <c r="C49" i="2"/>
  <c r="B49" i="2"/>
  <c r="M22" i="1"/>
  <c r="M21" i="1"/>
  <c r="M20" i="1"/>
  <c r="L20" i="1"/>
  <c r="L23" i="1"/>
  <c r="L22" i="1"/>
  <c r="L21" i="1"/>
  <c r="K23" i="1"/>
  <c r="M16" i="1"/>
  <c r="M15" i="1"/>
  <c r="M4" i="1"/>
  <c r="M5" i="1"/>
  <c r="M6" i="1"/>
  <c r="M7" i="1"/>
  <c r="M8" i="1"/>
  <c r="M9" i="1"/>
  <c r="M10" i="1"/>
  <c r="M11" i="1"/>
  <c r="M12" i="1"/>
  <c r="M13" i="1"/>
  <c r="M14" i="1"/>
  <c r="M3" i="1"/>
  <c r="L16" i="1"/>
  <c r="J16" i="1"/>
  <c r="L15" i="1"/>
  <c r="K15" i="1"/>
  <c r="K16" i="1" s="1"/>
  <c r="J15" i="1"/>
  <c r="E31" i="1"/>
  <c r="D31" i="1"/>
  <c r="C31" i="1"/>
  <c r="B31" i="1"/>
  <c r="F30" i="1"/>
  <c r="F29" i="1"/>
  <c r="F28" i="1"/>
  <c r="F27" i="1"/>
  <c r="F26" i="1"/>
  <c r="F25" i="1"/>
  <c r="F24" i="1"/>
  <c r="F23" i="1"/>
  <c r="F22" i="1"/>
  <c r="F21" i="1"/>
  <c r="F20" i="1"/>
  <c r="F19" i="1"/>
  <c r="F15" i="1"/>
  <c r="E15" i="1"/>
  <c r="D15" i="1"/>
  <c r="C15" i="1"/>
  <c r="G14" i="1"/>
  <c r="G13" i="1"/>
  <c r="G12" i="1"/>
  <c r="G11" i="1"/>
  <c r="G10" i="1"/>
  <c r="G9" i="1"/>
  <c r="G8" i="1"/>
  <c r="G7" i="1"/>
  <c r="G6" i="1"/>
  <c r="G5" i="1"/>
  <c r="G4" i="1"/>
  <c r="G2" i="1"/>
  <c r="G3" i="1"/>
  <c r="B14" i="1"/>
  <c r="F3" i="1"/>
  <c r="F4" i="1"/>
  <c r="F5" i="1"/>
  <c r="F6" i="1"/>
  <c r="F7" i="1"/>
  <c r="F8" i="1"/>
  <c r="F9" i="1"/>
  <c r="F10" i="1"/>
  <c r="F11" i="1"/>
  <c r="F12" i="1"/>
  <c r="F13" i="1"/>
  <c r="F2" i="1"/>
  <c r="S58" i="2" l="1"/>
  <c r="S57" i="2"/>
  <c r="R57" i="2"/>
  <c r="R53" i="2"/>
  <c r="R63" i="2"/>
  <c r="S61" i="2"/>
  <c r="R60" i="2"/>
  <c r="S62" i="2"/>
  <c r="S54" i="2"/>
  <c r="R54" i="2"/>
  <c r="R55" i="2"/>
  <c r="R61" i="2"/>
  <c r="S53" i="2"/>
  <c r="S59" i="2"/>
  <c r="S63" i="2"/>
  <c r="R58" i="2"/>
  <c r="R62" i="2"/>
  <c r="S52" i="2"/>
  <c r="S60" i="2"/>
  <c r="S56" i="2"/>
  <c r="F37" i="2"/>
  <c r="F39" i="2" s="1"/>
  <c r="G39" i="2" s="1"/>
  <c r="P49" i="2"/>
  <c r="AC61" i="2"/>
  <c r="AC57" i="2"/>
  <c r="AD63" i="2"/>
  <c r="AD61" i="2"/>
  <c r="AC52" i="2"/>
  <c r="AC55" i="2"/>
  <c r="AC59" i="2"/>
  <c r="AC63" i="2"/>
  <c r="AD55" i="2"/>
  <c r="AD54" i="2"/>
  <c r="AD58" i="2"/>
  <c r="AC58" i="2"/>
  <c r="AD62" i="2"/>
  <c r="AC62" i="2"/>
  <c r="AD56" i="2"/>
  <c r="AC56" i="2"/>
  <c r="AD60" i="2"/>
  <c r="AC60" i="2"/>
  <c r="AD53" i="2"/>
  <c r="AC53" i="2"/>
  <c r="AD59" i="2"/>
  <c r="AC54" i="2"/>
  <c r="AD57" i="2"/>
  <c r="D49" i="2"/>
  <c r="I54" i="2"/>
  <c r="F61" i="2" s="1"/>
  <c r="S39" i="2"/>
  <c r="Q39" i="2"/>
  <c r="R48" i="2"/>
  <c r="R46" i="2"/>
  <c r="R44" i="2"/>
  <c r="R42" i="2"/>
  <c r="R40" i="2"/>
  <c r="R38" i="2"/>
  <c r="AD40" i="2"/>
  <c r="AB40" i="2"/>
  <c r="AD48" i="2"/>
  <c r="AB48" i="2"/>
  <c r="AD42" i="2"/>
  <c r="AB42" i="2"/>
  <c r="AD37" i="2"/>
  <c r="AB37" i="2"/>
  <c r="AD45" i="2"/>
  <c r="AB45" i="2"/>
  <c r="AD41" i="2"/>
  <c r="AB41" i="2"/>
  <c r="E37" i="2"/>
  <c r="R37" i="2"/>
  <c r="R47" i="2"/>
  <c r="R45" i="2"/>
  <c r="R43" i="2"/>
  <c r="R41" i="2"/>
  <c r="AD44" i="2"/>
  <c r="AB44" i="2"/>
  <c r="AD38" i="2"/>
  <c r="AB38" i="2"/>
  <c r="AD46" i="2"/>
  <c r="AB46" i="2"/>
  <c r="AD47" i="2"/>
  <c r="AB47" i="2"/>
  <c r="AD43" i="2"/>
  <c r="AB43" i="2"/>
  <c r="AD39" i="2"/>
  <c r="AB39" i="2"/>
  <c r="E39" i="2"/>
  <c r="F47" i="2"/>
  <c r="F43" i="2"/>
  <c r="F31" i="1"/>
  <c r="F14" i="1"/>
  <c r="D14" i="1"/>
  <c r="E14" i="1"/>
  <c r="C14" i="1"/>
  <c r="F48" i="2" l="1"/>
  <c r="F45" i="2"/>
  <c r="E45" i="2" s="1"/>
  <c r="F40" i="2"/>
  <c r="G58" i="2"/>
  <c r="F42" i="2"/>
  <c r="F44" i="2"/>
  <c r="E44" i="2" s="1"/>
  <c r="F46" i="2"/>
  <c r="F38" i="2"/>
  <c r="E38" i="2" s="1"/>
  <c r="F41" i="2"/>
  <c r="G37" i="2"/>
  <c r="K36" i="2"/>
  <c r="F57" i="2"/>
  <c r="G54" i="2"/>
  <c r="G53" i="2"/>
  <c r="G62" i="2"/>
  <c r="F62" i="2"/>
  <c r="G52" i="2"/>
  <c r="F56" i="2"/>
  <c r="F60" i="2"/>
  <c r="G59" i="2"/>
  <c r="F54" i="2"/>
  <c r="F58" i="2"/>
  <c r="F53" i="2"/>
  <c r="G57" i="2"/>
  <c r="G61" i="2"/>
  <c r="F52" i="2"/>
  <c r="G56" i="2"/>
  <c r="G60" i="2"/>
  <c r="F59" i="2"/>
  <c r="S37" i="2"/>
  <c r="Q37" i="2"/>
  <c r="S40" i="2"/>
  <c r="Q40" i="2"/>
  <c r="S44" i="2"/>
  <c r="Q44" i="2"/>
  <c r="S48" i="2"/>
  <c r="Q48" i="2"/>
  <c r="S41" i="2"/>
  <c r="Q41" i="2"/>
  <c r="S45" i="2"/>
  <c r="Q45" i="2"/>
  <c r="S43" i="2"/>
  <c r="Q43" i="2"/>
  <c r="S47" i="2"/>
  <c r="Q47" i="2"/>
  <c r="S38" i="2"/>
  <c r="Q38" i="2"/>
  <c r="S42" i="2"/>
  <c r="Q42" i="2"/>
  <c r="S46" i="2"/>
  <c r="Q46" i="2"/>
  <c r="G48" i="2"/>
  <c r="E48" i="2"/>
  <c r="G43" i="2"/>
  <c r="E43" i="2"/>
  <c r="G45" i="2"/>
  <c r="G47" i="2"/>
  <c r="E47" i="2"/>
  <c r="G40" i="2"/>
  <c r="E40" i="2"/>
  <c r="G42" i="2"/>
  <c r="E42" i="2"/>
  <c r="G46" i="2"/>
  <c r="E46" i="2"/>
  <c r="G41" i="2"/>
  <c r="E41" i="2"/>
  <c r="E32" i="1"/>
  <c r="C32" i="1"/>
  <c r="G28" i="1"/>
  <c r="G24" i="1"/>
  <c r="G20" i="1"/>
  <c r="G29" i="1"/>
  <c r="G25" i="1"/>
  <c r="G21" i="1"/>
  <c r="G30" i="1"/>
  <c r="G26" i="1"/>
  <c r="G22" i="1"/>
  <c r="D32" i="1"/>
  <c r="G27" i="1"/>
  <c r="G23" i="1"/>
  <c r="G19" i="1"/>
  <c r="G44" i="2" l="1"/>
  <c r="G38" i="2"/>
  <c r="F32" i="1"/>
  <c r="G31" i="1"/>
</calcChain>
</file>

<file path=xl/sharedStrings.xml><?xml version="1.0" encoding="utf-8"?>
<sst xmlns="http://schemas.openxmlformats.org/spreadsheetml/2006/main" count="149" uniqueCount="76">
  <si>
    <t>Engsel</t>
  </si>
  <si>
    <t>Hasil Produksi</t>
  </si>
  <si>
    <t xml:space="preserve">Bulan </t>
  </si>
  <si>
    <t>Gagang</t>
  </si>
  <si>
    <t>Casing</t>
  </si>
  <si>
    <t>Jumlah Produk Cacat</t>
  </si>
  <si>
    <t>total</t>
  </si>
  <si>
    <t>persentase kecacatan</t>
  </si>
  <si>
    <t>persentase</t>
  </si>
  <si>
    <t xml:space="preserve">            persentase</t>
  </si>
  <si>
    <t xml:space="preserve">Engsel </t>
  </si>
  <si>
    <t xml:space="preserve">Gagang </t>
  </si>
  <si>
    <t xml:space="preserve">Casing </t>
  </si>
  <si>
    <t>Jenis Cacat</t>
  </si>
  <si>
    <t>bulan</t>
  </si>
  <si>
    <t>engsel</t>
  </si>
  <si>
    <t>gagang</t>
  </si>
  <si>
    <t>casing</t>
  </si>
  <si>
    <t>jumlah produk cacat</t>
  </si>
  <si>
    <t>Histogram</t>
  </si>
  <si>
    <t>Diagram Pareto</t>
  </si>
  <si>
    <t>kumulatif</t>
  </si>
  <si>
    <t xml:space="preserve">Prioritas </t>
  </si>
  <si>
    <t>Total</t>
  </si>
  <si>
    <t>Jumlah Cacat</t>
  </si>
  <si>
    <t>Presentase</t>
  </si>
  <si>
    <t>No</t>
  </si>
  <si>
    <t>petakendali p</t>
  </si>
  <si>
    <t>Jenis Cacat Engsel</t>
  </si>
  <si>
    <t>P (Proporsi Cacat)</t>
  </si>
  <si>
    <t>UCL</t>
  </si>
  <si>
    <t>CL</t>
  </si>
  <si>
    <t>LCL</t>
  </si>
  <si>
    <t xml:space="preserve">LCL </t>
  </si>
  <si>
    <t>Jumlah</t>
  </si>
  <si>
    <t>rata rata</t>
  </si>
  <si>
    <t>standrt deviasi</t>
  </si>
  <si>
    <t>Jenis Cacat Casing</t>
  </si>
  <si>
    <t>jumlah</t>
  </si>
  <si>
    <t>std deviasi</t>
  </si>
  <si>
    <t>Mode Kegagalan</t>
  </si>
  <si>
    <t>Efek Kegagalan</t>
  </si>
  <si>
    <t>Penyebab Kegagalan</t>
  </si>
  <si>
    <t xml:space="preserve">Derajat Kritis </t>
  </si>
  <si>
    <t>Nilai</t>
  </si>
  <si>
    <t>Risiko</t>
  </si>
  <si>
    <t>Minor</t>
  </si>
  <si>
    <t xml:space="preserve">Medium </t>
  </si>
  <si>
    <t>High</t>
  </si>
  <si>
    <t>Very High</t>
  </si>
  <si>
    <t>Critical</t>
  </si>
  <si>
    <t>0-30</t>
  </si>
  <si>
    <t>31-100</t>
  </si>
  <si>
    <t>101-180</t>
  </si>
  <si>
    <t>181-252</t>
  </si>
  <si>
    <t>&gt; 252</t>
  </si>
  <si>
    <t>Acceptable</t>
  </si>
  <si>
    <t>Tolerable</t>
  </si>
  <si>
    <t>Unacceptable</t>
  </si>
  <si>
    <t>Jenis cacat</t>
  </si>
  <si>
    <t>Severity</t>
  </si>
  <si>
    <t>Occurance</t>
  </si>
  <si>
    <t>Detection</t>
  </si>
  <si>
    <t>RPN</t>
  </si>
  <si>
    <t xml:space="preserve"> </t>
  </si>
  <si>
    <t xml:space="preserve">Jenis Cacat </t>
  </si>
  <si>
    <t>Derajat Kritis</t>
  </si>
  <si>
    <t>Bulan</t>
  </si>
  <si>
    <t>perhitungan Occurance</t>
  </si>
  <si>
    <t>total jumlah cacat : total hasil produksi</t>
  </si>
  <si>
    <t>hasil produksi</t>
  </si>
  <si>
    <t>cacat gagang</t>
  </si>
  <si>
    <t>proporsi cacat</t>
  </si>
  <si>
    <t>jumlah produksi</t>
  </si>
  <si>
    <t>banyak cacat</t>
  </si>
  <si>
    <t>proporsi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</si>
</sst>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3" fillId="0" borderId="1" xfId="0" applyFont="1" applyBorder="1"/>
    <xf numFmtId="0" fontId="3" fillId="0" borderId="2" xfId="0" applyFont="1" applyBorder="1"/>
    <xf numFmtId="9" fontId="3" fillId="0" borderId="2" xfId="1" applyFont="1" applyBorder="1"/>
    <xf numFmtId="9" fontId="3" fillId="0" borderId="1" xfId="1" applyFont="1" applyBorder="1"/>
    <xf numFmtId="9" fontId="3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3" fillId="0" borderId="3" xfId="0" applyFont="1" applyBorder="1"/>
    <xf numFmtId="0" fontId="2" fillId="0" borderId="2" xfId="0" applyFont="1" applyBorder="1" applyAlignment="1">
      <alignment horizontal="right"/>
    </xf>
    <xf numFmtId="9" fontId="2" fillId="0" borderId="2" xfId="0" applyNumberFormat="1" applyFont="1" applyBorder="1" applyAlignment="1">
      <alignment horizontal="right"/>
    </xf>
    <xf numFmtId="2" fontId="0" fillId="0" borderId="0" xfId="0" applyNumberFormat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0" fillId="0" borderId="2" xfId="0" applyNumberFormat="1" applyBorder="1"/>
    <xf numFmtId="2" fontId="0" fillId="0" borderId="1" xfId="0" applyNumberFormat="1" applyBorder="1"/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3" xfId="0" applyBorder="1"/>
    <xf numFmtId="0" fontId="2" fillId="0" borderId="3" xfId="0" applyFont="1" applyBorder="1"/>
    <xf numFmtId="0" fontId="2" fillId="0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Peta Kendali Jenis Cacat Engsel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Sheet2!$D$51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Sheet2!$D$52:$D$63</c:f>
              <c:numCache>
                <c:formatCode>0.00</c:formatCode>
                <c:ptCount val="12"/>
                <c:pt idx="0">
                  <c:v>5.8974358974358973E-2</c:v>
                </c:pt>
                <c:pt idx="1">
                  <c:v>6.1349693251533742E-2</c:v>
                </c:pt>
                <c:pt idx="2">
                  <c:v>4.8571428571428571E-2</c:v>
                </c:pt>
                <c:pt idx="3">
                  <c:v>1.5873015873015872E-2</c:v>
                </c:pt>
                <c:pt idx="4">
                  <c:v>6.097560975609756E-2</c:v>
                </c:pt>
                <c:pt idx="5">
                  <c:v>4.9180327868852458E-2</c:v>
                </c:pt>
                <c:pt idx="6">
                  <c:v>5.3124999999999999E-2</c:v>
                </c:pt>
                <c:pt idx="7">
                  <c:v>6.4285714285714279E-2</c:v>
                </c:pt>
                <c:pt idx="8">
                  <c:v>5.808080808080808E-2</c:v>
                </c:pt>
                <c:pt idx="9">
                  <c:v>5.9347181008902079E-2</c:v>
                </c:pt>
                <c:pt idx="10">
                  <c:v>5.5408970976253295E-2</c:v>
                </c:pt>
                <c:pt idx="11">
                  <c:v>7.1651090342679122E-2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FE-4B3D-B967-596A63051C86}"/>
            </c:ext>
          </c:extLst>
        </c:ser>
        <c:ser>
          <c:idx val="1"/>
          <c:order val="1"/>
          <c:tx>
            <c:strRef>
              <c:f>Sheet2!$E$51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FE-4B3D-B967-596A63051C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Sheet2!$E$52:$E$63</c:f>
              <c:numCache>
                <c:formatCode>0.000</c:formatCode>
                <c:ptCount val="12"/>
                <c:pt idx="0">
                  <c:v>5.5282267509955491E-2</c:v>
                </c:pt>
                <c:pt idx="1">
                  <c:v>5.5282267509955491E-2</c:v>
                </c:pt>
                <c:pt idx="2">
                  <c:v>5.5282267509955491E-2</c:v>
                </c:pt>
                <c:pt idx="3">
                  <c:v>5.5282267509955491E-2</c:v>
                </c:pt>
                <c:pt idx="4">
                  <c:v>5.5282267509955491E-2</c:v>
                </c:pt>
                <c:pt idx="5">
                  <c:v>5.5282267509955491E-2</c:v>
                </c:pt>
                <c:pt idx="6">
                  <c:v>5.5282267509955491E-2</c:v>
                </c:pt>
                <c:pt idx="7">
                  <c:v>5.5282267509955491E-2</c:v>
                </c:pt>
                <c:pt idx="8">
                  <c:v>5.5282267509955491E-2</c:v>
                </c:pt>
                <c:pt idx="9">
                  <c:v>5.5282267509955491E-2</c:v>
                </c:pt>
                <c:pt idx="10">
                  <c:v>5.5282267509955491E-2</c:v>
                </c:pt>
                <c:pt idx="11">
                  <c:v>5.5282267509955491E-2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FE-4B3D-B967-596A63051C86}"/>
            </c:ext>
          </c:extLst>
        </c:ser>
        <c:ser>
          <c:idx val="2"/>
          <c:order val="2"/>
          <c:tx>
            <c:strRef>
              <c:f>Sheet2!$F$51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1FE-4B3D-B967-596A63051C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Sheet2!$F$52:$F$63</c:f>
              <c:numCache>
                <c:formatCode>0.000</c:formatCode>
                <c:ptCount val="12"/>
                <c:pt idx="0">
                  <c:v>6.5775326997952799E-2</c:v>
                </c:pt>
                <c:pt idx="1">
                  <c:v>6.5775326997952799E-2</c:v>
                </c:pt>
                <c:pt idx="2">
                  <c:v>6.5775326997952799E-2</c:v>
                </c:pt>
                <c:pt idx="3">
                  <c:v>6.5775326997952799E-2</c:v>
                </c:pt>
                <c:pt idx="4">
                  <c:v>6.5775326997952799E-2</c:v>
                </c:pt>
                <c:pt idx="5">
                  <c:v>6.5775326997952799E-2</c:v>
                </c:pt>
                <c:pt idx="6">
                  <c:v>6.5775326997952799E-2</c:v>
                </c:pt>
                <c:pt idx="7">
                  <c:v>6.5775326997952799E-2</c:v>
                </c:pt>
                <c:pt idx="8">
                  <c:v>6.5775326997952799E-2</c:v>
                </c:pt>
                <c:pt idx="9">
                  <c:v>6.5775326997952799E-2</c:v>
                </c:pt>
                <c:pt idx="10">
                  <c:v>6.5775326997952799E-2</c:v>
                </c:pt>
                <c:pt idx="11">
                  <c:v>6.5775326997952799E-2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FE-4B3D-B967-596A63051C86}"/>
            </c:ext>
          </c:extLst>
        </c:ser>
        <c:ser>
          <c:idx val="3"/>
          <c:order val="3"/>
          <c:tx>
            <c:strRef>
              <c:f>Sheet2!$G$51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1FE-4B3D-B967-596A63051C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Sheet2!$G$52:$G$63</c:f>
              <c:numCache>
                <c:formatCode>0.000</c:formatCode>
                <c:ptCount val="12"/>
                <c:pt idx="0">
                  <c:v>4.4789208021958175E-2</c:v>
                </c:pt>
                <c:pt idx="1">
                  <c:v>4.4789208021958175E-2</c:v>
                </c:pt>
                <c:pt idx="2">
                  <c:v>4.4789208021958175E-2</c:v>
                </c:pt>
                <c:pt idx="3">
                  <c:v>4.4789208021958175E-2</c:v>
                </c:pt>
                <c:pt idx="4">
                  <c:v>4.4789208021958175E-2</c:v>
                </c:pt>
                <c:pt idx="5">
                  <c:v>4.4789208021958175E-2</c:v>
                </c:pt>
                <c:pt idx="6">
                  <c:v>4.4789208021958175E-2</c:v>
                </c:pt>
                <c:pt idx="7">
                  <c:v>4.4789208021958175E-2</c:v>
                </c:pt>
                <c:pt idx="8">
                  <c:v>4.4789208021958175E-2</c:v>
                </c:pt>
                <c:pt idx="9">
                  <c:v>4.4789208021958175E-2</c:v>
                </c:pt>
                <c:pt idx="10">
                  <c:v>4.4789208021958175E-2</c:v>
                </c:pt>
                <c:pt idx="11">
                  <c:v>4.4789208021958175E-2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FE-4B3D-B967-596A63051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93552"/>
        <c:axId val="282780080"/>
      </c:lineChart>
      <c:catAx>
        <c:axId val="276193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2780080"/>
        <c:crosses val="autoZero"/>
        <c:auto val="1"/>
        <c:lblAlgn val="ctr"/>
        <c:lblOffset val="100"/>
        <c:noMultiLvlLbl val="0"/>
      </c:catAx>
      <c:valAx>
        <c:axId val="28278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193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Peta Kendali Jenis Cacat Casing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Sheet2!$P$51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Sheet2!$P$52:$P$63</c:f>
              <c:numCache>
                <c:formatCode>0.00</c:formatCode>
                <c:ptCount val="12"/>
                <c:pt idx="0">
                  <c:v>3.8461538461538464E-2</c:v>
                </c:pt>
                <c:pt idx="1">
                  <c:v>4.6012269938650305E-2</c:v>
                </c:pt>
                <c:pt idx="2">
                  <c:v>0.02</c:v>
                </c:pt>
                <c:pt idx="3">
                  <c:v>3.8095238095238099E-2</c:v>
                </c:pt>
                <c:pt idx="4">
                  <c:v>3.6585365853658534E-2</c:v>
                </c:pt>
                <c:pt idx="5">
                  <c:v>5.5737704918032788E-2</c:v>
                </c:pt>
                <c:pt idx="6">
                  <c:v>4.6875E-2</c:v>
                </c:pt>
                <c:pt idx="7">
                  <c:v>4.2857142857142858E-2</c:v>
                </c:pt>
                <c:pt idx="8">
                  <c:v>3.787878787878788E-2</c:v>
                </c:pt>
                <c:pt idx="9">
                  <c:v>4.1543026706231452E-2</c:v>
                </c:pt>
                <c:pt idx="10">
                  <c:v>4.4854881266490766E-2</c:v>
                </c:pt>
                <c:pt idx="11">
                  <c:v>3.1152647975077882E-2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1F-4CE0-A352-9798063EFDE8}"/>
            </c:ext>
          </c:extLst>
        </c:ser>
        <c:ser>
          <c:idx val="1"/>
          <c:order val="1"/>
          <c:tx>
            <c:strRef>
              <c:f>Sheet2!$Q$51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1F-4CE0-A352-9798063EFD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Sheet2!$Q$52:$Q$63</c:f>
              <c:numCache>
                <c:formatCode>0.000</c:formatCode>
                <c:ptCount val="12"/>
                <c:pt idx="0">
                  <c:v>3.9821972358866246E-2</c:v>
                </c:pt>
                <c:pt idx="1">
                  <c:v>3.9821972358866246E-2</c:v>
                </c:pt>
                <c:pt idx="2">
                  <c:v>3.9821972358866246E-2</c:v>
                </c:pt>
                <c:pt idx="3">
                  <c:v>3.9821972358866246E-2</c:v>
                </c:pt>
                <c:pt idx="4">
                  <c:v>3.9821972358866246E-2</c:v>
                </c:pt>
                <c:pt idx="5">
                  <c:v>3.9821972358866246E-2</c:v>
                </c:pt>
                <c:pt idx="6">
                  <c:v>3.9821972358866246E-2</c:v>
                </c:pt>
                <c:pt idx="7">
                  <c:v>3.9821972358866246E-2</c:v>
                </c:pt>
                <c:pt idx="8">
                  <c:v>3.9821972358866246E-2</c:v>
                </c:pt>
                <c:pt idx="9">
                  <c:v>3.9821972358866246E-2</c:v>
                </c:pt>
                <c:pt idx="10">
                  <c:v>3.9821972358866246E-2</c:v>
                </c:pt>
                <c:pt idx="11">
                  <c:v>3.9821972358866246E-2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1F-4CE0-A352-9798063EFDE8}"/>
            </c:ext>
          </c:extLst>
        </c:ser>
        <c:ser>
          <c:idx val="2"/>
          <c:order val="2"/>
          <c:tx>
            <c:strRef>
              <c:f>Sheet2!$R$51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1F-4CE0-A352-9798063EFD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Sheet2!$R$52:$R$63</c:f>
              <c:numCache>
                <c:formatCode>0.000</c:formatCode>
                <c:ptCount val="12"/>
                <c:pt idx="0">
                  <c:v>4.8800299845746194E-2</c:v>
                </c:pt>
                <c:pt idx="1">
                  <c:v>4.8800299845746194E-2</c:v>
                </c:pt>
                <c:pt idx="2">
                  <c:v>4.8800299845746194E-2</c:v>
                </c:pt>
                <c:pt idx="3">
                  <c:v>4.8800299845746194E-2</c:v>
                </c:pt>
                <c:pt idx="4">
                  <c:v>4.8800299845746194E-2</c:v>
                </c:pt>
                <c:pt idx="5">
                  <c:v>4.8800299845746194E-2</c:v>
                </c:pt>
                <c:pt idx="6">
                  <c:v>4.8800299845746194E-2</c:v>
                </c:pt>
                <c:pt idx="7">
                  <c:v>4.8800299845746194E-2</c:v>
                </c:pt>
                <c:pt idx="8">
                  <c:v>4.8800299845746194E-2</c:v>
                </c:pt>
                <c:pt idx="9">
                  <c:v>4.8800299845746194E-2</c:v>
                </c:pt>
                <c:pt idx="10">
                  <c:v>4.8800299845746194E-2</c:v>
                </c:pt>
                <c:pt idx="11">
                  <c:v>4.8800299845746194E-2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1F-4CE0-A352-9798063EFDE8}"/>
            </c:ext>
          </c:extLst>
        </c:ser>
        <c:ser>
          <c:idx val="3"/>
          <c:order val="3"/>
          <c:tx>
            <c:strRef>
              <c:f>Sheet2!$S$51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1F-4CE0-A352-9798063EFD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Sheet2!$S$52:$S$63</c:f>
              <c:numCache>
                <c:formatCode>0.000</c:formatCode>
                <c:ptCount val="12"/>
                <c:pt idx="0">
                  <c:v>3.0843644871986299E-2</c:v>
                </c:pt>
                <c:pt idx="1">
                  <c:v>3.0843644871986299E-2</c:v>
                </c:pt>
                <c:pt idx="2">
                  <c:v>3.0843644871986299E-2</c:v>
                </c:pt>
                <c:pt idx="3">
                  <c:v>3.0843644871986299E-2</c:v>
                </c:pt>
                <c:pt idx="4">
                  <c:v>3.0843644871986299E-2</c:v>
                </c:pt>
                <c:pt idx="5">
                  <c:v>3.0843644871986299E-2</c:v>
                </c:pt>
                <c:pt idx="6">
                  <c:v>3.0843644871986299E-2</c:v>
                </c:pt>
                <c:pt idx="7">
                  <c:v>3.0843644871986299E-2</c:v>
                </c:pt>
                <c:pt idx="8">
                  <c:v>3.0843644871986299E-2</c:v>
                </c:pt>
                <c:pt idx="9">
                  <c:v>3.0843644871986299E-2</c:v>
                </c:pt>
                <c:pt idx="10">
                  <c:v>3.0843644871986299E-2</c:v>
                </c:pt>
                <c:pt idx="11">
                  <c:v>3.0843644871986299E-2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1F-4CE0-A352-9798063EF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06624"/>
        <c:axId val="390868672"/>
      </c:lineChart>
      <c:catAx>
        <c:axId val="400506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0868672"/>
        <c:crosses val="autoZero"/>
        <c:auto val="1"/>
        <c:lblAlgn val="ctr"/>
        <c:lblOffset val="100"/>
        <c:noMultiLvlLbl val="0"/>
      </c:catAx>
      <c:valAx>
        <c:axId val="39086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050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400"/>
              <a:t>Peta Kendali Jenis Cacat Gagang Koper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Sheet2!$AA$51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Sheet2!$AA$52:$AA$63</c:f>
              <c:numCache>
                <c:formatCode>0.00</c:formatCode>
                <c:ptCount val="12"/>
                <c:pt idx="0">
                  <c:v>3.5897435897435895E-2</c:v>
                </c:pt>
                <c:pt idx="1">
                  <c:v>3.9877300613496931E-2</c:v>
                </c:pt>
                <c:pt idx="2">
                  <c:v>0.04</c:v>
                </c:pt>
                <c:pt idx="3">
                  <c:v>3.4920634920634921E-2</c:v>
                </c:pt>
                <c:pt idx="4">
                  <c:v>2.6829268292682926E-2</c:v>
                </c:pt>
                <c:pt idx="5">
                  <c:v>3.9344262295081971E-2</c:v>
                </c:pt>
                <c:pt idx="6">
                  <c:v>4.0625000000000001E-2</c:v>
                </c:pt>
                <c:pt idx="7">
                  <c:v>2.6190476190476191E-2</c:v>
                </c:pt>
                <c:pt idx="8">
                  <c:v>3.0303030303030304E-2</c:v>
                </c:pt>
                <c:pt idx="9">
                  <c:v>2.967359050445104E-2</c:v>
                </c:pt>
                <c:pt idx="10">
                  <c:v>2.9023746701846966E-2</c:v>
                </c:pt>
                <c:pt idx="11">
                  <c:v>3.4267912772585667E-2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74-47C6-83E4-1689C3773E3B}"/>
            </c:ext>
          </c:extLst>
        </c:ser>
        <c:ser>
          <c:idx val="1"/>
          <c:order val="1"/>
          <c:tx>
            <c:strRef>
              <c:f>Sheet2!$AB$51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74-47C6-83E4-1689C3773E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Sheet2!$AB$52:$AB$63</c:f>
              <c:numCache>
                <c:formatCode>0.000</c:formatCode>
                <c:ptCount val="12"/>
                <c:pt idx="0">
                  <c:v>3.3497306160693373E-2</c:v>
                </c:pt>
                <c:pt idx="1">
                  <c:v>3.3497306160693373E-2</c:v>
                </c:pt>
                <c:pt idx="2">
                  <c:v>3.3497306160693373E-2</c:v>
                </c:pt>
                <c:pt idx="3">
                  <c:v>3.3497306160693373E-2</c:v>
                </c:pt>
                <c:pt idx="4">
                  <c:v>3.3497306160693373E-2</c:v>
                </c:pt>
                <c:pt idx="5">
                  <c:v>3.3497306160693373E-2</c:v>
                </c:pt>
                <c:pt idx="6">
                  <c:v>3.3497306160693373E-2</c:v>
                </c:pt>
                <c:pt idx="7">
                  <c:v>3.3497306160693373E-2</c:v>
                </c:pt>
                <c:pt idx="8">
                  <c:v>3.3497306160693373E-2</c:v>
                </c:pt>
                <c:pt idx="9">
                  <c:v>3.3497306160693373E-2</c:v>
                </c:pt>
                <c:pt idx="10">
                  <c:v>3.3497306160693373E-2</c:v>
                </c:pt>
                <c:pt idx="11">
                  <c:v>3.3497306160693373E-2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74-47C6-83E4-1689C3773E3B}"/>
            </c:ext>
          </c:extLst>
        </c:ser>
        <c:ser>
          <c:idx val="2"/>
          <c:order val="2"/>
          <c:tx>
            <c:strRef>
              <c:f>Sheet2!$AC$51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74-47C6-83E4-1689C3773E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Sheet2!$AC$52:$AC$63</c:f>
              <c:numCache>
                <c:formatCode>0.000</c:formatCode>
                <c:ptCount val="12"/>
                <c:pt idx="0">
                  <c:v>4.1758915463952523E-2</c:v>
                </c:pt>
                <c:pt idx="1">
                  <c:v>4.1758915463952523E-2</c:v>
                </c:pt>
                <c:pt idx="2">
                  <c:v>4.1758915463952523E-2</c:v>
                </c:pt>
                <c:pt idx="3">
                  <c:v>4.1758915463952523E-2</c:v>
                </c:pt>
                <c:pt idx="4">
                  <c:v>4.1758915463952523E-2</c:v>
                </c:pt>
                <c:pt idx="5">
                  <c:v>4.1758915463952523E-2</c:v>
                </c:pt>
                <c:pt idx="6">
                  <c:v>4.1758915463952523E-2</c:v>
                </c:pt>
                <c:pt idx="7">
                  <c:v>4.1758915463952523E-2</c:v>
                </c:pt>
                <c:pt idx="8">
                  <c:v>4.1758915463952523E-2</c:v>
                </c:pt>
                <c:pt idx="9">
                  <c:v>4.1758915463952523E-2</c:v>
                </c:pt>
                <c:pt idx="10">
                  <c:v>4.1758915463952523E-2</c:v>
                </c:pt>
                <c:pt idx="11">
                  <c:v>4.1758915463952523E-2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74-47C6-83E4-1689C3773E3B}"/>
            </c:ext>
          </c:extLst>
        </c:ser>
        <c:ser>
          <c:idx val="3"/>
          <c:order val="3"/>
          <c:tx>
            <c:strRef>
              <c:f>Sheet2!$AD$51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74-47C6-83E4-1689C3773E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Sheet2!$AD$52:$AD$63</c:f>
              <c:numCache>
                <c:formatCode>0.000</c:formatCode>
                <c:ptCount val="12"/>
                <c:pt idx="0">
                  <c:v>2.5235696857434223E-2</c:v>
                </c:pt>
                <c:pt idx="1">
                  <c:v>2.5235696857434223E-2</c:v>
                </c:pt>
                <c:pt idx="2">
                  <c:v>2.5235696857434223E-2</c:v>
                </c:pt>
                <c:pt idx="3">
                  <c:v>2.5235696857434223E-2</c:v>
                </c:pt>
                <c:pt idx="4">
                  <c:v>2.5235696857434223E-2</c:v>
                </c:pt>
                <c:pt idx="5">
                  <c:v>2.5235696857434223E-2</c:v>
                </c:pt>
                <c:pt idx="6">
                  <c:v>2.5235696857434223E-2</c:v>
                </c:pt>
                <c:pt idx="7">
                  <c:v>2.5235696857434223E-2</c:v>
                </c:pt>
                <c:pt idx="8">
                  <c:v>2.5235696857434223E-2</c:v>
                </c:pt>
                <c:pt idx="9">
                  <c:v>2.5235696857434223E-2</c:v>
                </c:pt>
                <c:pt idx="10">
                  <c:v>2.5235696857434223E-2</c:v>
                </c:pt>
                <c:pt idx="11">
                  <c:v>2.5235696857434223E-2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74-47C6-83E4-1689C3773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7269968"/>
        <c:axId val="282775504"/>
      </c:lineChart>
      <c:catAx>
        <c:axId val="397269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2775504"/>
        <c:crosses val="autoZero"/>
        <c:auto val="1"/>
        <c:lblAlgn val="ctr"/>
        <c:lblOffset val="100"/>
        <c:noMultiLvlLbl val="0"/>
      </c:catAx>
      <c:valAx>
        <c:axId val="2827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726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>
                <a:latin typeface="Times New Roman" panose="02020603050405020304" pitchFamily="18" charset="0"/>
                <a:cs typeface="Times New Roman" panose="02020603050405020304" pitchFamily="18" charset="0"/>
              </a:rPr>
              <a:t>Grafik Diagram</a:t>
            </a:r>
            <a:r>
              <a:rPr lang="en-ID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Pareto Produk Cacat Koper </a:t>
            </a:r>
            <a:endParaRPr lang="en-ID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Sheet1!$K$19</c:f>
              <c:strCache>
                <c:ptCount val="1"/>
                <c:pt idx="0">
                  <c:v>Jumlah Cacat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Sheet1!$J$20:$J$22</c:f>
              <c:strCache>
                <c:ptCount val="3"/>
                <c:pt idx="0">
                  <c:v>Engsel</c:v>
                </c:pt>
                <c:pt idx="1">
                  <c:v>Gagang</c:v>
                </c:pt>
                <c:pt idx="2">
                  <c:v>Casing</c:v>
                </c:pt>
              </c:strCache>
            </c:strRef>
          </c:cat>
          <c:val>
            <c:numRef>
              <c:f>Sheet1!$K$20:$K$22</c:f>
              <c:numCache>
                <c:formatCode>General</c:formatCode>
                <c:ptCount val="3"/>
                <c:pt idx="0">
                  <c:v>236</c:v>
                </c:pt>
                <c:pt idx="1">
                  <c:v>143</c:v>
                </c:pt>
                <c:pt idx="2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E-46D1-B2F5-F0216671A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592800"/>
        <c:axId val="559282928"/>
      </c:barChart>
      <c:lineChart>
        <c:grouping val="stacked"/>
        <c:varyColors val="0"/>
        <c:ser>
          <c:idx val="1"/>
          <c:order val="1"/>
          <c:tx>
            <c:strRef>
              <c:f>Sheet1!$M$19</c:f>
              <c:strCache>
                <c:ptCount val="1"/>
                <c:pt idx="0">
                  <c:v>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Sheet1!$J$20:$J$22</c:f>
              <c:strCache>
                <c:ptCount val="3"/>
                <c:pt idx="0">
                  <c:v>Engsel</c:v>
                </c:pt>
                <c:pt idx="1">
                  <c:v>Gagang</c:v>
                </c:pt>
                <c:pt idx="2">
                  <c:v>Casing</c:v>
                </c:pt>
              </c:strCache>
            </c:strRef>
          </c:cat>
          <c:val>
            <c:numRef>
              <c:f>Sheet1!$M$20:$M$22</c:f>
              <c:numCache>
                <c:formatCode>0%</c:formatCode>
                <c:ptCount val="3"/>
                <c:pt idx="0">
                  <c:v>0.42987249544626593</c:v>
                </c:pt>
                <c:pt idx="1">
                  <c:v>0.69034608378870677</c:v>
                </c:pt>
                <c:pt idx="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9E-46D1-B2F5-F0216671A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000592"/>
        <c:axId val="590899744"/>
      </c:lineChart>
      <c:valAx>
        <c:axId val="59089974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7000592"/>
        <c:crosses val="max"/>
        <c:crossBetween val="between"/>
      </c:valAx>
      <c:catAx>
        <c:axId val="69700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0899744"/>
        <c:crosses val="autoZero"/>
        <c:auto val="1"/>
        <c:lblAlgn val="ctr"/>
        <c:lblOffset val="100"/>
        <c:noMultiLvlLbl val="0"/>
      </c:catAx>
      <c:valAx>
        <c:axId val="559282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8592800"/>
        <c:crosses val="autoZero"/>
        <c:crossBetween val="between"/>
      </c:valAx>
      <c:catAx>
        <c:axId val="588592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9282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65</xdr:row>
      <xdr:rowOff>14287</xdr:rowOff>
    </xdr:from>
    <xdr:to>
      <xdr:col>7</xdr:col>
      <xdr:colOff>142875</xdr:colOff>
      <xdr:row>79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66A86E-5694-4EB8-B283-54B76E5C39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64</xdr:row>
      <xdr:rowOff>128587</xdr:rowOff>
    </xdr:from>
    <xdr:to>
      <xdr:col>20</xdr:col>
      <xdr:colOff>342900</xdr:colOff>
      <xdr:row>79</xdr:row>
      <xdr:rowOff>14287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FB764B-7CE7-4138-B2BF-C07D1CC7CB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200025</xdr:colOff>
      <xdr:row>64</xdr:row>
      <xdr:rowOff>109537</xdr:rowOff>
    </xdr:from>
    <xdr:to>
      <xdr:col>29</xdr:col>
      <xdr:colOff>476250</xdr:colOff>
      <xdr:row>78</xdr:row>
      <xdr:rowOff>185737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6F68572-FE3C-4051-B47E-9721721B1E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391783</xdr:colOff>
      <xdr:row>23</xdr:row>
      <xdr:rowOff>155995</xdr:rowOff>
    </xdr:from>
    <xdr:to>
      <xdr:col>15</xdr:col>
      <xdr:colOff>75481</xdr:colOff>
      <xdr:row>38</xdr:row>
      <xdr:rowOff>68652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7C71EE7-BE9A-4820-8F86-2BBD2071FA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53966-302B-49E6-B254-F9C7344C01D0}">
  <dimension ref="A35:AG110"/>
  <sheetViews>
    <sheetView tabSelected="1" topLeftCell="A51" zoomScaleNormal="100" workbookViewId="0">
      <selection activeCell="K71" sqref="K71"/>
    </sheetView>
  </sheetViews>
  <sheetFormatPr defaultRowHeight="15" x14ac:dyDescent="0.25"/>
  <cols>
    <col min="1" max="1" width="10.5703125" bestFit="1" customWidth="1"/>
    <col min="2" max="3" width="9.140625" customWidth="1"/>
    <col min="6" max="6" width="10.5703125" bestFit="1" customWidth="1"/>
    <col min="10" max="10" width="14.7109375" customWidth="1"/>
    <col min="27" max="27" width="9.5703125" bestFit="1" customWidth="1"/>
  </cols>
  <sheetData>
    <row r="35" spans="1:33" ht="9" customHeight="1" x14ac:dyDescent="0.25"/>
    <row r="36" spans="1:33" ht="39.75" customHeight="1" x14ac:dyDescent="0.25">
      <c r="A36" s="16" t="s">
        <v>2</v>
      </c>
      <c r="B36" s="16" t="s">
        <v>1</v>
      </c>
      <c r="C36" s="16" t="s">
        <v>28</v>
      </c>
      <c r="D36" s="16" t="s">
        <v>29</v>
      </c>
      <c r="E36" s="16" t="s">
        <v>30</v>
      </c>
      <c r="F36" s="16" t="s">
        <v>31</v>
      </c>
      <c r="G36" s="16" t="s">
        <v>33</v>
      </c>
      <c r="J36" t="s">
        <v>35</v>
      </c>
      <c r="K36" s="15">
        <f>F37</f>
        <v>5.5282267509955491E-2</v>
      </c>
      <c r="M36" s="16" t="s">
        <v>2</v>
      </c>
      <c r="N36" s="17" t="s">
        <v>1</v>
      </c>
      <c r="O36" s="17" t="s">
        <v>37</v>
      </c>
      <c r="P36" s="17" t="s">
        <v>29</v>
      </c>
      <c r="Q36" s="17" t="s">
        <v>30</v>
      </c>
      <c r="R36" s="17" t="s">
        <v>31</v>
      </c>
      <c r="S36" s="17" t="s">
        <v>33</v>
      </c>
      <c r="U36" s="21" t="s">
        <v>35</v>
      </c>
      <c r="V36" s="15">
        <f>AVERAGE(O37:O48)</f>
        <v>14.166666666666666</v>
      </c>
      <c r="X36" s="5" t="s">
        <v>14</v>
      </c>
      <c r="Y36" s="5" t="s">
        <v>70</v>
      </c>
      <c r="Z36" s="5" t="s">
        <v>71</v>
      </c>
      <c r="AA36" s="5" t="s">
        <v>72</v>
      </c>
      <c r="AB36" s="5" t="s">
        <v>30</v>
      </c>
      <c r="AC36" s="5" t="s">
        <v>31</v>
      </c>
      <c r="AD36" s="5" t="s">
        <v>32</v>
      </c>
      <c r="AF36" t="s">
        <v>35</v>
      </c>
      <c r="AG36" s="15">
        <f>AVERAGE(Z37:Z48)</f>
        <v>11.916666666666666</v>
      </c>
    </row>
    <row r="37" spans="1:33" x14ac:dyDescent="0.25">
      <c r="A37" s="17">
        <v>1</v>
      </c>
      <c r="B37" s="17">
        <v>390</v>
      </c>
      <c r="C37" s="17">
        <v>23</v>
      </c>
      <c r="D37" s="18">
        <f>SUM(C37/B37)</f>
        <v>5.8974358974358973E-2</v>
      </c>
      <c r="E37" s="18">
        <f>F37+(1*$K$37)</f>
        <v>5.8445094624947531</v>
      </c>
      <c r="F37" s="18">
        <f>C49/B49</f>
        <v>5.5282267509955491E-2</v>
      </c>
      <c r="G37" s="18">
        <f>F37-(1*$K$37)</f>
        <v>-5.733944927474842</v>
      </c>
      <c r="J37" t="s">
        <v>36</v>
      </c>
      <c r="K37" s="15">
        <f>_xlfn.STDEV.S(C37:C48)</f>
        <v>5.7892271949847975</v>
      </c>
      <c r="M37" s="17">
        <v>1</v>
      </c>
      <c r="N37" s="19">
        <v>390</v>
      </c>
      <c r="O37" s="5">
        <v>15</v>
      </c>
      <c r="P37" s="22">
        <f>SUM(O37/N37)</f>
        <v>3.8461538461538464E-2</v>
      </c>
      <c r="Q37" s="22">
        <f>R37+(1*$V$37)</f>
        <v>17.295225246568723</v>
      </c>
      <c r="R37" s="22">
        <f>$V$36</f>
        <v>14.166666666666666</v>
      </c>
      <c r="S37" s="22">
        <f>R37-(1*$V$37)</f>
        <v>11.038108086764609</v>
      </c>
      <c r="U37" t="s">
        <v>39</v>
      </c>
      <c r="V37" s="15">
        <f>_xlfn.STDEV.S(O37:O48)</f>
        <v>3.128558579902057</v>
      </c>
      <c r="X37" s="5">
        <v>1</v>
      </c>
      <c r="Y37" s="17">
        <v>390</v>
      </c>
      <c r="Z37" s="5">
        <v>15</v>
      </c>
      <c r="AA37" s="22">
        <f>SUM(Z37/Y37)</f>
        <v>3.8461538461538464E-2</v>
      </c>
      <c r="AB37" s="22">
        <f>AC37+(3*$AG$37)</f>
        <v>20.153225965968112</v>
      </c>
      <c r="AC37" s="22">
        <f>$AG$36</f>
        <v>11.916666666666666</v>
      </c>
      <c r="AD37" s="22">
        <f>AC37-(3*$AG$37)</f>
        <v>3.6801073673652187</v>
      </c>
      <c r="AF37" t="s">
        <v>39</v>
      </c>
      <c r="AG37" s="15">
        <f>_xlfn.STDEV.S(Z37:Z48)</f>
        <v>2.7455197664338158</v>
      </c>
    </row>
    <row r="38" spans="1:33" x14ac:dyDescent="0.25">
      <c r="A38" s="17">
        <v>2</v>
      </c>
      <c r="B38" s="17">
        <v>326</v>
      </c>
      <c r="C38" s="17">
        <v>20</v>
      </c>
      <c r="D38" s="18">
        <f t="shared" ref="D38:D48" si="0">SUM(C38/B38)</f>
        <v>6.1349693251533742E-2</v>
      </c>
      <c r="E38" s="18">
        <f t="shared" ref="E38:E48" si="1">F38+(1*$K$37)</f>
        <v>5.8445094624947531</v>
      </c>
      <c r="F38" s="18">
        <f>$F$37</f>
        <v>5.5282267509955491E-2</v>
      </c>
      <c r="G38" s="18">
        <f t="shared" ref="G38:G48" si="2">F38-(1*$K$37)</f>
        <v>-5.733944927474842</v>
      </c>
      <c r="M38" s="17">
        <v>2</v>
      </c>
      <c r="N38" s="17">
        <v>326</v>
      </c>
      <c r="O38" s="5">
        <v>15</v>
      </c>
      <c r="P38" s="22">
        <f t="shared" ref="P38:P48" si="3">SUM(O38/N38)</f>
        <v>4.6012269938650305E-2</v>
      </c>
      <c r="Q38" s="22">
        <f t="shared" ref="Q38:Q48" si="4">R38+(1*$V$37)</f>
        <v>17.295225246568723</v>
      </c>
      <c r="R38" s="22">
        <f t="shared" ref="R38:R48" si="5">$V$36</f>
        <v>14.166666666666666</v>
      </c>
      <c r="S38" s="22">
        <f t="shared" ref="S38:S48" si="6">R38-(1*$V$37)</f>
        <v>11.038108086764609</v>
      </c>
      <c r="X38" s="5">
        <v>2</v>
      </c>
      <c r="Y38" s="17">
        <v>326</v>
      </c>
      <c r="Z38" s="5">
        <v>13</v>
      </c>
      <c r="AA38" s="22">
        <f t="shared" ref="AA38:AA48" si="7">SUM(Z38/Y38)</f>
        <v>3.9877300613496931E-2</v>
      </c>
      <c r="AB38" s="22">
        <f t="shared" ref="AB38:AB48" si="8">AC38+(3*$AG$37)</f>
        <v>20.153225965968112</v>
      </c>
      <c r="AC38" s="22">
        <f t="shared" ref="AC38:AC48" si="9">$AG$36</f>
        <v>11.916666666666666</v>
      </c>
      <c r="AD38" s="22">
        <f t="shared" ref="AD38:AD48" si="10">AC38-(3*$AG$37)</f>
        <v>3.6801073673652187</v>
      </c>
    </row>
    <row r="39" spans="1:33" x14ac:dyDescent="0.25">
      <c r="A39" s="19">
        <v>3</v>
      </c>
      <c r="B39" s="19">
        <v>350</v>
      </c>
      <c r="C39" s="19">
        <v>17</v>
      </c>
      <c r="D39" s="20">
        <f t="shared" si="0"/>
        <v>4.8571428571428571E-2</v>
      </c>
      <c r="E39" s="18">
        <f t="shared" si="1"/>
        <v>5.8445094624947531</v>
      </c>
      <c r="F39" s="20">
        <f t="shared" ref="F39:F48" si="11">$F$37</f>
        <v>5.5282267509955491E-2</v>
      </c>
      <c r="G39" s="18">
        <f t="shared" si="2"/>
        <v>-5.733944927474842</v>
      </c>
      <c r="M39" s="19">
        <v>3</v>
      </c>
      <c r="N39" s="19">
        <v>350</v>
      </c>
      <c r="O39" s="4">
        <v>7</v>
      </c>
      <c r="P39" s="23">
        <f t="shared" si="3"/>
        <v>0.02</v>
      </c>
      <c r="Q39" s="22">
        <f t="shared" si="4"/>
        <v>17.295225246568723</v>
      </c>
      <c r="R39" s="23">
        <f t="shared" si="5"/>
        <v>14.166666666666666</v>
      </c>
      <c r="S39" s="22">
        <f t="shared" si="6"/>
        <v>11.038108086764609</v>
      </c>
      <c r="X39" s="5">
        <v>3</v>
      </c>
      <c r="Y39" s="17">
        <v>350</v>
      </c>
      <c r="Z39" s="5">
        <v>15</v>
      </c>
      <c r="AA39" s="22">
        <f t="shared" si="7"/>
        <v>4.2857142857142858E-2</v>
      </c>
      <c r="AB39" s="22">
        <f t="shared" si="8"/>
        <v>20.153225965968112</v>
      </c>
      <c r="AC39" s="22">
        <f t="shared" si="9"/>
        <v>11.916666666666666</v>
      </c>
      <c r="AD39" s="22">
        <f t="shared" si="10"/>
        <v>3.6801073673652187</v>
      </c>
    </row>
    <row r="40" spans="1:33" x14ac:dyDescent="0.25">
      <c r="A40" s="17">
        <v>4</v>
      </c>
      <c r="B40" s="17">
        <v>315</v>
      </c>
      <c r="C40" s="17">
        <v>5</v>
      </c>
      <c r="D40" s="18">
        <f t="shared" si="0"/>
        <v>1.5873015873015872E-2</v>
      </c>
      <c r="E40" s="18">
        <f t="shared" si="1"/>
        <v>5.8445094624947531</v>
      </c>
      <c r="F40" s="18">
        <f t="shared" si="11"/>
        <v>5.5282267509955491E-2</v>
      </c>
      <c r="G40" s="18">
        <f t="shared" si="2"/>
        <v>-5.733944927474842</v>
      </c>
      <c r="M40" s="17">
        <v>4</v>
      </c>
      <c r="N40" s="17">
        <v>315</v>
      </c>
      <c r="O40" s="4">
        <v>12</v>
      </c>
      <c r="P40" s="23">
        <f t="shared" si="3"/>
        <v>3.8095238095238099E-2</v>
      </c>
      <c r="Q40" s="22">
        <f t="shared" si="4"/>
        <v>17.295225246568723</v>
      </c>
      <c r="R40" s="23">
        <f t="shared" si="5"/>
        <v>14.166666666666666</v>
      </c>
      <c r="S40" s="22">
        <f t="shared" si="6"/>
        <v>11.038108086764609</v>
      </c>
      <c r="X40" s="5">
        <v>4</v>
      </c>
      <c r="Y40" s="17">
        <v>315</v>
      </c>
      <c r="Z40" s="5">
        <v>17</v>
      </c>
      <c r="AA40" s="22">
        <f t="shared" si="7"/>
        <v>5.3968253968253971E-2</v>
      </c>
      <c r="AB40" s="22">
        <f t="shared" si="8"/>
        <v>20.153225965968112</v>
      </c>
      <c r="AC40" s="22">
        <f t="shared" si="9"/>
        <v>11.916666666666666</v>
      </c>
      <c r="AD40" s="22">
        <f t="shared" si="10"/>
        <v>3.6801073673652187</v>
      </c>
    </row>
    <row r="41" spans="1:33" x14ac:dyDescent="0.25">
      <c r="A41" s="19">
        <v>5</v>
      </c>
      <c r="B41" s="19">
        <v>410</v>
      </c>
      <c r="C41" s="19">
        <v>25</v>
      </c>
      <c r="D41" s="20">
        <f t="shared" si="0"/>
        <v>6.097560975609756E-2</v>
      </c>
      <c r="E41" s="18">
        <f t="shared" si="1"/>
        <v>5.8445094624947531</v>
      </c>
      <c r="F41" s="20">
        <f t="shared" si="11"/>
        <v>5.5282267509955491E-2</v>
      </c>
      <c r="G41" s="18">
        <f t="shared" si="2"/>
        <v>-5.733944927474842</v>
      </c>
      <c r="M41" s="19">
        <v>5</v>
      </c>
      <c r="N41" s="19">
        <v>410</v>
      </c>
      <c r="O41" s="4">
        <v>15</v>
      </c>
      <c r="P41" s="23">
        <f t="shared" si="3"/>
        <v>3.6585365853658534E-2</v>
      </c>
      <c r="Q41" s="22">
        <f t="shared" si="4"/>
        <v>17.295225246568723</v>
      </c>
      <c r="R41" s="23">
        <f t="shared" si="5"/>
        <v>14.166666666666666</v>
      </c>
      <c r="S41" s="22">
        <f t="shared" si="6"/>
        <v>11.038108086764609</v>
      </c>
      <c r="X41" s="5">
        <v>5</v>
      </c>
      <c r="Y41" s="17">
        <v>410</v>
      </c>
      <c r="Z41" s="5">
        <v>10</v>
      </c>
      <c r="AA41" s="22">
        <f t="shared" si="7"/>
        <v>2.4390243902439025E-2</v>
      </c>
      <c r="AB41" s="22">
        <f t="shared" si="8"/>
        <v>20.153225965968112</v>
      </c>
      <c r="AC41" s="22">
        <f t="shared" si="9"/>
        <v>11.916666666666666</v>
      </c>
      <c r="AD41" s="22">
        <f t="shared" si="10"/>
        <v>3.6801073673652187</v>
      </c>
    </row>
    <row r="42" spans="1:33" x14ac:dyDescent="0.25">
      <c r="A42" s="17">
        <v>6</v>
      </c>
      <c r="B42" s="17">
        <v>305</v>
      </c>
      <c r="C42" s="17">
        <v>15</v>
      </c>
      <c r="D42" s="18">
        <f t="shared" si="0"/>
        <v>4.9180327868852458E-2</v>
      </c>
      <c r="E42" s="18">
        <f t="shared" si="1"/>
        <v>5.8445094624947531</v>
      </c>
      <c r="F42" s="18">
        <f t="shared" si="11"/>
        <v>5.5282267509955491E-2</v>
      </c>
      <c r="G42" s="18">
        <f t="shared" si="2"/>
        <v>-5.733944927474842</v>
      </c>
      <c r="M42" s="17">
        <v>6</v>
      </c>
      <c r="N42" s="17">
        <v>305</v>
      </c>
      <c r="O42" s="4">
        <v>17</v>
      </c>
      <c r="P42" s="23">
        <f t="shared" si="3"/>
        <v>5.5737704918032788E-2</v>
      </c>
      <c r="Q42" s="22">
        <f t="shared" si="4"/>
        <v>17.295225246568723</v>
      </c>
      <c r="R42" s="23">
        <f t="shared" si="5"/>
        <v>14.166666666666666</v>
      </c>
      <c r="S42" s="22">
        <f t="shared" si="6"/>
        <v>11.038108086764609</v>
      </c>
      <c r="X42" s="5">
        <v>6</v>
      </c>
      <c r="Y42" s="17">
        <v>305</v>
      </c>
      <c r="Z42" s="5">
        <v>12</v>
      </c>
      <c r="AA42" s="22">
        <f t="shared" si="7"/>
        <v>3.9344262295081971E-2</v>
      </c>
      <c r="AB42" s="22">
        <f t="shared" si="8"/>
        <v>20.153225965968112</v>
      </c>
      <c r="AC42" s="22">
        <f t="shared" si="9"/>
        <v>11.916666666666666</v>
      </c>
      <c r="AD42" s="22">
        <f t="shared" si="10"/>
        <v>3.6801073673652187</v>
      </c>
    </row>
    <row r="43" spans="1:33" x14ac:dyDescent="0.25">
      <c r="A43" s="17">
        <v>7</v>
      </c>
      <c r="B43" s="17">
        <v>320</v>
      </c>
      <c r="C43" s="17">
        <v>17</v>
      </c>
      <c r="D43" s="18">
        <f t="shared" si="0"/>
        <v>5.3124999999999999E-2</v>
      </c>
      <c r="E43" s="18">
        <f t="shared" si="1"/>
        <v>5.8445094624947531</v>
      </c>
      <c r="F43" s="18">
        <f t="shared" si="11"/>
        <v>5.5282267509955491E-2</v>
      </c>
      <c r="G43" s="18">
        <f t="shared" si="2"/>
        <v>-5.733944927474842</v>
      </c>
      <c r="M43" s="17">
        <v>7</v>
      </c>
      <c r="N43" s="17">
        <v>320</v>
      </c>
      <c r="O43" s="4">
        <v>15</v>
      </c>
      <c r="P43" s="23">
        <f t="shared" si="3"/>
        <v>4.6875E-2</v>
      </c>
      <c r="Q43" s="22">
        <f t="shared" si="4"/>
        <v>17.295225246568723</v>
      </c>
      <c r="R43" s="23">
        <f t="shared" si="5"/>
        <v>14.166666666666666</v>
      </c>
      <c r="S43" s="22">
        <f t="shared" si="6"/>
        <v>11.038108086764609</v>
      </c>
      <c r="X43" s="5">
        <v>7</v>
      </c>
      <c r="Y43" s="17">
        <v>320</v>
      </c>
      <c r="Z43" s="5">
        <v>7</v>
      </c>
      <c r="AA43" s="22">
        <f t="shared" si="7"/>
        <v>2.1874999999999999E-2</v>
      </c>
      <c r="AB43" s="22">
        <f t="shared" si="8"/>
        <v>20.153225965968112</v>
      </c>
      <c r="AC43" s="22">
        <f t="shared" si="9"/>
        <v>11.916666666666666</v>
      </c>
      <c r="AD43" s="22">
        <f t="shared" si="10"/>
        <v>3.6801073673652187</v>
      </c>
    </row>
    <row r="44" spans="1:33" x14ac:dyDescent="0.25">
      <c r="A44" s="17">
        <v>8</v>
      </c>
      <c r="B44" s="17">
        <v>420</v>
      </c>
      <c r="C44" s="17">
        <v>27</v>
      </c>
      <c r="D44" s="18">
        <f t="shared" si="0"/>
        <v>6.4285714285714279E-2</v>
      </c>
      <c r="E44" s="18">
        <f t="shared" si="1"/>
        <v>5.8445094624947531</v>
      </c>
      <c r="F44" s="18">
        <f t="shared" si="11"/>
        <v>5.5282267509955491E-2</v>
      </c>
      <c r="G44" s="18">
        <f t="shared" si="2"/>
        <v>-5.733944927474842</v>
      </c>
      <c r="M44" s="17">
        <v>8</v>
      </c>
      <c r="N44" s="17">
        <v>420</v>
      </c>
      <c r="O44" s="4">
        <v>18</v>
      </c>
      <c r="P44" s="23">
        <f t="shared" si="3"/>
        <v>4.2857142857142858E-2</v>
      </c>
      <c r="Q44" s="22">
        <f t="shared" si="4"/>
        <v>17.295225246568723</v>
      </c>
      <c r="R44" s="23">
        <f t="shared" si="5"/>
        <v>14.166666666666666</v>
      </c>
      <c r="S44" s="22">
        <f t="shared" si="6"/>
        <v>11.038108086764609</v>
      </c>
      <c r="X44" s="5">
        <v>8</v>
      </c>
      <c r="Y44" s="17">
        <v>420</v>
      </c>
      <c r="Z44" s="5">
        <v>10</v>
      </c>
      <c r="AA44" s="22">
        <f t="shared" si="7"/>
        <v>2.3809523809523808E-2</v>
      </c>
      <c r="AB44" s="22">
        <f t="shared" si="8"/>
        <v>20.153225965968112</v>
      </c>
      <c r="AC44" s="22">
        <f t="shared" si="9"/>
        <v>11.916666666666666</v>
      </c>
      <c r="AD44" s="22">
        <f t="shared" si="10"/>
        <v>3.6801073673652187</v>
      </c>
    </row>
    <row r="45" spans="1:33" x14ac:dyDescent="0.25">
      <c r="A45" s="17">
        <v>9</v>
      </c>
      <c r="B45" s="17">
        <v>396</v>
      </c>
      <c r="C45" s="17">
        <v>23</v>
      </c>
      <c r="D45" s="18">
        <f t="shared" si="0"/>
        <v>5.808080808080808E-2</v>
      </c>
      <c r="E45" s="18">
        <f t="shared" si="1"/>
        <v>5.8445094624947531</v>
      </c>
      <c r="F45" s="18">
        <f t="shared" si="11"/>
        <v>5.5282267509955491E-2</v>
      </c>
      <c r="G45" s="18">
        <f t="shared" si="2"/>
        <v>-5.733944927474842</v>
      </c>
      <c r="M45" s="17">
        <v>9</v>
      </c>
      <c r="N45" s="17">
        <v>396</v>
      </c>
      <c r="O45" s="4">
        <v>15</v>
      </c>
      <c r="P45" s="23">
        <f t="shared" si="3"/>
        <v>3.787878787878788E-2</v>
      </c>
      <c r="Q45" s="22">
        <f t="shared" si="4"/>
        <v>17.295225246568723</v>
      </c>
      <c r="R45" s="23">
        <f t="shared" si="5"/>
        <v>14.166666666666666</v>
      </c>
      <c r="S45" s="22">
        <f t="shared" si="6"/>
        <v>11.038108086764609</v>
      </c>
      <c r="X45" s="5">
        <v>9</v>
      </c>
      <c r="Y45" s="17">
        <v>396</v>
      </c>
      <c r="Z45" s="5">
        <v>12</v>
      </c>
      <c r="AA45" s="22">
        <f t="shared" si="7"/>
        <v>3.0303030303030304E-2</v>
      </c>
      <c r="AB45" s="22">
        <f t="shared" si="8"/>
        <v>20.153225965968112</v>
      </c>
      <c r="AC45" s="22">
        <f t="shared" si="9"/>
        <v>11.916666666666666</v>
      </c>
      <c r="AD45" s="22">
        <f t="shared" si="10"/>
        <v>3.6801073673652187</v>
      </c>
    </row>
    <row r="46" spans="1:33" x14ac:dyDescent="0.25">
      <c r="A46" s="17">
        <v>10</v>
      </c>
      <c r="B46" s="17">
        <v>337</v>
      </c>
      <c r="C46" s="17">
        <v>20</v>
      </c>
      <c r="D46" s="18">
        <f t="shared" si="0"/>
        <v>5.9347181008902079E-2</v>
      </c>
      <c r="E46" s="18">
        <f t="shared" si="1"/>
        <v>5.8445094624947531</v>
      </c>
      <c r="F46" s="18">
        <f t="shared" si="11"/>
        <v>5.5282267509955491E-2</v>
      </c>
      <c r="G46" s="18">
        <f t="shared" si="2"/>
        <v>-5.733944927474842</v>
      </c>
      <c r="M46" s="17">
        <v>10</v>
      </c>
      <c r="N46" s="17">
        <v>337</v>
      </c>
      <c r="O46" s="4">
        <v>14</v>
      </c>
      <c r="P46" s="23">
        <f t="shared" si="3"/>
        <v>4.1543026706231452E-2</v>
      </c>
      <c r="Q46" s="22">
        <f t="shared" si="4"/>
        <v>17.295225246568723</v>
      </c>
      <c r="R46" s="23">
        <f t="shared" si="5"/>
        <v>14.166666666666666</v>
      </c>
      <c r="S46" s="22">
        <f t="shared" si="6"/>
        <v>11.038108086764609</v>
      </c>
      <c r="X46" s="5">
        <v>10</v>
      </c>
      <c r="Y46" s="17">
        <v>337</v>
      </c>
      <c r="Z46" s="5">
        <v>10</v>
      </c>
      <c r="AA46" s="22">
        <f t="shared" si="7"/>
        <v>2.967359050445104E-2</v>
      </c>
      <c r="AB46" s="22">
        <f t="shared" si="8"/>
        <v>20.153225965968112</v>
      </c>
      <c r="AC46" s="22">
        <f t="shared" si="9"/>
        <v>11.916666666666666</v>
      </c>
      <c r="AD46" s="22">
        <f t="shared" si="10"/>
        <v>3.6801073673652187</v>
      </c>
    </row>
    <row r="47" spans="1:33" x14ac:dyDescent="0.25">
      <c r="A47" s="19">
        <v>11</v>
      </c>
      <c r="B47" s="19">
        <v>379</v>
      </c>
      <c r="C47" s="19">
        <v>21</v>
      </c>
      <c r="D47" s="20">
        <f t="shared" si="0"/>
        <v>5.5408970976253295E-2</v>
      </c>
      <c r="E47" s="18">
        <f t="shared" si="1"/>
        <v>5.8445094624947531</v>
      </c>
      <c r="F47" s="20">
        <f t="shared" si="11"/>
        <v>5.5282267509955491E-2</v>
      </c>
      <c r="G47" s="18">
        <f t="shared" si="2"/>
        <v>-5.733944927474842</v>
      </c>
      <c r="M47" s="19">
        <v>11</v>
      </c>
      <c r="N47" s="19">
        <v>379</v>
      </c>
      <c r="O47" s="4">
        <v>17</v>
      </c>
      <c r="P47" s="23">
        <f t="shared" si="3"/>
        <v>4.4854881266490766E-2</v>
      </c>
      <c r="Q47" s="22">
        <f t="shared" si="4"/>
        <v>17.295225246568723</v>
      </c>
      <c r="R47" s="23">
        <f t="shared" si="5"/>
        <v>14.166666666666666</v>
      </c>
      <c r="S47" s="22">
        <f t="shared" si="6"/>
        <v>11.038108086764609</v>
      </c>
      <c r="X47" s="5">
        <v>11</v>
      </c>
      <c r="Y47" s="17">
        <v>379</v>
      </c>
      <c r="Z47" s="5">
        <v>11</v>
      </c>
      <c r="AA47" s="22">
        <f t="shared" si="7"/>
        <v>2.9023746701846966E-2</v>
      </c>
      <c r="AB47" s="22">
        <f t="shared" si="8"/>
        <v>20.153225965968112</v>
      </c>
      <c r="AC47" s="22">
        <f t="shared" si="9"/>
        <v>11.916666666666666</v>
      </c>
      <c r="AD47" s="22">
        <f t="shared" si="10"/>
        <v>3.6801073673652187</v>
      </c>
    </row>
    <row r="48" spans="1:33" x14ac:dyDescent="0.25">
      <c r="A48" s="19">
        <v>12</v>
      </c>
      <c r="B48" s="19">
        <v>321</v>
      </c>
      <c r="C48" s="19">
        <v>23</v>
      </c>
      <c r="D48" s="20">
        <f t="shared" si="0"/>
        <v>7.1651090342679122E-2</v>
      </c>
      <c r="E48" s="18">
        <f t="shared" si="1"/>
        <v>5.8445094624947531</v>
      </c>
      <c r="F48" s="20">
        <f t="shared" si="11"/>
        <v>5.5282267509955491E-2</v>
      </c>
      <c r="G48" s="18">
        <f t="shared" si="2"/>
        <v>-5.733944927474842</v>
      </c>
      <c r="M48" s="19">
        <v>12</v>
      </c>
      <c r="N48" s="19">
        <v>321</v>
      </c>
      <c r="O48" s="4">
        <v>10</v>
      </c>
      <c r="P48" s="23">
        <f t="shared" si="3"/>
        <v>3.1152647975077882E-2</v>
      </c>
      <c r="Q48" s="22">
        <f t="shared" si="4"/>
        <v>17.295225246568723</v>
      </c>
      <c r="R48" s="23">
        <f t="shared" si="5"/>
        <v>14.166666666666666</v>
      </c>
      <c r="S48" s="22">
        <f t="shared" si="6"/>
        <v>11.038108086764609</v>
      </c>
      <c r="X48" s="5">
        <v>12</v>
      </c>
      <c r="Y48" s="17">
        <v>321</v>
      </c>
      <c r="Z48" s="5">
        <v>11</v>
      </c>
      <c r="AA48" s="22">
        <f t="shared" si="7"/>
        <v>3.4267912772585667E-2</v>
      </c>
      <c r="AB48" s="22">
        <f t="shared" si="8"/>
        <v>20.153225965968112</v>
      </c>
      <c r="AC48" s="22">
        <f t="shared" si="9"/>
        <v>11.916666666666666</v>
      </c>
      <c r="AD48" s="22">
        <f t="shared" si="10"/>
        <v>3.6801073673652187</v>
      </c>
    </row>
    <row r="49" spans="1:32" x14ac:dyDescent="0.25">
      <c r="A49" s="19" t="s">
        <v>34</v>
      </c>
      <c r="B49" s="19">
        <f>SUM(B37:B48)</f>
        <v>4269</v>
      </c>
      <c r="C49" s="19">
        <f>SUM(C37:C48)</f>
        <v>236</v>
      </c>
      <c r="D49" s="20">
        <f>SUM(D37:D48)</f>
        <v>0.65682319898964403</v>
      </c>
      <c r="E49" s="19"/>
      <c r="F49" s="19"/>
      <c r="G49" s="19"/>
      <c r="M49" s="4" t="s">
        <v>38</v>
      </c>
      <c r="N49" s="4">
        <f>SUM(N37:N48)</f>
        <v>4269</v>
      </c>
      <c r="O49" s="4">
        <f>SUM(O37:O48)</f>
        <v>170</v>
      </c>
      <c r="P49" s="23">
        <f>SUM(P37:P48)</f>
        <v>0.48005360395084912</v>
      </c>
      <c r="Q49" s="4"/>
      <c r="R49" s="4"/>
      <c r="S49" s="4"/>
      <c r="X49" s="5" t="s">
        <v>38</v>
      </c>
      <c r="Y49" s="5">
        <f>SUM(Y37:Y48)</f>
        <v>4269</v>
      </c>
      <c r="Z49" s="5">
        <f>SUM(Z37:Z48)</f>
        <v>143</v>
      </c>
      <c r="AA49" s="22">
        <f>SUM(AA37:AA48)</f>
        <v>0.40785154618939107</v>
      </c>
      <c r="AB49" s="5"/>
      <c r="AC49" s="5"/>
      <c r="AD49" s="5"/>
    </row>
    <row r="50" spans="1:32" x14ac:dyDescent="0.25">
      <c r="X50" s="5"/>
      <c r="Y50" s="5"/>
      <c r="Z50" s="5"/>
      <c r="AA50" s="5"/>
    </row>
    <row r="51" spans="1:32" x14ac:dyDescent="0.25">
      <c r="A51" s="15" t="s">
        <v>14</v>
      </c>
      <c r="B51" t="s">
        <v>73</v>
      </c>
      <c r="C51" t="s">
        <v>74</v>
      </c>
      <c r="D51" t="s">
        <v>75</v>
      </c>
      <c r="E51" t="s">
        <v>31</v>
      </c>
      <c r="F51" t="s">
        <v>30</v>
      </c>
      <c r="G51" t="s">
        <v>32</v>
      </c>
      <c r="M51" s="15" t="s">
        <v>14</v>
      </c>
      <c r="N51" t="s">
        <v>73</v>
      </c>
      <c r="O51" t="s">
        <v>74</v>
      </c>
      <c r="P51" t="s">
        <v>75</v>
      </c>
      <c r="Q51" t="s">
        <v>31</v>
      </c>
      <c r="R51" t="s">
        <v>30</v>
      </c>
      <c r="S51" t="s">
        <v>32</v>
      </c>
      <c r="X51" s="15" t="s">
        <v>14</v>
      </c>
      <c r="Y51" t="s">
        <v>73</v>
      </c>
      <c r="Z51" t="s">
        <v>74</v>
      </c>
      <c r="AA51" t="s">
        <v>75</v>
      </c>
      <c r="AB51" t="s">
        <v>31</v>
      </c>
      <c r="AC51" t="s">
        <v>30</v>
      </c>
      <c r="AD51" t="s">
        <v>32</v>
      </c>
    </row>
    <row r="52" spans="1:32" x14ac:dyDescent="0.25">
      <c r="A52" s="17">
        <v>1</v>
      </c>
      <c r="B52" s="17">
        <v>390</v>
      </c>
      <c r="C52" s="17">
        <v>23</v>
      </c>
      <c r="D52" s="15">
        <f>C52/B52</f>
        <v>5.8974358974358973E-2</v>
      </c>
      <c r="E52" s="30">
        <f>C64/B64</f>
        <v>5.5282267509955491E-2</v>
      </c>
      <c r="F52" s="30">
        <f>E52+(3*$I$54)</f>
        <v>6.5775326997952799E-2</v>
      </c>
      <c r="G52" s="30">
        <f>E52-(3*$I$54)</f>
        <v>4.4789208021958175E-2</v>
      </c>
      <c r="M52" s="17">
        <v>1</v>
      </c>
      <c r="N52" s="17">
        <v>390</v>
      </c>
      <c r="O52" s="5">
        <v>15</v>
      </c>
      <c r="P52" s="15">
        <f>O52/N52</f>
        <v>3.8461538461538464E-2</v>
      </c>
      <c r="Q52" s="30">
        <f>170/4269</f>
        <v>3.9821972358866246E-2</v>
      </c>
      <c r="R52" s="30">
        <f>Q52+(3*$U$54)</f>
        <v>4.8800299845746194E-2</v>
      </c>
      <c r="S52" s="30">
        <f>Q52-(3*$U$54)</f>
        <v>3.0843644871986299E-2</v>
      </c>
      <c r="X52" s="17">
        <v>1</v>
      </c>
      <c r="Y52" s="17">
        <v>390</v>
      </c>
      <c r="Z52" s="5">
        <v>14</v>
      </c>
      <c r="AA52" s="22">
        <f>Z52/Y52</f>
        <v>3.5897435897435895E-2</v>
      </c>
      <c r="AB52" s="30">
        <f>$Z$64/$Y$64</f>
        <v>3.3497306160693373E-2</v>
      </c>
      <c r="AC52" s="30">
        <f>AB52+(3*$AF$54)</f>
        <v>4.1758915463952523E-2</v>
      </c>
      <c r="AD52" s="30">
        <f>AB52-(3*$AF$54)</f>
        <v>2.5235696857434223E-2</v>
      </c>
    </row>
    <row r="53" spans="1:32" x14ac:dyDescent="0.25">
      <c r="A53" s="17">
        <v>2</v>
      </c>
      <c r="B53" s="17">
        <v>326</v>
      </c>
      <c r="C53" s="17">
        <v>20</v>
      </c>
      <c r="D53" s="15">
        <f t="shared" ref="D53:D63" si="12">C53/B53</f>
        <v>6.1349693251533742E-2</v>
      </c>
      <c r="E53" s="30">
        <f>C64/B64</f>
        <v>5.5282267509955491E-2</v>
      </c>
      <c r="F53" s="30">
        <f>E53+(3*$I$54)</f>
        <v>6.5775326997952799E-2</v>
      </c>
      <c r="G53" s="30">
        <f>E53-(3*$I$54)</f>
        <v>4.4789208021958175E-2</v>
      </c>
      <c r="M53" s="17">
        <v>2</v>
      </c>
      <c r="N53" s="17">
        <v>326</v>
      </c>
      <c r="O53" s="5">
        <v>15</v>
      </c>
      <c r="P53" s="15">
        <f>O53/N53</f>
        <v>4.6012269938650305E-2</v>
      </c>
      <c r="Q53" s="30">
        <f t="shared" ref="Q53:Q63" si="13">170/4269</f>
        <v>3.9821972358866246E-2</v>
      </c>
      <c r="R53" s="30">
        <f>Q53+(3*$U$54)</f>
        <v>4.8800299845746194E-2</v>
      </c>
      <c r="S53" s="30">
        <f t="shared" ref="S53:S57" si="14">Q53-(3*$U$54)</f>
        <v>3.0843644871986299E-2</v>
      </c>
      <c r="X53" s="17">
        <v>2</v>
      </c>
      <c r="Y53" s="17">
        <v>326</v>
      </c>
      <c r="Z53" s="5">
        <v>13</v>
      </c>
      <c r="AA53" s="22">
        <f t="shared" ref="AA53:AA63" si="15">Z53/Y53</f>
        <v>3.9877300613496931E-2</v>
      </c>
      <c r="AB53" s="30">
        <f>$Z$64/$Y$64</f>
        <v>3.3497306160693373E-2</v>
      </c>
      <c r="AC53" s="30">
        <f t="shared" ref="AC53:AC63" si="16">AB53+(3*$AF$54)</f>
        <v>4.1758915463952523E-2</v>
      </c>
      <c r="AD53" s="30">
        <f t="shared" ref="AD53:AD63" si="17">AB53-(3*$AF$54)</f>
        <v>2.5235696857434223E-2</v>
      </c>
    </row>
    <row r="54" spans="1:32" x14ac:dyDescent="0.25">
      <c r="A54" s="19">
        <v>3</v>
      </c>
      <c r="B54" s="19">
        <v>350</v>
      </c>
      <c r="C54" s="19">
        <v>17</v>
      </c>
      <c r="D54" s="15">
        <f t="shared" si="12"/>
        <v>4.8571428571428571E-2</v>
      </c>
      <c r="E54" s="30">
        <f>C64/B64</f>
        <v>5.5282267509955491E-2</v>
      </c>
      <c r="F54" s="30">
        <f t="shared" ref="F54:F63" si="18">E54+(3*$I$54)</f>
        <v>6.5775326997952799E-2</v>
      </c>
      <c r="G54" s="30">
        <f t="shared" ref="G54:G63" si="19">E54-(3*$I$54)</f>
        <v>4.4789208021958175E-2</v>
      </c>
      <c r="I54" s="30">
        <f>SQRT(E52*(1-E52)/B64)</f>
        <v>3.4976864959991054E-3</v>
      </c>
      <c r="M54" s="19">
        <v>3</v>
      </c>
      <c r="N54" s="19">
        <v>350</v>
      </c>
      <c r="O54" s="4">
        <v>7</v>
      </c>
      <c r="P54" s="15">
        <f t="shared" ref="P54:P57" si="20">O54/N54</f>
        <v>0.02</v>
      </c>
      <c r="Q54" s="30">
        <f t="shared" si="13"/>
        <v>3.9821972358866246E-2</v>
      </c>
      <c r="R54" s="30">
        <f t="shared" ref="R54:R57" si="21">Q54+(3*$U$54)</f>
        <v>4.8800299845746194E-2</v>
      </c>
      <c r="S54" s="30">
        <f t="shared" si="14"/>
        <v>3.0843644871986299E-2</v>
      </c>
      <c r="U54" s="30">
        <f>SQRT(Q52*(1-Q52)/N64)</f>
        <v>2.9927758289599823E-3</v>
      </c>
      <c r="X54" s="31">
        <v>3</v>
      </c>
      <c r="Y54" s="19">
        <v>350</v>
      </c>
      <c r="Z54" s="5">
        <v>14</v>
      </c>
      <c r="AA54" s="22">
        <f t="shared" si="15"/>
        <v>0.04</v>
      </c>
      <c r="AB54" s="30">
        <f t="shared" ref="AB54:AB63" si="22">$Z$64/$Y$64</f>
        <v>3.3497306160693373E-2</v>
      </c>
      <c r="AC54" s="30">
        <f t="shared" si="16"/>
        <v>4.1758915463952523E-2</v>
      </c>
      <c r="AD54" s="30">
        <f t="shared" si="17"/>
        <v>2.5235696857434223E-2</v>
      </c>
      <c r="AF54">
        <f>SQRT(AB52*(1-AB52)/Y64)</f>
        <v>2.7538697677530499E-3</v>
      </c>
    </row>
    <row r="55" spans="1:32" x14ac:dyDescent="0.25">
      <c r="A55" s="17">
        <v>4</v>
      </c>
      <c r="B55" s="17">
        <v>315</v>
      </c>
      <c r="C55" s="17">
        <v>5</v>
      </c>
      <c r="D55" s="15">
        <f t="shared" si="12"/>
        <v>1.5873015873015872E-2</v>
      </c>
      <c r="E55" s="30">
        <f>C64/B64</f>
        <v>5.5282267509955491E-2</v>
      </c>
      <c r="F55" s="30">
        <f t="shared" si="18"/>
        <v>6.5775326997952799E-2</v>
      </c>
      <c r="G55" s="30">
        <f t="shared" si="19"/>
        <v>4.4789208021958175E-2</v>
      </c>
      <c r="M55" s="17">
        <v>4</v>
      </c>
      <c r="N55" s="17">
        <v>315</v>
      </c>
      <c r="O55" s="4">
        <v>12</v>
      </c>
      <c r="P55" s="15">
        <f>O55/N55</f>
        <v>3.8095238095238099E-2</v>
      </c>
      <c r="Q55" s="30">
        <f t="shared" si="13"/>
        <v>3.9821972358866246E-2</v>
      </c>
      <c r="R55" s="30">
        <f>Q55+(3*$U$54)</f>
        <v>4.8800299845746194E-2</v>
      </c>
      <c r="S55" s="30">
        <f>Q55-(3*$U$54)</f>
        <v>3.0843644871986299E-2</v>
      </c>
      <c r="X55" s="17">
        <v>4</v>
      </c>
      <c r="Y55" s="17">
        <v>315</v>
      </c>
      <c r="Z55" s="5">
        <v>11</v>
      </c>
      <c r="AA55" s="22">
        <f t="shared" si="15"/>
        <v>3.4920634920634921E-2</v>
      </c>
      <c r="AB55" s="30">
        <f t="shared" si="22"/>
        <v>3.3497306160693373E-2</v>
      </c>
      <c r="AC55" s="30">
        <f t="shared" si="16"/>
        <v>4.1758915463952523E-2</v>
      </c>
      <c r="AD55" s="30">
        <f t="shared" si="17"/>
        <v>2.5235696857434223E-2</v>
      </c>
    </row>
    <row r="56" spans="1:32" x14ac:dyDescent="0.25">
      <c r="A56" s="19">
        <v>5</v>
      </c>
      <c r="B56" s="19">
        <v>410</v>
      </c>
      <c r="C56" s="19">
        <v>25</v>
      </c>
      <c r="D56" s="15">
        <f t="shared" ref="D56:D62" si="23">C56/B56</f>
        <v>6.097560975609756E-2</v>
      </c>
      <c r="E56" s="30">
        <f>C64/B64</f>
        <v>5.5282267509955491E-2</v>
      </c>
      <c r="F56" s="30">
        <f t="shared" ref="F56:F62" si="24">E56+(3*$I$54)</f>
        <v>6.5775326997952799E-2</v>
      </c>
      <c r="G56" s="30">
        <f t="shared" ref="G56:G62" si="25">E56-(3*$I$54)</f>
        <v>4.4789208021958175E-2</v>
      </c>
      <c r="M56" s="19">
        <v>5</v>
      </c>
      <c r="N56" s="19">
        <v>410</v>
      </c>
      <c r="O56" s="4">
        <v>15</v>
      </c>
      <c r="P56" s="15">
        <f>O56/N56</f>
        <v>3.6585365853658534E-2</v>
      </c>
      <c r="Q56" s="30">
        <f t="shared" si="13"/>
        <v>3.9821972358866246E-2</v>
      </c>
      <c r="R56" s="30">
        <f>Q56+(3*$U$54)</f>
        <v>4.8800299845746194E-2</v>
      </c>
      <c r="S56" s="30">
        <f>Q56-(3*$U$54)</f>
        <v>3.0843644871986299E-2</v>
      </c>
      <c r="X56" s="31">
        <v>5</v>
      </c>
      <c r="Y56" s="19">
        <v>410</v>
      </c>
      <c r="Z56" s="5">
        <v>11</v>
      </c>
      <c r="AA56" s="22">
        <f t="shared" si="15"/>
        <v>2.6829268292682926E-2</v>
      </c>
      <c r="AB56" s="30">
        <f t="shared" si="22"/>
        <v>3.3497306160693373E-2</v>
      </c>
      <c r="AC56" s="30">
        <f t="shared" si="16"/>
        <v>4.1758915463952523E-2</v>
      </c>
      <c r="AD56" s="30">
        <f t="shared" si="17"/>
        <v>2.5235696857434223E-2</v>
      </c>
    </row>
    <row r="57" spans="1:32" x14ac:dyDescent="0.25">
      <c r="A57" s="17">
        <v>6</v>
      </c>
      <c r="B57" s="17">
        <v>305</v>
      </c>
      <c r="C57" s="17">
        <v>15</v>
      </c>
      <c r="D57" s="15">
        <f t="shared" si="23"/>
        <v>4.9180327868852458E-2</v>
      </c>
      <c r="E57" s="30">
        <f>C64/B64</f>
        <v>5.5282267509955491E-2</v>
      </c>
      <c r="F57" s="30">
        <f t="shared" si="24"/>
        <v>6.5775326997952799E-2</v>
      </c>
      <c r="G57" s="30">
        <f t="shared" si="25"/>
        <v>4.4789208021958175E-2</v>
      </c>
      <c r="M57" s="17">
        <v>6</v>
      </c>
      <c r="N57" s="17">
        <v>305</v>
      </c>
      <c r="O57" s="4">
        <v>17</v>
      </c>
      <c r="P57" s="15">
        <f t="shared" si="20"/>
        <v>5.5737704918032788E-2</v>
      </c>
      <c r="Q57" s="30">
        <f t="shared" si="13"/>
        <v>3.9821972358866246E-2</v>
      </c>
      <c r="R57" s="30">
        <f t="shared" si="21"/>
        <v>4.8800299845746194E-2</v>
      </c>
      <c r="S57" s="30">
        <f t="shared" si="14"/>
        <v>3.0843644871986299E-2</v>
      </c>
      <c r="X57" s="17">
        <v>6</v>
      </c>
      <c r="Y57" s="17">
        <v>305</v>
      </c>
      <c r="Z57" s="5">
        <v>12</v>
      </c>
      <c r="AA57" s="22">
        <f t="shared" si="15"/>
        <v>3.9344262295081971E-2</v>
      </c>
      <c r="AB57" s="30">
        <f t="shared" si="22"/>
        <v>3.3497306160693373E-2</v>
      </c>
      <c r="AC57" s="30">
        <f t="shared" si="16"/>
        <v>4.1758915463952523E-2</v>
      </c>
      <c r="AD57" s="30">
        <f t="shared" si="17"/>
        <v>2.5235696857434223E-2</v>
      </c>
    </row>
    <row r="58" spans="1:32" x14ac:dyDescent="0.25">
      <c r="A58" s="17">
        <v>7</v>
      </c>
      <c r="B58" s="17">
        <v>320</v>
      </c>
      <c r="C58" s="17">
        <v>17</v>
      </c>
      <c r="D58" s="15">
        <f t="shared" si="23"/>
        <v>5.3124999999999999E-2</v>
      </c>
      <c r="E58" s="30">
        <f>C64/B64</f>
        <v>5.5282267509955491E-2</v>
      </c>
      <c r="F58" s="30">
        <f t="shared" si="24"/>
        <v>6.5775326997952799E-2</v>
      </c>
      <c r="G58" s="30">
        <f t="shared" si="25"/>
        <v>4.4789208021958175E-2</v>
      </c>
      <c r="M58" s="17">
        <v>7</v>
      </c>
      <c r="N58" s="17">
        <v>320</v>
      </c>
      <c r="O58" s="4">
        <v>15</v>
      </c>
      <c r="P58" s="15">
        <f t="shared" ref="P58:P63" si="26">O58/N58</f>
        <v>4.6875E-2</v>
      </c>
      <c r="Q58" s="30">
        <f t="shared" si="13"/>
        <v>3.9821972358866246E-2</v>
      </c>
      <c r="R58" s="30">
        <f t="shared" ref="R58:R63" si="27">Q58+(3*$U$54)</f>
        <v>4.8800299845746194E-2</v>
      </c>
      <c r="S58" s="30">
        <f t="shared" ref="S58:S63" si="28">Q58-(3*$U$54)</f>
        <v>3.0843644871986299E-2</v>
      </c>
      <c r="X58" s="17">
        <v>7</v>
      </c>
      <c r="Y58" s="17">
        <v>320</v>
      </c>
      <c r="Z58" s="5">
        <v>13</v>
      </c>
      <c r="AA58" s="22">
        <f t="shared" si="15"/>
        <v>4.0625000000000001E-2</v>
      </c>
      <c r="AB58" s="30">
        <f t="shared" si="22"/>
        <v>3.3497306160693373E-2</v>
      </c>
      <c r="AC58" s="30">
        <f t="shared" si="16"/>
        <v>4.1758915463952523E-2</v>
      </c>
      <c r="AD58" s="30">
        <f t="shared" si="17"/>
        <v>2.5235696857434223E-2</v>
      </c>
    </row>
    <row r="59" spans="1:32" x14ac:dyDescent="0.25">
      <c r="A59" s="17">
        <v>8</v>
      </c>
      <c r="B59" s="17">
        <v>420</v>
      </c>
      <c r="C59" s="17">
        <v>27</v>
      </c>
      <c r="D59" s="15">
        <f t="shared" si="23"/>
        <v>6.4285714285714279E-2</v>
      </c>
      <c r="E59" s="30">
        <f>C64/B64</f>
        <v>5.5282267509955491E-2</v>
      </c>
      <c r="F59" s="30">
        <f t="shared" si="24"/>
        <v>6.5775326997952799E-2</v>
      </c>
      <c r="G59" s="30">
        <f t="shared" si="25"/>
        <v>4.4789208021958175E-2</v>
      </c>
      <c r="M59" s="17">
        <v>8</v>
      </c>
      <c r="N59" s="17">
        <v>420</v>
      </c>
      <c r="O59" s="4">
        <v>18</v>
      </c>
      <c r="P59" s="15">
        <f t="shared" si="26"/>
        <v>4.2857142857142858E-2</v>
      </c>
      <c r="Q59" s="30">
        <f t="shared" si="13"/>
        <v>3.9821972358866246E-2</v>
      </c>
      <c r="R59" s="30">
        <f t="shared" si="27"/>
        <v>4.8800299845746194E-2</v>
      </c>
      <c r="S59" s="30">
        <f t="shared" si="28"/>
        <v>3.0843644871986299E-2</v>
      </c>
      <c r="X59" s="32">
        <v>8</v>
      </c>
      <c r="Y59" s="17">
        <v>420</v>
      </c>
      <c r="Z59" s="5">
        <v>11</v>
      </c>
      <c r="AA59" s="22">
        <f t="shared" si="15"/>
        <v>2.6190476190476191E-2</v>
      </c>
      <c r="AB59" s="30">
        <f t="shared" si="22"/>
        <v>3.3497306160693373E-2</v>
      </c>
      <c r="AC59" s="30">
        <f t="shared" si="16"/>
        <v>4.1758915463952523E-2</v>
      </c>
      <c r="AD59" s="30">
        <f t="shared" si="17"/>
        <v>2.5235696857434223E-2</v>
      </c>
    </row>
    <row r="60" spans="1:32" x14ac:dyDescent="0.25">
      <c r="A60" s="17">
        <v>9</v>
      </c>
      <c r="B60" s="17">
        <v>396</v>
      </c>
      <c r="C60" s="17">
        <v>23</v>
      </c>
      <c r="D60" s="15">
        <f t="shared" si="23"/>
        <v>5.808080808080808E-2</v>
      </c>
      <c r="E60" s="30">
        <f>C64/B64</f>
        <v>5.5282267509955491E-2</v>
      </c>
      <c r="F60" s="30">
        <f t="shared" si="24"/>
        <v>6.5775326997952799E-2</v>
      </c>
      <c r="G60" s="30">
        <f t="shared" si="25"/>
        <v>4.4789208021958175E-2</v>
      </c>
      <c r="M60" s="17">
        <v>9</v>
      </c>
      <c r="N60" s="17">
        <v>396</v>
      </c>
      <c r="O60" s="4">
        <v>15</v>
      </c>
      <c r="P60" s="15">
        <f t="shared" si="26"/>
        <v>3.787878787878788E-2</v>
      </c>
      <c r="Q60" s="30">
        <f t="shared" si="13"/>
        <v>3.9821972358866246E-2</v>
      </c>
      <c r="R60" s="30">
        <f t="shared" si="27"/>
        <v>4.8800299845746194E-2</v>
      </c>
      <c r="S60" s="30">
        <f t="shared" si="28"/>
        <v>3.0843644871986299E-2</v>
      </c>
      <c r="X60" s="17">
        <v>9</v>
      </c>
      <c r="Y60" s="17">
        <v>396</v>
      </c>
      <c r="Z60" s="5">
        <v>12</v>
      </c>
      <c r="AA60" s="22">
        <f t="shared" si="15"/>
        <v>3.0303030303030304E-2</v>
      </c>
      <c r="AB60" s="30">
        <f t="shared" si="22"/>
        <v>3.3497306160693373E-2</v>
      </c>
      <c r="AC60" s="30">
        <f t="shared" si="16"/>
        <v>4.1758915463952523E-2</v>
      </c>
      <c r="AD60" s="30">
        <f t="shared" si="17"/>
        <v>2.5235696857434223E-2</v>
      </c>
    </row>
    <row r="61" spans="1:32" x14ac:dyDescent="0.25">
      <c r="A61" s="17">
        <v>10</v>
      </c>
      <c r="B61" s="17">
        <v>337</v>
      </c>
      <c r="C61" s="17">
        <v>20</v>
      </c>
      <c r="D61" s="15">
        <f t="shared" si="23"/>
        <v>5.9347181008902079E-2</v>
      </c>
      <c r="E61" s="30">
        <f>C64/B64</f>
        <v>5.5282267509955491E-2</v>
      </c>
      <c r="F61" s="30">
        <f t="shared" si="24"/>
        <v>6.5775326997952799E-2</v>
      </c>
      <c r="G61" s="30">
        <f t="shared" si="25"/>
        <v>4.4789208021958175E-2</v>
      </c>
      <c r="M61" s="17">
        <v>10</v>
      </c>
      <c r="N61" s="17">
        <v>337</v>
      </c>
      <c r="O61" s="4">
        <v>14</v>
      </c>
      <c r="P61" s="15">
        <f t="shared" si="26"/>
        <v>4.1543026706231452E-2</v>
      </c>
      <c r="Q61" s="30">
        <f t="shared" si="13"/>
        <v>3.9821972358866246E-2</v>
      </c>
      <c r="R61" s="30">
        <f t="shared" si="27"/>
        <v>4.8800299845746194E-2</v>
      </c>
      <c r="S61" s="30">
        <f t="shared" si="28"/>
        <v>3.0843644871986299E-2</v>
      </c>
      <c r="X61" s="17">
        <v>10</v>
      </c>
      <c r="Y61" s="17">
        <v>337</v>
      </c>
      <c r="Z61" s="5">
        <v>10</v>
      </c>
      <c r="AA61" s="22">
        <f t="shared" si="15"/>
        <v>2.967359050445104E-2</v>
      </c>
      <c r="AB61" s="30">
        <f t="shared" si="22"/>
        <v>3.3497306160693373E-2</v>
      </c>
      <c r="AC61" s="30">
        <f t="shared" si="16"/>
        <v>4.1758915463952523E-2</v>
      </c>
      <c r="AD61" s="30">
        <f t="shared" si="17"/>
        <v>2.5235696857434223E-2</v>
      </c>
    </row>
    <row r="62" spans="1:32" x14ac:dyDescent="0.25">
      <c r="A62" s="19">
        <v>11</v>
      </c>
      <c r="B62" s="19">
        <v>379</v>
      </c>
      <c r="C62" s="19">
        <v>21</v>
      </c>
      <c r="D62" s="15">
        <f t="shared" si="23"/>
        <v>5.5408970976253295E-2</v>
      </c>
      <c r="E62" s="30">
        <f>C64/B64</f>
        <v>5.5282267509955491E-2</v>
      </c>
      <c r="F62" s="30">
        <f t="shared" si="24"/>
        <v>6.5775326997952799E-2</v>
      </c>
      <c r="G62" s="30">
        <f t="shared" si="25"/>
        <v>4.4789208021958175E-2</v>
      </c>
      <c r="M62" s="19">
        <v>11</v>
      </c>
      <c r="N62" s="19">
        <v>379</v>
      </c>
      <c r="O62" s="4">
        <v>17</v>
      </c>
      <c r="P62" s="15">
        <f t="shared" si="26"/>
        <v>4.4854881266490766E-2</v>
      </c>
      <c r="Q62" s="30">
        <f t="shared" si="13"/>
        <v>3.9821972358866246E-2</v>
      </c>
      <c r="R62" s="30">
        <f t="shared" si="27"/>
        <v>4.8800299845746194E-2</v>
      </c>
      <c r="S62" s="30">
        <f t="shared" si="28"/>
        <v>3.0843644871986299E-2</v>
      </c>
      <c r="X62" s="19">
        <v>11</v>
      </c>
      <c r="Y62" s="19">
        <v>379</v>
      </c>
      <c r="Z62" s="5">
        <v>11</v>
      </c>
      <c r="AA62" s="22">
        <f t="shared" si="15"/>
        <v>2.9023746701846966E-2</v>
      </c>
      <c r="AB62" s="30">
        <f t="shared" si="22"/>
        <v>3.3497306160693373E-2</v>
      </c>
      <c r="AC62" s="30">
        <f t="shared" si="16"/>
        <v>4.1758915463952523E-2</v>
      </c>
      <c r="AD62" s="30">
        <f t="shared" si="17"/>
        <v>2.5235696857434223E-2</v>
      </c>
    </row>
    <row r="63" spans="1:32" x14ac:dyDescent="0.25">
      <c r="A63" s="19">
        <v>12</v>
      </c>
      <c r="B63" s="19">
        <v>321</v>
      </c>
      <c r="C63" s="19">
        <v>23</v>
      </c>
      <c r="D63" s="15">
        <f t="shared" si="12"/>
        <v>7.1651090342679122E-2</v>
      </c>
      <c r="E63" s="30">
        <f>C64/B64</f>
        <v>5.5282267509955491E-2</v>
      </c>
      <c r="F63" s="30">
        <f t="shared" si="18"/>
        <v>6.5775326997952799E-2</v>
      </c>
      <c r="G63" s="30">
        <f t="shared" si="19"/>
        <v>4.4789208021958175E-2</v>
      </c>
      <c r="M63" s="19">
        <v>12</v>
      </c>
      <c r="N63" s="19">
        <v>321</v>
      </c>
      <c r="O63" s="4">
        <v>10</v>
      </c>
      <c r="P63" s="15">
        <f t="shared" si="26"/>
        <v>3.1152647975077882E-2</v>
      </c>
      <c r="Q63" s="30">
        <f t="shared" si="13"/>
        <v>3.9821972358866246E-2</v>
      </c>
      <c r="R63" s="30">
        <f t="shared" si="27"/>
        <v>4.8800299845746194E-2</v>
      </c>
      <c r="S63" s="30">
        <f t="shared" si="28"/>
        <v>3.0843644871986299E-2</v>
      </c>
      <c r="X63" s="19">
        <v>12</v>
      </c>
      <c r="Y63" s="19">
        <v>321</v>
      </c>
      <c r="Z63" s="5">
        <v>11</v>
      </c>
      <c r="AA63" s="22">
        <f t="shared" si="15"/>
        <v>3.4267912772585667E-2</v>
      </c>
      <c r="AB63" s="30">
        <f t="shared" si="22"/>
        <v>3.3497306160693373E-2</v>
      </c>
      <c r="AC63" s="30">
        <f t="shared" si="16"/>
        <v>4.1758915463952523E-2</v>
      </c>
      <c r="AD63" s="30">
        <f t="shared" si="17"/>
        <v>2.5235696857434223E-2</v>
      </c>
    </row>
    <row r="64" spans="1:32" x14ac:dyDescent="0.25">
      <c r="A64" t="s">
        <v>6</v>
      </c>
      <c r="B64">
        <f>SUM(B52:B63)</f>
        <v>4269</v>
      </c>
      <c r="C64">
        <f>SUM(C52:C63)</f>
        <v>236</v>
      </c>
      <c r="M64" t="s">
        <v>6</v>
      </c>
      <c r="N64">
        <f>SUM(N52:N63)</f>
        <v>4269</v>
      </c>
      <c r="O64">
        <f>SUM(O52:O63)</f>
        <v>170</v>
      </c>
      <c r="X64" t="s">
        <v>6</v>
      </c>
      <c r="Y64">
        <f>SUM(Y52:Y63)</f>
        <v>4269</v>
      </c>
      <c r="Z64">
        <f>SUM(Z52:Z63)</f>
        <v>143</v>
      </c>
      <c r="AA64" s="15">
        <f>SUM(AA52:AA63)</f>
        <v>0.40695265849172285</v>
      </c>
    </row>
    <row r="65" spans="2:2" x14ac:dyDescent="0.25">
      <c r="B65" s="15"/>
    </row>
    <row r="66" spans="2:2" x14ac:dyDescent="0.25">
      <c r="B66" s="15"/>
    </row>
    <row r="84" spans="1:13" x14ac:dyDescent="0.25">
      <c r="A84" s="24" t="s">
        <v>26</v>
      </c>
      <c r="B84" s="24" t="s">
        <v>43</v>
      </c>
      <c r="C84" s="24" t="s">
        <v>44</v>
      </c>
      <c r="D84" s="24" t="s">
        <v>45</v>
      </c>
      <c r="F84" s="25" t="s">
        <v>59</v>
      </c>
      <c r="G84" s="25" t="s">
        <v>40</v>
      </c>
      <c r="H84" s="25" t="s">
        <v>41</v>
      </c>
      <c r="I84" s="25" t="s">
        <v>42</v>
      </c>
      <c r="J84" s="25" t="s">
        <v>60</v>
      </c>
      <c r="K84" s="25" t="s">
        <v>61</v>
      </c>
      <c r="L84" s="25" t="s">
        <v>62</v>
      </c>
      <c r="M84" s="25" t="s">
        <v>63</v>
      </c>
    </row>
    <row r="85" spans="1:13" x14ac:dyDescent="0.25">
      <c r="A85" s="24">
        <v>1</v>
      </c>
      <c r="B85" s="24" t="s">
        <v>46</v>
      </c>
      <c r="C85" s="24" t="s">
        <v>51</v>
      </c>
      <c r="D85" s="24" t="s">
        <v>56</v>
      </c>
      <c r="F85" s="25" t="s">
        <v>0</v>
      </c>
      <c r="G85" s="26"/>
      <c r="H85" s="26"/>
      <c r="I85" s="26"/>
      <c r="J85" s="26"/>
      <c r="K85" s="26"/>
      <c r="L85" s="26"/>
      <c r="M85" s="26"/>
    </row>
    <row r="86" spans="1:13" x14ac:dyDescent="0.25">
      <c r="A86" s="24">
        <v>2</v>
      </c>
      <c r="B86" s="24" t="s">
        <v>47</v>
      </c>
      <c r="C86" s="24" t="s">
        <v>52</v>
      </c>
      <c r="D86" s="24" t="s">
        <v>57</v>
      </c>
      <c r="F86" s="25" t="s">
        <v>3</v>
      </c>
      <c r="G86" s="26"/>
      <c r="H86" s="26"/>
      <c r="I86" s="26"/>
      <c r="J86" s="26"/>
      <c r="K86" s="26"/>
      <c r="L86" s="26"/>
      <c r="M86" s="26"/>
    </row>
    <row r="87" spans="1:13" x14ac:dyDescent="0.25">
      <c r="A87" s="24">
        <v>3</v>
      </c>
      <c r="B87" s="24" t="s">
        <v>48</v>
      </c>
      <c r="C87" s="24" t="s">
        <v>53</v>
      </c>
      <c r="D87" s="24" t="s">
        <v>58</v>
      </c>
      <c r="F87" s="25" t="s">
        <v>4</v>
      </c>
      <c r="G87" s="26"/>
      <c r="H87" s="26"/>
      <c r="I87" s="26"/>
      <c r="J87" s="26"/>
      <c r="K87" s="26"/>
      <c r="L87" s="26"/>
      <c r="M87" s="26"/>
    </row>
    <row r="88" spans="1:13" x14ac:dyDescent="0.25">
      <c r="A88" s="24">
        <v>4</v>
      </c>
      <c r="B88" s="24" t="s">
        <v>49</v>
      </c>
      <c r="C88" s="24" t="s">
        <v>54</v>
      </c>
      <c r="D88" s="24" t="s">
        <v>58</v>
      </c>
      <c r="F88" s="26"/>
      <c r="G88" s="26"/>
      <c r="H88" s="26"/>
      <c r="I88" s="26"/>
      <c r="J88" s="26"/>
      <c r="K88" s="26"/>
      <c r="L88" s="26"/>
      <c r="M88" s="26"/>
    </row>
    <row r="89" spans="1:13" x14ac:dyDescent="0.25">
      <c r="A89" s="24">
        <v>5</v>
      </c>
      <c r="B89" s="24" t="s">
        <v>50</v>
      </c>
      <c r="C89" s="24" t="s">
        <v>55</v>
      </c>
      <c r="D89" s="24" t="s">
        <v>58</v>
      </c>
    </row>
    <row r="90" spans="1:13" x14ac:dyDescent="0.25">
      <c r="G90" t="s">
        <v>64</v>
      </c>
    </row>
    <row r="92" spans="1:13" x14ac:dyDescent="0.25">
      <c r="A92" s="27" t="s">
        <v>65</v>
      </c>
      <c r="B92" s="28" t="s">
        <v>40</v>
      </c>
      <c r="C92" s="28" t="s">
        <v>41</v>
      </c>
      <c r="D92" s="28" t="s">
        <v>42</v>
      </c>
      <c r="E92" s="28" t="s">
        <v>63</v>
      </c>
      <c r="F92" s="28" t="s">
        <v>66</v>
      </c>
      <c r="G92" s="28" t="s">
        <v>45</v>
      </c>
    </row>
    <row r="93" spans="1:13" x14ac:dyDescent="0.25">
      <c r="A93" s="27" t="s">
        <v>0</v>
      </c>
      <c r="B93" s="27"/>
      <c r="C93" s="27"/>
      <c r="D93" s="27"/>
      <c r="E93" s="27"/>
      <c r="F93" s="27"/>
      <c r="G93" s="27"/>
    </row>
    <row r="94" spans="1:13" x14ac:dyDescent="0.25">
      <c r="A94" s="27" t="s">
        <v>3</v>
      </c>
      <c r="B94" s="27"/>
      <c r="C94" s="27"/>
      <c r="D94" s="27"/>
      <c r="E94" s="27"/>
      <c r="F94" s="27"/>
      <c r="G94" s="27"/>
    </row>
    <row r="95" spans="1:13" x14ac:dyDescent="0.25">
      <c r="A95" s="27" t="s">
        <v>4</v>
      </c>
      <c r="B95" s="27"/>
      <c r="C95" s="27"/>
      <c r="D95" s="27"/>
      <c r="E95" s="27"/>
      <c r="F95" s="27"/>
      <c r="G95" s="27"/>
    </row>
    <row r="96" spans="1:13" x14ac:dyDescent="0.25">
      <c r="A96" s="26"/>
      <c r="B96" s="26"/>
      <c r="C96" s="26"/>
      <c r="D96" s="26"/>
      <c r="E96" s="26"/>
      <c r="F96" s="26"/>
      <c r="G96" s="26"/>
    </row>
    <row r="97" spans="1:7" ht="15.75" thickBot="1" x14ac:dyDescent="0.3">
      <c r="A97" s="29" t="s">
        <v>67</v>
      </c>
      <c r="B97" s="29" t="s">
        <v>1</v>
      </c>
      <c r="C97" s="29" t="s">
        <v>0</v>
      </c>
      <c r="D97" s="29" t="s">
        <v>3</v>
      </c>
      <c r="E97" s="29" t="s">
        <v>4</v>
      </c>
    </row>
    <row r="98" spans="1:7" ht="15.75" thickBot="1" x14ac:dyDescent="0.3">
      <c r="A98" s="29">
        <v>1</v>
      </c>
      <c r="B98" s="29">
        <v>390</v>
      </c>
      <c r="C98" s="29">
        <v>23</v>
      </c>
      <c r="D98" s="29">
        <v>15</v>
      </c>
      <c r="E98" s="29">
        <v>15</v>
      </c>
      <c r="G98" t="s">
        <v>68</v>
      </c>
    </row>
    <row r="99" spans="1:7" ht="15.75" thickBot="1" x14ac:dyDescent="0.3">
      <c r="A99" s="29">
        <v>2</v>
      </c>
      <c r="B99" s="29">
        <v>326</v>
      </c>
      <c r="C99" s="29">
        <v>20</v>
      </c>
      <c r="D99" s="29">
        <v>13</v>
      </c>
      <c r="E99" s="29">
        <v>15</v>
      </c>
      <c r="G99" t="s">
        <v>69</v>
      </c>
    </row>
    <row r="100" spans="1:7" ht="15.75" thickBot="1" x14ac:dyDescent="0.3">
      <c r="A100" s="29">
        <v>3</v>
      </c>
      <c r="B100" s="29">
        <v>350</v>
      </c>
      <c r="C100" s="29">
        <v>17</v>
      </c>
      <c r="D100" s="29">
        <v>15</v>
      </c>
      <c r="E100" s="29">
        <v>7</v>
      </c>
    </row>
    <row r="101" spans="1:7" ht="15.75" thickBot="1" x14ac:dyDescent="0.3">
      <c r="A101" s="29">
        <v>4</v>
      </c>
      <c r="B101" s="29">
        <v>315</v>
      </c>
      <c r="C101" s="29">
        <v>5</v>
      </c>
      <c r="D101" s="29">
        <v>17</v>
      </c>
      <c r="E101" s="29">
        <v>12</v>
      </c>
    </row>
    <row r="102" spans="1:7" ht="15.75" thickBot="1" x14ac:dyDescent="0.3">
      <c r="A102" s="29">
        <v>5</v>
      </c>
      <c r="B102" s="29">
        <v>410</v>
      </c>
      <c r="C102" s="29">
        <v>25</v>
      </c>
      <c r="D102" s="29">
        <v>10</v>
      </c>
      <c r="E102" s="29">
        <v>15</v>
      </c>
    </row>
    <row r="103" spans="1:7" ht="15.75" thickBot="1" x14ac:dyDescent="0.3">
      <c r="A103" s="29">
        <v>6</v>
      </c>
      <c r="B103" s="29">
        <v>305</v>
      </c>
      <c r="C103" s="29">
        <v>15</v>
      </c>
      <c r="D103" s="29">
        <v>12</v>
      </c>
      <c r="E103" s="29">
        <v>17</v>
      </c>
    </row>
    <row r="104" spans="1:7" ht="15.75" thickBot="1" x14ac:dyDescent="0.3">
      <c r="A104" s="29">
        <v>7</v>
      </c>
      <c r="B104" s="29">
        <v>320</v>
      </c>
      <c r="C104" s="29">
        <v>17</v>
      </c>
      <c r="D104" s="29">
        <v>7</v>
      </c>
      <c r="E104" s="29">
        <v>15</v>
      </c>
    </row>
    <row r="105" spans="1:7" ht="15.75" thickBot="1" x14ac:dyDescent="0.3">
      <c r="A105" s="29">
        <v>8</v>
      </c>
      <c r="B105" s="29">
        <v>420</v>
      </c>
      <c r="C105" s="29">
        <v>27</v>
      </c>
      <c r="D105" s="29">
        <v>10</v>
      </c>
      <c r="E105" s="29">
        <v>18</v>
      </c>
    </row>
    <row r="106" spans="1:7" ht="15.75" thickBot="1" x14ac:dyDescent="0.3">
      <c r="A106" s="29">
        <v>9</v>
      </c>
      <c r="B106" s="29">
        <v>396</v>
      </c>
      <c r="C106" s="29">
        <v>23</v>
      </c>
      <c r="D106" s="29">
        <v>12</v>
      </c>
      <c r="E106" s="29">
        <v>15</v>
      </c>
    </row>
    <row r="107" spans="1:7" ht="15.75" thickBot="1" x14ac:dyDescent="0.3">
      <c r="A107" s="29">
        <v>10</v>
      </c>
      <c r="B107" s="29">
        <v>337</v>
      </c>
      <c r="C107" s="29">
        <v>20</v>
      </c>
      <c r="D107" s="29">
        <v>10</v>
      </c>
      <c r="E107" s="29">
        <v>14</v>
      </c>
    </row>
    <row r="108" spans="1:7" ht="15.75" thickBot="1" x14ac:dyDescent="0.3">
      <c r="A108" s="29">
        <v>11</v>
      </c>
      <c r="B108" s="29">
        <v>379</v>
      </c>
      <c r="C108" s="29">
        <v>21</v>
      </c>
      <c r="D108" s="29">
        <v>11</v>
      </c>
      <c r="E108" s="29">
        <v>17</v>
      </c>
    </row>
    <row r="109" spans="1:7" ht="15.75" thickBot="1" x14ac:dyDescent="0.3">
      <c r="A109" s="29">
        <v>12</v>
      </c>
      <c r="B109" s="29">
        <v>321</v>
      </c>
      <c r="C109" s="29">
        <v>23</v>
      </c>
      <c r="D109" s="29">
        <v>11</v>
      </c>
      <c r="E109" s="29">
        <v>10</v>
      </c>
    </row>
    <row r="110" spans="1:7" ht="15.75" thickBot="1" x14ac:dyDescent="0.3">
      <c r="A110" s="29" t="s">
        <v>23</v>
      </c>
      <c r="B110" s="29">
        <v>4269</v>
      </c>
      <c r="C110" s="29">
        <v>236</v>
      </c>
      <c r="D110" s="29">
        <v>143</v>
      </c>
      <c r="E110" s="29">
        <v>170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C1734-F302-486B-B778-644A07C7042B}">
  <dimension ref="A1:N36"/>
  <sheetViews>
    <sheetView zoomScale="106" zoomScaleNormal="106" workbookViewId="0">
      <selection activeCell="D2" sqref="D2:D14"/>
    </sheetView>
  </sheetViews>
  <sheetFormatPr defaultRowHeight="15" x14ac:dyDescent="0.25"/>
  <cols>
    <col min="2" max="2" width="13.7109375" customWidth="1"/>
    <col min="6" max="6" width="19.7109375" customWidth="1"/>
    <col min="7" max="7" width="20.140625" customWidth="1"/>
    <col min="9" max="9" width="5.140625" customWidth="1"/>
    <col min="10" max="10" width="12.140625" customWidth="1"/>
    <col min="11" max="11" width="13" customWidth="1"/>
    <col min="12" max="12" width="12.28515625" customWidth="1"/>
    <col min="13" max="13" width="10.5703125" customWidth="1"/>
    <col min="14" max="14" width="12.7109375" customWidth="1"/>
  </cols>
  <sheetData>
    <row r="1" spans="1:13" x14ac:dyDescent="0.25">
      <c r="A1" t="s">
        <v>2</v>
      </c>
      <c r="B1" t="s">
        <v>1</v>
      </c>
      <c r="C1" t="s">
        <v>10</v>
      </c>
      <c r="D1" t="s">
        <v>11</v>
      </c>
      <c r="E1" t="s">
        <v>12</v>
      </c>
      <c r="F1" t="s">
        <v>5</v>
      </c>
      <c r="G1" t="s">
        <v>7</v>
      </c>
      <c r="K1" t="s">
        <v>19</v>
      </c>
    </row>
    <row r="2" spans="1:13" x14ac:dyDescent="0.25">
      <c r="A2">
        <v>1</v>
      </c>
      <c r="B2">
        <v>390</v>
      </c>
      <c r="C2">
        <v>23</v>
      </c>
      <c r="D2">
        <v>15</v>
      </c>
      <c r="E2">
        <v>15</v>
      </c>
      <c r="F2">
        <f>SUM(C2:E2)</f>
        <v>53</v>
      </c>
      <c r="G2" s="1">
        <f>SUM(F2/F14)</f>
        <v>9.6539162112932606E-2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</row>
    <row r="3" spans="1:13" x14ac:dyDescent="0.25">
      <c r="A3">
        <v>2</v>
      </c>
      <c r="B3">
        <v>326</v>
      </c>
      <c r="C3">
        <v>20</v>
      </c>
      <c r="D3">
        <v>13</v>
      </c>
      <c r="E3">
        <v>15</v>
      </c>
      <c r="F3">
        <f t="shared" ref="F3:F13" si="0">SUM(C3:E3)</f>
        <v>48</v>
      </c>
      <c r="G3" s="1">
        <f>SUM(F3/F14)</f>
        <v>8.7431693989071038E-2</v>
      </c>
      <c r="I3">
        <v>1</v>
      </c>
      <c r="J3">
        <v>23</v>
      </c>
      <c r="K3">
        <v>15</v>
      </c>
      <c r="L3">
        <v>15</v>
      </c>
      <c r="M3">
        <f>SUM(J3:L3)</f>
        <v>53</v>
      </c>
    </row>
    <row r="4" spans="1:13" x14ac:dyDescent="0.25">
      <c r="A4">
        <v>3</v>
      </c>
      <c r="B4">
        <v>350</v>
      </c>
      <c r="C4">
        <v>17</v>
      </c>
      <c r="D4">
        <v>15</v>
      </c>
      <c r="E4">
        <v>7</v>
      </c>
      <c r="F4">
        <f t="shared" si="0"/>
        <v>39</v>
      </c>
      <c r="G4" s="1">
        <f>SUM(F4/F14)</f>
        <v>7.1038251366120214E-2</v>
      </c>
      <c r="I4">
        <v>2</v>
      </c>
      <c r="J4">
        <v>20</v>
      </c>
      <c r="K4">
        <v>13</v>
      </c>
      <c r="L4">
        <v>15</v>
      </c>
      <c r="M4">
        <f t="shared" ref="M4:M14" si="1">SUM(J4:L4)</f>
        <v>48</v>
      </c>
    </row>
    <row r="5" spans="1:13" x14ac:dyDescent="0.25">
      <c r="A5">
        <v>4</v>
      </c>
      <c r="B5">
        <v>315</v>
      </c>
      <c r="C5">
        <v>5</v>
      </c>
      <c r="D5">
        <v>17</v>
      </c>
      <c r="E5">
        <v>12</v>
      </c>
      <c r="F5">
        <f t="shared" si="0"/>
        <v>34</v>
      </c>
      <c r="G5" s="1">
        <f>SUM(F5/F14)</f>
        <v>6.1930783242258654E-2</v>
      </c>
      <c r="I5">
        <v>3</v>
      </c>
      <c r="J5">
        <v>17</v>
      </c>
      <c r="K5">
        <v>15</v>
      </c>
      <c r="L5">
        <v>7</v>
      </c>
      <c r="M5">
        <f t="shared" si="1"/>
        <v>39</v>
      </c>
    </row>
    <row r="6" spans="1:13" x14ac:dyDescent="0.25">
      <c r="A6">
        <v>5</v>
      </c>
      <c r="B6">
        <v>410</v>
      </c>
      <c r="C6">
        <v>25</v>
      </c>
      <c r="D6">
        <v>10</v>
      </c>
      <c r="E6">
        <v>15</v>
      </c>
      <c r="F6">
        <f t="shared" si="0"/>
        <v>50</v>
      </c>
      <c r="G6" s="1">
        <f>SUM(F6/F14)</f>
        <v>9.107468123861566E-2</v>
      </c>
      <c r="I6">
        <v>4</v>
      </c>
      <c r="J6">
        <v>5</v>
      </c>
      <c r="K6">
        <v>17</v>
      </c>
      <c r="L6">
        <v>12</v>
      </c>
      <c r="M6">
        <f t="shared" si="1"/>
        <v>34</v>
      </c>
    </row>
    <row r="7" spans="1:13" x14ac:dyDescent="0.25">
      <c r="A7">
        <v>6</v>
      </c>
      <c r="B7">
        <v>305</v>
      </c>
      <c r="C7">
        <v>15</v>
      </c>
      <c r="D7">
        <v>12</v>
      </c>
      <c r="E7">
        <v>17</v>
      </c>
      <c r="F7">
        <f t="shared" si="0"/>
        <v>44</v>
      </c>
      <c r="G7" s="1">
        <f>SUM(F7/F14)</f>
        <v>8.0145719489981782E-2</v>
      </c>
      <c r="I7">
        <v>5</v>
      </c>
      <c r="J7">
        <v>25</v>
      </c>
      <c r="K7">
        <v>10</v>
      </c>
      <c r="L7">
        <v>15</v>
      </c>
      <c r="M7">
        <f t="shared" si="1"/>
        <v>50</v>
      </c>
    </row>
    <row r="8" spans="1:13" x14ac:dyDescent="0.25">
      <c r="A8">
        <v>7</v>
      </c>
      <c r="B8">
        <v>320</v>
      </c>
      <c r="C8">
        <v>17</v>
      </c>
      <c r="D8">
        <v>7</v>
      </c>
      <c r="E8">
        <v>15</v>
      </c>
      <c r="F8">
        <f t="shared" si="0"/>
        <v>39</v>
      </c>
      <c r="G8" s="1">
        <f>SUM(F8/F14)</f>
        <v>7.1038251366120214E-2</v>
      </c>
      <c r="I8">
        <v>6</v>
      </c>
      <c r="J8">
        <v>15</v>
      </c>
      <c r="K8">
        <v>12</v>
      </c>
      <c r="L8">
        <v>17</v>
      </c>
      <c r="M8">
        <f t="shared" si="1"/>
        <v>44</v>
      </c>
    </row>
    <row r="9" spans="1:13" x14ac:dyDescent="0.25">
      <c r="A9">
        <v>8</v>
      </c>
      <c r="B9">
        <v>420</v>
      </c>
      <c r="C9">
        <v>27</v>
      </c>
      <c r="D9">
        <v>10</v>
      </c>
      <c r="E9">
        <v>18</v>
      </c>
      <c r="F9">
        <f t="shared" si="0"/>
        <v>55</v>
      </c>
      <c r="G9" s="1">
        <f>SUM(F9/F14)</f>
        <v>0.10018214936247723</v>
      </c>
      <c r="I9">
        <v>7</v>
      </c>
      <c r="J9">
        <v>17</v>
      </c>
      <c r="K9">
        <v>7</v>
      </c>
      <c r="L9">
        <v>15</v>
      </c>
      <c r="M9">
        <f t="shared" si="1"/>
        <v>39</v>
      </c>
    </row>
    <row r="10" spans="1:13" x14ac:dyDescent="0.25">
      <c r="A10">
        <v>9</v>
      </c>
      <c r="B10">
        <v>396</v>
      </c>
      <c r="C10">
        <v>23</v>
      </c>
      <c r="D10">
        <v>12</v>
      </c>
      <c r="E10">
        <v>15</v>
      </c>
      <c r="F10">
        <f t="shared" si="0"/>
        <v>50</v>
      </c>
      <c r="G10" s="1">
        <f>SUM(F10/F14)</f>
        <v>9.107468123861566E-2</v>
      </c>
      <c r="I10">
        <v>8</v>
      </c>
      <c r="J10">
        <v>27</v>
      </c>
      <c r="K10">
        <v>10</v>
      </c>
      <c r="L10">
        <v>18</v>
      </c>
      <c r="M10">
        <f t="shared" si="1"/>
        <v>55</v>
      </c>
    </row>
    <row r="11" spans="1:13" x14ac:dyDescent="0.25">
      <c r="A11">
        <v>10</v>
      </c>
      <c r="B11">
        <v>337</v>
      </c>
      <c r="C11">
        <v>20</v>
      </c>
      <c r="D11">
        <v>10</v>
      </c>
      <c r="E11">
        <v>14</v>
      </c>
      <c r="F11">
        <f t="shared" si="0"/>
        <v>44</v>
      </c>
      <c r="G11" s="1">
        <f>SUM(F11/F14)</f>
        <v>8.0145719489981782E-2</v>
      </c>
      <c r="I11">
        <v>9</v>
      </c>
      <c r="J11">
        <v>23</v>
      </c>
      <c r="K11">
        <v>12</v>
      </c>
      <c r="L11">
        <v>15</v>
      </c>
      <c r="M11">
        <f t="shared" si="1"/>
        <v>50</v>
      </c>
    </row>
    <row r="12" spans="1:13" x14ac:dyDescent="0.25">
      <c r="A12">
        <v>11</v>
      </c>
      <c r="B12">
        <v>379</v>
      </c>
      <c r="C12">
        <v>21</v>
      </c>
      <c r="D12">
        <v>11</v>
      </c>
      <c r="E12">
        <v>17</v>
      </c>
      <c r="F12">
        <f t="shared" si="0"/>
        <v>49</v>
      </c>
      <c r="G12" s="1">
        <f>SUM(F12/F14)</f>
        <v>8.9253187613843349E-2</v>
      </c>
      <c r="I12">
        <v>10</v>
      </c>
      <c r="J12">
        <v>20</v>
      </c>
      <c r="K12">
        <v>10</v>
      </c>
      <c r="L12">
        <v>14</v>
      </c>
      <c r="M12">
        <f t="shared" si="1"/>
        <v>44</v>
      </c>
    </row>
    <row r="13" spans="1:13" x14ac:dyDescent="0.25">
      <c r="A13">
        <v>12</v>
      </c>
      <c r="B13">
        <v>321</v>
      </c>
      <c r="C13">
        <v>23</v>
      </c>
      <c r="D13">
        <v>11</v>
      </c>
      <c r="E13">
        <v>10</v>
      </c>
      <c r="F13">
        <f t="shared" si="0"/>
        <v>44</v>
      </c>
      <c r="G13" s="1">
        <f>SUM(F13/F14)</f>
        <v>8.0145719489981782E-2</v>
      </c>
      <c r="I13">
        <v>11</v>
      </c>
      <c r="J13">
        <v>21</v>
      </c>
      <c r="K13">
        <v>11</v>
      </c>
      <c r="L13">
        <v>17</v>
      </c>
      <c r="M13">
        <f t="shared" si="1"/>
        <v>49</v>
      </c>
    </row>
    <row r="14" spans="1:13" x14ac:dyDescent="0.25">
      <c r="A14" t="s">
        <v>6</v>
      </c>
      <c r="B14">
        <f>SUM(B2:B13)</f>
        <v>4269</v>
      </c>
      <c r="C14">
        <f>SUM(C2:C13)</f>
        <v>236</v>
      </c>
      <c r="D14">
        <f t="shared" ref="D14:E14" si="2">SUM(D2:D13)</f>
        <v>143</v>
      </c>
      <c r="E14">
        <f t="shared" si="2"/>
        <v>170</v>
      </c>
      <c r="F14">
        <f>SUM(F2:F13)</f>
        <v>549</v>
      </c>
      <c r="G14" s="2">
        <f>SUM(G2:G13)</f>
        <v>1</v>
      </c>
      <c r="I14">
        <v>12</v>
      </c>
      <c r="J14">
        <v>23</v>
      </c>
      <c r="K14">
        <v>11</v>
      </c>
      <c r="L14">
        <v>10</v>
      </c>
      <c r="M14">
        <f t="shared" si="1"/>
        <v>44</v>
      </c>
    </row>
    <row r="15" spans="1:13" x14ac:dyDescent="0.25">
      <c r="A15" s="3" t="s">
        <v>9</v>
      </c>
      <c r="C15" s="1">
        <f>SUM(C14/F14)</f>
        <v>0.42987249544626593</v>
      </c>
      <c r="D15" s="1">
        <f>SUM(D14/F14)</f>
        <v>0.26047358834244078</v>
      </c>
      <c r="E15" s="1">
        <f>SUM(E14/F14)</f>
        <v>0.30965391621129323</v>
      </c>
      <c r="F15" s="2">
        <f>SUM(C15:E15)</f>
        <v>1</v>
      </c>
      <c r="I15" t="s">
        <v>6</v>
      </c>
      <c r="J15">
        <f>SUM(J3:J14)</f>
        <v>236</v>
      </c>
      <c r="K15">
        <f t="shared" ref="K15" si="3">SUM(K3:K14)</f>
        <v>143</v>
      </c>
      <c r="L15">
        <f t="shared" ref="L15" si="4">SUM(L3:L14)</f>
        <v>170</v>
      </c>
      <c r="M15">
        <f>SUM(M3:M14)</f>
        <v>549</v>
      </c>
    </row>
    <row r="16" spans="1:13" x14ac:dyDescent="0.25">
      <c r="I16" t="s">
        <v>8</v>
      </c>
      <c r="J16" s="1">
        <f>SUM(J15/M15)</f>
        <v>0.42987249544626593</v>
      </c>
      <c r="K16" s="1">
        <f>SUM(K15/M15)</f>
        <v>0.26047358834244078</v>
      </c>
      <c r="L16" s="1">
        <f>SUM(L15/M15)</f>
        <v>0.30965391621129323</v>
      </c>
      <c r="M16" s="2">
        <f>SUM(J16:L16)</f>
        <v>1</v>
      </c>
    </row>
    <row r="17" spans="1:14" x14ac:dyDescent="0.25">
      <c r="A17" s="12"/>
      <c r="B17" s="12"/>
      <c r="C17" s="7"/>
      <c r="D17" s="7" t="s">
        <v>13</v>
      </c>
      <c r="E17" s="7"/>
      <c r="F17" s="12"/>
      <c r="G17" s="12"/>
    </row>
    <row r="18" spans="1:14" x14ac:dyDescent="0.25">
      <c r="A18" s="6" t="s">
        <v>2</v>
      </c>
      <c r="B18" s="6" t="s">
        <v>1</v>
      </c>
      <c r="C18" s="6" t="s">
        <v>10</v>
      </c>
      <c r="D18" s="6" t="s">
        <v>11</v>
      </c>
      <c r="E18" s="6" t="s">
        <v>12</v>
      </c>
      <c r="F18" s="6" t="s">
        <v>5</v>
      </c>
      <c r="G18" s="6" t="s">
        <v>7</v>
      </c>
      <c r="K18" t="s">
        <v>20</v>
      </c>
    </row>
    <row r="19" spans="1:14" x14ac:dyDescent="0.25">
      <c r="A19" s="7">
        <v>1</v>
      </c>
      <c r="B19" s="7">
        <v>390</v>
      </c>
      <c r="C19" s="7">
        <v>23</v>
      </c>
      <c r="D19" s="7">
        <v>15</v>
      </c>
      <c r="E19" s="7">
        <v>15</v>
      </c>
      <c r="F19" s="7">
        <f>SUM(C19:E19)</f>
        <v>53</v>
      </c>
      <c r="G19" s="8">
        <f>SUM(F19/F31)</f>
        <v>9.6539162112932606E-2</v>
      </c>
      <c r="I19" s="13" t="s">
        <v>26</v>
      </c>
      <c r="J19" s="13" t="s">
        <v>13</v>
      </c>
      <c r="K19" s="13" t="s">
        <v>24</v>
      </c>
      <c r="L19" s="13" t="s">
        <v>25</v>
      </c>
      <c r="M19" s="13" t="s">
        <v>21</v>
      </c>
      <c r="N19" s="13" t="s">
        <v>22</v>
      </c>
    </row>
    <row r="20" spans="1:14" x14ac:dyDescent="0.25">
      <c r="A20" s="7">
        <v>2</v>
      </c>
      <c r="B20" s="7">
        <v>326</v>
      </c>
      <c r="C20" s="7">
        <v>20</v>
      </c>
      <c r="D20" s="7">
        <v>13</v>
      </c>
      <c r="E20" s="7">
        <v>15</v>
      </c>
      <c r="F20" s="7">
        <f t="shared" ref="F20:F30" si="5">SUM(C20:E20)</f>
        <v>48</v>
      </c>
      <c r="G20" s="8">
        <f>SUM(F20/F31)</f>
        <v>8.7431693989071038E-2</v>
      </c>
      <c r="I20" s="13">
        <v>1</v>
      </c>
      <c r="J20" s="13" t="s">
        <v>0</v>
      </c>
      <c r="K20" s="13">
        <v>236</v>
      </c>
      <c r="L20" s="14">
        <f>SUM(K20/K23)</f>
        <v>0.42987249544626593</v>
      </c>
      <c r="M20" s="14">
        <f>L20</f>
        <v>0.42987249544626593</v>
      </c>
      <c r="N20" s="13">
        <v>1</v>
      </c>
    </row>
    <row r="21" spans="1:14" x14ac:dyDescent="0.25">
      <c r="A21" s="7">
        <v>3</v>
      </c>
      <c r="B21" s="7">
        <v>350</v>
      </c>
      <c r="C21" s="7">
        <v>17</v>
      </c>
      <c r="D21" s="7">
        <v>15</v>
      </c>
      <c r="E21" s="7">
        <v>7</v>
      </c>
      <c r="F21" s="7">
        <f t="shared" si="5"/>
        <v>39</v>
      </c>
      <c r="G21" s="8">
        <f>SUM(F21/F31)</f>
        <v>7.1038251366120214E-2</v>
      </c>
      <c r="I21" s="13">
        <v>2</v>
      </c>
      <c r="J21" s="13" t="s">
        <v>3</v>
      </c>
      <c r="K21" s="13">
        <v>143</v>
      </c>
      <c r="L21" s="14">
        <f>SUM(K21/K23)</f>
        <v>0.26047358834244078</v>
      </c>
      <c r="M21" s="14">
        <f>SUM(L20:L21)</f>
        <v>0.69034608378870677</v>
      </c>
      <c r="N21" s="13">
        <v>3</v>
      </c>
    </row>
    <row r="22" spans="1:14" x14ac:dyDescent="0.25">
      <c r="A22" s="7">
        <v>4</v>
      </c>
      <c r="B22" s="7">
        <v>315</v>
      </c>
      <c r="C22" s="7">
        <v>5</v>
      </c>
      <c r="D22" s="7">
        <v>17</v>
      </c>
      <c r="E22" s="7">
        <v>12</v>
      </c>
      <c r="F22" s="7">
        <f t="shared" si="5"/>
        <v>34</v>
      </c>
      <c r="G22" s="8">
        <f>SUM(F22/F31)</f>
        <v>6.1930783242258654E-2</v>
      </c>
      <c r="I22" s="13">
        <v>3</v>
      </c>
      <c r="J22" s="13" t="s">
        <v>4</v>
      </c>
      <c r="K22" s="13">
        <v>170</v>
      </c>
      <c r="L22" s="14">
        <f>SUM(K22/K23)</f>
        <v>0.30965391621129323</v>
      </c>
      <c r="M22" s="14">
        <f>SUM(L20:L22)</f>
        <v>1</v>
      </c>
      <c r="N22" s="13">
        <v>2</v>
      </c>
    </row>
    <row r="23" spans="1:14" x14ac:dyDescent="0.25">
      <c r="A23" s="7">
        <v>5</v>
      </c>
      <c r="B23" s="7">
        <v>410</v>
      </c>
      <c r="C23" s="7">
        <v>25</v>
      </c>
      <c r="D23" s="7">
        <v>10</v>
      </c>
      <c r="E23" s="7">
        <v>15</v>
      </c>
      <c r="F23" s="7">
        <f t="shared" si="5"/>
        <v>50</v>
      </c>
      <c r="G23" s="8">
        <f>SUM(F23/F31)</f>
        <v>9.107468123861566E-2</v>
      </c>
      <c r="I23" s="13"/>
      <c r="J23" s="13" t="s">
        <v>23</v>
      </c>
      <c r="K23" s="13">
        <f>SUM(K20:K22)</f>
        <v>549</v>
      </c>
      <c r="L23" s="14">
        <f>SUM(L20:L22)</f>
        <v>1</v>
      </c>
      <c r="M23" s="13"/>
      <c r="N23" s="13"/>
    </row>
    <row r="24" spans="1:14" x14ac:dyDescent="0.25">
      <c r="A24" s="7">
        <v>6</v>
      </c>
      <c r="B24" s="7">
        <v>305</v>
      </c>
      <c r="C24" s="7">
        <v>15</v>
      </c>
      <c r="D24" s="7">
        <v>12</v>
      </c>
      <c r="E24" s="7">
        <v>17</v>
      </c>
      <c r="F24" s="7">
        <f t="shared" si="5"/>
        <v>44</v>
      </c>
      <c r="G24" s="8">
        <f>SUM(F24/F31)</f>
        <v>8.0145719489981782E-2</v>
      </c>
    </row>
    <row r="25" spans="1:14" x14ac:dyDescent="0.25">
      <c r="A25" s="7">
        <v>7</v>
      </c>
      <c r="B25" s="7">
        <v>320</v>
      </c>
      <c r="C25" s="7">
        <v>17</v>
      </c>
      <c r="D25" s="7">
        <v>7</v>
      </c>
      <c r="E25" s="7">
        <v>15</v>
      </c>
      <c r="F25" s="7">
        <f t="shared" si="5"/>
        <v>39</v>
      </c>
      <c r="G25" s="8">
        <f>SUM(F25/F31)</f>
        <v>7.1038251366120214E-2</v>
      </c>
    </row>
    <row r="26" spans="1:14" x14ac:dyDescent="0.25">
      <c r="A26" s="7">
        <v>8</v>
      </c>
      <c r="B26" s="7">
        <v>420</v>
      </c>
      <c r="C26" s="7">
        <v>27</v>
      </c>
      <c r="D26" s="7">
        <v>10</v>
      </c>
      <c r="E26" s="7">
        <v>18</v>
      </c>
      <c r="F26" s="7">
        <f t="shared" si="5"/>
        <v>55</v>
      </c>
      <c r="G26" s="8">
        <f>SUM(F26/F31)</f>
        <v>0.10018214936247723</v>
      </c>
    </row>
    <row r="27" spans="1:14" x14ac:dyDescent="0.25">
      <c r="A27" s="7">
        <v>9</v>
      </c>
      <c r="B27" s="7">
        <v>396</v>
      </c>
      <c r="C27" s="7">
        <v>23</v>
      </c>
      <c r="D27" s="7">
        <v>12</v>
      </c>
      <c r="E27" s="7">
        <v>15</v>
      </c>
      <c r="F27" s="7">
        <f t="shared" si="5"/>
        <v>50</v>
      </c>
      <c r="G27" s="8">
        <f>SUM(F27/F31)</f>
        <v>9.107468123861566E-2</v>
      </c>
    </row>
    <row r="28" spans="1:14" x14ac:dyDescent="0.25">
      <c r="A28" s="7">
        <v>10</v>
      </c>
      <c r="B28" s="7">
        <v>337</v>
      </c>
      <c r="C28" s="7">
        <v>20</v>
      </c>
      <c r="D28" s="7">
        <v>10</v>
      </c>
      <c r="E28" s="7">
        <v>14</v>
      </c>
      <c r="F28" s="7">
        <f t="shared" si="5"/>
        <v>44</v>
      </c>
      <c r="G28" s="8">
        <f>SUM(F28/F31)</f>
        <v>8.0145719489981782E-2</v>
      </c>
    </row>
    <row r="29" spans="1:14" x14ac:dyDescent="0.25">
      <c r="A29" s="7">
        <v>11</v>
      </c>
      <c r="B29" s="7">
        <v>379</v>
      </c>
      <c r="C29" s="7">
        <v>21</v>
      </c>
      <c r="D29" s="7">
        <v>11</v>
      </c>
      <c r="E29" s="7">
        <v>17</v>
      </c>
      <c r="F29" s="7">
        <f t="shared" si="5"/>
        <v>49</v>
      </c>
      <c r="G29" s="8">
        <f>SUM(F29/F31)</f>
        <v>8.9253187613843349E-2</v>
      </c>
    </row>
    <row r="30" spans="1:14" x14ac:dyDescent="0.25">
      <c r="A30" s="6">
        <v>12</v>
      </c>
      <c r="B30" s="6">
        <v>321</v>
      </c>
      <c r="C30" s="6">
        <v>23</v>
      </c>
      <c r="D30" s="6">
        <v>11</v>
      </c>
      <c r="E30" s="6">
        <v>10</v>
      </c>
      <c r="F30" s="6">
        <f t="shared" si="5"/>
        <v>44</v>
      </c>
      <c r="G30" s="9">
        <f>SUM(F30/F31)</f>
        <v>8.0145719489981782E-2</v>
      </c>
    </row>
    <row r="31" spans="1:14" x14ac:dyDescent="0.25">
      <c r="A31" s="7" t="s">
        <v>6</v>
      </c>
      <c r="B31" s="7">
        <f>SUM(B19:B30)</f>
        <v>4269</v>
      </c>
      <c r="C31" s="7">
        <f>SUM(C19:C30)</f>
        <v>236</v>
      </c>
      <c r="D31" s="7">
        <f t="shared" ref="D31" si="6">SUM(D19:D30)</f>
        <v>143</v>
      </c>
      <c r="E31" s="7">
        <f t="shared" ref="E31" si="7">SUM(E19:E30)</f>
        <v>170</v>
      </c>
      <c r="F31" s="7">
        <f>SUM(F19:F30)</f>
        <v>549</v>
      </c>
      <c r="G31" s="10">
        <f>SUM(G19:G30)</f>
        <v>1</v>
      </c>
    </row>
    <row r="32" spans="1:14" x14ac:dyDescent="0.25">
      <c r="A32" s="11" t="s">
        <v>9</v>
      </c>
      <c r="B32" s="7"/>
      <c r="C32" s="8">
        <f>SUM(C31/F31)</f>
        <v>0.42987249544626593</v>
      </c>
      <c r="D32" s="8">
        <f>SUM(D31/F31)</f>
        <v>0.26047358834244078</v>
      </c>
      <c r="E32" s="8">
        <f>SUM(E31/F31)</f>
        <v>0.30965391621129323</v>
      </c>
      <c r="F32" s="10">
        <f>SUM(C32:E32)</f>
        <v>1</v>
      </c>
      <c r="G32" s="7"/>
    </row>
    <row r="34" spans="1:7" x14ac:dyDescent="0.25">
      <c r="D34" t="s">
        <v>27</v>
      </c>
    </row>
    <row r="36" spans="1:7" x14ac:dyDescent="0.25">
      <c r="A36" t="s">
        <v>2</v>
      </c>
      <c r="B36" t="s">
        <v>1</v>
      </c>
      <c r="C36" t="s">
        <v>28</v>
      </c>
      <c r="D36" t="s">
        <v>29</v>
      </c>
      <c r="E36" t="s">
        <v>30</v>
      </c>
      <c r="F36" t="s">
        <v>31</v>
      </c>
      <c r="G36" t="s">
        <v>32</v>
      </c>
    </row>
  </sheetData>
  <pageMargins left="0.7" right="0.7" top="0.75" bottom="0.75" header="0.3" footer="0.3"/>
  <pageSetup orientation="portrait" r:id="rId1"/>
  <ignoredErrors>
    <ignoredError sqref="F2:F13 F19:F30" formulaRange="1"/>
    <ignoredError sqref="F14 F3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2023-06-13T12:27:27Z</dcterms:created>
  <dcterms:modified xsi:type="dcterms:W3CDTF">2023-12-30T07:36:18Z</dcterms:modified>
</cp:coreProperties>
</file>