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kripsi\excel\"/>
    </mc:Choice>
  </mc:AlternateContent>
  <bookViews>
    <workbookView xWindow="0" yWindow="0" windowWidth="15525" windowHeight="7590" activeTab="1"/>
  </bookViews>
  <sheets>
    <sheet name="kriteria" sheetId="2" r:id="rId1"/>
    <sheet name="sub kriteria" sheetId="3" r:id="rId2"/>
    <sheet name="metrik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1" i="3" l="1"/>
  <c r="I100" i="3"/>
  <c r="I72" i="3"/>
  <c r="H59" i="3" l="1"/>
  <c r="Z45" i="3"/>
  <c r="Z44" i="3"/>
  <c r="G80" i="3" l="1"/>
  <c r="H80" i="3"/>
  <c r="I80" i="3"/>
  <c r="N29" i="2"/>
  <c r="M29" i="2"/>
  <c r="L29" i="2"/>
  <c r="N27" i="2"/>
  <c r="M27" i="2"/>
  <c r="L27" i="2"/>
  <c r="E28" i="2"/>
  <c r="D28" i="2"/>
  <c r="C28" i="2"/>
  <c r="N26" i="2"/>
  <c r="M26" i="2"/>
  <c r="L26" i="2"/>
  <c r="F5" i="2"/>
  <c r="C7" i="2"/>
  <c r="D8" i="2"/>
  <c r="C5" i="2"/>
  <c r="C6" i="2"/>
  <c r="D6" i="2"/>
  <c r="F6" i="2"/>
  <c r="C8" i="2"/>
  <c r="E8" i="2"/>
  <c r="F8" i="2"/>
  <c r="C204" i="5" l="1"/>
  <c r="I213" i="5"/>
  <c r="M211" i="5"/>
  <c r="L211" i="5"/>
  <c r="N211" i="5" s="1"/>
  <c r="L212" i="5" s="1"/>
  <c r="P205" i="5"/>
  <c r="N205" i="5"/>
  <c r="C212" i="5" s="1"/>
  <c r="I205" i="5"/>
  <c r="H205" i="5"/>
  <c r="O205" i="5" s="1"/>
  <c r="G205" i="5"/>
  <c r="D205" i="5"/>
  <c r="P204" i="5"/>
  <c r="P206" i="5" s="1"/>
  <c r="O204" i="5"/>
  <c r="N204" i="5"/>
  <c r="N206" i="5" s="1"/>
  <c r="C205" i="5"/>
  <c r="H197" i="5"/>
  <c r="I190" i="5"/>
  <c r="H190" i="5"/>
  <c r="G190" i="5"/>
  <c r="C189" i="5"/>
  <c r="C190" i="5" s="1"/>
  <c r="I198" i="5"/>
  <c r="M196" i="5"/>
  <c r="L196" i="5"/>
  <c r="P190" i="5"/>
  <c r="O190" i="5"/>
  <c r="N190" i="5"/>
  <c r="O189" i="5"/>
  <c r="P189" i="5"/>
  <c r="N189" i="5"/>
  <c r="D190" i="5"/>
  <c r="H182" i="5"/>
  <c r="I175" i="5"/>
  <c r="H175" i="5"/>
  <c r="G175" i="5"/>
  <c r="C174" i="5"/>
  <c r="I183" i="5"/>
  <c r="M181" i="5"/>
  <c r="L181" i="5"/>
  <c r="P175" i="5"/>
  <c r="O175" i="5"/>
  <c r="N175" i="5"/>
  <c r="C175" i="5"/>
  <c r="P174" i="5"/>
  <c r="O174" i="5"/>
  <c r="N174" i="5"/>
  <c r="D175" i="5"/>
  <c r="H166" i="5"/>
  <c r="L159" i="5"/>
  <c r="K159" i="5"/>
  <c r="J159" i="5"/>
  <c r="O160" i="5"/>
  <c r="D158" i="5"/>
  <c r="D160" i="5" s="1"/>
  <c r="I168" i="5"/>
  <c r="M166" i="5"/>
  <c r="L166" i="5"/>
  <c r="P160" i="5"/>
  <c r="N160" i="5"/>
  <c r="C160" i="5"/>
  <c r="P159" i="5"/>
  <c r="O159" i="5"/>
  <c r="N159" i="5"/>
  <c r="K145" i="5"/>
  <c r="J145" i="5"/>
  <c r="N145" i="5" s="1"/>
  <c r="N147" i="5" s="1"/>
  <c r="E152" i="5" s="1"/>
  <c r="D144" i="5"/>
  <c r="I154" i="5"/>
  <c r="M152" i="5"/>
  <c r="L152" i="5"/>
  <c r="N152" i="5" s="1"/>
  <c r="L153" i="5" s="1"/>
  <c r="P146" i="5"/>
  <c r="O146" i="5"/>
  <c r="N146" i="5"/>
  <c r="D146" i="5"/>
  <c r="P145" i="5"/>
  <c r="P147" i="5" s="1"/>
  <c r="O145" i="5"/>
  <c r="C146" i="5"/>
  <c r="H132" i="5"/>
  <c r="O132" i="5" s="1"/>
  <c r="G132" i="5"/>
  <c r="C131" i="5"/>
  <c r="I140" i="5"/>
  <c r="M138" i="5"/>
  <c r="L138" i="5"/>
  <c r="P132" i="5"/>
  <c r="N132" i="5"/>
  <c r="D132" i="5"/>
  <c r="C132" i="5"/>
  <c r="O131" i="5"/>
  <c r="P131" i="5"/>
  <c r="N131" i="5"/>
  <c r="L88" i="5"/>
  <c r="K88" i="5"/>
  <c r="J88" i="5"/>
  <c r="I126" i="5"/>
  <c r="M124" i="5"/>
  <c r="L124" i="5"/>
  <c r="P118" i="5"/>
  <c r="O118" i="5"/>
  <c r="N118" i="5"/>
  <c r="D118" i="5"/>
  <c r="C118" i="5"/>
  <c r="L117" i="5"/>
  <c r="P117" i="5" s="1"/>
  <c r="K117" i="5"/>
  <c r="O117" i="5" s="1"/>
  <c r="J117" i="5"/>
  <c r="N117" i="5" s="1"/>
  <c r="D212" i="5" l="1"/>
  <c r="O206" i="5"/>
  <c r="D211" i="5" s="1"/>
  <c r="E212" i="5"/>
  <c r="M212" i="5"/>
  <c r="N212" i="5" s="1"/>
  <c r="C211" i="5"/>
  <c r="E211" i="5"/>
  <c r="D197" i="5"/>
  <c r="N191" i="5"/>
  <c r="C196" i="5"/>
  <c r="P191" i="5"/>
  <c r="E196" i="5"/>
  <c r="C197" i="5"/>
  <c r="E197" i="5"/>
  <c r="O191" i="5"/>
  <c r="N196" i="5"/>
  <c r="L197" i="5" s="1"/>
  <c r="N176" i="5"/>
  <c r="P176" i="5"/>
  <c r="C181" i="5" s="1"/>
  <c r="E181" i="5"/>
  <c r="C182" i="5"/>
  <c r="E182" i="5"/>
  <c r="O176" i="5"/>
  <c r="D181" i="5" s="1"/>
  <c r="N181" i="5"/>
  <c r="M182" i="5" s="1"/>
  <c r="P161" i="5"/>
  <c r="O161" i="5"/>
  <c r="D167" i="5" s="1"/>
  <c r="N161" i="5"/>
  <c r="E166" i="5" s="1"/>
  <c r="C166" i="5"/>
  <c r="C167" i="5"/>
  <c r="N166" i="5"/>
  <c r="L167" i="5" s="1"/>
  <c r="C152" i="5"/>
  <c r="C153" i="5"/>
  <c r="E153" i="5"/>
  <c r="M153" i="5"/>
  <c r="N153" i="5" s="1"/>
  <c r="O147" i="5"/>
  <c r="D153" i="5" s="1"/>
  <c r="N133" i="5"/>
  <c r="E138" i="5" s="1"/>
  <c r="P133" i="5"/>
  <c r="C138" i="5" s="1"/>
  <c r="O133" i="5"/>
  <c r="D139" i="5" s="1"/>
  <c r="N138" i="5"/>
  <c r="M139" i="5" s="1"/>
  <c r="N119" i="5"/>
  <c r="E125" i="5" s="1"/>
  <c r="C125" i="5"/>
  <c r="P119" i="5"/>
  <c r="C124" i="5" s="1"/>
  <c r="E124" i="5"/>
  <c r="O119" i="5"/>
  <c r="D125" i="5" s="1"/>
  <c r="N124" i="5"/>
  <c r="M125" i="5" s="1"/>
  <c r="H212" i="5" l="1"/>
  <c r="D196" i="5"/>
  <c r="M197" i="5"/>
  <c r="N197" i="5" s="1"/>
  <c r="D182" i="5"/>
  <c r="L182" i="5"/>
  <c r="N182" i="5" s="1"/>
  <c r="H152" i="5"/>
  <c r="M167" i="5"/>
  <c r="N167" i="5" s="1"/>
  <c r="E167" i="5"/>
  <c r="D166" i="5"/>
  <c r="D152" i="5"/>
  <c r="C139" i="5"/>
  <c r="E139" i="5"/>
  <c r="H139" i="5" s="1"/>
  <c r="D138" i="5"/>
  <c r="L139" i="5"/>
  <c r="N139" i="5" s="1"/>
  <c r="L125" i="5"/>
  <c r="N125" i="5" s="1"/>
  <c r="D124" i="5"/>
  <c r="H124" i="5"/>
  <c r="D103" i="5" l="1"/>
  <c r="C103" i="5"/>
  <c r="I111" i="5"/>
  <c r="M109" i="5"/>
  <c r="L109" i="5"/>
  <c r="P103" i="5"/>
  <c r="O103" i="5"/>
  <c r="N103" i="5"/>
  <c r="L102" i="5"/>
  <c r="P102" i="5" s="1"/>
  <c r="K102" i="5"/>
  <c r="O102" i="5" s="1"/>
  <c r="J102" i="5"/>
  <c r="N102" i="5" s="1"/>
  <c r="I97" i="5"/>
  <c r="M95" i="5"/>
  <c r="L95" i="5"/>
  <c r="P89" i="5"/>
  <c r="O89" i="5"/>
  <c r="N89" i="5"/>
  <c r="C89" i="5"/>
  <c r="P88" i="5"/>
  <c r="N88" i="5"/>
  <c r="O88" i="5"/>
  <c r="D87" i="5"/>
  <c r="D89" i="5" s="1"/>
  <c r="I83" i="5"/>
  <c r="M81" i="5"/>
  <c r="L81" i="5"/>
  <c r="P75" i="5"/>
  <c r="O75" i="5"/>
  <c r="N75" i="5"/>
  <c r="C75" i="5"/>
  <c r="L74" i="5"/>
  <c r="P74" i="5" s="1"/>
  <c r="K74" i="5"/>
  <c r="O74" i="5" s="1"/>
  <c r="J74" i="5"/>
  <c r="N74" i="5" s="1"/>
  <c r="D73" i="5"/>
  <c r="D75" i="5" s="1"/>
  <c r="D68" i="5"/>
  <c r="H67" i="5" s="1"/>
  <c r="C67" i="5"/>
  <c r="D61" i="5"/>
  <c r="H60" i="5" s="1"/>
  <c r="C60" i="5"/>
  <c r="C53" i="5"/>
  <c r="C54" i="5" s="1"/>
  <c r="G53" i="5" s="1"/>
  <c r="D54" i="5"/>
  <c r="H53" i="5" s="1"/>
  <c r="D45" i="5"/>
  <c r="H59" i="5" l="1"/>
  <c r="H61" i="5" s="1"/>
  <c r="H66" i="5"/>
  <c r="H68" i="5" s="1"/>
  <c r="C95" i="5"/>
  <c r="O104" i="5"/>
  <c r="D109" i="5" s="1"/>
  <c r="N104" i="5"/>
  <c r="E110" i="5" s="1"/>
  <c r="P104" i="5"/>
  <c r="C110" i="5" s="1"/>
  <c r="N109" i="5"/>
  <c r="M110" i="5" s="1"/>
  <c r="N76" i="5"/>
  <c r="E81" i="5" s="1"/>
  <c r="P76" i="5"/>
  <c r="C81" i="5" s="1"/>
  <c r="C82" i="5"/>
  <c r="O90" i="5"/>
  <c r="D95" i="5" s="1"/>
  <c r="O76" i="5"/>
  <c r="D82" i="5" s="1"/>
  <c r="N81" i="5"/>
  <c r="L82" i="5" s="1"/>
  <c r="N90" i="5"/>
  <c r="E96" i="5" s="1"/>
  <c r="P90" i="5"/>
  <c r="C96" i="5" s="1"/>
  <c r="N95" i="5"/>
  <c r="L96" i="5" s="1"/>
  <c r="C68" i="5"/>
  <c r="G66" i="5" s="1"/>
  <c r="G60" i="5"/>
  <c r="C61" i="5"/>
  <c r="G59" i="5" s="1"/>
  <c r="G52" i="5"/>
  <c r="G54" i="5" s="1"/>
  <c r="I53" i="5"/>
  <c r="H52" i="5"/>
  <c r="H54" i="5" s="1"/>
  <c r="I54" i="5" s="1"/>
  <c r="D96" i="5" l="1"/>
  <c r="M82" i="5"/>
  <c r="L110" i="5"/>
  <c r="E109" i="5"/>
  <c r="H109" i="5" s="1"/>
  <c r="N110" i="5"/>
  <c r="C109" i="5"/>
  <c r="D110" i="5"/>
  <c r="M96" i="5"/>
  <c r="N96" i="5" s="1"/>
  <c r="N82" i="5"/>
  <c r="E82" i="5"/>
  <c r="D81" i="5"/>
  <c r="H81" i="5" s="1"/>
  <c r="E95" i="5"/>
  <c r="H95" i="5" s="1"/>
  <c r="I66" i="5"/>
  <c r="G67" i="5"/>
  <c r="I60" i="5"/>
  <c r="I59" i="5"/>
  <c r="G61" i="5"/>
  <c r="I61" i="5" s="1"/>
  <c r="J53" i="5"/>
  <c r="I52" i="5"/>
  <c r="I67" i="5" l="1"/>
  <c r="G68" i="5"/>
  <c r="I68" i="5" s="1"/>
  <c r="J60" i="5"/>
  <c r="J59" i="5"/>
  <c r="K59" i="5"/>
  <c r="K60" i="5"/>
  <c r="J52" i="5"/>
  <c r="K53" i="5"/>
  <c r="L53" i="5" s="1"/>
  <c r="K52" i="5"/>
  <c r="J67" i="5" l="1"/>
  <c r="K66" i="5"/>
  <c r="J66" i="5"/>
  <c r="K67" i="5"/>
  <c r="L67" i="5" s="1"/>
  <c r="L60" i="5"/>
  <c r="K61" i="5"/>
  <c r="L59" i="5"/>
  <c r="L61" i="5" s="1"/>
  <c r="N58" i="5" s="1"/>
  <c r="N59" i="5" s="1"/>
  <c r="N60" i="5" s="1"/>
  <c r="L52" i="5"/>
  <c r="L54" i="5" s="1"/>
  <c r="N51" i="5" s="1"/>
  <c r="N52" i="5" s="1"/>
  <c r="N53" i="5" s="1"/>
  <c r="K54" i="5"/>
  <c r="K68" i="5" l="1"/>
  <c r="L66" i="5"/>
  <c r="L68" i="5" s="1"/>
  <c r="N65" i="5" s="1"/>
  <c r="N66" i="5" s="1"/>
  <c r="N67" i="5" s="1"/>
  <c r="C47" i="5" l="1"/>
  <c r="G46" i="5" s="1"/>
  <c r="D47" i="5"/>
  <c r="H46" i="5" s="1"/>
  <c r="D38" i="5"/>
  <c r="D40" i="5"/>
  <c r="H39" i="5" s="1"/>
  <c r="C32" i="5"/>
  <c r="D33" i="5"/>
  <c r="C33" i="5"/>
  <c r="G32" i="5" s="1"/>
  <c r="H32" i="5"/>
  <c r="H31" i="5"/>
  <c r="H33" i="5" s="1"/>
  <c r="D26" i="5"/>
  <c r="H24" i="5" s="1"/>
  <c r="H26" i="5" s="1"/>
  <c r="C26" i="5"/>
  <c r="G25" i="5" s="1"/>
  <c r="H25" i="5"/>
  <c r="G24" i="5"/>
  <c r="C19" i="5"/>
  <c r="G18" i="5" s="1"/>
  <c r="D19" i="5"/>
  <c r="H18" i="5" s="1"/>
  <c r="G10" i="5"/>
  <c r="C12" i="5"/>
  <c r="G11" i="5" s="1"/>
  <c r="D10" i="5"/>
  <c r="D12" i="5" s="1"/>
  <c r="H11" i="5" s="1"/>
  <c r="C6" i="5"/>
  <c r="D4" i="5"/>
  <c r="D6" i="5" s="1"/>
  <c r="H5" i="5" s="1"/>
  <c r="G12" i="5" l="1"/>
  <c r="H10" i="5"/>
  <c r="G31" i="5"/>
  <c r="H38" i="5"/>
  <c r="G45" i="5"/>
  <c r="G47" i="5" s="1"/>
  <c r="I46" i="5"/>
  <c r="H45" i="5"/>
  <c r="H47" i="5" s="1"/>
  <c r="H40" i="5"/>
  <c r="C40" i="5"/>
  <c r="G38" i="5" s="1"/>
  <c r="I32" i="5"/>
  <c r="J32" i="5" s="1"/>
  <c r="G33" i="5"/>
  <c r="I33" i="5" s="1"/>
  <c r="I31" i="5"/>
  <c r="J31" i="5" s="1"/>
  <c r="I25" i="5"/>
  <c r="G26" i="5"/>
  <c r="I26" i="5" s="1"/>
  <c r="I24" i="5"/>
  <c r="K25" i="5" s="1"/>
  <c r="G17" i="5"/>
  <c r="I18" i="5"/>
  <c r="G19" i="5"/>
  <c r="H17" i="5"/>
  <c r="H19" i="5" s="1"/>
  <c r="H12" i="5"/>
  <c r="I12" i="5" s="1"/>
  <c r="I11" i="5"/>
  <c r="G5" i="5"/>
  <c r="G4" i="5"/>
  <c r="H4" i="5"/>
  <c r="H6" i="5" s="1"/>
  <c r="J11" i="5" l="1"/>
  <c r="K24" i="5"/>
  <c r="J33" i="5"/>
  <c r="I45" i="5"/>
  <c r="I47" i="5"/>
  <c r="J47" i="5" s="1"/>
  <c r="I38" i="5"/>
  <c r="G40" i="5"/>
  <c r="I40" i="5" s="1"/>
  <c r="J40" i="5" s="1"/>
  <c r="G39" i="5"/>
  <c r="K31" i="5"/>
  <c r="K32" i="5"/>
  <c r="L32" i="5" s="1"/>
  <c r="K26" i="5"/>
  <c r="J24" i="5"/>
  <c r="J25" i="5"/>
  <c r="L25" i="5" s="1"/>
  <c r="I17" i="5"/>
  <c r="I19" i="5"/>
  <c r="I10" i="5"/>
  <c r="G6" i="5"/>
  <c r="I6" i="5" s="1"/>
  <c r="I4" i="5"/>
  <c r="I5" i="5"/>
  <c r="J5" i="5" s="1"/>
  <c r="J10" i="5" l="1"/>
  <c r="K11" i="5"/>
  <c r="L11" i="5" s="1"/>
  <c r="K10" i="5"/>
  <c r="J6" i="5"/>
  <c r="J54" i="5"/>
  <c r="J61" i="5"/>
  <c r="J68" i="5"/>
  <c r="J19" i="5"/>
  <c r="L24" i="5"/>
  <c r="L26" i="5" s="1"/>
  <c r="N23" i="5" s="1"/>
  <c r="N24" i="5" s="1"/>
  <c r="N25" i="5" s="1"/>
  <c r="J26" i="5"/>
  <c r="J12" i="5"/>
  <c r="J46" i="5"/>
  <c r="J45" i="5"/>
  <c r="K45" i="5"/>
  <c r="K46" i="5"/>
  <c r="I39" i="5"/>
  <c r="K39" i="5" s="1"/>
  <c r="J38" i="5"/>
  <c r="L31" i="5"/>
  <c r="L33" i="5" s="1"/>
  <c r="N30" i="5" s="1"/>
  <c r="N31" i="5" s="1"/>
  <c r="N32" i="5" s="1"/>
  <c r="K33" i="5"/>
  <c r="J18" i="5"/>
  <c r="J17" i="5"/>
  <c r="K18" i="5"/>
  <c r="L18" i="5" s="1"/>
  <c r="K17" i="5"/>
  <c r="L10" i="5"/>
  <c r="L12" i="5" s="1"/>
  <c r="N9" i="5" s="1"/>
  <c r="N10" i="5" s="1"/>
  <c r="N11" i="5" s="1"/>
  <c r="J4" i="5"/>
  <c r="K5" i="5"/>
  <c r="L5" i="5" s="1"/>
  <c r="K4" i="5"/>
  <c r="K6" i="5" s="1"/>
  <c r="K12" i="5" l="1"/>
  <c r="L46" i="5"/>
  <c r="L45" i="5"/>
  <c r="L47" i="5" s="1"/>
  <c r="N44" i="5" s="1"/>
  <c r="N45" i="5" s="1"/>
  <c r="N46" i="5" s="1"/>
  <c r="K47" i="5"/>
  <c r="J39" i="5"/>
  <c r="L39" i="5" s="1"/>
  <c r="K38" i="5"/>
  <c r="L17" i="5"/>
  <c r="L19" i="5" s="1"/>
  <c r="N16" i="5" s="1"/>
  <c r="N17" i="5" s="1"/>
  <c r="N18" i="5" s="1"/>
  <c r="K19" i="5"/>
  <c r="L4" i="5"/>
  <c r="L6" i="5" s="1"/>
  <c r="N3" i="5" s="1"/>
  <c r="N4" i="5" s="1"/>
  <c r="N5" i="5" s="1"/>
  <c r="K40" i="5" l="1"/>
  <c r="L38" i="5"/>
  <c r="L40" i="5" s="1"/>
  <c r="N37" i="5" s="1"/>
  <c r="N38" i="5" s="1"/>
  <c r="N39" i="5" s="1"/>
  <c r="H72" i="3" l="1"/>
  <c r="H100" i="3"/>
  <c r="L93" i="3"/>
  <c r="K93" i="3"/>
  <c r="J93" i="3"/>
  <c r="C94" i="3"/>
  <c r="D92" i="3"/>
  <c r="D94" i="3" s="1"/>
  <c r="M100" i="3"/>
  <c r="L100" i="3"/>
  <c r="O94" i="3"/>
  <c r="D101" i="3" s="1"/>
  <c r="P94" i="3"/>
  <c r="N94" i="3"/>
  <c r="P93" i="3"/>
  <c r="O93" i="3"/>
  <c r="O95" i="3" s="1"/>
  <c r="N93" i="3"/>
  <c r="D80" i="3"/>
  <c r="C79" i="3"/>
  <c r="C80" i="3" s="1"/>
  <c r="M86" i="3"/>
  <c r="L86" i="3"/>
  <c r="P80" i="3"/>
  <c r="O80" i="3"/>
  <c r="N80" i="3"/>
  <c r="P79" i="3"/>
  <c r="N79" i="3"/>
  <c r="O79" i="3"/>
  <c r="L72" i="3"/>
  <c r="L65" i="3"/>
  <c r="K65" i="3"/>
  <c r="J65" i="3"/>
  <c r="D64" i="3"/>
  <c r="C66" i="3"/>
  <c r="D66" i="3"/>
  <c r="I74" i="3"/>
  <c r="M72" i="3"/>
  <c r="P66" i="3"/>
  <c r="N66" i="3"/>
  <c r="O66" i="3"/>
  <c r="P65" i="3"/>
  <c r="P67" i="3" s="1"/>
  <c r="O65" i="3"/>
  <c r="N65" i="3"/>
  <c r="I52" i="3"/>
  <c r="H52" i="3"/>
  <c r="G52" i="3"/>
  <c r="C51" i="3"/>
  <c r="I60" i="3"/>
  <c r="M58" i="3"/>
  <c r="L58" i="3"/>
  <c r="O52" i="3"/>
  <c r="P52" i="3"/>
  <c r="N52" i="3"/>
  <c r="D52" i="3"/>
  <c r="P51" i="3"/>
  <c r="O51" i="3"/>
  <c r="O53" i="3" s="1"/>
  <c r="N51" i="3"/>
  <c r="C52" i="3"/>
  <c r="D100" i="3" l="1"/>
  <c r="N95" i="3"/>
  <c r="E100" i="3" s="1"/>
  <c r="E101" i="3"/>
  <c r="P95" i="3"/>
  <c r="C100" i="3" s="1"/>
  <c r="N100" i="3"/>
  <c r="M101" i="3" s="1"/>
  <c r="O81" i="3"/>
  <c r="D86" i="3" s="1"/>
  <c r="N81" i="3"/>
  <c r="E87" i="3" s="1"/>
  <c r="P81" i="3"/>
  <c r="C87" i="3" s="1"/>
  <c r="N86" i="3"/>
  <c r="L87" i="3" s="1"/>
  <c r="N72" i="3"/>
  <c r="L73" i="3" s="1"/>
  <c r="N67" i="3"/>
  <c r="E73" i="3" s="1"/>
  <c r="O67" i="3"/>
  <c r="D73" i="3" s="1"/>
  <c r="C73" i="3"/>
  <c r="C72" i="3"/>
  <c r="E72" i="3"/>
  <c r="N53" i="3"/>
  <c r="E59" i="3" s="1"/>
  <c r="P53" i="3"/>
  <c r="C58" i="3" s="1"/>
  <c r="D59" i="3"/>
  <c r="D58" i="3"/>
  <c r="N58" i="3"/>
  <c r="L59" i="3" s="1"/>
  <c r="M44" i="3"/>
  <c r="AA45" i="3" s="1"/>
  <c r="L44" i="3"/>
  <c r="AA44" i="3" s="1"/>
  <c r="I46" i="3"/>
  <c r="I38" i="3"/>
  <c r="H38" i="3"/>
  <c r="G38" i="3"/>
  <c r="O38" i="3"/>
  <c r="O39" i="3" s="1"/>
  <c r="D45" i="3" s="1"/>
  <c r="O37" i="3"/>
  <c r="P37" i="3"/>
  <c r="N37" i="3"/>
  <c r="P38" i="3"/>
  <c r="N38" i="3"/>
  <c r="D38" i="3"/>
  <c r="C37" i="3"/>
  <c r="C38" i="3" s="1"/>
  <c r="M73" i="3" l="1"/>
  <c r="N73" i="3" s="1"/>
  <c r="N44" i="3"/>
  <c r="M45" i="3" s="1"/>
  <c r="AB45" i="3" s="1"/>
  <c r="C86" i="3"/>
  <c r="D87" i="3"/>
  <c r="L101" i="3"/>
  <c r="N101" i="3" s="1"/>
  <c r="C101" i="3"/>
  <c r="M87" i="3"/>
  <c r="N87" i="3" s="1"/>
  <c r="E86" i="3"/>
  <c r="D72" i="3"/>
  <c r="E58" i="3"/>
  <c r="M59" i="3"/>
  <c r="N59" i="3" s="1"/>
  <c r="C59" i="3"/>
  <c r="D44" i="3"/>
  <c r="E44" i="3"/>
  <c r="N39" i="3"/>
  <c r="E45" i="3" s="1"/>
  <c r="P39" i="3"/>
  <c r="C30" i="3"/>
  <c r="G29" i="3" s="1"/>
  <c r="G28" i="3"/>
  <c r="D28" i="3"/>
  <c r="D30" i="3" s="1"/>
  <c r="H29" i="3" s="1"/>
  <c r="D22" i="3"/>
  <c r="D24" i="3" s="1"/>
  <c r="H23" i="3" s="1"/>
  <c r="C24" i="3"/>
  <c r="D18" i="3"/>
  <c r="H17" i="3" s="1"/>
  <c r="C17" i="3"/>
  <c r="H11" i="3"/>
  <c r="C11" i="3"/>
  <c r="G11" i="3" s="1"/>
  <c r="D12" i="3"/>
  <c r="H10" i="3" s="1"/>
  <c r="H12" i="3" s="1"/>
  <c r="C12" i="3"/>
  <c r="G10" i="3" s="1"/>
  <c r="D6" i="3"/>
  <c r="H4" i="3" s="1"/>
  <c r="C5" i="3"/>
  <c r="C6" i="3" s="1"/>
  <c r="G4" i="3" s="1"/>
  <c r="L45" i="3" l="1"/>
  <c r="AB44" i="3" s="1"/>
  <c r="N45" i="3"/>
  <c r="H87" i="3"/>
  <c r="C44" i="3"/>
  <c r="C45" i="3"/>
  <c r="H6" i="3"/>
  <c r="I4" i="3"/>
  <c r="G5" i="3"/>
  <c r="H5" i="3"/>
  <c r="H16" i="3"/>
  <c r="H18" i="3" s="1"/>
  <c r="I29" i="3"/>
  <c r="G30" i="3"/>
  <c r="H28" i="3"/>
  <c r="H30" i="3" s="1"/>
  <c r="G23" i="3"/>
  <c r="G22" i="3"/>
  <c r="H22" i="3"/>
  <c r="H24" i="3" s="1"/>
  <c r="C18" i="3"/>
  <c r="G16" i="3" s="1"/>
  <c r="G12" i="3"/>
  <c r="I12" i="3" s="1"/>
  <c r="I10" i="3"/>
  <c r="I11" i="3"/>
  <c r="J11" i="3" s="1"/>
  <c r="K5" i="3" l="1"/>
  <c r="I5" i="3"/>
  <c r="J4" i="3"/>
  <c r="K11" i="3"/>
  <c r="L11" i="3" s="1"/>
  <c r="J10" i="3"/>
  <c r="G6" i="3"/>
  <c r="I6" i="3" s="1"/>
  <c r="J6" i="3" s="1"/>
  <c r="K4" i="3"/>
  <c r="K10" i="3"/>
  <c r="I28" i="3"/>
  <c r="I30" i="3"/>
  <c r="J30" i="3" s="1"/>
  <c r="I23" i="3"/>
  <c r="J23" i="3" s="1"/>
  <c r="G24" i="3"/>
  <c r="I24" i="3" s="1"/>
  <c r="J24" i="3" s="1"/>
  <c r="K22" i="3"/>
  <c r="I22" i="3"/>
  <c r="J22" i="3" s="1"/>
  <c r="I16" i="3"/>
  <c r="G17" i="3"/>
  <c r="K12" i="3"/>
  <c r="G64" i="2"/>
  <c r="F64" i="2"/>
  <c r="E64" i="2"/>
  <c r="D64" i="2"/>
  <c r="C64" i="2"/>
  <c r="K6" i="3" l="1"/>
  <c r="L4" i="3"/>
  <c r="L10" i="3"/>
  <c r="L12" i="3" s="1"/>
  <c r="J5" i="3"/>
  <c r="L5" i="3" s="1"/>
  <c r="J12" i="3"/>
  <c r="J29" i="3"/>
  <c r="J28" i="3"/>
  <c r="K28" i="3"/>
  <c r="K29" i="3"/>
  <c r="L29" i="3" s="1"/>
  <c r="L22" i="3"/>
  <c r="K23" i="3"/>
  <c r="L23" i="3" s="1"/>
  <c r="I17" i="3"/>
  <c r="G18" i="3"/>
  <c r="I18" i="3" s="1"/>
  <c r="J18" i="3" s="1"/>
  <c r="H64" i="2"/>
  <c r="R25" i="2"/>
  <c r="S25" i="2"/>
  <c r="T25" i="2"/>
  <c r="K29" i="2"/>
  <c r="J29" i="2"/>
  <c r="I29" i="2"/>
  <c r="H29" i="2"/>
  <c r="G29" i="2"/>
  <c r="F29" i="2"/>
  <c r="N9" i="3" l="1"/>
  <c r="N10" i="3" s="1"/>
  <c r="N11" i="3" s="1"/>
  <c r="L6" i="3"/>
  <c r="N3" i="3" s="1"/>
  <c r="N4" i="3" s="1"/>
  <c r="N5" i="3" s="1"/>
  <c r="L28" i="3"/>
  <c r="L30" i="3" s="1"/>
  <c r="N27" i="3" s="1"/>
  <c r="N28" i="3" s="1"/>
  <c r="N29" i="3" s="1"/>
  <c r="K30" i="3"/>
  <c r="K24" i="3"/>
  <c r="L24" i="3"/>
  <c r="N21" i="3" s="1"/>
  <c r="N22" i="3" s="1"/>
  <c r="N23" i="3" s="1"/>
  <c r="J17" i="3"/>
  <c r="K16" i="3"/>
  <c r="J16" i="3"/>
  <c r="K17" i="3"/>
  <c r="H27" i="2"/>
  <c r="G27" i="2"/>
  <c r="F27" i="2"/>
  <c r="E29" i="2"/>
  <c r="D29" i="2"/>
  <c r="C29" i="2"/>
  <c r="C27" i="2"/>
  <c r="D27" i="2"/>
  <c r="E27" i="2"/>
  <c r="E26" i="2"/>
  <c r="D26" i="2"/>
  <c r="C26" i="2"/>
  <c r="L17" i="3" l="1"/>
  <c r="K18" i="3"/>
  <c r="L16" i="3"/>
  <c r="L18" i="3" s="1"/>
  <c r="N15" i="3" s="1"/>
  <c r="N17" i="3" l="1"/>
  <c r="N16" i="3"/>
  <c r="G9" i="2" l="1"/>
  <c r="E9" i="2"/>
  <c r="D9" i="2"/>
  <c r="C9" i="2" l="1"/>
  <c r="F9" i="2"/>
  <c r="D65" i="2"/>
  <c r="D67" i="2" s="1"/>
  <c r="E65" i="2"/>
  <c r="E67" i="2" s="1"/>
  <c r="F65" i="2"/>
  <c r="F67" i="2" s="1"/>
  <c r="G65" i="2"/>
  <c r="G67" i="2" s="1"/>
  <c r="C65" i="2"/>
  <c r="R26" i="2"/>
  <c r="S26" i="2"/>
  <c r="T26" i="2"/>
  <c r="R27" i="2"/>
  <c r="S27" i="2"/>
  <c r="T27" i="2"/>
  <c r="R28" i="2"/>
  <c r="S28" i="2"/>
  <c r="T28" i="2"/>
  <c r="R29" i="2"/>
  <c r="S29" i="2"/>
  <c r="T29" i="2"/>
  <c r="C67" i="2" l="1"/>
  <c r="S30" i="2"/>
  <c r="D35" i="2" s="1"/>
  <c r="H65" i="2"/>
  <c r="T30" i="2"/>
  <c r="C35" i="2" s="1"/>
  <c r="R30" i="2"/>
  <c r="E34" i="2" s="1"/>
  <c r="D38" i="2" l="1"/>
  <c r="D34" i="2"/>
  <c r="C38" i="2"/>
  <c r="C34" i="2"/>
  <c r="E35" i="2"/>
  <c r="E38" i="2"/>
  <c r="E37" i="2"/>
  <c r="E36" i="2"/>
  <c r="D37" i="2"/>
  <c r="C37" i="2"/>
  <c r="C36" i="2"/>
  <c r="D36" i="2"/>
  <c r="F55" i="2" l="1"/>
  <c r="C47" i="2"/>
  <c r="E43" i="2"/>
  <c r="E47" i="2"/>
  <c r="E51" i="2"/>
  <c r="D51" i="2"/>
  <c r="C51" i="2"/>
  <c r="D55" i="2"/>
  <c r="E55" i="2"/>
  <c r="C55" i="2"/>
  <c r="D16" i="2" l="1"/>
  <c r="E16" i="2"/>
  <c r="F15" i="2"/>
  <c r="G15" i="2"/>
  <c r="C12" i="2"/>
  <c r="G12" i="2" l="1"/>
  <c r="G14" i="2"/>
  <c r="G16" i="2"/>
  <c r="G13" i="2"/>
  <c r="D12" i="2"/>
  <c r="D13" i="2"/>
  <c r="D14" i="2"/>
  <c r="D15" i="2"/>
  <c r="F12" i="2"/>
  <c r="F14" i="2"/>
  <c r="F16" i="2"/>
  <c r="F13" i="2"/>
  <c r="C13" i="2"/>
  <c r="C14" i="2"/>
  <c r="C15" i="2"/>
  <c r="C16" i="2"/>
  <c r="E13" i="2"/>
  <c r="E15" i="2"/>
  <c r="E12" i="2"/>
  <c r="E14" i="2"/>
  <c r="H15" i="2" l="1"/>
  <c r="H16" i="2"/>
  <c r="G17" i="2"/>
  <c r="D17" i="2"/>
  <c r="H13" i="2"/>
  <c r="C17" i="2"/>
  <c r="H14" i="2"/>
  <c r="F17" i="2"/>
  <c r="H12" i="2"/>
  <c r="E17" i="2"/>
  <c r="R16" i="2" l="1"/>
  <c r="R12" i="2"/>
  <c r="R17" i="2" s="1"/>
  <c r="R14" i="2"/>
  <c r="R13" i="2"/>
  <c r="R15" i="2"/>
  <c r="S14" i="2"/>
  <c r="T14" i="2" s="1"/>
  <c r="S13" i="2"/>
  <c r="T13" i="2" s="1"/>
  <c r="H17" i="2"/>
  <c r="I14" i="2" s="1"/>
  <c r="S15" i="2" l="1"/>
  <c r="T15" i="2" s="1"/>
  <c r="J14" i="2"/>
  <c r="S12" i="2"/>
  <c r="S17" i="2" s="1"/>
  <c r="S16" i="2"/>
  <c r="T16" i="2" s="1"/>
  <c r="T12" i="2"/>
  <c r="T17" i="2" s="1"/>
  <c r="U12" i="2" s="1"/>
  <c r="U14" i="2" s="1"/>
  <c r="U16" i="2" s="1"/>
  <c r="I13" i="2"/>
  <c r="I16" i="2"/>
  <c r="I12" i="2"/>
  <c r="I15" i="2"/>
  <c r="I17" i="2"/>
  <c r="K12" i="2" l="1"/>
  <c r="L12" i="2" s="1"/>
  <c r="J12" i="2"/>
  <c r="J13" i="2"/>
  <c r="J15" i="2"/>
  <c r="J16" i="2"/>
  <c r="K15" i="2"/>
  <c r="K13" i="2"/>
  <c r="L13" i="2" s="1"/>
  <c r="K14" i="2"/>
  <c r="L14" i="2" s="1"/>
  <c r="K16" i="2"/>
  <c r="L16" i="2" s="1"/>
  <c r="L15" i="2"/>
  <c r="J17" i="2" l="1"/>
  <c r="C19" i="2" s="1"/>
  <c r="L17" i="2"/>
  <c r="K17" i="2"/>
  <c r="C20" i="2" l="1"/>
  <c r="C21" i="2" s="1"/>
</calcChain>
</file>

<file path=xl/sharedStrings.xml><?xml version="1.0" encoding="utf-8"?>
<sst xmlns="http://schemas.openxmlformats.org/spreadsheetml/2006/main" count="1154" uniqueCount="133">
  <si>
    <t>kriteria</t>
  </si>
  <si>
    <t>plan</t>
  </si>
  <si>
    <t>source</t>
  </si>
  <si>
    <t>make</t>
  </si>
  <si>
    <t>delivery</t>
  </si>
  <si>
    <t>return</t>
  </si>
  <si>
    <t>Total</t>
  </si>
  <si>
    <t>total</t>
  </si>
  <si>
    <t>bobot prioritas</t>
  </si>
  <si>
    <t>nilai lamda max =</t>
  </si>
  <si>
    <t>nilai CI</t>
  </si>
  <si>
    <t>nilai CR</t>
  </si>
  <si>
    <t>l</t>
  </si>
  <si>
    <t>m</t>
  </si>
  <si>
    <t>u</t>
  </si>
  <si>
    <t>si</t>
  </si>
  <si>
    <r>
      <t xml:space="preserve">plan </t>
    </r>
    <r>
      <rPr>
        <sz val="11"/>
        <color theme="1"/>
        <rFont val="Calibri"/>
        <family val="2"/>
      </rPr>
      <t>≥</t>
    </r>
  </si>
  <si>
    <t>ordinat</t>
  </si>
  <si>
    <t>d minimum</t>
  </si>
  <si>
    <r>
      <t xml:space="preserve">source </t>
    </r>
    <r>
      <rPr>
        <sz val="11"/>
        <color theme="1"/>
        <rFont val="Calibri"/>
        <family val="2"/>
      </rPr>
      <t>≥</t>
    </r>
  </si>
  <si>
    <r>
      <t xml:space="preserve">make </t>
    </r>
    <r>
      <rPr>
        <sz val="11"/>
        <color theme="1"/>
        <rFont val="Calibri"/>
        <family val="2"/>
      </rPr>
      <t>≥</t>
    </r>
  </si>
  <si>
    <r>
      <t xml:space="preserve">return </t>
    </r>
    <r>
      <rPr>
        <sz val="11"/>
        <color theme="1"/>
        <rFont val="Calibri"/>
        <family val="2"/>
      </rPr>
      <t>≥</t>
    </r>
  </si>
  <si>
    <r>
      <t xml:space="preserve">delivery </t>
    </r>
    <r>
      <rPr>
        <sz val="11"/>
        <color theme="1"/>
        <rFont val="Calibri"/>
        <family val="2"/>
      </rPr>
      <t>≥</t>
    </r>
  </si>
  <si>
    <t>w'</t>
  </si>
  <si>
    <t>w</t>
  </si>
  <si>
    <t>vector egen</t>
  </si>
  <si>
    <t>Eigen value</t>
  </si>
  <si>
    <t>lamda max</t>
  </si>
  <si>
    <t>CI</t>
  </si>
  <si>
    <t>CR</t>
  </si>
  <si>
    <t>Vektor konsistensi</t>
  </si>
  <si>
    <t>Hasil Kuesioner Plan</t>
  </si>
  <si>
    <t>reliability</t>
  </si>
  <si>
    <t>responsiveness</t>
  </si>
  <si>
    <t>Normalisasi</t>
  </si>
  <si>
    <t>Bobot prioritas</t>
  </si>
  <si>
    <t xml:space="preserve">nilai lamda max </t>
  </si>
  <si>
    <t>Hasil Kuesioner source</t>
  </si>
  <si>
    <t>Hasil Kuesioner delivery</t>
  </si>
  <si>
    <t>assurace</t>
  </si>
  <si>
    <t>assurance</t>
  </si>
  <si>
    <t>Hasil Kuesioner return</t>
  </si>
  <si>
    <t>Hasil Kuesioner make</t>
  </si>
  <si>
    <t>ability</t>
  </si>
  <si>
    <t>Hasil FAHP Kuesioner Plan</t>
  </si>
  <si>
    <t>Si</t>
  </si>
  <si>
    <t>Perbandingan matrix berpasangan</t>
  </si>
  <si>
    <t>Nilai bobot vektor defuzzykasi dan d' Minimum</t>
  </si>
  <si>
    <t>Ordinat</t>
  </si>
  <si>
    <t>d'Minimum</t>
  </si>
  <si>
    <t>reliability VS responsiveness</t>
  </si>
  <si>
    <t>responsiveness vs reliability</t>
  </si>
  <si>
    <t xml:space="preserve">Hasil Normalisasi bobot vektor </t>
  </si>
  <si>
    <t>W</t>
  </si>
  <si>
    <t>W'</t>
  </si>
  <si>
    <t>Hasil FAHP Kuesioner source</t>
  </si>
  <si>
    <t>Hasil FAHP Kuesioner Make</t>
  </si>
  <si>
    <t>reliability VS ability</t>
  </si>
  <si>
    <t>ability vs reliability</t>
  </si>
  <si>
    <t>Hasil FAHP Kuesioner Delivery</t>
  </si>
  <si>
    <t>assurance vs responsiveness</t>
  </si>
  <si>
    <t xml:space="preserve"> responsiveness vs assurance </t>
  </si>
  <si>
    <t>Hasil FAHP Kuesioner Return</t>
  </si>
  <si>
    <t>reliability vs responsiveness</t>
  </si>
  <si>
    <t xml:space="preserve"> responsiveness vs reliability</t>
  </si>
  <si>
    <t>Pertemuan Dengan Supplier</t>
  </si>
  <si>
    <t>Pertemuan Dengan Customer</t>
  </si>
  <si>
    <t>Hasil FAHP Kuesioner Plan reliability</t>
  </si>
  <si>
    <t>Pertemuan Dengan Supplier vs Pertemuan Dengan Customer</t>
  </si>
  <si>
    <t xml:space="preserve"> Pertemuan Dengan Customer vs Pertemuan Dengan Supplier v</t>
  </si>
  <si>
    <t>Hasil FAHP Kuesioner Plan responsiveness</t>
  </si>
  <si>
    <t>Kordinasi Produk Baru</t>
  </si>
  <si>
    <t>Jangka waktu perhitungan biaya produk baru</t>
  </si>
  <si>
    <t>Hasil AHP  Kuesioner Plan reliability</t>
  </si>
  <si>
    <t>Hasil AHP Kuesioner Plan responsiveness</t>
  </si>
  <si>
    <t>Ketepatan waktu pemenuhan bahan baku</t>
  </si>
  <si>
    <t>Ketepatan jumlah bahan baku</t>
  </si>
  <si>
    <t>Jangka waktu pemenuhan bahan baku</t>
  </si>
  <si>
    <t>Respons terhadap keluhan</t>
  </si>
  <si>
    <t>Hasil AHP Kuesioner Make Reliability</t>
  </si>
  <si>
    <t>Hasil AHP Kuesioner  Source Responsiveness</t>
  </si>
  <si>
    <t>Hasil AHP Kuesioner  Source Reliability</t>
  </si>
  <si>
    <t>Kesesuaian dengan spesifikasi produk</t>
  </si>
  <si>
    <t>Jumlah produk yang Cacat dalam pengepakan</t>
  </si>
  <si>
    <t>Hasil AHP Kuesioner Make Ability</t>
  </si>
  <si>
    <t xml:space="preserve">Ketanggapan 
memproduksi pesanan
konsumen yang
bervariasi </t>
  </si>
  <si>
    <t>Stok bahan baku kurang</t>
  </si>
  <si>
    <t>Hasil AHP Kuesioner  Delivery Assurance</t>
  </si>
  <si>
    <t>Ketepatan jumlah produk yang dikirim
bervariasi</t>
  </si>
  <si>
    <t>Ketepatan jenis produk yang dikirim</t>
  </si>
  <si>
    <t>Hasil AHP Kuesioner  Delivery Responsiveness</t>
  </si>
  <si>
    <t>Kecepatan   tanggapan   dalam   memenuhi   permintaan pengiriman produk yang mendadak</t>
  </si>
  <si>
    <t>Komplain ketidaksesuaian waktu pengiriman</t>
  </si>
  <si>
    <t>Hasil AHP Kuesioner Return Reliability</t>
  </si>
  <si>
    <t>Adanya komplain dari konsumen</t>
  </si>
  <si>
    <t>produk cacat yang
dikembalikan oleh
konsumen</t>
  </si>
  <si>
    <t>Hasil AHP Kuesioner Return Responsiveness</t>
  </si>
  <si>
    <t xml:space="preserve">Jangka waktu menanggapi keluhan </t>
  </si>
  <si>
    <t>Jangka waktu penggantian produk reject</t>
  </si>
  <si>
    <t>Hasil FAHP Kuesioner  Source Reliability</t>
  </si>
  <si>
    <t>Kordinasi Produk Baru VS Jangka waktu perhitungan biaya produk baru</t>
  </si>
  <si>
    <t>Hasil FAHP Kuesioner  Source Responsiveness</t>
  </si>
  <si>
    <t>Ketepatan waktu pemenuhan bahan baku vs Ketepatan jumlah bahan baku</t>
  </si>
  <si>
    <t xml:space="preserve"> Jangka waktu perhitungan biaya produk baru vs Kordinasi Produk Baru </t>
  </si>
  <si>
    <t xml:space="preserve"> Ketepatan jumlah bahan baku vs Ketepatan waktu pemenuhan bahan baku</t>
  </si>
  <si>
    <t>Jangka waktu pemenuhan bahan baku vs Respons terhadap keluhan</t>
  </si>
  <si>
    <t>Respons terhadap keluhan vs Jangka waktu pemenuhan bahan baku</t>
  </si>
  <si>
    <t>Hasil FAHP Kuesioner Make Reliability</t>
  </si>
  <si>
    <t>Jumlah produk yang cacat dalam pengepakan</t>
  </si>
  <si>
    <t>Kesesuaian dengan spesifikasi produk vs Jumlah produk yang cacat dalam pengepakan</t>
  </si>
  <si>
    <t>Jumlah produk yang cacat dalam pengepakan vs Kesesuaian dengan spesifikasi produk</t>
  </si>
  <si>
    <t>Hasil FAHP Kuesioner Make Ability</t>
  </si>
  <si>
    <t xml:space="preserve">Ketanggapan 
memproduksi pesanan
konsumen yang vs Stok bahan baku kurang
bervariasi </t>
  </si>
  <si>
    <t xml:space="preserve">Stok bahan baku kurang vs Ketanggapan 
memproduksi pesanan
konsumen yang
bervariasi </t>
  </si>
  <si>
    <t>Hasil FAHP Kuesioner Delivery Assurance</t>
  </si>
  <si>
    <t>Ketepatan jenis produk yang dikirim vs Ketepatan jumlah produk yang dikirim
bervariasi</t>
  </si>
  <si>
    <t>Ketepatan jumlah produk yang dikirim
bervariasi vs Ketepatan jenis produk yang dikirim</t>
  </si>
  <si>
    <t>Hasil FAHP Kuesioner Delivery Responsiveness</t>
  </si>
  <si>
    <t>Hasil FAHP Kuesioner Return Reliability</t>
  </si>
  <si>
    <t>Adanya komplain dari konsumen vs produk cacat yang
dikembalikan oleh
konsumen</t>
  </si>
  <si>
    <t>produk cacat yang
dikembalikan oleh
konsumen vs Adanya komplain dari konsumen</t>
  </si>
  <si>
    <t>Hasil FAHP Kuesioner Return Responsiveness</t>
  </si>
  <si>
    <t>Jangka waktu menanggapi keluhan  vs Jangka waktu penggantian produk reject</t>
  </si>
  <si>
    <t xml:space="preserve">Jangka waktu penggantian produk reject vs Jangka waktu menanggapi keluhan </t>
  </si>
  <si>
    <t xml:space="preserve">    </t>
  </si>
  <si>
    <t>sub kriteria</t>
  </si>
  <si>
    <t xml:space="preserve">Skala TFN </t>
  </si>
  <si>
    <t>bobot vektor</t>
  </si>
  <si>
    <t>W' (min)</t>
  </si>
  <si>
    <t>Pertemuan Dengan Supplier (A1)</t>
  </si>
  <si>
    <t>Pertemuan Dengan Customer (A2)</t>
  </si>
  <si>
    <t xml:space="preserve">source </t>
  </si>
  <si>
    <t>plan 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</si>
</sst>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0">
    <xf numFmtId="0" fontId="0" fillId="0" borderId="0" xfId="0"/>
    <xf numFmtId="164" fontId="0" fillId="0" borderId="0" xfId="0" applyNumberFormat="1"/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2" fontId="0" fillId="0" borderId="0" xfId="0" applyNumberFormat="1" applyBorder="1"/>
    <xf numFmtId="0" fontId="0" fillId="0" borderId="1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Fill="1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0" xfId="0" applyNumberFormat="1" applyFill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1" xfId="0" applyNumberFormat="1" applyBorder="1"/>
    <xf numFmtId="0" fontId="0" fillId="2" borderId="1" xfId="0" applyFill="1" applyBorder="1"/>
    <xf numFmtId="2" fontId="0" fillId="2" borderId="1" xfId="0" applyNumberFormat="1" applyFill="1" applyBorder="1"/>
    <xf numFmtId="2" fontId="0" fillId="0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0" fillId="0" borderId="2" xfId="0" applyBorder="1"/>
    <xf numFmtId="0" fontId="0" fillId="0" borderId="2" xfId="0" applyFill="1" applyBorder="1"/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2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3" borderId="1" xfId="0" applyFill="1" applyBorder="1"/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vertical="center" wrapText="1"/>
    </xf>
    <xf numFmtId="2" fontId="0" fillId="0" borderId="0" xfId="0" applyNumberFormat="1" applyFill="1" applyBorder="1"/>
    <xf numFmtId="0" fontId="0" fillId="0" borderId="2" xfId="0" applyBorder="1" applyAlignment="1">
      <alignment horizontal="center" vertical="center"/>
    </xf>
    <xf numFmtId="9" fontId="0" fillId="0" borderId="0" xfId="1" applyFont="1"/>
    <xf numFmtId="0" fontId="0" fillId="0" borderId="0" xfId="0" applyFill="1" applyBorder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/>
    <xf numFmtId="0" fontId="5" fillId="0" borderId="1" xfId="0" applyNumberFormat="1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2" fontId="5" fillId="2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2" borderId="7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35859</xdr:colOff>
      <xdr:row>31</xdr:row>
      <xdr:rowOff>103094</xdr:rowOff>
    </xdr:from>
    <xdr:ext cx="65" cy="172227"/>
    <xdr:sp macro="" textlink="">
      <xdr:nvSpPr>
        <xdr:cNvPr id="3" name="TextBox 2"/>
        <xdr:cNvSpPr txBox="1"/>
      </xdr:nvSpPr>
      <xdr:spPr>
        <a:xfrm>
          <a:off x="7678271" y="600859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75"/>
  <sheetViews>
    <sheetView zoomScale="85" zoomScaleNormal="85" workbookViewId="0">
      <selection activeCell="Q12" sqref="Q12:Q17"/>
    </sheetView>
  </sheetViews>
  <sheetFormatPr defaultRowHeight="15" x14ac:dyDescent="0.25"/>
  <cols>
    <col min="2" max="2" width="16.42578125" bestFit="1" customWidth="1"/>
    <col min="3" max="3" width="12.28515625" bestFit="1" customWidth="1"/>
    <col min="5" max="5" width="11.5703125" bestFit="1" customWidth="1"/>
    <col min="7" max="7" width="11.140625" bestFit="1" customWidth="1"/>
    <col min="8" max="8" width="11.5703125" bestFit="1" customWidth="1"/>
    <col min="9" max="9" width="15.140625" bestFit="1" customWidth="1"/>
    <col min="10" max="10" width="11.7109375" bestFit="1" customWidth="1"/>
    <col min="11" max="11" width="18.5703125" bestFit="1" customWidth="1"/>
    <col min="12" max="12" width="15.42578125" customWidth="1"/>
    <col min="13" max="14" width="5.140625" bestFit="1" customWidth="1"/>
    <col min="15" max="15" width="5.7109375" bestFit="1" customWidth="1"/>
    <col min="18" max="18" width="11.5703125" bestFit="1" customWidth="1"/>
    <col min="19" max="19" width="12.28515625" bestFit="1" customWidth="1"/>
    <col min="20" max="20" width="18.5703125" bestFit="1" customWidth="1"/>
    <col min="21" max="21" width="11.28515625" bestFit="1" customWidth="1"/>
  </cols>
  <sheetData>
    <row r="3" spans="2:21" x14ac:dyDescent="0.25">
      <c r="B3" s="2" t="s">
        <v>0</v>
      </c>
      <c r="C3" s="2" t="s">
        <v>1</v>
      </c>
      <c r="D3" s="2" t="s">
        <v>2</v>
      </c>
      <c r="E3" s="2" t="s">
        <v>3</v>
      </c>
      <c r="F3" s="9" t="s">
        <v>4</v>
      </c>
      <c r="G3" s="9" t="s">
        <v>5</v>
      </c>
    </row>
    <row r="4" spans="2:21" x14ac:dyDescent="0.25">
      <c r="B4" s="2" t="s">
        <v>1</v>
      </c>
      <c r="C4" s="3">
        <v>1</v>
      </c>
      <c r="D4" s="3">
        <v>2</v>
      </c>
      <c r="E4" s="3">
        <v>2</v>
      </c>
      <c r="F4" s="3">
        <v>2</v>
      </c>
      <c r="G4" s="3">
        <v>2</v>
      </c>
    </row>
    <row r="5" spans="2:21" x14ac:dyDescent="0.25">
      <c r="B5" s="2" t="s">
        <v>2</v>
      </c>
      <c r="C5" s="3">
        <f>1/D4</f>
        <v>0.5</v>
      </c>
      <c r="D5" s="3">
        <v>1</v>
      </c>
      <c r="E5" s="3">
        <v>2</v>
      </c>
      <c r="F5" s="3">
        <f>1/D7</f>
        <v>0.33333333333333331</v>
      </c>
      <c r="G5" s="3">
        <v>2</v>
      </c>
      <c r="O5" s="10"/>
    </row>
    <row r="6" spans="2:21" x14ac:dyDescent="0.25">
      <c r="B6" s="2" t="s">
        <v>3</v>
      </c>
      <c r="C6" s="3">
        <f>1/E4</f>
        <v>0.5</v>
      </c>
      <c r="D6" s="5">
        <f>1/E5</f>
        <v>0.5</v>
      </c>
      <c r="E6" s="3">
        <v>1</v>
      </c>
      <c r="F6" s="3">
        <f>1/E7</f>
        <v>0.2</v>
      </c>
      <c r="G6" s="3">
        <v>2</v>
      </c>
      <c r="L6" s="10"/>
      <c r="O6" s="10"/>
      <c r="P6" s="10"/>
    </row>
    <row r="7" spans="2:21" x14ac:dyDescent="0.25">
      <c r="B7" s="2" t="s">
        <v>4</v>
      </c>
      <c r="C7" s="24">
        <f>1/F4</f>
        <v>0.5</v>
      </c>
      <c r="D7" s="24">
        <v>3</v>
      </c>
      <c r="E7" s="24">
        <v>5</v>
      </c>
      <c r="F7" s="3">
        <v>1</v>
      </c>
      <c r="G7" s="24">
        <v>5</v>
      </c>
    </row>
    <row r="8" spans="2:21" x14ac:dyDescent="0.25">
      <c r="B8" s="9" t="s">
        <v>5</v>
      </c>
      <c r="C8" s="3">
        <f>1/G4</f>
        <v>0.5</v>
      </c>
      <c r="D8" s="3">
        <f>1/G5</f>
        <v>0.5</v>
      </c>
      <c r="E8" s="3">
        <f>1/G6</f>
        <v>0.5</v>
      </c>
      <c r="F8" s="3">
        <f>1/G7</f>
        <v>0.2</v>
      </c>
      <c r="G8" s="3">
        <v>1</v>
      </c>
    </row>
    <row r="9" spans="2:21" x14ac:dyDescent="0.25">
      <c r="B9" s="9" t="s">
        <v>6</v>
      </c>
      <c r="C9" s="3">
        <f>SUM(C4:C8)</f>
        <v>3</v>
      </c>
      <c r="D9" s="3">
        <f>SUM(D4:D8)</f>
        <v>7</v>
      </c>
      <c r="E9" s="3">
        <f>SUM(E4:E8)</f>
        <v>10.5</v>
      </c>
      <c r="F9" s="3">
        <f>SUM(F4:F8)</f>
        <v>3.7333333333333338</v>
      </c>
      <c r="G9" s="3">
        <f>SUM(G4:G8)</f>
        <v>12</v>
      </c>
      <c r="O9" s="10"/>
      <c r="P9" s="10"/>
      <c r="Q9" s="10"/>
      <c r="R9" s="10"/>
      <c r="S9" s="17"/>
    </row>
    <row r="10" spans="2:21" x14ac:dyDescent="0.25">
      <c r="C10" s="1"/>
      <c r="D10" s="1"/>
      <c r="E10" s="1"/>
      <c r="F10" s="1"/>
      <c r="G10" s="1"/>
      <c r="O10" s="10"/>
      <c r="P10" s="10"/>
      <c r="Q10" s="10"/>
      <c r="R10" s="10"/>
      <c r="S10" s="17"/>
    </row>
    <row r="11" spans="2:21" x14ac:dyDescent="0.25">
      <c r="B11" s="2" t="s">
        <v>0</v>
      </c>
      <c r="C11" s="21" t="s">
        <v>1</v>
      </c>
      <c r="D11" s="2" t="s">
        <v>2</v>
      </c>
      <c r="E11" s="2" t="s">
        <v>3</v>
      </c>
      <c r="F11" s="9" t="s">
        <v>4</v>
      </c>
      <c r="G11" s="9" t="s">
        <v>5</v>
      </c>
      <c r="H11" s="9" t="s">
        <v>7</v>
      </c>
      <c r="I11" s="9" t="s">
        <v>8</v>
      </c>
      <c r="J11" s="9" t="s">
        <v>26</v>
      </c>
      <c r="K11" s="19" t="s">
        <v>26</v>
      </c>
      <c r="L11" s="18" t="s">
        <v>30</v>
      </c>
      <c r="O11" s="10"/>
      <c r="P11" s="10"/>
      <c r="Q11" s="10"/>
      <c r="R11" s="18" t="s">
        <v>25</v>
      </c>
      <c r="S11" s="19" t="s">
        <v>26</v>
      </c>
      <c r="T11" s="18" t="s">
        <v>30</v>
      </c>
      <c r="U11" s="20" t="s">
        <v>27</v>
      </c>
    </row>
    <row r="12" spans="2:21" x14ac:dyDescent="0.25">
      <c r="B12" s="2" t="s">
        <v>1</v>
      </c>
      <c r="C12" s="3">
        <f>C4/C9</f>
        <v>0.33333333333333331</v>
      </c>
      <c r="D12" s="3">
        <f t="shared" ref="D12:G12" si="0">D4/D9</f>
        <v>0.2857142857142857</v>
      </c>
      <c r="E12" s="3">
        <f t="shared" si="0"/>
        <v>0.19047619047619047</v>
      </c>
      <c r="F12" s="3">
        <f t="shared" si="0"/>
        <v>0.53571428571428559</v>
      </c>
      <c r="G12" s="3">
        <f t="shared" si="0"/>
        <v>0.16666666666666666</v>
      </c>
      <c r="H12" s="3">
        <f>SUM(C12:G12)</f>
        <v>1.5119047619047619</v>
      </c>
      <c r="I12" s="3">
        <f>H12/$H$17</f>
        <v>0.30238095238095236</v>
      </c>
      <c r="J12" s="2">
        <f>H12/I12</f>
        <v>5</v>
      </c>
      <c r="K12" s="23">
        <f>(C4*I$12)+(D4*I$13)+(E4*I$14)+(F4*I$15)+(G4*I$16)</f>
        <v>1.6976190476190476</v>
      </c>
      <c r="L12" s="3">
        <f>K12/I12</f>
        <v>5.6141732283464574</v>
      </c>
      <c r="M12" s="51"/>
      <c r="N12" s="51"/>
      <c r="O12" s="51"/>
      <c r="P12" s="51"/>
      <c r="Q12" s="53"/>
      <c r="R12" s="18">
        <f>H12/5</f>
        <v>0.30238095238095236</v>
      </c>
      <c r="S12" s="18">
        <f>MMULT(C4:G4,$R$12:$R$16)</f>
        <v>1.6976190476190476</v>
      </c>
      <c r="T12" s="18">
        <f>S12/R12</f>
        <v>5.6141732283464574</v>
      </c>
      <c r="U12" s="18">
        <f>T17/5</f>
        <v>5.370303005608001</v>
      </c>
    </row>
    <row r="13" spans="2:21" x14ac:dyDescent="0.25">
      <c r="B13" s="2" t="s">
        <v>2</v>
      </c>
      <c r="C13" s="3">
        <f>C5/C9</f>
        <v>0.16666666666666666</v>
      </c>
      <c r="D13" s="3">
        <f t="shared" ref="D13:G13" si="1">D5/D9</f>
        <v>0.14285714285714285</v>
      </c>
      <c r="E13" s="3">
        <f t="shared" si="1"/>
        <v>0.19047619047619047</v>
      </c>
      <c r="F13" s="3">
        <f t="shared" si="1"/>
        <v>8.9285714285714274E-2</v>
      </c>
      <c r="G13" s="3">
        <f t="shared" si="1"/>
        <v>0.16666666666666666</v>
      </c>
      <c r="H13" s="3">
        <f t="shared" ref="H13:H17" si="2">SUM(C13:G13)</f>
        <v>0.75595238095238093</v>
      </c>
      <c r="I13" s="3">
        <f t="shared" ref="I13:I16" si="3">H13/$H$17</f>
        <v>0.15119047619047618</v>
      </c>
      <c r="J13" s="2">
        <f t="shared" ref="J13:J16" si="4">H13/I13</f>
        <v>5</v>
      </c>
      <c r="K13" s="23">
        <f>(C5*I$12)+(D5*I$13)+(E5*I$14)+(F5*I$15)+(G5*I$16)</f>
        <v>0.80992063492063482</v>
      </c>
      <c r="L13" s="3">
        <f>K13/I13</f>
        <v>5.3569553805774275</v>
      </c>
      <c r="M13" s="51"/>
      <c r="N13" s="51"/>
      <c r="O13" s="51"/>
      <c r="P13" s="51"/>
      <c r="Q13" s="53"/>
      <c r="R13" s="18">
        <f>H13/5</f>
        <v>0.15119047619047618</v>
      </c>
      <c r="S13" s="18">
        <f>MMULT(C5:G5,$R$12:$R$16)</f>
        <v>0.80992063492063482</v>
      </c>
      <c r="T13" s="18">
        <f>S13/R13</f>
        <v>5.3569553805774275</v>
      </c>
      <c r="U13" s="20" t="s">
        <v>28</v>
      </c>
    </row>
    <row r="14" spans="2:21" x14ac:dyDescent="0.25">
      <c r="B14" s="2" t="s">
        <v>3</v>
      </c>
      <c r="C14" s="3">
        <f>C6/C9</f>
        <v>0.16666666666666666</v>
      </c>
      <c r="D14" s="3">
        <f t="shared" ref="D14:G14" si="5">D6/D9</f>
        <v>7.1428571428571425E-2</v>
      </c>
      <c r="E14" s="3">
        <f t="shared" si="5"/>
        <v>9.5238095238095233E-2</v>
      </c>
      <c r="F14" s="3">
        <f t="shared" si="5"/>
        <v>5.3571428571428568E-2</v>
      </c>
      <c r="G14" s="3">
        <f t="shared" si="5"/>
        <v>0.16666666666666666</v>
      </c>
      <c r="H14" s="3">
        <f t="shared" si="2"/>
        <v>0.55357142857142849</v>
      </c>
      <c r="I14" s="3">
        <f t="shared" si="3"/>
        <v>0.1107142857142857</v>
      </c>
      <c r="J14" s="2">
        <f t="shared" si="4"/>
        <v>5</v>
      </c>
      <c r="K14" s="23">
        <f>(C6*I$12)+(D6*I$13)+(E6*I$14)+(F6*I$15)+(G6*I$16)</f>
        <v>0.57678571428571423</v>
      </c>
      <c r="L14" s="3">
        <f>K14/I14</f>
        <v>5.209677419354839</v>
      </c>
      <c r="M14" s="51"/>
      <c r="N14" s="51"/>
      <c r="O14" s="51"/>
      <c r="P14" s="51"/>
      <c r="Q14" s="53"/>
      <c r="R14" s="18">
        <f>H14/5</f>
        <v>0.1107142857142857</v>
      </c>
      <c r="S14" s="18">
        <f>MMULT(C6:G6,$R$12:$R$16)</f>
        <v>0.57678571428571423</v>
      </c>
      <c r="T14" s="18">
        <f t="shared" ref="T14:T16" si="6">S14/R14</f>
        <v>5.209677419354839</v>
      </c>
      <c r="U14" s="18">
        <f>(U12-5)/(5-1)</f>
        <v>9.257575140200025E-2</v>
      </c>
    </row>
    <row r="15" spans="2:21" x14ac:dyDescent="0.25">
      <c r="B15" s="2" t="s">
        <v>4</v>
      </c>
      <c r="C15" s="3">
        <f>C7/C9</f>
        <v>0.16666666666666666</v>
      </c>
      <c r="D15" s="3">
        <f t="shared" ref="D15:G15" si="7">D7/D9</f>
        <v>0.42857142857142855</v>
      </c>
      <c r="E15" s="3">
        <f t="shared" si="7"/>
        <v>0.47619047619047616</v>
      </c>
      <c r="F15" s="3">
        <f t="shared" si="7"/>
        <v>0.26785714285714279</v>
      </c>
      <c r="G15" s="3">
        <f t="shared" si="7"/>
        <v>0.41666666666666669</v>
      </c>
      <c r="H15" s="3">
        <f t="shared" si="2"/>
        <v>1.7559523809523809</v>
      </c>
      <c r="I15" s="3">
        <f t="shared" si="3"/>
        <v>0.35119047619047616</v>
      </c>
      <c r="J15" s="2">
        <f t="shared" si="4"/>
        <v>5</v>
      </c>
      <c r="K15" s="23">
        <f>(C7*I$12)+(D7*I$13)+(E7*I$14)+(F7*I$15)+(G7*I$16)</f>
        <v>1.9321428571428569</v>
      </c>
      <c r="L15" s="3">
        <f>K15/I15</f>
        <v>5.5016949152542374</v>
      </c>
      <c r="M15" s="51"/>
      <c r="N15" s="51"/>
      <c r="O15" s="51"/>
      <c r="P15" s="51"/>
      <c r="Q15" s="53"/>
      <c r="R15" s="18">
        <f>H15/5</f>
        <v>0.35119047619047616</v>
      </c>
      <c r="S15" s="18">
        <f>MMULT(C7:G7,$R$12:$R$16)</f>
        <v>1.9321428571428569</v>
      </c>
      <c r="T15" s="18">
        <f t="shared" si="6"/>
        <v>5.5016949152542374</v>
      </c>
      <c r="U15" s="20" t="s">
        <v>29</v>
      </c>
    </row>
    <row r="16" spans="2:21" x14ac:dyDescent="0.25">
      <c r="B16" s="9" t="s">
        <v>5</v>
      </c>
      <c r="C16" s="3">
        <f>C8/C9</f>
        <v>0.16666666666666666</v>
      </c>
      <c r="D16" s="3">
        <f t="shared" ref="D16:G16" si="8">D8/D9</f>
        <v>7.1428571428571425E-2</v>
      </c>
      <c r="E16" s="3">
        <f t="shared" si="8"/>
        <v>4.7619047619047616E-2</v>
      </c>
      <c r="F16" s="3">
        <f t="shared" si="8"/>
        <v>5.3571428571428568E-2</v>
      </c>
      <c r="G16" s="3">
        <f t="shared" si="8"/>
        <v>8.3333333333333329E-2</v>
      </c>
      <c r="H16" s="3">
        <f t="shared" si="2"/>
        <v>0.42261904761904756</v>
      </c>
      <c r="I16" s="3">
        <f t="shared" si="3"/>
        <v>8.4523809523809515E-2</v>
      </c>
      <c r="J16" s="2">
        <f t="shared" si="4"/>
        <v>5</v>
      </c>
      <c r="K16" s="23">
        <f>(C8*I$12)+(D8*I$13)+(E8*I$14)+(F8*I$15)+(G8*I$16)</f>
        <v>0.43690476190476185</v>
      </c>
      <c r="L16" s="3">
        <f>K16/I16</f>
        <v>5.169014084507042</v>
      </c>
      <c r="M16" s="51"/>
      <c r="N16" s="51"/>
      <c r="O16" s="51"/>
      <c r="P16" s="51"/>
      <c r="Q16" s="53"/>
      <c r="R16" s="18">
        <f>H16/5</f>
        <v>8.4523809523809515E-2</v>
      </c>
      <c r="S16" s="18">
        <f>MMULT(C8:G8,$R$12:$R$16)</f>
        <v>0.43690476190476185</v>
      </c>
      <c r="T16" s="18">
        <f t="shared" si="6"/>
        <v>5.169014084507042</v>
      </c>
      <c r="U16" s="18">
        <f>U14/1.12</f>
        <v>8.2656920894643077E-2</v>
      </c>
    </row>
    <row r="17" spans="2:21" x14ac:dyDescent="0.25">
      <c r="B17" s="9" t="s">
        <v>6</v>
      </c>
      <c r="C17" s="3">
        <f>SUM(C12:C16)</f>
        <v>0.99999999999999989</v>
      </c>
      <c r="D17" s="3">
        <f t="shared" ref="D17:G17" si="9">SUM(D12:D16)</f>
        <v>1</v>
      </c>
      <c r="E17" s="3">
        <f t="shared" si="9"/>
        <v>1</v>
      </c>
      <c r="F17" s="3">
        <f t="shared" si="9"/>
        <v>0.99999999999999989</v>
      </c>
      <c r="G17" s="3">
        <f t="shared" si="9"/>
        <v>1</v>
      </c>
      <c r="H17" s="3">
        <f t="shared" si="2"/>
        <v>5</v>
      </c>
      <c r="I17" s="3">
        <f>H17/$H$17</f>
        <v>1</v>
      </c>
      <c r="J17" s="2">
        <f>SUM(J12:J16)</f>
        <v>25</v>
      </c>
      <c r="K17" s="23">
        <f t="shared" ref="K17:L17" si="10">SUM(K12:K16)</f>
        <v>5.4533730158730158</v>
      </c>
      <c r="L17" s="3">
        <f t="shared" si="10"/>
        <v>26.851515028040005</v>
      </c>
      <c r="M17" s="51"/>
      <c r="N17" s="51"/>
      <c r="O17" s="51"/>
      <c r="P17" s="51"/>
      <c r="Q17" s="53"/>
      <c r="R17" s="18">
        <f>SUM(R12:R16)</f>
        <v>0.99999999999999989</v>
      </c>
      <c r="S17" s="18">
        <f t="shared" ref="S17:T17" si="11">SUM(S12:S16)</f>
        <v>5.4533730158730158</v>
      </c>
      <c r="T17" s="18">
        <f t="shared" si="11"/>
        <v>26.851515028040005</v>
      </c>
      <c r="U17" s="16"/>
    </row>
    <row r="18" spans="2:21" x14ac:dyDescent="0.25">
      <c r="B18" s="6"/>
      <c r="C18" s="8"/>
      <c r="D18" s="6"/>
      <c r="E18" s="7"/>
      <c r="H18" s="1"/>
      <c r="I18" s="6"/>
    </row>
    <row r="19" spans="2:21" x14ac:dyDescent="0.25">
      <c r="B19" s="9" t="s">
        <v>9</v>
      </c>
      <c r="C19" s="3">
        <f>J17/5</f>
        <v>5</v>
      </c>
    </row>
    <row r="20" spans="2:21" x14ac:dyDescent="0.25">
      <c r="B20" s="9" t="s">
        <v>10</v>
      </c>
      <c r="C20" s="3">
        <f>(C19-5)/(5-1)</f>
        <v>0</v>
      </c>
    </row>
    <row r="21" spans="2:21" x14ac:dyDescent="0.25">
      <c r="B21" s="9" t="s">
        <v>11</v>
      </c>
      <c r="C21" s="3">
        <f>C20/1.12</f>
        <v>0</v>
      </c>
    </row>
    <row r="23" spans="2:21" x14ac:dyDescent="0.25">
      <c r="B23" s="82" t="s">
        <v>0</v>
      </c>
      <c r="C23" s="81" t="s">
        <v>1</v>
      </c>
      <c r="D23" s="81"/>
      <c r="E23" s="81"/>
      <c r="F23" s="75" t="s">
        <v>2</v>
      </c>
      <c r="G23" s="75"/>
      <c r="H23" s="75"/>
      <c r="I23" s="74" t="s">
        <v>3</v>
      </c>
      <c r="J23" s="74"/>
      <c r="K23" s="74"/>
      <c r="L23" s="75" t="s">
        <v>4</v>
      </c>
      <c r="M23" s="75"/>
      <c r="N23" s="75"/>
      <c r="O23" s="75" t="s">
        <v>5</v>
      </c>
      <c r="P23" s="75"/>
      <c r="Q23" s="75"/>
      <c r="R23" s="2"/>
      <c r="S23" s="2"/>
      <c r="T23" s="2"/>
    </row>
    <row r="24" spans="2:21" x14ac:dyDescent="0.25">
      <c r="B24" s="83"/>
      <c r="C24" s="2" t="s">
        <v>12</v>
      </c>
      <c r="D24" s="2" t="s">
        <v>13</v>
      </c>
      <c r="E24" s="2" t="s">
        <v>14</v>
      </c>
      <c r="F24" s="2" t="s">
        <v>12</v>
      </c>
      <c r="G24" s="2" t="s">
        <v>13</v>
      </c>
      <c r="H24" s="2" t="s">
        <v>14</v>
      </c>
      <c r="I24" s="2" t="s">
        <v>12</v>
      </c>
      <c r="J24" s="2" t="s">
        <v>13</v>
      </c>
      <c r="K24" s="2" t="s">
        <v>14</v>
      </c>
      <c r="L24" s="2" t="s">
        <v>12</v>
      </c>
      <c r="M24" s="2" t="s">
        <v>13</v>
      </c>
      <c r="N24" s="2" t="s">
        <v>14</v>
      </c>
      <c r="O24" s="2" t="s">
        <v>12</v>
      </c>
      <c r="P24" s="2" t="s">
        <v>13</v>
      </c>
      <c r="Q24" s="2" t="s">
        <v>14</v>
      </c>
      <c r="R24" s="3" t="s">
        <v>12</v>
      </c>
      <c r="S24" s="3" t="s">
        <v>13</v>
      </c>
      <c r="T24" s="3" t="s">
        <v>14</v>
      </c>
    </row>
    <row r="25" spans="2:21" x14ac:dyDescent="0.25">
      <c r="B25" s="2" t="s">
        <v>1</v>
      </c>
      <c r="C25" s="24">
        <v>1</v>
      </c>
      <c r="D25" s="24">
        <v>1</v>
      </c>
      <c r="E25" s="24">
        <v>1</v>
      </c>
      <c r="F25" s="24">
        <v>1</v>
      </c>
      <c r="G25" s="24">
        <v>2</v>
      </c>
      <c r="H25" s="24">
        <v>3</v>
      </c>
      <c r="I25" s="24">
        <v>1</v>
      </c>
      <c r="J25" s="24">
        <v>2</v>
      </c>
      <c r="K25" s="24">
        <v>3</v>
      </c>
      <c r="L25" s="24">
        <v>1</v>
      </c>
      <c r="M25" s="24">
        <v>2</v>
      </c>
      <c r="N25" s="24">
        <v>3</v>
      </c>
      <c r="O25" s="24">
        <v>1</v>
      </c>
      <c r="P25" s="24">
        <v>2</v>
      </c>
      <c r="Q25" s="24">
        <v>3</v>
      </c>
      <c r="R25" s="3">
        <f>C25+F25+I25+L25+O25</f>
        <v>5</v>
      </c>
      <c r="S25" s="3">
        <f>D25+G25+J25+M25+P25</f>
        <v>9</v>
      </c>
      <c r="T25" s="3">
        <f>E25+H25+K25+N25+Q25</f>
        <v>13</v>
      </c>
    </row>
    <row r="26" spans="2:21" x14ac:dyDescent="0.25">
      <c r="B26" s="2" t="s">
        <v>2</v>
      </c>
      <c r="C26" s="24">
        <f>1/3</f>
        <v>0.33333333333333331</v>
      </c>
      <c r="D26" s="24">
        <f>1/2</f>
        <v>0.5</v>
      </c>
      <c r="E26" s="24">
        <f>1</f>
        <v>1</v>
      </c>
      <c r="F26" s="24">
        <v>1</v>
      </c>
      <c r="G26" s="24">
        <v>1</v>
      </c>
      <c r="H26" s="24">
        <v>1</v>
      </c>
      <c r="I26" s="24">
        <v>1</v>
      </c>
      <c r="J26" s="24">
        <v>2</v>
      </c>
      <c r="K26" s="24">
        <v>3</v>
      </c>
      <c r="L26" s="24">
        <f>1/4</f>
        <v>0.25</v>
      </c>
      <c r="M26" s="24">
        <f>1/3</f>
        <v>0.33333333333333331</v>
      </c>
      <c r="N26" s="24">
        <f>1/2</f>
        <v>0.5</v>
      </c>
      <c r="O26" s="24">
        <v>1</v>
      </c>
      <c r="P26" s="24">
        <v>2</v>
      </c>
      <c r="Q26" s="24">
        <v>3</v>
      </c>
      <c r="R26" s="3">
        <f t="shared" ref="R26:R29" si="12">C26+F26+I26+L26+O26</f>
        <v>3.583333333333333</v>
      </c>
      <c r="S26" s="3">
        <f t="shared" ref="S26:S29" si="13">D26+G26+J26+M26+P26</f>
        <v>5.8333333333333339</v>
      </c>
      <c r="T26" s="3">
        <f t="shared" ref="T26:T29" si="14">E26+H26+K26+N26+Q26</f>
        <v>8.5</v>
      </c>
    </row>
    <row r="27" spans="2:21" x14ac:dyDescent="0.25">
      <c r="B27" s="2" t="s">
        <v>3</v>
      </c>
      <c r="C27" s="24">
        <f>1/3</f>
        <v>0.33333333333333331</v>
      </c>
      <c r="D27" s="24">
        <f>1/2</f>
        <v>0.5</v>
      </c>
      <c r="E27" s="24">
        <f>1</f>
        <v>1</v>
      </c>
      <c r="F27" s="24">
        <f>1/3</f>
        <v>0.33333333333333331</v>
      </c>
      <c r="G27" s="24">
        <f>1/2</f>
        <v>0.5</v>
      </c>
      <c r="H27" s="24">
        <f>1</f>
        <v>1</v>
      </c>
      <c r="I27" s="24">
        <v>1</v>
      </c>
      <c r="J27" s="24">
        <v>1</v>
      </c>
      <c r="K27" s="24">
        <v>1</v>
      </c>
      <c r="L27" s="24">
        <f>1/6</f>
        <v>0.16666666666666666</v>
      </c>
      <c r="M27" s="24">
        <f>1/5</f>
        <v>0.2</v>
      </c>
      <c r="N27" s="24">
        <f>1/4</f>
        <v>0.25</v>
      </c>
      <c r="O27" s="24">
        <v>1</v>
      </c>
      <c r="P27" s="24">
        <v>2</v>
      </c>
      <c r="Q27" s="24">
        <v>3</v>
      </c>
      <c r="R27" s="3">
        <f t="shared" si="12"/>
        <v>2.833333333333333</v>
      </c>
      <c r="S27" s="3">
        <f t="shared" si="13"/>
        <v>4.2</v>
      </c>
      <c r="T27" s="3">
        <f t="shared" si="14"/>
        <v>6.25</v>
      </c>
    </row>
    <row r="28" spans="2:21" x14ac:dyDescent="0.25">
      <c r="B28" s="2" t="s">
        <v>4</v>
      </c>
      <c r="C28" s="24">
        <f>1/3</f>
        <v>0.33333333333333331</v>
      </c>
      <c r="D28" s="24">
        <f>1/2</f>
        <v>0.5</v>
      </c>
      <c r="E28" s="24">
        <f>1</f>
        <v>1</v>
      </c>
      <c r="F28" s="24">
        <v>2</v>
      </c>
      <c r="G28" s="24">
        <v>3</v>
      </c>
      <c r="H28" s="24">
        <v>4</v>
      </c>
      <c r="I28" s="24">
        <v>4</v>
      </c>
      <c r="J28" s="24">
        <v>5</v>
      </c>
      <c r="K28" s="24">
        <v>6</v>
      </c>
      <c r="L28" s="24">
        <v>1</v>
      </c>
      <c r="M28" s="24">
        <v>1</v>
      </c>
      <c r="N28" s="24">
        <v>1</v>
      </c>
      <c r="O28" s="24">
        <v>4</v>
      </c>
      <c r="P28" s="24">
        <v>5</v>
      </c>
      <c r="Q28" s="24">
        <v>6</v>
      </c>
      <c r="R28" s="3">
        <f t="shared" si="12"/>
        <v>11.333333333333334</v>
      </c>
      <c r="S28" s="3">
        <f t="shared" si="13"/>
        <v>14.5</v>
      </c>
      <c r="T28" s="3">
        <f t="shared" si="14"/>
        <v>18</v>
      </c>
    </row>
    <row r="29" spans="2:21" x14ac:dyDescent="0.25">
      <c r="B29" s="9" t="s">
        <v>5</v>
      </c>
      <c r="C29" s="24">
        <f>1/3</f>
        <v>0.33333333333333331</v>
      </c>
      <c r="D29" s="24">
        <f>1/2</f>
        <v>0.5</v>
      </c>
      <c r="E29" s="24">
        <f>1</f>
        <v>1</v>
      </c>
      <c r="F29" s="24">
        <f>1/3</f>
        <v>0.33333333333333331</v>
      </c>
      <c r="G29" s="24">
        <f>1/2</f>
        <v>0.5</v>
      </c>
      <c r="H29" s="24">
        <f>1</f>
        <v>1</v>
      </c>
      <c r="I29" s="24">
        <f>1/3</f>
        <v>0.33333333333333331</v>
      </c>
      <c r="J29" s="24">
        <f>1/2</f>
        <v>0.5</v>
      </c>
      <c r="K29" s="24">
        <f>1</f>
        <v>1</v>
      </c>
      <c r="L29" s="24">
        <f>1/6</f>
        <v>0.16666666666666666</v>
      </c>
      <c r="M29" s="24">
        <f>1/5</f>
        <v>0.2</v>
      </c>
      <c r="N29" s="24">
        <f>1/4</f>
        <v>0.25</v>
      </c>
      <c r="O29" s="24">
        <v>1</v>
      </c>
      <c r="P29" s="24">
        <v>1</v>
      </c>
      <c r="Q29" s="24">
        <v>1</v>
      </c>
      <c r="R29" s="3">
        <f t="shared" si="12"/>
        <v>2.166666666666667</v>
      </c>
      <c r="S29" s="3">
        <f t="shared" si="13"/>
        <v>2.7</v>
      </c>
      <c r="T29" s="3">
        <f t="shared" si="14"/>
        <v>4.25</v>
      </c>
    </row>
    <row r="30" spans="2:21" x14ac:dyDescent="0.25">
      <c r="R30" s="3">
        <f>SUM(R25:R29)</f>
        <v>24.916666666666668</v>
      </c>
      <c r="S30" s="3">
        <f>SUM(S25:S29)</f>
        <v>36.233333333333334</v>
      </c>
      <c r="T30" s="3">
        <f>SUM(T25:T29)</f>
        <v>50</v>
      </c>
    </row>
    <row r="32" spans="2:21" x14ac:dyDescent="0.25">
      <c r="B32" s="82" t="s">
        <v>0</v>
      </c>
      <c r="C32" s="78" t="s">
        <v>15</v>
      </c>
      <c r="D32" s="79"/>
      <c r="E32" s="80"/>
    </row>
    <row r="33" spans="2:15" x14ac:dyDescent="0.25">
      <c r="B33" s="83"/>
      <c r="C33" s="2" t="s">
        <v>12</v>
      </c>
      <c r="D33" s="2" t="s">
        <v>13</v>
      </c>
      <c r="E33" s="2" t="s">
        <v>14</v>
      </c>
      <c r="K33" s="84"/>
      <c r="L33" s="6"/>
      <c r="M33" s="6"/>
      <c r="N33" s="6"/>
      <c r="O33" s="6"/>
    </row>
    <row r="34" spans="2:15" x14ac:dyDescent="0.25">
      <c r="B34" s="2" t="s">
        <v>1</v>
      </c>
      <c r="C34" s="3">
        <f>R25/$T$30</f>
        <v>0.1</v>
      </c>
      <c r="D34" s="3">
        <f>S25/$S$30</f>
        <v>0.24839006439742409</v>
      </c>
      <c r="E34" s="3">
        <f>T25/$R$30</f>
        <v>0.52173913043478259</v>
      </c>
      <c r="K34" s="84"/>
      <c r="L34" s="6"/>
      <c r="M34" s="6"/>
      <c r="N34" s="6"/>
      <c r="O34" s="6"/>
    </row>
    <row r="35" spans="2:15" x14ac:dyDescent="0.25">
      <c r="B35" s="2" t="s">
        <v>2</v>
      </c>
      <c r="C35" s="3">
        <f>R26/$T$30</f>
        <v>7.1666666666666656E-2</v>
      </c>
      <c r="D35" s="3">
        <f>S26/$S$30</f>
        <v>0.16099356025758971</v>
      </c>
      <c r="E35" s="3">
        <f t="shared" ref="E35:E38" si="15">T26/$R$30</f>
        <v>0.34113712374581939</v>
      </c>
      <c r="K35" s="6"/>
      <c r="L35" s="6"/>
      <c r="M35" s="6"/>
      <c r="N35" s="6"/>
      <c r="O35" s="6"/>
    </row>
    <row r="36" spans="2:15" x14ac:dyDescent="0.25">
      <c r="B36" s="2" t="s">
        <v>3</v>
      </c>
      <c r="C36" s="3">
        <f t="shared" ref="C36:C38" si="16">R27/$T$30</f>
        <v>5.6666666666666664E-2</v>
      </c>
      <c r="D36" s="3">
        <f t="shared" ref="D36:D37" si="17">S27/$S$30</f>
        <v>0.11591536338546458</v>
      </c>
      <c r="E36" s="3">
        <f t="shared" si="15"/>
        <v>0.25083612040133779</v>
      </c>
      <c r="K36" s="6"/>
      <c r="L36" s="6"/>
      <c r="M36" s="6"/>
      <c r="N36" s="6"/>
      <c r="O36" s="6"/>
    </row>
    <row r="37" spans="2:15" x14ac:dyDescent="0.25">
      <c r="B37" s="2" t="s">
        <v>4</v>
      </c>
      <c r="C37" s="3">
        <f t="shared" si="16"/>
        <v>0.22666666666666668</v>
      </c>
      <c r="D37" s="3">
        <f t="shared" si="17"/>
        <v>0.40018399264029436</v>
      </c>
      <c r="E37" s="3">
        <f t="shared" si="15"/>
        <v>0.72240802675585281</v>
      </c>
      <c r="K37" s="6"/>
      <c r="L37" s="6"/>
      <c r="M37" s="6"/>
      <c r="N37" s="6"/>
      <c r="O37" s="6"/>
    </row>
    <row r="38" spans="2:15" x14ac:dyDescent="0.25">
      <c r="B38" s="9" t="s">
        <v>5</v>
      </c>
      <c r="C38" s="3">
        <f t="shared" si="16"/>
        <v>4.3333333333333342E-2</v>
      </c>
      <c r="D38" s="3">
        <f>S29/$S$30</f>
        <v>7.4517019319227232E-2</v>
      </c>
      <c r="E38" s="3">
        <f t="shared" si="15"/>
        <v>0.1705685618729097</v>
      </c>
      <c r="K38" s="6"/>
      <c r="L38" s="6"/>
      <c r="M38" s="6"/>
      <c r="N38" s="6"/>
      <c r="O38" s="6"/>
    </row>
    <row r="39" spans="2:15" x14ac:dyDescent="0.25">
      <c r="K39" s="54"/>
      <c r="L39" s="6"/>
      <c r="M39" s="6"/>
      <c r="N39" s="6"/>
      <c r="O39" s="6"/>
    </row>
    <row r="41" spans="2:15" x14ac:dyDescent="0.25">
      <c r="B41" s="77" t="s">
        <v>0</v>
      </c>
      <c r="C41" s="76" t="s">
        <v>17</v>
      </c>
      <c r="D41" s="76"/>
      <c r="E41" s="76"/>
      <c r="F41" s="76"/>
      <c r="G41" s="77" t="s">
        <v>18</v>
      </c>
    </row>
    <row r="42" spans="2:15" x14ac:dyDescent="0.25">
      <c r="B42" s="77"/>
      <c r="C42" s="11" t="s">
        <v>2</v>
      </c>
      <c r="D42" s="11" t="s">
        <v>3</v>
      </c>
      <c r="E42" s="12" t="s">
        <v>4</v>
      </c>
      <c r="F42" s="12" t="s">
        <v>5</v>
      </c>
      <c r="G42" s="77"/>
      <c r="J42" s="53"/>
      <c r="K42" s="53"/>
    </row>
    <row r="43" spans="2:15" x14ac:dyDescent="0.25">
      <c r="B43" s="11" t="s">
        <v>16</v>
      </c>
      <c r="C43" s="11">
        <v>1</v>
      </c>
      <c r="D43" s="11">
        <v>1</v>
      </c>
      <c r="E43" s="13">
        <f>(C37-E34)/((D34-E34)-(D37-C37))</f>
        <v>0.66031473622402459</v>
      </c>
      <c r="F43" s="2">
        <v>1</v>
      </c>
      <c r="G43" s="12">
        <v>0.66</v>
      </c>
      <c r="J43" s="53"/>
    </row>
    <row r="44" spans="2:15" x14ac:dyDescent="0.25">
      <c r="J44" s="53"/>
    </row>
    <row r="45" spans="2:15" x14ac:dyDescent="0.25">
      <c r="B45" s="77" t="s">
        <v>0</v>
      </c>
      <c r="C45" s="76" t="s">
        <v>17</v>
      </c>
      <c r="D45" s="76"/>
      <c r="E45" s="76"/>
      <c r="F45" s="76"/>
      <c r="G45" s="77" t="s">
        <v>18</v>
      </c>
      <c r="J45" s="53"/>
    </row>
    <row r="46" spans="2:15" x14ac:dyDescent="0.25">
      <c r="B46" s="77"/>
      <c r="C46" s="11" t="s">
        <v>1</v>
      </c>
      <c r="D46" s="11" t="s">
        <v>3</v>
      </c>
      <c r="E46" s="12" t="s">
        <v>4</v>
      </c>
      <c r="F46" s="12" t="s">
        <v>5</v>
      </c>
      <c r="G46" s="77"/>
      <c r="J46" s="53"/>
    </row>
    <row r="47" spans="2:15" x14ac:dyDescent="0.25">
      <c r="B47" s="11" t="s">
        <v>19</v>
      </c>
      <c r="C47" s="13">
        <f>(C34-E35)/((D35-E35)-(D34-C34))</f>
        <v>0.7339800351571536</v>
      </c>
      <c r="D47" s="11">
        <v>1</v>
      </c>
      <c r="E47" s="13">
        <f>(C37-E35)/((D35-E35)-(D37-C37))</f>
        <v>0.32367293215072473</v>
      </c>
      <c r="F47" s="2">
        <v>1</v>
      </c>
      <c r="G47" s="12">
        <v>0.32</v>
      </c>
    </row>
    <row r="49" spans="2:10" x14ac:dyDescent="0.25">
      <c r="B49" s="77" t="s">
        <v>0</v>
      </c>
      <c r="C49" s="76" t="s">
        <v>17</v>
      </c>
      <c r="D49" s="76"/>
      <c r="E49" s="76"/>
      <c r="F49" s="76"/>
      <c r="G49" s="77" t="s">
        <v>18</v>
      </c>
    </row>
    <row r="50" spans="2:10" x14ac:dyDescent="0.25">
      <c r="B50" s="77"/>
      <c r="C50" s="11" t="s">
        <v>1</v>
      </c>
      <c r="D50" s="11" t="s">
        <v>2</v>
      </c>
      <c r="E50" s="12" t="s">
        <v>4</v>
      </c>
      <c r="F50" s="12" t="s">
        <v>5</v>
      </c>
      <c r="G50" s="77"/>
    </row>
    <row r="51" spans="2:10" x14ac:dyDescent="0.25">
      <c r="B51" s="11" t="s">
        <v>20</v>
      </c>
      <c r="C51" s="13">
        <f>(C34-E36)/((D36-E36)-(D34-C34))</f>
        <v>0.5324050795126396</v>
      </c>
      <c r="D51" s="13">
        <f>(C35-E36)-((D36-E36)-(D35-C35))</f>
        <v>4.5078196872125109E-2</v>
      </c>
      <c r="E51" s="13">
        <f>(C37-E36)/((D36-E36)-(D37-C37))</f>
        <v>7.8360796113149972E-2</v>
      </c>
      <c r="F51" s="2">
        <v>1</v>
      </c>
      <c r="G51" s="12">
        <v>0.05</v>
      </c>
    </row>
    <row r="53" spans="2:10" x14ac:dyDescent="0.25">
      <c r="B53" s="77" t="s">
        <v>0</v>
      </c>
      <c r="C53" s="76" t="s">
        <v>17</v>
      </c>
      <c r="D53" s="76"/>
      <c r="E53" s="76"/>
      <c r="F53" s="76"/>
      <c r="G53" s="77" t="s">
        <v>18</v>
      </c>
    </row>
    <row r="54" spans="2:10" x14ac:dyDescent="0.25">
      <c r="B54" s="77"/>
      <c r="C54" s="11" t="s">
        <v>1</v>
      </c>
      <c r="D54" s="11" t="s">
        <v>3</v>
      </c>
      <c r="E54" s="12" t="s">
        <v>2</v>
      </c>
      <c r="F54" s="12" t="s">
        <v>4</v>
      </c>
      <c r="G54" s="77"/>
      <c r="J54" t="s">
        <v>124</v>
      </c>
    </row>
    <row r="55" spans="2:10" x14ac:dyDescent="0.25">
      <c r="B55" s="11" t="s">
        <v>21</v>
      </c>
      <c r="C55" s="13">
        <f>(C34-E38)/((D38-E38)-(D34-C34))</f>
        <v>0.28869292242471994</v>
      </c>
      <c r="D55" s="13">
        <f>(C36-E38)-((D38-E38)-(D36-C36))</f>
        <v>4.1398344066237353E-2</v>
      </c>
      <c r="E55" s="13">
        <f>(C35-E38)/((D38-E38)-(D35-C35))</f>
        <v>0.53351348335409432</v>
      </c>
      <c r="F55" s="13">
        <f>(C37-E38)/((D38-E38)-(D37-C37))</f>
        <v>-0.20810305396253001</v>
      </c>
      <c r="G55" s="12">
        <v>0</v>
      </c>
    </row>
    <row r="58" spans="2:10" x14ac:dyDescent="0.25">
      <c r="B58" s="77" t="s">
        <v>0</v>
      </c>
      <c r="C58" s="76" t="s">
        <v>17</v>
      </c>
      <c r="D58" s="76"/>
      <c r="E58" s="76"/>
      <c r="F58" s="76"/>
      <c r="G58" s="77" t="s">
        <v>18</v>
      </c>
    </row>
    <row r="59" spans="2:10" x14ac:dyDescent="0.25">
      <c r="B59" s="77"/>
      <c r="C59" s="11" t="s">
        <v>1</v>
      </c>
      <c r="D59" s="11" t="s">
        <v>3</v>
      </c>
      <c r="E59" s="12" t="s">
        <v>2</v>
      </c>
      <c r="F59" s="12" t="s">
        <v>5</v>
      </c>
      <c r="G59" s="77"/>
    </row>
    <row r="60" spans="2:10" x14ac:dyDescent="0.25">
      <c r="B60" s="11" t="s">
        <v>22</v>
      </c>
      <c r="C60" s="14">
        <v>1</v>
      </c>
      <c r="D60" s="14">
        <v>1</v>
      </c>
      <c r="E60" s="14">
        <v>1</v>
      </c>
      <c r="F60" s="14">
        <v>1</v>
      </c>
      <c r="G60" s="15">
        <v>1</v>
      </c>
    </row>
    <row r="63" spans="2:10" x14ac:dyDescent="0.25">
      <c r="B63" s="2" t="s">
        <v>0</v>
      </c>
      <c r="C63" s="21" t="s">
        <v>1</v>
      </c>
      <c r="D63" s="2" t="s">
        <v>2</v>
      </c>
      <c r="E63" s="2" t="s">
        <v>3</v>
      </c>
      <c r="F63" s="9" t="s">
        <v>4</v>
      </c>
      <c r="G63" s="9" t="s">
        <v>5</v>
      </c>
      <c r="H63" s="9" t="s">
        <v>6</v>
      </c>
    </row>
    <row r="64" spans="2:10" x14ac:dyDescent="0.25">
      <c r="B64" s="2" t="s">
        <v>23</v>
      </c>
      <c r="C64" s="2">
        <f>G43</f>
        <v>0.66</v>
      </c>
      <c r="D64" s="2">
        <f>G47</f>
        <v>0.32</v>
      </c>
      <c r="E64" s="2">
        <f>G51</f>
        <v>0.05</v>
      </c>
      <c r="F64" s="4">
        <f>G60</f>
        <v>1</v>
      </c>
      <c r="G64" s="2">
        <f>G55</f>
        <v>0</v>
      </c>
      <c r="H64" s="2">
        <f>SUM(C64:G64)</f>
        <v>2.0300000000000002</v>
      </c>
    </row>
    <row r="65" spans="2:8" x14ac:dyDescent="0.25">
      <c r="B65" s="2" t="s">
        <v>24</v>
      </c>
      <c r="C65" s="3">
        <f>C64/$H$64</f>
        <v>0.3251231527093596</v>
      </c>
      <c r="D65" s="3">
        <f t="shared" ref="D65:G65" si="18">D64/$H$64</f>
        <v>0.15763546798029554</v>
      </c>
      <c r="E65" s="3">
        <f t="shared" si="18"/>
        <v>2.463054187192118E-2</v>
      </c>
      <c r="F65" s="3">
        <f t="shared" si="18"/>
        <v>0.4926108374384236</v>
      </c>
      <c r="G65" s="3">
        <f t="shared" si="18"/>
        <v>0</v>
      </c>
      <c r="H65" s="3">
        <f>SUM(C65:G65)</f>
        <v>0.99999999999999989</v>
      </c>
    </row>
    <row r="67" spans="2:8" x14ac:dyDescent="0.25">
      <c r="C67" s="53">
        <f>C65</f>
        <v>0.3251231527093596</v>
      </c>
      <c r="D67" s="53">
        <f t="shared" ref="D67:G67" si="19">D65</f>
        <v>0.15763546798029554</v>
      </c>
      <c r="E67" s="53">
        <f t="shared" si="19"/>
        <v>2.463054187192118E-2</v>
      </c>
      <c r="F67" s="53">
        <f t="shared" si="19"/>
        <v>0.4926108374384236</v>
      </c>
      <c r="G67" s="53">
        <f t="shared" si="19"/>
        <v>0</v>
      </c>
    </row>
    <row r="69" spans="2:8" x14ac:dyDescent="0.25">
      <c r="B69" s="72" t="s">
        <v>0</v>
      </c>
      <c r="C69" s="73" t="s">
        <v>17</v>
      </c>
      <c r="D69" s="73"/>
      <c r="E69" s="73"/>
      <c r="F69" s="73"/>
      <c r="G69" s="73"/>
      <c r="H69" s="72" t="s">
        <v>18</v>
      </c>
    </row>
    <row r="70" spans="2:8" x14ac:dyDescent="0.25">
      <c r="B70" s="72"/>
      <c r="C70" s="66" t="s">
        <v>1</v>
      </c>
      <c r="D70" s="63" t="s">
        <v>2</v>
      </c>
      <c r="E70" s="63" t="s">
        <v>3</v>
      </c>
      <c r="F70" s="65" t="s">
        <v>4</v>
      </c>
      <c r="G70" s="65" t="s">
        <v>5</v>
      </c>
      <c r="H70" s="72"/>
    </row>
    <row r="71" spans="2:8" x14ac:dyDescent="0.25">
      <c r="B71" s="63" t="s">
        <v>132</v>
      </c>
      <c r="C71" s="69"/>
      <c r="D71" s="62">
        <v>1</v>
      </c>
      <c r="E71" s="63">
        <v>1</v>
      </c>
      <c r="F71" s="62">
        <v>0.66031473622402459</v>
      </c>
      <c r="G71" s="64">
        <v>1</v>
      </c>
      <c r="H71" s="65">
        <v>0.66</v>
      </c>
    </row>
    <row r="72" spans="2:8" x14ac:dyDescent="0.25">
      <c r="B72" s="64" t="s">
        <v>131</v>
      </c>
      <c r="C72" s="67">
        <v>0.7339800351571536</v>
      </c>
      <c r="D72" s="70"/>
      <c r="E72" s="64">
        <v>1</v>
      </c>
      <c r="F72" s="67">
        <v>0.32367293215072473</v>
      </c>
      <c r="G72" s="64">
        <v>1</v>
      </c>
      <c r="H72" s="64">
        <v>0.32</v>
      </c>
    </row>
    <row r="73" spans="2:8" x14ac:dyDescent="0.25">
      <c r="B73" s="64" t="s">
        <v>3</v>
      </c>
      <c r="C73" s="67">
        <v>0.5324050795126396</v>
      </c>
      <c r="D73" s="67">
        <v>4.5078196872125109E-2</v>
      </c>
      <c r="E73" s="71"/>
      <c r="F73" s="67">
        <v>7.8360796113149972E-2</v>
      </c>
      <c r="G73" s="68">
        <v>1</v>
      </c>
      <c r="H73" s="67">
        <v>0.05</v>
      </c>
    </row>
    <row r="74" spans="2:8" x14ac:dyDescent="0.25">
      <c r="B74" s="64" t="s">
        <v>4</v>
      </c>
      <c r="C74" s="64">
        <v>1</v>
      </c>
      <c r="D74" s="64">
        <v>1</v>
      </c>
      <c r="E74" s="64">
        <v>1</v>
      </c>
      <c r="F74" s="70"/>
      <c r="G74" s="64">
        <v>1</v>
      </c>
      <c r="H74" s="64">
        <v>1</v>
      </c>
    </row>
    <row r="75" spans="2:8" x14ac:dyDescent="0.25">
      <c r="B75" s="64" t="s">
        <v>5</v>
      </c>
      <c r="C75" s="67">
        <v>0.28869292242471994</v>
      </c>
      <c r="D75" s="67">
        <v>4.1398344066237353E-2</v>
      </c>
      <c r="E75" s="67">
        <v>0.53351348335409432</v>
      </c>
      <c r="F75" s="67">
        <v>0</v>
      </c>
      <c r="G75" s="71"/>
      <c r="H75" s="67">
        <v>0</v>
      </c>
    </row>
  </sheetData>
  <mergeCells count="27">
    <mergeCell ref="B41:B42"/>
    <mergeCell ref="C41:F41"/>
    <mergeCell ref="G41:G42"/>
    <mergeCell ref="B45:B46"/>
    <mergeCell ref="O23:Q23"/>
    <mergeCell ref="C45:F45"/>
    <mergeCell ref="G45:G46"/>
    <mergeCell ref="C32:E32"/>
    <mergeCell ref="C23:E23"/>
    <mergeCell ref="F23:H23"/>
    <mergeCell ref="K33:K34"/>
    <mergeCell ref="B69:B70"/>
    <mergeCell ref="C69:G69"/>
    <mergeCell ref="H69:H70"/>
    <mergeCell ref="I23:K23"/>
    <mergeCell ref="L23:N23"/>
    <mergeCell ref="B23:B24"/>
    <mergeCell ref="B58:B59"/>
    <mergeCell ref="C58:F58"/>
    <mergeCell ref="G58:G59"/>
    <mergeCell ref="B49:B50"/>
    <mergeCell ref="C49:F49"/>
    <mergeCell ref="G49:G50"/>
    <mergeCell ref="B53:B54"/>
    <mergeCell ref="C53:F53"/>
    <mergeCell ref="G53:G54"/>
    <mergeCell ref="B32:B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01"/>
  <sheetViews>
    <sheetView tabSelected="1" topLeftCell="A91" workbookViewId="0">
      <selection activeCell="I102" sqref="I102"/>
    </sheetView>
  </sheetViews>
  <sheetFormatPr defaultRowHeight="15" x14ac:dyDescent="0.25"/>
  <cols>
    <col min="2" max="2" width="14.85546875" bestFit="1" customWidth="1"/>
    <col min="3" max="3" width="9.5703125" bestFit="1" customWidth="1"/>
    <col min="4" max="4" width="14.85546875" bestFit="1" customWidth="1"/>
    <col min="6" max="6" width="14.85546875" bestFit="1" customWidth="1"/>
    <col min="7" max="7" width="13.7109375" customWidth="1"/>
    <col min="8" max="8" width="14.85546875" bestFit="1" customWidth="1"/>
    <col min="9" max="9" width="20.28515625" customWidth="1"/>
    <col min="10" max="10" width="14.28515625" bestFit="1" customWidth="1"/>
    <col min="11" max="11" width="11.140625" bestFit="1" customWidth="1"/>
    <col min="12" max="12" width="17.7109375" bestFit="1" customWidth="1"/>
    <col min="13" max="13" width="16.42578125" bestFit="1" customWidth="1"/>
    <col min="19" max="19" width="15.28515625" customWidth="1"/>
  </cols>
  <sheetData>
    <row r="2" spans="2:14" x14ac:dyDescent="0.25">
      <c r="B2" s="100" t="s">
        <v>31</v>
      </c>
      <c r="C2" s="101"/>
      <c r="D2" s="101"/>
      <c r="F2" s="27" t="s">
        <v>34</v>
      </c>
    </row>
    <row r="3" spans="2:14" x14ac:dyDescent="0.25">
      <c r="B3" s="2" t="s">
        <v>0</v>
      </c>
      <c r="C3" s="2" t="s">
        <v>32</v>
      </c>
      <c r="D3" s="2" t="s">
        <v>33</v>
      </c>
      <c r="F3" s="2" t="s">
        <v>0</v>
      </c>
      <c r="G3" s="2" t="s">
        <v>32</v>
      </c>
      <c r="H3" s="2" t="s">
        <v>33</v>
      </c>
      <c r="I3" s="9" t="s">
        <v>6</v>
      </c>
      <c r="J3" s="9" t="s">
        <v>35</v>
      </c>
      <c r="K3" s="19" t="s">
        <v>26</v>
      </c>
      <c r="L3" s="18" t="s">
        <v>30</v>
      </c>
      <c r="M3" s="9" t="s">
        <v>36</v>
      </c>
      <c r="N3" s="2">
        <f>L6/2</f>
        <v>2</v>
      </c>
    </row>
    <row r="4" spans="2:14" x14ac:dyDescent="0.25">
      <c r="B4" s="2" t="s">
        <v>32</v>
      </c>
      <c r="C4" s="3">
        <v>1</v>
      </c>
      <c r="D4" s="3">
        <v>7</v>
      </c>
      <c r="F4" s="2" t="s">
        <v>32</v>
      </c>
      <c r="G4" s="3">
        <f>C4/$C$6</f>
        <v>0.875</v>
      </c>
      <c r="H4" s="3">
        <f>D4/$D$6</f>
        <v>0.875</v>
      </c>
      <c r="I4" s="3">
        <f>SUM(G4:H4)</f>
        <v>1.75</v>
      </c>
      <c r="J4" s="3">
        <f>I4/$I$6</f>
        <v>0.875</v>
      </c>
      <c r="K4" s="3">
        <f>G4*$I$4+H4*$I$5</f>
        <v>1.75</v>
      </c>
      <c r="L4" s="3">
        <f>K4/J4</f>
        <v>2</v>
      </c>
      <c r="M4" s="9" t="s">
        <v>10</v>
      </c>
      <c r="N4" s="2">
        <f>(N3-2)/(2-1)</f>
        <v>0</v>
      </c>
    </row>
    <row r="5" spans="2:14" x14ac:dyDescent="0.25">
      <c r="B5" s="2" t="s">
        <v>33</v>
      </c>
      <c r="C5" s="3">
        <f>1/7</f>
        <v>0.14285714285714285</v>
      </c>
      <c r="D5" s="3">
        <v>1</v>
      </c>
      <c r="F5" s="2" t="s">
        <v>33</v>
      </c>
      <c r="G5" s="3">
        <f>C5/$C$6</f>
        <v>0.125</v>
      </c>
      <c r="H5" s="3">
        <f>D5/$D$6</f>
        <v>0.125</v>
      </c>
      <c r="I5" s="3">
        <f>SUM(G5:H5)</f>
        <v>0.25</v>
      </c>
      <c r="J5" s="3">
        <f>I5/$I$6</f>
        <v>0.125</v>
      </c>
      <c r="K5" s="3">
        <f>G5*$I$4+H5*$I$5</f>
        <v>0.25</v>
      </c>
      <c r="L5" s="3">
        <f>K5/J5</f>
        <v>2</v>
      </c>
      <c r="M5" s="9" t="s">
        <v>11</v>
      </c>
      <c r="N5" s="2" t="e">
        <f>N4/0</f>
        <v>#DIV/0!</v>
      </c>
    </row>
    <row r="6" spans="2:14" x14ac:dyDescent="0.25">
      <c r="B6" s="9" t="s">
        <v>6</v>
      </c>
      <c r="C6" s="3">
        <f>SUM(C4:C5)</f>
        <v>1.1428571428571428</v>
      </c>
      <c r="D6" s="3">
        <f>SUM(D4:D5)</f>
        <v>8</v>
      </c>
      <c r="F6" s="9" t="s">
        <v>6</v>
      </c>
      <c r="G6" s="3">
        <f>SUM(G4:G5)</f>
        <v>1</v>
      </c>
      <c r="H6" s="3">
        <f>SUM(H4:H5)</f>
        <v>1</v>
      </c>
      <c r="I6" s="3">
        <f>SUM(G6:H6)</f>
        <v>2</v>
      </c>
      <c r="J6" s="3">
        <f>I6/$I$6</f>
        <v>1</v>
      </c>
      <c r="K6" s="3">
        <f>SUM(K4:K5)</f>
        <v>2</v>
      </c>
      <c r="L6" s="3">
        <f>SUM(L4:L5)</f>
        <v>4</v>
      </c>
    </row>
    <row r="7" spans="2:14" x14ac:dyDescent="0.25">
      <c r="F7" s="6"/>
      <c r="G7" s="6"/>
      <c r="H7" s="6"/>
      <c r="I7" s="6"/>
      <c r="J7" s="6"/>
      <c r="K7" s="6"/>
      <c r="L7" s="6"/>
    </row>
    <row r="8" spans="2:14" x14ac:dyDescent="0.25">
      <c r="B8" s="97" t="s">
        <v>37</v>
      </c>
      <c r="C8" s="98"/>
      <c r="D8" s="98"/>
      <c r="F8" s="27" t="s">
        <v>34</v>
      </c>
    </row>
    <row r="9" spans="2:14" x14ac:dyDescent="0.25">
      <c r="B9" s="2" t="s">
        <v>0</v>
      </c>
      <c r="C9" s="2" t="s">
        <v>32</v>
      </c>
      <c r="D9" s="2" t="s">
        <v>33</v>
      </c>
      <c r="F9" s="2" t="s">
        <v>0</v>
      </c>
      <c r="G9" s="2" t="s">
        <v>32</v>
      </c>
      <c r="H9" s="2" t="s">
        <v>33</v>
      </c>
      <c r="I9" s="9" t="s">
        <v>6</v>
      </c>
      <c r="J9" s="9" t="s">
        <v>35</v>
      </c>
      <c r="K9" s="19" t="s">
        <v>26</v>
      </c>
      <c r="L9" s="18" t="s">
        <v>30</v>
      </c>
      <c r="M9" s="9" t="s">
        <v>36</v>
      </c>
      <c r="N9" s="2">
        <f>L12/2</f>
        <v>2</v>
      </c>
    </row>
    <row r="10" spans="2:14" x14ac:dyDescent="0.25">
      <c r="B10" s="2" t="s">
        <v>32</v>
      </c>
      <c r="C10" s="3">
        <v>1</v>
      </c>
      <c r="D10" s="3">
        <v>8</v>
      </c>
      <c r="F10" s="2" t="s">
        <v>32</v>
      </c>
      <c r="G10" s="3">
        <f>C10/C12</f>
        <v>0.88888888888888884</v>
      </c>
      <c r="H10" s="3">
        <f>D10/D12</f>
        <v>0.88888888888888884</v>
      </c>
      <c r="I10" s="3">
        <f>SUM(G10:H10)</f>
        <v>1.7777777777777777</v>
      </c>
      <c r="J10" s="3">
        <f>I10/I12</f>
        <v>0.88888888888888884</v>
      </c>
      <c r="K10" s="3">
        <f>G10*I10+H10*I11</f>
        <v>1.7777777777777777</v>
      </c>
      <c r="L10" s="3">
        <f>K10/J10</f>
        <v>2</v>
      </c>
      <c r="M10" s="9" t="s">
        <v>10</v>
      </c>
      <c r="N10" s="2">
        <f>(N9-2)/(2-1)</f>
        <v>0</v>
      </c>
    </row>
    <row r="11" spans="2:14" x14ac:dyDescent="0.25">
      <c r="B11" s="2" t="s">
        <v>33</v>
      </c>
      <c r="C11" s="3">
        <f>1/D10</f>
        <v>0.125</v>
      </c>
      <c r="D11" s="3">
        <v>1</v>
      </c>
      <c r="F11" s="2" t="s">
        <v>33</v>
      </c>
      <c r="G11" s="3">
        <f>C11/C12</f>
        <v>0.1111111111111111</v>
      </c>
      <c r="H11" s="3">
        <f>D11/D12</f>
        <v>0.1111111111111111</v>
      </c>
      <c r="I11" s="3">
        <f>SUM(G11:H11)</f>
        <v>0.22222222222222221</v>
      </c>
      <c r="J11" s="3">
        <f>I11/I12</f>
        <v>0.1111111111111111</v>
      </c>
      <c r="K11" s="3">
        <f>G11*I10+H11*I11</f>
        <v>0.22222222222222221</v>
      </c>
      <c r="L11" s="3">
        <f>K11/J11</f>
        <v>2</v>
      </c>
      <c r="M11" s="9" t="s">
        <v>11</v>
      </c>
      <c r="N11" s="2" t="e">
        <f>N10/0</f>
        <v>#DIV/0!</v>
      </c>
    </row>
    <row r="12" spans="2:14" x14ac:dyDescent="0.25">
      <c r="B12" s="9" t="s">
        <v>6</v>
      </c>
      <c r="C12" s="3">
        <f>SUM(C10:C11)</f>
        <v>1.125</v>
      </c>
      <c r="D12" s="3">
        <f>SUM(D10:D11)</f>
        <v>9</v>
      </c>
      <c r="F12" s="9" t="s">
        <v>6</v>
      </c>
      <c r="G12" s="3">
        <f>SUM(G10:G11)</f>
        <v>1</v>
      </c>
      <c r="H12" s="3">
        <f>SUM(H10:H11)</f>
        <v>1</v>
      </c>
      <c r="I12" s="3">
        <f>SUM(G12:H12)</f>
        <v>2</v>
      </c>
      <c r="J12" s="3">
        <f>I12/$I$6</f>
        <v>1</v>
      </c>
      <c r="K12" s="3">
        <f>SUM(K10:K11)</f>
        <v>2</v>
      </c>
      <c r="L12" s="3">
        <f>SUM(L10:L11)</f>
        <v>4</v>
      </c>
    </row>
    <row r="14" spans="2:14" x14ac:dyDescent="0.25">
      <c r="B14" s="97" t="s">
        <v>38</v>
      </c>
      <c r="C14" s="98"/>
      <c r="D14" s="98"/>
      <c r="F14" s="27" t="s">
        <v>34</v>
      </c>
    </row>
    <row r="15" spans="2:14" x14ac:dyDescent="0.25">
      <c r="B15" s="2" t="s">
        <v>0</v>
      </c>
      <c r="C15" s="2" t="s">
        <v>40</v>
      </c>
      <c r="D15" s="2" t="s">
        <v>33</v>
      </c>
      <c r="F15" s="2" t="s">
        <v>0</v>
      </c>
      <c r="G15" s="2" t="s">
        <v>32</v>
      </c>
      <c r="H15" s="2" t="s">
        <v>33</v>
      </c>
      <c r="I15" s="9" t="s">
        <v>6</v>
      </c>
      <c r="J15" s="9" t="s">
        <v>35</v>
      </c>
      <c r="K15" s="19" t="s">
        <v>26</v>
      </c>
      <c r="L15" s="18" t="s">
        <v>30</v>
      </c>
      <c r="M15" s="9" t="s">
        <v>36</v>
      </c>
      <c r="N15" s="2">
        <f>L18/2</f>
        <v>1.9999999999999996</v>
      </c>
    </row>
    <row r="16" spans="2:14" x14ac:dyDescent="0.25">
      <c r="B16" s="2" t="s">
        <v>39</v>
      </c>
      <c r="C16" s="3">
        <v>1</v>
      </c>
      <c r="D16" s="3">
        <v>9</v>
      </c>
      <c r="F16" s="2" t="s">
        <v>32</v>
      </c>
      <c r="G16" s="3">
        <f>C16/C18</f>
        <v>0.89999999999999991</v>
      </c>
      <c r="H16" s="3">
        <f>D16/D18</f>
        <v>0.9</v>
      </c>
      <c r="I16" s="3">
        <f>SUM(G16:H16)</f>
        <v>1.7999999999999998</v>
      </c>
      <c r="J16" s="3">
        <f>I16/I18</f>
        <v>0.89999999999999991</v>
      </c>
      <c r="K16" s="3">
        <f>G16*I16+H16*I17</f>
        <v>1.7999999999999996</v>
      </c>
      <c r="L16" s="3">
        <f>K16/J16</f>
        <v>1.9999999999999998</v>
      </c>
      <c r="M16" s="9" t="s">
        <v>10</v>
      </c>
      <c r="N16" s="3">
        <f>(N15-2)/(2-1)</f>
        <v>-4.4408920985006262E-16</v>
      </c>
    </row>
    <row r="17" spans="1:16" x14ac:dyDescent="0.25">
      <c r="B17" s="2" t="s">
        <v>33</v>
      </c>
      <c r="C17" s="3">
        <f>1/D16</f>
        <v>0.1111111111111111</v>
      </c>
      <c r="D17" s="3">
        <v>1</v>
      </c>
      <c r="F17" s="2" t="s">
        <v>33</v>
      </c>
      <c r="G17" s="3">
        <f>C17/C18</f>
        <v>9.9999999999999992E-2</v>
      </c>
      <c r="H17" s="3">
        <f>D17/D18</f>
        <v>0.1</v>
      </c>
      <c r="I17" s="3">
        <f>SUM(G17:H17)</f>
        <v>0.2</v>
      </c>
      <c r="J17" s="3">
        <f>I17/I18</f>
        <v>0.1</v>
      </c>
      <c r="K17" s="3">
        <f>G17*I16+H17*I17</f>
        <v>0.19999999999999996</v>
      </c>
      <c r="L17" s="3">
        <f>K17/J17</f>
        <v>1.9999999999999996</v>
      </c>
      <c r="M17" s="9" t="s">
        <v>11</v>
      </c>
      <c r="N17" s="2" t="e">
        <f>N16/0</f>
        <v>#DIV/0!</v>
      </c>
    </row>
    <row r="18" spans="1:16" x14ac:dyDescent="0.25">
      <c r="B18" s="9" t="s">
        <v>6</v>
      </c>
      <c r="C18" s="3">
        <f>SUM(C16:C17)</f>
        <v>1.1111111111111112</v>
      </c>
      <c r="D18" s="3">
        <f>SUM(D16:D17)</f>
        <v>10</v>
      </c>
      <c r="F18" s="9" t="s">
        <v>6</v>
      </c>
      <c r="G18" s="3">
        <f>SUM(G16:G17)</f>
        <v>0.99999999999999989</v>
      </c>
      <c r="H18" s="3">
        <f>SUM(H16:H17)</f>
        <v>1</v>
      </c>
      <c r="I18" s="3">
        <f>SUM(G18:H18)</f>
        <v>2</v>
      </c>
      <c r="J18" s="3">
        <f>I18/$I$6</f>
        <v>1</v>
      </c>
      <c r="K18" s="3">
        <f>SUM(K16:K17)</f>
        <v>1.9999999999999996</v>
      </c>
      <c r="L18" s="3">
        <f>SUM(L16:L17)</f>
        <v>3.9999999999999991</v>
      </c>
    </row>
    <row r="20" spans="1:16" x14ac:dyDescent="0.25">
      <c r="B20" s="97" t="s">
        <v>41</v>
      </c>
      <c r="C20" s="98"/>
      <c r="D20" s="98"/>
      <c r="F20" s="27" t="s">
        <v>34</v>
      </c>
    </row>
    <row r="21" spans="1:16" x14ac:dyDescent="0.25">
      <c r="B21" s="2" t="s">
        <v>0</v>
      </c>
      <c r="C21" s="2" t="s">
        <v>32</v>
      </c>
      <c r="D21" s="2" t="s">
        <v>33</v>
      </c>
      <c r="F21" s="2" t="s">
        <v>0</v>
      </c>
      <c r="G21" s="2" t="s">
        <v>32</v>
      </c>
      <c r="H21" s="2" t="s">
        <v>33</v>
      </c>
      <c r="I21" s="9" t="s">
        <v>6</v>
      </c>
      <c r="J21" s="9" t="s">
        <v>35</v>
      </c>
      <c r="K21" s="19" t="s">
        <v>26</v>
      </c>
      <c r="L21" s="18" t="s">
        <v>30</v>
      </c>
      <c r="M21" s="9" t="s">
        <v>36</v>
      </c>
      <c r="N21" s="2">
        <f>L24/2</f>
        <v>2</v>
      </c>
    </row>
    <row r="22" spans="1:16" x14ac:dyDescent="0.25">
      <c r="B22" s="2" t="s">
        <v>32</v>
      </c>
      <c r="C22" s="3">
        <v>1</v>
      </c>
      <c r="D22" s="3">
        <f>1/2</f>
        <v>0.5</v>
      </c>
      <c r="F22" s="2" t="s">
        <v>32</v>
      </c>
      <c r="G22" s="3">
        <f>C22/C24</f>
        <v>0.33333333333333331</v>
      </c>
      <c r="H22" s="3">
        <f>D22/D24</f>
        <v>0.33333333333333331</v>
      </c>
      <c r="I22" s="3">
        <f>SUM(G22:H22)</f>
        <v>0.66666666666666663</v>
      </c>
      <c r="J22" s="3">
        <f>I22/I24</f>
        <v>0.33333333333333331</v>
      </c>
      <c r="K22" s="3">
        <f>G22*I22+H22*I23</f>
        <v>0.66666666666666663</v>
      </c>
      <c r="L22" s="3">
        <f>K22/J22</f>
        <v>2</v>
      </c>
      <c r="M22" s="9" t="s">
        <v>10</v>
      </c>
      <c r="N22" s="3">
        <f>(N21-2)/(2-1)</f>
        <v>0</v>
      </c>
    </row>
    <row r="23" spans="1:16" x14ac:dyDescent="0.25">
      <c r="B23" s="2" t="s">
        <v>33</v>
      </c>
      <c r="C23" s="3">
        <v>2</v>
      </c>
      <c r="D23" s="3">
        <v>1</v>
      </c>
      <c r="F23" s="2" t="s">
        <v>33</v>
      </c>
      <c r="G23" s="3">
        <f>C23/C24</f>
        <v>0.66666666666666663</v>
      </c>
      <c r="H23" s="3">
        <f>D23/D24</f>
        <v>0.66666666666666663</v>
      </c>
      <c r="I23" s="3">
        <f>SUM(G23:H23)</f>
        <v>1.3333333333333333</v>
      </c>
      <c r="J23" s="3">
        <f>I23/I24</f>
        <v>0.66666666666666663</v>
      </c>
      <c r="K23" s="3">
        <f>G23*I22+H23*I23</f>
        <v>1.3333333333333333</v>
      </c>
      <c r="L23" s="3">
        <f>K23/J23</f>
        <v>2</v>
      </c>
      <c r="M23" s="9" t="s">
        <v>11</v>
      </c>
      <c r="N23" s="2" t="e">
        <f>N22/0</f>
        <v>#DIV/0!</v>
      </c>
    </row>
    <row r="24" spans="1:16" x14ac:dyDescent="0.25">
      <c r="B24" s="9" t="s">
        <v>6</v>
      </c>
      <c r="C24" s="3">
        <f>SUM(C22:C23)</f>
        <v>3</v>
      </c>
      <c r="D24" s="3">
        <f>SUM(D22:D23)</f>
        <v>1.5</v>
      </c>
      <c r="F24" s="9" t="s">
        <v>6</v>
      </c>
      <c r="G24" s="3">
        <f>SUM(G22:G23)</f>
        <v>1</v>
      </c>
      <c r="H24" s="3">
        <f>SUM(H22:H23)</f>
        <v>1</v>
      </c>
      <c r="I24" s="3">
        <f>SUM(G24:H24)</f>
        <v>2</v>
      </c>
      <c r="J24" s="3">
        <f>I24/$I$6</f>
        <v>1</v>
      </c>
      <c r="K24" s="3">
        <f>SUM(K22:K23)</f>
        <v>2</v>
      </c>
      <c r="L24" s="3">
        <f>SUM(L22:L23)</f>
        <v>4</v>
      </c>
    </row>
    <row r="26" spans="1:16" x14ac:dyDescent="0.25">
      <c r="B26" s="97" t="s">
        <v>42</v>
      </c>
      <c r="C26" s="98"/>
      <c r="D26" s="98"/>
      <c r="F26" s="27" t="s">
        <v>34</v>
      </c>
    </row>
    <row r="27" spans="1:16" x14ac:dyDescent="0.25">
      <c r="B27" s="2" t="s">
        <v>0</v>
      </c>
      <c r="C27" s="2" t="s">
        <v>32</v>
      </c>
      <c r="D27" s="2" t="s">
        <v>43</v>
      </c>
      <c r="F27" s="2" t="s">
        <v>0</v>
      </c>
      <c r="G27" s="2" t="s">
        <v>32</v>
      </c>
      <c r="H27" s="2" t="s">
        <v>33</v>
      </c>
      <c r="I27" s="9" t="s">
        <v>6</v>
      </c>
      <c r="J27" s="9" t="s">
        <v>35</v>
      </c>
      <c r="K27" s="19" t="s">
        <v>26</v>
      </c>
      <c r="L27" s="18" t="s">
        <v>30</v>
      </c>
      <c r="M27" s="9" t="s">
        <v>36</v>
      </c>
      <c r="N27" s="2">
        <f>L30/2</f>
        <v>2</v>
      </c>
    </row>
    <row r="28" spans="1:16" x14ac:dyDescent="0.25">
      <c r="B28" s="2" t="s">
        <v>32</v>
      </c>
      <c r="C28" s="3">
        <v>1</v>
      </c>
      <c r="D28" s="3">
        <f>1/2</f>
        <v>0.5</v>
      </c>
      <c r="F28" s="2" t="s">
        <v>32</v>
      </c>
      <c r="G28" s="3">
        <f>C28/C30</f>
        <v>0.33333333333333331</v>
      </c>
      <c r="H28" s="3">
        <f>D28/D30</f>
        <v>0.33333333333333331</v>
      </c>
      <c r="I28" s="3">
        <f>SUM(G28:H28)</f>
        <v>0.66666666666666663</v>
      </c>
      <c r="J28" s="3">
        <f>I28/I30</f>
        <v>0.33333333333333331</v>
      </c>
      <c r="K28" s="3">
        <f>G28*I28+H28*I29</f>
        <v>0.66666666666666663</v>
      </c>
      <c r="L28" s="3">
        <f>K28/J28</f>
        <v>2</v>
      </c>
      <c r="M28" s="9" t="s">
        <v>10</v>
      </c>
      <c r="N28" s="3">
        <f>(N27-2)/(2-1)</f>
        <v>0</v>
      </c>
    </row>
    <row r="29" spans="1:16" x14ac:dyDescent="0.25">
      <c r="B29" s="2" t="s">
        <v>43</v>
      </c>
      <c r="C29" s="3">
        <v>2</v>
      </c>
      <c r="D29" s="3">
        <v>1</v>
      </c>
      <c r="F29" s="2" t="s">
        <v>33</v>
      </c>
      <c r="G29" s="3">
        <f>C29/C30</f>
        <v>0.66666666666666663</v>
      </c>
      <c r="H29" s="3">
        <f>D29/D30</f>
        <v>0.66666666666666663</v>
      </c>
      <c r="I29" s="3">
        <f>SUM(G29:H29)</f>
        <v>1.3333333333333333</v>
      </c>
      <c r="J29" s="3">
        <f>I29/I30</f>
        <v>0.66666666666666663</v>
      </c>
      <c r="K29" s="3">
        <f>G29*I28+H29*I29</f>
        <v>1.3333333333333333</v>
      </c>
      <c r="L29" s="3">
        <f>K29/J29</f>
        <v>2</v>
      </c>
      <c r="M29" s="9" t="s">
        <v>11</v>
      </c>
      <c r="N29" s="2" t="e">
        <f>N28/0</f>
        <v>#DIV/0!</v>
      </c>
    </row>
    <row r="30" spans="1:16" x14ac:dyDescent="0.25">
      <c r="B30" s="9" t="s">
        <v>6</v>
      </c>
      <c r="C30" s="3">
        <f>SUM(C28:C29)</f>
        <v>3</v>
      </c>
      <c r="D30" s="3">
        <f>SUM(D28:D29)</f>
        <v>1.5</v>
      </c>
      <c r="F30" s="9" t="s">
        <v>6</v>
      </c>
      <c r="G30" s="3">
        <f>SUM(G28:G29)</f>
        <v>1</v>
      </c>
      <c r="H30" s="3">
        <f>SUM(H28:H29)</f>
        <v>1</v>
      </c>
      <c r="I30" s="3">
        <f>SUM(G30:H30)</f>
        <v>2</v>
      </c>
      <c r="J30" s="3">
        <f>I30/$I$6</f>
        <v>1</v>
      </c>
      <c r="K30" s="3">
        <f>SUM(K28:K29)</f>
        <v>2</v>
      </c>
      <c r="L30" s="3">
        <f>SUM(L28:L29)</f>
        <v>4</v>
      </c>
    </row>
    <row r="32" spans="1:16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4" spans="1:28" x14ac:dyDescent="0.25">
      <c r="A34" s="30"/>
      <c r="B34" s="100" t="s">
        <v>44</v>
      </c>
      <c r="C34" s="101"/>
      <c r="D34" s="101"/>
      <c r="F34" s="99" t="s">
        <v>46</v>
      </c>
      <c r="G34" s="99"/>
      <c r="H34" s="99"/>
      <c r="I34" s="99"/>
      <c r="J34" s="99"/>
      <c r="K34" s="99"/>
      <c r="L34" s="99"/>
      <c r="M34" s="99"/>
      <c r="N34" s="99"/>
      <c r="O34" s="99"/>
      <c r="P34" s="99"/>
    </row>
    <row r="35" spans="1:28" x14ac:dyDescent="0.25">
      <c r="A35" s="30"/>
      <c r="B35" s="2" t="s">
        <v>0</v>
      </c>
      <c r="C35" s="2" t="s">
        <v>32</v>
      </c>
      <c r="D35" s="2" t="s">
        <v>33</v>
      </c>
      <c r="F35" s="2" t="s">
        <v>0</v>
      </c>
      <c r="G35" s="78" t="s">
        <v>32</v>
      </c>
      <c r="H35" s="79"/>
      <c r="I35" s="80"/>
      <c r="J35" s="78" t="s">
        <v>33</v>
      </c>
      <c r="K35" s="79"/>
      <c r="L35" s="79"/>
      <c r="M35" s="87" t="s">
        <v>0</v>
      </c>
      <c r="N35" s="89"/>
      <c r="O35" s="90"/>
      <c r="P35" s="91"/>
    </row>
    <row r="36" spans="1:28" x14ac:dyDescent="0.25">
      <c r="A36" s="30"/>
      <c r="B36" s="2" t="s">
        <v>32</v>
      </c>
      <c r="C36" s="3">
        <v>1</v>
      </c>
      <c r="D36" s="3">
        <v>7</v>
      </c>
      <c r="F36" s="2"/>
      <c r="G36" s="2" t="s">
        <v>12</v>
      </c>
      <c r="H36" s="2" t="s">
        <v>13</v>
      </c>
      <c r="I36" s="2" t="s">
        <v>14</v>
      </c>
      <c r="J36" s="2" t="s">
        <v>12</v>
      </c>
      <c r="K36" s="2" t="s">
        <v>13</v>
      </c>
      <c r="L36" s="31" t="s">
        <v>14</v>
      </c>
      <c r="M36" s="88"/>
      <c r="N36" s="2" t="s">
        <v>12</v>
      </c>
      <c r="O36" s="2" t="s">
        <v>13</v>
      </c>
      <c r="P36" s="2" t="s">
        <v>14</v>
      </c>
    </row>
    <row r="37" spans="1:28" x14ac:dyDescent="0.25">
      <c r="A37" s="30"/>
      <c r="B37" s="2" t="s">
        <v>33</v>
      </c>
      <c r="C37" s="3">
        <f>1/7</f>
        <v>0.14285714285714285</v>
      </c>
      <c r="D37" s="3">
        <v>1</v>
      </c>
      <c r="F37" s="2" t="s">
        <v>32</v>
      </c>
      <c r="G37" s="9">
        <v>1</v>
      </c>
      <c r="H37" s="9">
        <v>1</v>
      </c>
      <c r="I37" s="9">
        <v>1</v>
      </c>
      <c r="J37" s="9">
        <v>6</v>
      </c>
      <c r="K37" s="9">
        <v>7</v>
      </c>
      <c r="L37" s="32">
        <v>8</v>
      </c>
      <c r="M37" s="22" t="s">
        <v>32</v>
      </c>
      <c r="N37" s="3">
        <f t="shared" ref="N37:P38" si="0">G37+J37</f>
        <v>7</v>
      </c>
      <c r="O37" s="3">
        <f t="shared" si="0"/>
        <v>8</v>
      </c>
      <c r="P37" s="3">
        <f t="shared" si="0"/>
        <v>9</v>
      </c>
    </row>
    <row r="38" spans="1:28" x14ac:dyDescent="0.25">
      <c r="A38" s="30"/>
      <c r="B38" s="9" t="s">
        <v>6</v>
      </c>
      <c r="C38" s="3">
        <f>SUM(C36:C37)</f>
        <v>1.1428571428571428</v>
      </c>
      <c r="D38" s="3">
        <f>SUM(D36:D37)</f>
        <v>8</v>
      </c>
      <c r="F38" s="2" t="s">
        <v>33</v>
      </c>
      <c r="G38" s="24">
        <f>1/8</f>
        <v>0.125</v>
      </c>
      <c r="H38" s="24">
        <f>1/7</f>
        <v>0.14285714285714285</v>
      </c>
      <c r="I38" s="24">
        <f>1/6</f>
        <v>0.16666666666666666</v>
      </c>
      <c r="J38" s="9">
        <v>1</v>
      </c>
      <c r="K38" s="9">
        <v>1</v>
      </c>
      <c r="L38" s="32">
        <v>1</v>
      </c>
      <c r="M38" s="22" t="s">
        <v>33</v>
      </c>
      <c r="N38" s="3">
        <f t="shared" si="0"/>
        <v>1.125</v>
      </c>
      <c r="O38" s="3">
        <f t="shared" si="0"/>
        <v>1.1428571428571428</v>
      </c>
      <c r="P38" s="3">
        <f t="shared" si="0"/>
        <v>1.1666666666666667</v>
      </c>
    </row>
    <row r="39" spans="1:28" x14ac:dyDescent="0.25">
      <c r="A39" s="30"/>
      <c r="M39" s="22" t="s">
        <v>6</v>
      </c>
      <c r="N39" s="3">
        <f>SUM(N37:N38)</f>
        <v>8.125</v>
      </c>
      <c r="O39" s="3">
        <f>SUM(O37:O38)</f>
        <v>9.1428571428571423</v>
      </c>
      <c r="P39" s="3">
        <f>SUM(P37:P38)</f>
        <v>10.166666666666666</v>
      </c>
    </row>
    <row r="40" spans="1:28" x14ac:dyDescent="0.25">
      <c r="A40" s="30"/>
    </row>
    <row r="41" spans="1:28" x14ac:dyDescent="0.25">
      <c r="A41" s="30"/>
    </row>
    <row r="42" spans="1:28" ht="30" customHeight="1" x14ac:dyDescent="0.25">
      <c r="A42" s="30"/>
      <c r="B42" s="92" t="s">
        <v>45</v>
      </c>
      <c r="C42" s="92"/>
      <c r="D42" s="92"/>
      <c r="E42" s="92"/>
      <c r="F42" s="33"/>
      <c r="G42" s="93" t="s">
        <v>47</v>
      </c>
      <c r="H42" s="94"/>
      <c r="I42" s="94"/>
      <c r="K42" s="95" t="s">
        <v>52</v>
      </c>
      <c r="L42" s="96"/>
      <c r="M42" s="96"/>
      <c r="N42" s="96"/>
      <c r="S42" s="85" t="s">
        <v>125</v>
      </c>
      <c r="T42" s="86" t="s">
        <v>126</v>
      </c>
      <c r="U42" s="86"/>
      <c r="V42" s="86"/>
      <c r="W42" s="86" t="s">
        <v>45</v>
      </c>
      <c r="X42" s="86"/>
      <c r="Y42" s="86"/>
      <c r="Z42" s="85" t="s">
        <v>127</v>
      </c>
      <c r="AA42" s="85" t="s">
        <v>128</v>
      </c>
      <c r="AB42" s="86" t="s">
        <v>53</v>
      </c>
    </row>
    <row r="43" spans="1:28" x14ac:dyDescent="0.25">
      <c r="A43" s="30"/>
      <c r="B43" s="26" t="s">
        <v>0</v>
      </c>
      <c r="C43" s="25" t="s">
        <v>12</v>
      </c>
      <c r="D43" s="25" t="s">
        <v>13</v>
      </c>
      <c r="E43" s="25" t="s">
        <v>14</v>
      </c>
      <c r="F43" s="33"/>
      <c r="G43" s="25" t="s">
        <v>0</v>
      </c>
      <c r="H43" s="25" t="s">
        <v>48</v>
      </c>
      <c r="I43" s="25" t="s">
        <v>49</v>
      </c>
      <c r="K43" s="25" t="s">
        <v>0</v>
      </c>
      <c r="L43" s="2" t="s">
        <v>32</v>
      </c>
      <c r="M43" s="2" t="s">
        <v>33</v>
      </c>
      <c r="N43" s="9" t="s">
        <v>6</v>
      </c>
      <c r="S43" s="85"/>
      <c r="T43" s="55" t="s">
        <v>12</v>
      </c>
      <c r="U43" s="55" t="s">
        <v>13</v>
      </c>
      <c r="V43" s="55" t="s">
        <v>14</v>
      </c>
      <c r="W43" s="55" t="s">
        <v>12</v>
      </c>
      <c r="X43" s="55" t="s">
        <v>13</v>
      </c>
      <c r="Y43" s="55" t="s">
        <v>14</v>
      </c>
      <c r="Z43" s="85"/>
      <c r="AA43" s="85"/>
      <c r="AB43" s="86"/>
    </row>
    <row r="44" spans="1:28" ht="45" x14ac:dyDescent="0.25">
      <c r="A44" s="30"/>
      <c r="B44" s="25" t="s">
        <v>32</v>
      </c>
      <c r="C44" s="34">
        <f>N37/P39</f>
        <v>0.68852459016393441</v>
      </c>
      <c r="D44" s="34">
        <f>O37/O39</f>
        <v>0.875</v>
      </c>
      <c r="E44" s="34">
        <f>P37/N39</f>
        <v>1.1076923076923078</v>
      </c>
      <c r="F44" s="33"/>
      <c r="G44" s="35" t="s">
        <v>50</v>
      </c>
      <c r="H44" s="34">
        <v>1</v>
      </c>
      <c r="I44" s="34">
        <v>1</v>
      </c>
      <c r="K44" s="35" t="s">
        <v>53</v>
      </c>
      <c r="L44" s="34">
        <f>I44</f>
        <v>1</v>
      </c>
      <c r="M44" s="34">
        <f>I45</f>
        <v>0</v>
      </c>
      <c r="N44" s="3">
        <f>SUM(L44:M44)</f>
        <v>1</v>
      </c>
      <c r="S44" s="55" t="s">
        <v>32</v>
      </c>
      <c r="T44" s="56">
        <v>7</v>
      </c>
      <c r="U44" s="56">
        <v>8</v>
      </c>
      <c r="V44" s="56">
        <v>9</v>
      </c>
      <c r="W44" s="56">
        <v>0.68852459016393441</v>
      </c>
      <c r="X44" s="56">
        <v>0.875</v>
      </c>
      <c r="Y44" s="56">
        <v>1.1076923076923078</v>
      </c>
      <c r="Z44" s="56">
        <f>H44</f>
        <v>1</v>
      </c>
      <c r="AA44" s="56">
        <f>L44</f>
        <v>1</v>
      </c>
      <c r="AB44" s="56">
        <f>L45</f>
        <v>1</v>
      </c>
    </row>
    <row r="45" spans="1:28" ht="45" x14ac:dyDescent="0.25">
      <c r="A45" s="30"/>
      <c r="B45" s="25" t="s">
        <v>33</v>
      </c>
      <c r="C45" s="34">
        <f>N38/P39</f>
        <v>0.11065573770491804</v>
      </c>
      <c r="D45" s="34">
        <f>O38/O39</f>
        <v>0.125</v>
      </c>
      <c r="E45" s="34">
        <f>P38/N39</f>
        <v>0.14358974358974361</v>
      </c>
      <c r="F45" s="33"/>
      <c r="G45" s="35" t="s">
        <v>51</v>
      </c>
      <c r="H45" s="34">
        <v>0</v>
      </c>
      <c r="I45" s="34">
        <v>0</v>
      </c>
      <c r="K45" s="35" t="s">
        <v>54</v>
      </c>
      <c r="L45" s="34">
        <f>L44/N44</f>
        <v>1</v>
      </c>
      <c r="M45" s="34">
        <f>M44/N44</f>
        <v>0</v>
      </c>
      <c r="N45" s="3">
        <f>SUM(L45:M45)</f>
        <v>1</v>
      </c>
      <c r="S45" s="57" t="s">
        <v>33</v>
      </c>
      <c r="T45" s="56">
        <v>1.125</v>
      </c>
      <c r="U45" s="56">
        <v>1.1428571428571428</v>
      </c>
      <c r="V45" s="56">
        <v>1.1666666666666667</v>
      </c>
      <c r="W45" s="56">
        <v>0.11065573770491804</v>
      </c>
      <c r="X45" s="56">
        <v>0.125</v>
      </c>
      <c r="Y45" s="56">
        <v>0.14358974358974361</v>
      </c>
      <c r="Z45" s="56">
        <f>H45</f>
        <v>0</v>
      </c>
      <c r="AA45" s="56">
        <f>M44</f>
        <v>0</v>
      </c>
      <c r="AB45" s="56">
        <f>M45</f>
        <v>0</v>
      </c>
    </row>
    <row r="46" spans="1:28" x14ac:dyDescent="0.25">
      <c r="I46" s="3">
        <f>SUM(I44:I45)</f>
        <v>1</v>
      </c>
      <c r="S46" s="58" t="s">
        <v>6</v>
      </c>
      <c r="T46" s="56">
        <v>8.125</v>
      </c>
      <c r="U46" s="56">
        <v>9.1428571428571423</v>
      </c>
      <c r="V46" s="56">
        <v>10.166666666666666</v>
      </c>
      <c r="W46" s="59"/>
      <c r="X46" s="60"/>
      <c r="Y46" s="60"/>
      <c r="Z46" s="61"/>
      <c r="AA46" s="55">
        <v>1</v>
      </c>
      <c r="AB46" s="55">
        <v>1</v>
      </c>
    </row>
    <row r="48" spans="1:28" x14ac:dyDescent="0.25">
      <c r="A48" s="30"/>
      <c r="B48" s="97" t="s">
        <v>55</v>
      </c>
      <c r="C48" s="98"/>
      <c r="D48" s="98"/>
      <c r="F48" s="99" t="s">
        <v>46</v>
      </c>
      <c r="G48" s="99"/>
      <c r="H48" s="99"/>
      <c r="I48" s="99"/>
      <c r="J48" s="99"/>
      <c r="K48" s="99"/>
      <c r="L48" s="99"/>
      <c r="M48" s="99"/>
      <c r="N48" s="99"/>
      <c r="O48" s="99"/>
      <c r="P48" s="99"/>
    </row>
    <row r="49" spans="1:16" x14ac:dyDescent="0.25">
      <c r="A49" s="30"/>
      <c r="B49" s="2" t="s">
        <v>0</v>
      </c>
      <c r="C49" s="2" t="s">
        <v>32</v>
      </c>
      <c r="D49" s="2" t="s">
        <v>33</v>
      </c>
      <c r="F49" s="2" t="s">
        <v>0</v>
      </c>
      <c r="G49" s="78" t="s">
        <v>32</v>
      </c>
      <c r="H49" s="79"/>
      <c r="I49" s="80"/>
      <c r="J49" s="78" t="s">
        <v>33</v>
      </c>
      <c r="K49" s="79"/>
      <c r="L49" s="79"/>
      <c r="M49" s="87" t="s">
        <v>0</v>
      </c>
      <c r="N49" s="89"/>
      <c r="O49" s="90"/>
      <c r="P49" s="91"/>
    </row>
    <row r="50" spans="1:16" x14ac:dyDescent="0.25">
      <c r="A50" s="30"/>
      <c r="B50" s="2" t="s">
        <v>32</v>
      </c>
      <c r="C50" s="3">
        <v>1</v>
      </c>
      <c r="D50" s="3">
        <v>8</v>
      </c>
      <c r="F50" s="2"/>
      <c r="G50" s="2" t="s">
        <v>12</v>
      </c>
      <c r="H50" s="2" t="s">
        <v>13</v>
      </c>
      <c r="I50" s="2" t="s">
        <v>14</v>
      </c>
      <c r="J50" s="2" t="s">
        <v>12</v>
      </c>
      <c r="K50" s="2" t="s">
        <v>13</v>
      </c>
      <c r="L50" s="31" t="s">
        <v>14</v>
      </c>
      <c r="M50" s="88"/>
      <c r="N50" s="2" t="s">
        <v>12</v>
      </c>
      <c r="O50" s="2" t="s">
        <v>13</v>
      </c>
      <c r="P50" s="2" t="s">
        <v>14</v>
      </c>
    </row>
    <row r="51" spans="1:16" x14ac:dyDescent="0.25">
      <c r="A51" s="30"/>
      <c r="B51" s="2" t="s">
        <v>33</v>
      </c>
      <c r="C51" s="3">
        <f>1/8</f>
        <v>0.125</v>
      </c>
      <c r="D51" s="3">
        <v>1</v>
      </c>
      <c r="F51" s="2" t="s">
        <v>32</v>
      </c>
      <c r="G51" s="9">
        <v>1</v>
      </c>
      <c r="H51" s="9">
        <v>1</v>
      </c>
      <c r="I51" s="9">
        <v>1</v>
      </c>
      <c r="J51" s="9">
        <v>7</v>
      </c>
      <c r="K51" s="9">
        <v>8</v>
      </c>
      <c r="L51" s="32">
        <v>9</v>
      </c>
      <c r="M51" s="22" t="s">
        <v>32</v>
      </c>
      <c r="N51" s="3">
        <f t="shared" ref="N51:N52" si="1">G51+J51</f>
        <v>8</v>
      </c>
      <c r="O51" s="3">
        <f t="shared" ref="O51:O52" si="2">H51+K51</f>
        <v>9</v>
      </c>
      <c r="P51" s="3">
        <f t="shared" ref="P51:P52" si="3">I51+L51</f>
        <v>10</v>
      </c>
    </row>
    <row r="52" spans="1:16" x14ac:dyDescent="0.25">
      <c r="A52" s="30"/>
      <c r="B52" s="9" t="s">
        <v>6</v>
      </c>
      <c r="C52" s="3">
        <f>SUM(C50:C51)</f>
        <v>1.125</v>
      </c>
      <c r="D52" s="3">
        <f>SUM(D50:D51)</f>
        <v>9</v>
      </c>
      <c r="F52" s="2" t="s">
        <v>33</v>
      </c>
      <c r="G52" s="24">
        <f>1/9</f>
        <v>0.1111111111111111</v>
      </c>
      <c r="H52" s="24">
        <f>1/8</f>
        <v>0.125</v>
      </c>
      <c r="I52" s="24">
        <f>1/7</f>
        <v>0.14285714285714285</v>
      </c>
      <c r="J52" s="9">
        <v>1</v>
      </c>
      <c r="K52" s="9">
        <v>1</v>
      </c>
      <c r="L52" s="32">
        <v>1</v>
      </c>
      <c r="M52" s="22" t="s">
        <v>33</v>
      </c>
      <c r="N52" s="3">
        <f t="shared" si="1"/>
        <v>1.1111111111111112</v>
      </c>
      <c r="O52" s="3">
        <f t="shared" si="2"/>
        <v>1.125</v>
      </c>
      <c r="P52" s="3">
        <f t="shared" si="3"/>
        <v>1.1428571428571428</v>
      </c>
    </row>
    <row r="53" spans="1:16" x14ac:dyDescent="0.25">
      <c r="A53" s="30"/>
      <c r="M53" s="22" t="s">
        <v>6</v>
      </c>
      <c r="N53" s="3">
        <f>SUM(N51:N52)</f>
        <v>9.1111111111111107</v>
      </c>
      <c r="O53" s="3">
        <f>SUM(O51:O52)</f>
        <v>10.125</v>
      </c>
      <c r="P53" s="3">
        <f>SUM(P51:P52)</f>
        <v>11.142857142857142</v>
      </c>
    </row>
    <row r="54" spans="1:16" x14ac:dyDescent="0.25">
      <c r="A54" s="30"/>
    </row>
    <row r="55" spans="1:16" x14ac:dyDescent="0.25">
      <c r="A55" s="30"/>
    </row>
    <row r="56" spans="1:16" x14ac:dyDescent="0.25">
      <c r="A56" s="30"/>
      <c r="B56" s="92" t="s">
        <v>45</v>
      </c>
      <c r="C56" s="92"/>
      <c r="D56" s="92"/>
      <c r="E56" s="92"/>
      <c r="F56" s="33"/>
      <c r="G56" s="93" t="s">
        <v>47</v>
      </c>
      <c r="H56" s="94"/>
      <c r="I56" s="94"/>
      <c r="K56" s="95" t="s">
        <v>52</v>
      </c>
      <c r="L56" s="96"/>
      <c r="M56" s="96"/>
      <c r="N56" s="96"/>
    </row>
    <row r="57" spans="1:16" x14ac:dyDescent="0.25">
      <c r="A57" s="30"/>
      <c r="B57" s="28" t="s">
        <v>0</v>
      </c>
      <c r="C57" s="29" t="s">
        <v>12</v>
      </c>
      <c r="D57" s="29" t="s">
        <v>13</v>
      </c>
      <c r="E57" s="29" t="s">
        <v>14</v>
      </c>
      <c r="F57" s="33"/>
      <c r="G57" s="29" t="s">
        <v>0</v>
      </c>
      <c r="H57" s="29" t="s">
        <v>48</v>
      </c>
      <c r="I57" s="29" t="s">
        <v>49</v>
      </c>
      <c r="K57" s="29" t="s">
        <v>0</v>
      </c>
      <c r="L57" s="2" t="s">
        <v>32</v>
      </c>
      <c r="M57" s="2" t="s">
        <v>33</v>
      </c>
      <c r="N57" s="9" t="s">
        <v>6</v>
      </c>
    </row>
    <row r="58" spans="1:16" ht="45" x14ac:dyDescent="0.25">
      <c r="A58" s="30"/>
      <c r="B58" s="29" t="s">
        <v>32</v>
      </c>
      <c r="C58" s="34">
        <f>N51/P53</f>
        <v>0.71794871794871795</v>
      </c>
      <c r="D58" s="34">
        <f>O51/O53</f>
        <v>0.88888888888888884</v>
      </c>
      <c r="E58" s="34">
        <f>P51/N53</f>
        <v>1.0975609756097562</v>
      </c>
      <c r="F58" s="33"/>
      <c r="G58" s="35" t="s">
        <v>50</v>
      </c>
      <c r="H58" s="34">
        <v>1</v>
      </c>
      <c r="I58" s="34">
        <v>1</v>
      </c>
      <c r="K58" s="35" t="s">
        <v>53</v>
      </c>
      <c r="L58" s="34">
        <f>I58</f>
        <v>1</v>
      </c>
      <c r="M58" s="34">
        <f>I59</f>
        <v>0</v>
      </c>
      <c r="N58" s="3">
        <f>SUM(L58:M58)</f>
        <v>1</v>
      </c>
    </row>
    <row r="59" spans="1:16" ht="45" x14ac:dyDescent="0.25">
      <c r="A59" s="30"/>
      <c r="B59" s="29" t="s">
        <v>33</v>
      </c>
      <c r="C59" s="34">
        <f>N52/P53</f>
        <v>9.9715099715099731E-2</v>
      </c>
      <c r="D59" s="34">
        <f>O52/O53</f>
        <v>0.1111111111111111</v>
      </c>
      <c r="E59" s="34">
        <f>P52/N53</f>
        <v>0.12543554006968641</v>
      </c>
      <c r="F59" s="33"/>
      <c r="G59" s="35" t="s">
        <v>51</v>
      </c>
      <c r="H59" s="34">
        <f>(C58-E59)/((D59-E59)-(D58-C58))</f>
        <v>-3.1981996463591074</v>
      </c>
      <c r="I59" s="34">
        <v>0</v>
      </c>
      <c r="K59" s="35" t="s">
        <v>54</v>
      </c>
      <c r="L59" s="34">
        <f>L58/N58</f>
        <v>1</v>
      </c>
      <c r="M59" s="34">
        <f>M58/N58</f>
        <v>0</v>
      </c>
      <c r="N59" s="3">
        <f>SUM(L59:M59)</f>
        <v>1</v>
      </c>
    </row>
    <row r="60" spans="1:16" x14ac:dyDescent="0.25">
      <c r="I60" s="3">
        <f>SUM(I58:I59)</f>
        <v>1</v>
      </c>
    </row>
    <row r="62" spans="1:16" x14ac:dyDescent="0.25">
      <c r="A62" s="30"/>
      <c r="B62" s="97" t="s">
        <v>56</v>
      </c>
      <c r="C62" s="98"/>
      <c r="D62" s="98"/>
      <c r="F62" s="99" t="s">
        <v>46</v>
      </c>
      <c r="G62" s="99"/>
      <c r="H62" s="99"/>
      <c r="I62" s="99"/>
      <c r="J62" s="99"/>
      <c r="K62" s="99"/>
      <c r="L62" s="99"/>
      <c r="M62" s="99"/>
      <c r="N62" s="99"/>
      <c r="O62" s="99"/>
      <c r="P62" s="99"/>
    </row>
    <row r="63" spans="1:16" x14ac:dyDescent="0.25">
      <c r="A63" s="30"/>
      <c r="B63" s="2" t="s">
        <v>0</v>
      </c>
      <c r="C63" s="2" t="s">
        <v>32</v>
      </c>
      <c r="D63" s="2" t="s">
        <v>43</v>
      </c>
      <c r="F63" s="2" t="s">
        <v>0</v>
      </c>
      <c r="G63" s="78" t="s">
        <v>32</v>
      </c>
      <c r="H63" s="79"/>
      <c r="I63" s="80"/>
      <c r="J63" s="78" t="s">
        <v>43</v>
      </c>
      <c r="K63" s="79"/>
      <c r="L63" s="79"/>
      <c r="M63" s="87" t="s">
        <v>0</v>
      </c>
      <c r="N63" s="89"/>
      <c r="O63" s="90"/>
      <c r="P63" s="91"/>
    </row>
    <row r="64" spans="1:16" x14ac:dyDescent="0.25">
      <c r="A64" s="30"/>
      <c r="B64" s="2" t="s">
        <v>32</v>
      </c>
      <c r="C64" s="3">
        <v>1</v>
      </c>
      <c r="D64" s="3">
        <f>1/2</f>
        <v>0.5</v>
      </c>
      <c r="F64" s="2"/>
      <c r="G64" s="2" t="s">
        <v>12</v>
      </c>
      <c r="H64" s="2" t="s">
        <v>13</v>
      </c>
      <c r="I64" s="2" t="s">
        <v>14</v>
      </c>
      <c r="J64" s="2" t="s">
        <v>12</v>
      </c>
      <c r="K64" s="2" t="s">
        <v>13</v>
      </c>
      <c r="L64" s="31" t="s">
        <v>14</v>
      </c>
      <c r="M64" s="88"/>
      <c r="N64" s="2" t="s">
        <v>12</v>
      </c>
      <c r="O64" s="2" t="s">
        <v>13</v>
      </c>
      <c r="P64" s="2" t="s">
        <v>14</v>
      </c>
    </row>
    <row r="65" spans="1:16" x14ac:dyDescent="0.25">
      <c r="A65" s="30"/>
      <c r="B65" s="2" t="s">
        <v>43</v>
      </c>
      <c r="C65" s="3">
        <v>2</v>
      </c>
      <c r="D65" s="3">
        <v>1</v>
      </c>
      <c r="F65" s="2" t="s">
        <v>32</v>
      </c>
      <c r="G65" s="24">
        <v>1</v>
      </c>
      <c r="H65" s="24">
        <v>1</v>
      </c>
      <c r="I65" s="24">
        <v>1</v>
      </c>
      <c r="J65" s="24">
        <f>1/3</f>
        <v>0.33333333333333331</v>
      </c>
      <c r="K65" s="24">
        <f>1/2</f>
        <v>0.5</v>
      </c>
      <c r="L65" s="36">
        <f>1</f>
        <v>1</v>
      </c>
      <c r="M65" s="22" t="s">
        <v>32</v>
      </c>
      <c r="N65" s="3">
        <f t="shared" ref="N65:N66" si="4">G65+J65</f>
        <v>1.3333333333333333</v>
      </c>
      <c r="O65" s="3">
        <f t="shared" ref="O65:O66" si="5">H65+K65</f>
        <v>1.5</v>
      </c>
      <c r="P65" s="3">
        <f t="shared" ref="P65:P66" si="6">I65+L65</f>
        <v>2</v>
      </c>
    </row>
    <row r="66" spans="1:16" x14ac:dyDescent="0.25">
      <c r="A66" s="30"/>
      <c r="B66" s="9" t="s">
        <v>6</v>
      </c>
      <c r="C66" s="3">
        <f>SUM(C64:C65)</f>
        <v>3</v>
      </c>
      <c r="D66" s="3">
        <f>SUM(D64:D65)</f>
        <v>1.5</v>
      </c>
      <c r="F66" s="2" t="s">
        <v>43</v>
      </c>
      <c r="G66" s="24">
        <v>1</v>
      </c>
      <c r="H66" s="24">
        <v>2</v>
      </c>
      <c r="I66" s="24">
        <v>3</v>
      </c>
      <c r="J66" s="24">
        <v>1</v>
      </c>
      <c r="K66" s="24">
        <v>1</v>
      </c>
      <c r="L66" s="36">
        <v>1</v>
      </c>
      <c r="M66" s="22" t="s">
        <v>33</v>
      </c>
      <c r="N66" s="3">
        <f t="shared" si="4"/>
        <v>2</v>
      </c>
      <c r="O66" s="3">
        <f t="shared" si="5"/>
        <v>3</v>
      </c>
      <c r="P66" s="3">
        <f t="shared" si="6"/>
        <v>4</v>
      </c>
    </row>
    <row r="67" spans="1:16" x14ac:dyDescent="0.25">
      <c r="A67" s="30"/>
      <c r="M67" s="22" t="s">
        <v>6</v>
      </c>
      <c r="N67" s="3">
        <f>SUM(N65:N66)</f>
        <v>3.333333333333333</v>
      </c>
      <c r="O67" s="3">
        <f>SUM(O65:O66)</f>
        <v>4.5</v>
      </c>
      <c r="P67" s="3">
        <f>SUM(P65:P66)</f>
        <v>6</v>
      </c>
    </row>
    <row r="68" spans="1:16" x14ac:dyDescent="0.25">
      <c r="A68" s="30"/>
    </row>
    <row r="69" spans="1:16" x14ac:dyDescent="0.25">
      <c r="A69" s="30"/>
    </row>
    <row r="70" spans="1:16" x14ac:dyDescent="0.25">
      <c r="A70" s="30"/>
      <c r="B70" s="92" t="s">
        <v>45</v>
      </c>
      <c r="C70" s="92"/>
      <c r="D70" s="92"/>
      <c r="E70" s="92"/>
      <c r="F70" s="33"/>
      <c r="G70" s="93" t="s">
        <v>47</v>
      </c>
      <c r="H70" s="94"/>
      <c r="I70" s="94"/>
      <c r="K70" s="95" t="s">
        <v>52</v>
      </c>
      <c r="L70" s="96"/>
      <c r="M70" s="96"/>
      <c r="N70" s="96"/>
    </row>
    <row r="71" spans="1:16" x14ac:dyDescent="0.25">
      <c r="A71" s="30"/>
      <c r="B71" s="28" t="s">
        <v>0</v>
      </c>
      <c r="C71" s="29" t="s">
        <v>12</v>
      </c>
      <c r="D71" s="29" t="s">
        <v>13</v>
      </c>
      <c r="E71" s="29" t="s">
        <v>14</v>
      </c>
      <c r="F71" s="33"/>
      <c r="G71" s="29" t="s">
        <v>0</v>
      </c>
      <c r="H71" s="29" t="s">
        <v>48</v>
      </c>
      <c r="I71" s="29" t="s">
        <v>49</v>
      </c>
      <c r="K71" s="29" t="s">
        <v>0</v>
      </c>
      <c r="L71" s="2" t="s">
        <v>32</v>
      </c>
      <c r="M71" s="2" t="s">
        <v>43</v>
      </c>
      <c r="N71" s="9" t="s">
        <v>6</v>
      </c>
    </row>
    <row r="72" spans="1:16" ht="30" x14ac:dyDescent="0.25">
      <c r="A72" s="30"/>
      <c r="B72" s="29" t="s">
        <v>32</v>
      </c>
      <c r="C72" s="34">
        <f>N65/P67</f>
        <v>0.22222222222222221</v>
      </c>
      <c r="D72" s="34">
        <f>O65/O67</f>
        <v>0.33333333333333331</v>
      </c>
      <c r="E72" s="34">
        <f>P65/N67</f>
        <v>0.60000000000000009</v>
      </c>
      <c r="F72" s="33"/>
      <c r="G72" s="35" t="s">
        <v>57</v>
      </c>
      <c r="H72" s="34">
        <f>(C73-E72)/((D72-E72)-(D73-C73))</f>
        <v>0.44444444444444453</v>
      </c>
      <c r="I72" s="34">
        <f>H72</f>
        <v>0.44444444444444453</v>
      </c>
      <c r="K72" s="35" t="s">
        <v>53</v>
      </c>
      <c r="L72" s="34">
        <f>I72</f>
        <v>0.44444444444444453</v>
      </c>
      <c r="M72" s="34">
        <f>I73</f>
        <v>1</v>
      </c>
      <c r="N72" s="3">
        <f>SUM(L72:M72)</f>
        <v>1.4444444444444446</v>
      </c>
    </row>
    <row r="73" spans="1:16" ht="30" x14ac:dyDescent="0.25">
      <c r="A73" s="30"/>
      <c r="B73" s="29" t="s">
        <v>43</v>
      </c>
      <c r="C73" s="34">
        <f>N66/P67</f>
        <v>0.33333333333333331</v>
      </c>
      <c r="D73" s="34">
        <f>O66/O67</f>
        <v>0.66666666666666663</v>
      </c>
      <c r="E73" s="34">
        <f>P66/N67</f>
        <v>1.2000000000000002</v>
      </c>
      <c r="F73" s="33"/>
      <c r="G73" s="35" t="s">
        <v>58</v>
      </c>
      <c r="H73" s="34">
        <v>1</v>
      </c>
      <c r="I73" s="34">
        <v>1</v>
      </c>
      <c r="K73" s="35" t="s">
        <v>54</v>
      </c>
      <c r="L73" s="34">
        <f>L72/N72</f>
        <v>0.30769230769230771</v>
      </c>
      <c r="M73" s="34">
        <f>M72/N72</f>
        <v>0.69230769230769218</v>
      </c>
      <c r="N73" s="3">
        <f>SUM(L73:M73)</f>
        <v>0.99999999999999989</v>
      </c>
    </row>
    <row r="74" spans="1:16" x14ac:dyDescent="0.25">
      <c r="I74" s="3">
        <f>SUM(I72:I73)</f>
        <v>1.4444444444444446</v>
      </c>
    </row>
    <row r="76" spans="1:16" x14ac:dyDescent="0.25">
      <c r="A76" s="30"/>
      <c r="B76" s="97" t="s">
        <v>59</v>
      </c>
      <c r="C76" s="98"/>
      <c r="D76" s="98"/>
      <c r="F76" s="99" t="s">
        <v>46</v>
      </c>
      <c r="G76" s="99"/>
      <c r="H76" s="99"/>
      <c r="I76" s="99"/>
      <c r="J76" s="99"/>
      <c r="K76" s="99"/>
      <c r="L76" s="99"/>
      <c r="M76" s="99"/>
      <c r="N76" s="99"/>
      <c r="O76" s="99"/>
      <c r="P76" s="99"/>
    </row>
    <row r="77" spans="1:16" x14ac:dyDescent="0.25">
      <c r="A77" s="30"/>
      <c r="B77" s="2" t="s">
        <v>0</v>
      </c>
      <c r="C77" s="2" t="s">
        <v>40</v>
      </c>
      <c r="D77" s="2" t="s">
        <v>33</v>
      </c>
      <c r="F77" s="2" t="s">
        <v>0</v>
      </c>
      <c r="G77" s="78" t="s">
        <v>40</v>
      </c>
      <c r="H77" s="79"/>
      <c r="I77" s="80"/>
      <c r="J77" s="78" t="s">
        <v>33</v>
      </c>
      <c r="K77" s="79"/>
      <c r="L77" s="80"/>
      <c r="M77" s="87" t="s">
        <v>0</v>
      </c>
      <c r="N77" s="89"/>
      <c r="O77" s="90"/>
      <c r="P77" s="91"/>
    </row>
    <row r="78" spans="1:16" x14ac:dyDescent="0.25">
      <c r="A78" s="30"/>
      <c r="B78" s="2" t="s">
        <v>39</v>
      </c>
      <c r="C78" s="3">
        <v>1</v>
      </c>
      <c r="D78" s="3">
        <v>9</v>
      </c>
      <c r="F78" s="2"/>
      <c r="G78" s="2" t="s">
        <v>12</v>
      </c>
      <c r="H78" s="2" t="s">
        <v>13</v>
      </c>
      <c r="I78" s="2" t="s">
        <v>14</v>
      </c>
      <c r="J78" s="2" t="s">
        <v>12</v>
      </c>
      <c r="K78" s="2" t="s">
        <v>13</v>
      </c>
      <c r="L78" s="31" t="s">
        <v>14</v>
      </c>
      <c r="M78" s="88"/>
      <c r="N78" s="2" t="s">
        <v>12</v>
      </c>
      <c r="O78" s="2" t="s">
        <v>13</v>
      </c>
      <c r="P78" s="2" t="s">
        <v>14</v>
      </c>
    </row>
    <row r="79" spans="1:16" x14ac:dyDescent="0.25">
      <c r="A79" s="30"/>
      <c r="B79" s="2" t="s">
        <v>33</v>
      </c>
      <c r="C79" s="3">
        <f>1/D78</f>
        <v>0.1111111111111111</v>
      </c>
      <c r="D79" s="3">
        <v>1</v>
      </c>
      <c r="F79" s="2" t="s">
        <v>40</v>
      </c>
      <c r="G79" s="24">
        <v>1</v>
      </c>
      <c r="H79" s="24">
        <v>1</v>
      </c>
      <c r="I79" s="24">
        <v>1</v>
      </c>
      <c r="J79" s="24">
        <v>8</v>
      </c>
      <c r="K79" s="24">
        <v>9</v>
      </c>
      <c r="L79" s="36">
        <v>9</v>
      </c>
      <c r="M79" s="22" t="s">
        <v>32</v>
      </c>
      <c r="N79" s="3">
        <f t="shared" ref="N79:N80" si="7">G79+J79</f>
        <v>9</v>
      </c>
      <c r="O79" s="3">
        <f t="shared" ref="O79:O80" si="8">H79+K79</f>
        <v>10</v>
      </c>
      <c r="P79" s="3">
        <f t="shared" ref="P79:P80" si="9">I79+L79</f>
        <v>10</v>
      </c>
    </row>
    <row r="80" spans="1:16" x14ac:dyDescent="0.25">
      <c r="A80" s="30"/>
      <c r="B80" s="9" t="s">
        <v>6</v>
      </c>
      <c r="C80" s="3">
        <f>SUM(C78:C79)</f>
        <v>1.1111111111111112</v>
      </c>
      <c r="D80" s="3">
        <f>SUM(D78:D79)</f>
        <v>10</v>
      </c>
      <c r="F80" s="2" t="s">
        <v>33</v>
      </c>
      <c r="G80" s="24">
        <f>1/9</f>
        <v>0.1111111111111111</v>
      </c>
      <c r="H80" s="24">
        <f>1/9</f>
        <v>0.1111111111111111</v>
      </c>
      <c r="I80" s="24">
        <f>1/8</f>
        <v>0.125</v>
      </c>
      <c r="J80" s="24">
        <v>1</v>
      </c>
      <c r="K80" s="24">
        <v>1</v>
      </c>
      <c r="L80" s="36">
        <v>1</v>
      </c>
      <c r="M80" s="22" t="s">
        <v>33</v>
      </c>
      <c r="N80" s="3">
        <f t="shared" si="7"/>
        <v>1.1111111111111112</v>
      </c>
      <c r="O80" s="3">
        <f t="shared" si="8"/>
        <v>1.1111111111111112</v>
      </c>
      <c r="P80" s="3">
        <f t="shared" si="9"/>
        <v>1.125</v>
      </c>
    </row>
    <row r="81" spans="1:16" x14ac:dyDescent="0.25">
      <c r="A81" s="30"/>
      <c r="M81" s="22" t="s">
        <v>6</v>
      </c>
      <c r="N81" s="3">
        <f>SUM(N79:N80)</f>
        <v>10.111111111111111</v>
      </c>
      <c r="O81" s="3">
        <f>SUM(O79:O80)</f>
        <v>11.111111111111111</v>
      </c>
      <c r="P81" s="3">
        <f>SUM(P79:P80)</f>
        <v>11.125</v>
      </c>
    </row>
    <row r="82" spans="1:16" x14ac:dyDescent="0.25">
      <c r="A82" s="30"/>
    </row>
    <row r="83" spans="1:16" x14ac:dyDescent="0.25">
      <c r="A83" s="30"/>
    </row>
    <row r="84" spans="1:16" x14ac:dyDescent="0.25">
      <c r="A84" s="30"/>
      <c r="B84" s="92" t="s">
        <v>45</v>
      </c>
      <c r="C84" s="92"/>
      <c r="D84" s="92"/>
      <c r="E84" s="92"/>
      <c r="F84" s="33"/>
      <c r="G84" s="93" t="s">
        <v>47</v>
      </c>
      <c r="H84" s="94"/>
      <c r="I84" s="94"/>
      <c r="K84" s="95" t="s">
        <v>52</v>
      </c>
      <c r="L84" s="96"/>
      <c r="M84" s="96"/>
      <c r="N84" s="96"/>
    </row>
    <row r="85" spans="1:16" x14ac:dyDescent="0.25">
      <c r="A85" s="30"/>
      <c r="B85" s="28" t="s">
        <v>0</v>
      </c>
      <c r="C85" s="29" t="s">
        <v>12</v>
      </c>
      <c r="D85" s="29" t="s">
        <v>13</v>
      </c>
      <c r="E85" s="29" t="s">
        <v>14</v>
      </c>
      <c r="F85" s="33"/>
      <c r="G85" s="29" t="s">
        <v>0</v>
      </c>
      <c r="H85" s="29" t="s">
        <v>48</v>
      </c>
      <c r="I85" s="29" t="s">
        <v>49</v>
      </c>
      <c r="K85" s="29" t="s">
        <v>0</v>
      </c>
      <c r="L85" s="2" t="s">
        <v>40</v>
      </c>
      <c r="M85" s="2" t="s">
        <v>33</v>
      </c>
      <c r="N85" s="9" t="s">
        <v>6</v>
      </c>
    </row>
    <row r="86" spans="1:16" ht="45" x14ac:dyDescent="0.25">
      <c r="A86" s="30"/>
      <c r="B86" s="2" t="s">
        <v>40</v>
      </c>
      <c r="C86" s="34">
        <f>N79/P81</f>
        <v>0.8089887640449438</v>
      </c>
      <c r="D86" s="34">
        <f>O79/O81</f>
        <v>0.9</v>
      </c>
      <c r="E86" s="34">
        <f>P79/N81</f>
        <v>0.98901098901098905</v>
      </c>
      <c r="F86" s="33"/>
      <c r="G86" s="35" t="s">
        <v>60</v>
      </c>
      <c r="H86" s="34">
        <v>1</v>
      </c>
      <c r="I86" s="34">
        <v>1</v>
      </c>
      <c r="K86" s="35" t="s">
        <v>53</v>
      </c>
      <c r="L86" s="34">
        <f>I86</f>
        <v>1</v>
      </c>
      <c r="M86" s="34">
        <f>I87</f>
        <v>0</v>
      </c>
      <c r="N86" s="3">
        <f>SUM(L86:M86)</f>
        <v>1</v>
      </c>
    </row>
    <row r="87" spans="1:16" ht="60" x14ac:dyDescent="0.25">
      <c r="A87" s="30"/>
      <c r="B87" s="2" t="s">
        <v>33</v>
      </c>
      <c r="C87" s="34">
        <f>N80/P81</f>
        <v>9.9875156054931344E-2</v>
      </c>
      <c r="D87" s="34">
        <f>O80/O81</f>
        <v>0.1</v>
      </c>
      <c r="E87" s="34">
        <f>P80/N81</f>
        <v>0.11126373626373627</v>
      </c>
      <c r="F87" s="33"/>
      <c r="G87" s="35" t="s">
        <v>61</v>
      </c>
      <c r="H87" s="34">
        <f>(C86-E87)/((D87-E87)-(D86-C86))</f>
        <v>-6.8220505236471158</v>
      </c>
      <c r="I87" s="34">
        <v>0</v>
      </c>
      <c r="K87" s="35" t="s">
        <v>54</v>
      </c>
      <c r="L87" s="34">
        <f>L86/N86</f>
        <v>1</v>
      </c>
      <c r="M87" s="34">
        <f>M86/N86</f>
        <v>0</v>
      </c>
      <c r="N87" s="3">
        <f>SUM(L87:M87)</f>
        <v>1</v>
      </c>
    </row>
    <row r="90" spans="1:16" x14ac:dyDescent="0.25">
      <c r="A90" s="30"/>
      <c r="B90" s="97" t="s">
        <v>62</v>
      </c>
      <c r="C90" s="98"/>
      <c r="D90" s="98"/>
      <c r="F90" s="99" t="s">
        <v>46</v>
      </c>
      <c r="G90" s="99"/>
      <c r="H90" s="99"/>
      <c r="I90" s="99"/>
      <c r="J90" s="99"/>
      <c r="K90" s="99"/>
      <c r="L90" s="99"/>
      <c r="M90" s="99"/>
      <c r="N90" s="99"/>
      <c r="O90" s="99"/>
      <c r="P90" s="99"/>
    </row>
    <row r="91" spans="1:16" x14ac:dyDescent="0.25">
      <c r="A91" s="30"/>
      <c r="B91" s="2" t="s">
        <v>0</v>
      </c>
      <c r="C91" s="2" t="s">
        <v>32</v>
      </c>
      <c r="D91" s="2" t="s">
        <v>33</v>
      </c>
      <c r="F91" s="2" t="s">
        <v>0</v>
      </c>
      <c r="G91" s="78" t="s">
        <v>32</v>
      </c>
      <c r="H91" s="79"/>
      <c r="I91" s="80"/>
      <c r="J91" s="78" t="s">
        <v>33</v>
      </c>
      <c r="K91" s="79"/>
      <c r="L91" s="80"/>
      <c r="M91" s="87" t="s">
        <v>0</v>
      </c>
      <c r="N91" s="89"/>
      <c r="O91" s="90"/>
      <c r="P91" s="91"/>
    </row>
    <row r="92" spans="1:16" x14ac:dyDescent="0.25">
      <c r="A92" s="30"/>
      <c r="B92" s="2" t="s">
        <v>32</v>
      </c>
      <c r="C92" s="3">
        <v>1</v>
      </c>
      <c r="D92" s="3">
        <f>1/2</f>
        <v>0.5</v>
      </c>
      <c r="F92" s="2"/>
      <c r="G92" s="2" t="s">
        <v>12</v>
      </c>
      <c r="H92" s="2" t="s">
        <v>13</v>
      </c>
      <c r="I92" s="2" t="s">
        <v>14</v>
      </c>
      <c r="J92" s="2" t="s">
        <v>12</v>
      </c>
      <c r="K92" s="2" t="s">
        <v>13</v>
      </c>
      <c r="L92" s="31" t="s">
        <v>14</v>
      </c>
      <c r="M92" s="88"/>
      <c r="N92" s="2" t="s">
        <v>12</v>
      </c>
      <c r="O92" s="2" t="s">
        <v>13</v>
      </c>
      <c r="P92" s="2" t="s">
        <v>14</v>
      </c>
    </row>
    <row r="93" spans="1:16" x14ac:dyDescent="0.25">
      <c r="A93" s="30"/>
      <c r="B93" s="2" t="s">
        <v>33</v>
      </c>
      <c r="C93" s="3">
        <v>2</v>
      </c>
      <c r="D93" s="3">
        <v>1</v>
      </c>
      <c r="F93" s="2" t="s">
        <v>32</v>
      </c>
      <c r="G93" s="24">
        <v>1</v>
      </c>
      <c r="H93" s="24">
        <v>1</v>
      </c>
      <c r="I93" s="24">
        <v>1</v>
      </c>
      <c r="J93" s="24">
        <f>1/3</f>
        <v>0.33333333333333331</v>
      </c>
      <c r="K93" s="24">
        <f>1/2</f>
        <v>0.5</v>
      </c>
      <c r="L93" s="36">
        <f>1</f>
        <v>1</v>
      </c>
      <c r="M93" s="22" t="s">
        <v>32</v>
      </c>
      <c r="N93" s="3">
        <f t="shared" ref="N93:N94" si="10">G93+J93</f>
        <v>1.3333333333333333</v>
      </c>
      <c r="O93" s="3">
        <f t="shared" ref="O93:O94" si="11">H93+K93</f>
        <v>1.5</v>
      </c>
      <c r="P93" s="3">
        <f t="shared" ref="P93:P94" si="12">I93+L93</f>
        <v>2</v>
      </c>
    </row>
    <row r="94" spans="1:16" x14ac:dyDescent="0.25">
      <c r="A94" s="30"/>
      <c r="B94" s="9" t="s">
        <v>6</v>
      </c>
      <c r="C94" s="3">
        <f>SUM(C92:C93)</f>
        <v>3</v>
      </c>
      <c r="D94" s="3">
        <f>SUM(D92:D93)</f>
        <v>1.5</v>
      </c>
      <c r="F94" s="2" t="s">
        <v>33</v>
      </c>
      <c r="G94" s="24">
        <v>1</v>
      </c>
      <c r="H94" s="24">
        <v>2</v>
      </c>
      <c r="I94" s="24">
        <v>3</v>
      </c>
      <c r="J94" s="24">
        <v>1</v>
      </c>
      <c r="K94" s="24">
        <v>1</v>
      </c>
      <c r="L94" s="36">
        <v>1</v>
      </c>
      <c r="M94" s="22" t="s">
        <v>33</v>
      </c>
      <c r="N94" s="3">
        <f t="shared" si="10"/>
        <v>2</v>
      </c>
      <c r="O94" s="3">
        <f t="shared" si="11"/>
        <v>3</v>
      </c>
      <c r="P94" s="3">
        <f t="shared" si="12"/>
        <v>4</v>
      </c>
    </row>
    <row r="95" spans="1:16" x14ac:dyDescent="0.25">
      <c r="A95" s="30"/>
      <c r="M95" s="22" t="s">
        <v>6</v>
      </c>
      <c r="N95" s="3">
        <f>SUM(N93:N94)</f>
        <v>3.333333333333333</v>
      </c>
      <c r="O95" s="3">
        <f>SUM(O93:O94)</f>
        <v>4.5</v>
      </c>
      <c r="P95" s="3">
        <f>SUM(P93:P94)</f>
        <v>6</v>
      </c>
    </row>
    <row r="96" spans="1:16" x14ac:dyDescent="0.25">
      <c r="A96" s="30"/>
    </row>
    <row r="97" spans="1:14" x14ac:dyDescent="0.25">
      <c r="A97" s="30"/>
    </row>
    <row r="98" spans="1:14" x14ac:dyDescent="0.25">
      <c r="A98" s="30"/>
      <c r="B98" s="92" t="s">
        <v>45</v>
      </c>
      <c r="C98" s="92"/>
      <c r="D98" s="92"/>
      <c r="E98" s="92"/>
      <c r="F98" s="33"/>
      <c r="G98" s="93" t="s">
        <v>47</v>
      </c>
      <c r="H98" s="94"/>
      <c r="I98" s="94"/>
      <c r="K98" s="95" t="s">
        <v>52</v>
      </c>
      <c r="L98" s="96"/>
      <c r="M98" s="96"/>
      <c r="N98" s="96"/>
    </row>
    <row r="99" spans="1:14" x14ac:dyDescent="0.25">
      <c r="A99" s="30"/>
      <c r="B99" s="28" t="s">
        <v>0</v>
      </c>
      <c r="C99" s="29" t="s">
        <v>12</v>
      </c>
      <c r="D99" s="29" t="s">
        <v>13</v>
      </c>
      <c r="E99" s="29" t="s">
        <v>14</v>
      </c>
      <c r="F99" s="33"/>
      <c r="G99" s="29" t="s">
        <v>0</v>
      </c>
      <c r="H99" s="29" t="s">
        <v>48</v>
      </c>
      <c r="I99" s="29" t="s">
        <v>49</v>
      </c>
      <c r="K99" s="29" t="s">
        <v>0</v>
      </c>
      <c r="L99" s="2" t="s">
        <v>32</v>
      </c>
      <c r="M99" s="2" t="s">
        <v>33</v>
      </c>
      <c r="N99" s="9" t="s">
        <v>6</v>
      </c>
    </row>
    <row r="100" spans="1:14" ht="45" x14ac:dyDescent="0.25">
      <c r="A100" s="30"/>
      <c r="B100" s="2" t="s">
        <v>32</v>
      </c>
      <c r="C100" s="34">
        <f>N93/P95</f>
        <v>0.22222222222222221</v>
      </c>
      <c r="D100" s="34">
        <f>O93/O95</f>
        <v>0.33333333333333331</v>
      </c>
      <c r="E100" s="34">
        <f>P93/N95</f>
        <v>0.60000000000000009</v>
      </c>
      <c r="F100" s="33"/>
      <c r="G100" s="35" t="s">
        <v>63</v>
      </c>
      <c r="H100" s="34">
        <f>(C101-E100)/((D100-E100)-(D101-C101))</f>
        <v>0.44444444444444453</v>
      </c>
      <c r="I100" s="34">
        <f>H100</f>
        <v>0.44444444444444453</v>
      </c>
      <c r="K100" s="35" t="s">
        <v>53</v>
      </c>
      <c r="L100" s="34">
        <f>I100</f>
        <v>0.44444444444444453</v>
      </c>
      <c r="M100" s="34">
        <f>I101</f>
        <v>1</v>
      </c>
      <c r="N100" s="3">
        <f>SUM(L100:M100)</f>
        <v>1.4444444444444446</v>
      </c>
    </row>
    <row r="101" spans="1:14" ht="60" x14ac:dyDescent="0.25">
      <c r="A101" s="30"/>
      <c r="B101" s="2" t="s">
        <v>33</v>
      </c>
      <c r="C101" s="34">
        <f>N94/P95</f>
        <v>0.33333333333333331</v>
      </c>
      <c r="D101" s="34">
        <f>O94/O95</f>
        <v>0.66666666666666663</v>
      </c>
      <c r="E101" s="34">
        <f>P94/N95</f>
        <v>1.2000000000000002</v>
      </c>
      <c r="F101" s="33"/>
      <c r="G101" s="35" t="s">
        <v>64</v>
      </c>
      <c r="H101" s="34">
        <v>1</v>
      </c>
      <c r="I101" s="34">
        <f>H101</f>
        <v>1</v>
      </c>
      <c r="K101" s="35" t="s">
        <v>54</v>
      </c>
      <c r="L101" s="34">
        <f>L100/N100</f>
        <v>0.30769230769230771</v>
      </c>
      <c r="M101" s="34">
        <f>M100/N100</f>
        <v>0.69230769230769218</v>
      </c>
      <c r="N101" s="3">
        <f>SUM(L101:M101)</f>
        <v>0.99999999999999989</v>
      </c>
    </row>
  </sheetData>
  <mergeCells count="56">
    <mergeCell ref="N35:P35"/>
    <mergeCell ref="M35:M36"/>
    <mergeCell ref="G42:I42"/>
    <mergeCell ref="B42:E42"/>
    <mergeCell ref="K42:N42"/>
    <mergeCell ref="G35:I35"/>
    <mergeCell ref="J35:L35"/>
    <mergeCell ref="F34:P34"/>
    <mergeCell ref="B34:D34"/>
    <mergeCell ref="B2:D2"/>
    <mergeCell ref="B8:D8"/>
    <mergeCell ref="B14:D14"/>
    <mergeCell ref="B20:D20"/>
    <mergeCell ref="B26:D26"/>
    <mergeCell ref="B48:D48"/>
    <mergeCell ref="F48:P48"/>
    <mergeCell ref="G49:I49"/>
    <mergeCell ref="J49:L49"/>
    <mergeCell ref="M49:M50"/>
    <mergeCell ref="N49:P49"/>
    <mergeCell ref="B56:E56"/>
    <mergeCell ref="G56:I56"/>
    <mergeCell ref="K56:N56"/>
    <mergeCell ref="B62:D62"/>
    <mergeCell ref="F62:P62"/>
    <mergeCell ref="G63:I63"/>
    <mergeCell ref="J63:L63"/>
    <mergeCell ref="M63:M64"/>
    <mergeCell ref="N63:P63"/>
    <mergeCell ref="B70:E70"/>
    <mergeCell ref="G70:I70"/>
    <mergeCell ref="K70:N70"/>
    <mergeCell ref="B76:D76"/>
    <mergeCell ref="F76:P76"/>
    <mergeCell ref="G77:I77"/>
    <mergeCell ref="J77:L77"/>
    <mergeCell ref="M77:M78"/>
    <mergeCell ref="N77:P77"/>
    <mergeCell ref="B84:E84"/>
    <mergeCell ref="G84:I84"/>
    <mergeCell ref="K84:N84"/>
    <mergeCell ref="B90:D90"/>
    <mergeCell ref="F90:P90"/>
    <mergeCell ref="G91:I91"/>
    <mergeCell ref="J91:L91"/>
    <mergeCell ref="M91:M92"/>
    <mergeCell ref="N91:P91"/>
    <mergeCell ref="B98:E98"/>
    <mergeCell ref="G98:I98"/>
    <mergeCell ref="K98:N98"/>
    <mergeCell ref="Z42:Z43"/>
    <mergeCell ref="AA42:AA43"/>
    <mergeCell ref="AB42:AB43"/>
    <mergeCell ref="S42:S43"/>
    <mergeCell ref="T42:V42"/>
    <mergeCell ref="W42:Y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3"/>
  <sheetViews>
    <sheetView topLeftCell="A52" zoomScale="90" zoomScaleNormal="90" workbookViewId="0">
      <selection activeCell="H81" sqref="H81"/>
    </sheetView>
  </sheetViews>
  <sheetFormatPr defaultRowHeight="15" x14ac:dyDescent="0.25"/>
  <cols>
    <col min="2" max="2" width="16.85546875" bestFit="1" customWidth="1"/>
    <col min="3" max="3" width="14" customWidth="1"/>
    <col min="4" max="4" width="17" customWidth="1"/>
    <col min="6" max="6" width="13.5703125" customWidth="1"/>
    <col min="7" max="7" width="16.140625" customWidth="1"/>
    <col min="8" max="8" width="14.85546875" bestFit="1" customWidth="1"/>
    <col min="9" max="9" width="11.140625" bestFit="1" customWidth="1"/>
    <col min="10" max="10" width="14.28515625" bestFit="1" customWidth="1"/>
    <col min="11" max="11" width="11.140625" bestFit="1" customWidth="1"/>
    <col min="12" max="12" width="17.7109375" bestFit="1" customWidth="1"/>
    <col min="13" max="13" width="15.42578125" bestFit="1" customWidth="1"/>
  </cols>
  <sheetData>
    <row r="2" spans="2:14" x14ac:dyDescent="0.25">
      <c r="B2" s="110" t="s">
        <v>73</v>
      </c>
      <c r="C2" s="111"/>
      <c r="D2" s="111"/>
      <c r="E2" s="45"/>
      <c r="F2" s="46" t="s">
        <v>34</v>
      </c>
      <c r="G2" s="45"/>
      <c r="H2" s="45"/>
      <c r="I2" s="45"/>
      <c r="J2" s="45"/>
      <c r="K2" s="45"/>
      <c r="L2" s="45"/>
      <c r="M2" s="45"/>
      <c r="N2" s="45"/>
    </row>
    <row r="3" spans="2:14" ht="45" x14ac:dyDescent="0.25">
      <c r="B3" s="37" t="s">
        <v>0</v>
      </c>
      <c r="C3" s="35" t="s">
        <v>65</v>
      </c>
      <c r="D3" s="35" t="s">
        <v>66</v>
      </c>
      <c r="E3" s="45"/>
      <c r="F3" s="37" t="s">
        <v>0</v>
      </c>
      <c r="G3" s="35" t="s">
        <v>65</v>
      </c>
      <c r="H3" s="35" t="s">
        <v>66</v>
      </c>
      <c r="I3" s="43" t="s">
        <v>6</v>
      </c>
      <c r="J3" s="43" t="s">
        <v>35</v>
      </c>
      <c r="K3" s="44" t="s">
        <v>26</v>
      </c>
      <c r="L3" s="34" t="s">
        <v>30</v>
      </c>
      <c r="M3" s="43" t="s">
        <v>36</v>
      </c>
      <c r="N3" s="37">
        <f>L6/2</f>
        <v>2</v>
      </c>
    </row>
    <row r="4" spans="2:14" ht="45" x14ac:dyDescent="0.25">
      <c r="B4" s="35" t="s">
        <v>65</v>
      </c>
      <c r="C4" s="34">
        <v>1</v>
      </c>
      <c r="D4" s="34">
        <f>1/8</f>
        <v>0.125</v>
      </c>
      <c r="E4" s="45"/>
      <c r="F4" s="35" t="s">
        <v>65</v>
      </c>
      <c r="G4" s="34">
        <f>C4/$C$6</f>
        <v>0.1111111111111111</v>
      </c>
      <c r="H4" s="34">
        <f>D4/$D$6</f>
        <v>0.1111111111111111</v>
      </c>
      <c r="I4" s="34">
        <f>SUM(G4:H4)</f>
        <v>0.22222222222222221</v>
      </c>
      <c r="J4" s="34">
        <f>I4/$I$6</f>
        <v>0.1111111111111111</v>
      </c>
      <c r="K4" s="34">
        <f>G4*$I$4+H4*$I$5</f>
        <v>0.22222222222222221</v>
      </c>
      <c r="L4" s="34">
        <f>K4/J4</f>
        <v>2</v>
      </c>
      <c r="M4" s="43" t="s">
        <v>10</v>
      </c>
      <c r="N4" s="37">
        <f>(N3-2)/(2-1)</f>
        <v>0</v>
      </c>
    </row>
    <row r="5" spans="2:14" ht="45" x14ac:dyDescent="0.25">
      <c r="B5" s="35" t="s">
        <v>66</v>
      </c>
      <c r="C5" s="34">
        <v>8</v>
      </c>
      <c r="D5" s="34">
        <v>1</v>
      </c>
      <c r="E5" s="45"/>
      <c r="F5" s="35" t="s">
        <v>66</v>
      </c>
      <c r="G5" s="34">
        <f>C5/$C$6</f>
        <v>0.88888888888888884</v>
      </c>
      <c r="H5" s="34">
        <f>D5/$D$6</f>
        <v>0.88888888888888884</v>
      </c>
      <c r="I5" s="34">
        <f>SUM(G5:H5)</f>
        <v>1.7777777777777777</v>
      </c>
      <c r="J5" s="34">
        <f>I5/$I$6</f>
        <v>0.88888888888888884</v>
      </c>
      <c r="K5" s="34">
        <f>G5*$I$4+H5*$I$5</f>
        <v>1.7777777777777777</v>
      </c>
      <c r="L5" s="34">
        <f>K5/J5</f>
        <v>2</v>
      </c>
      <c r="M5" s="43" t="s">
        <v>11</v>
      </c>
      <c r="N5" s="37" t="e">
        <f>N4/0</f>
        <v>#DIV/0!</v>
      </c>
    </row>
    <row r="6" spans="2:14" x14ac:dyDescent="0.25">
      <c r="B6" s="43" t="s">
        <v>6</v>
      </c>
      <c r="C6" s="34">
        <f>SUM(C4:C5)</f>
        <v>9</v>
      </c>
      <c r="D6" s="34">
        <f>SUM(D4:D5)</f>
        <v>1.125</v>
      </c>
      <c r="E6" s="45"/>
      <c r="F6" s="43" t="s">
        <v>6</v>
      </c>
      <c r="G6" s="34">
        <f>SUM(G4:G5)</f>
        <v>1</v>
      </c>
      <c r="H6" s="34">
        <f>SUM(H4:H5)</f>
        <v>1</v>
      </c>
      <c r="I6" s="34">
        <f>SUM(G6:H6)</f>
        <v>2</v>
      </c>
      <c r="J6" s="34">
        <f>I6/$I$6</f>
        <v>1</v>
      </c>
      <c r="K6" s="34">
        <f>SUM(K4:K5)</f>
        <v>2</v>
      </c>
      <c r="L6" s="34">
        <f>SUM(L4:L5)</f>
        <v>4</v>
      </c>
      <c r="M6" s="45"/>
      <c r="N6" s="45"/>
    </row>
    <row r="8" spans="2:14" x14ac:dyDescent="0.25">
      <c r="B8" s="110" t="s">
        <v>74</v>
      </c>
      <c r="C8" s="111"/>
      <c r="D8" s="111"/>
      <c r="E8" s="45"/>
      <c r="F8" s="46" t="s">
        <v>34</v>
      </c>
      <c r="G8" s="45"/>
      <c r="H8" s="45"/>
      <c r="I8" s="45"/>
      <c r="J8" s="45"/>
      <c r="K8" s="45"/>
      <c r="L8" s="45"/>
      <c r="M8" s="45"/>
      <c r="N8" s="45"/>
    </row>
    <row r="9" spans="2:14" ht="60" x14ac:dyDescent="0.25">
      <c r="B9" s="37" t="s">
        <v>0</v>
      </c>
      <c r="C9" s="35" t="s">
        <v>71</v>
      </c>
      <c r="D9" s="35" t="s">
        <v>72</v>
      </c>
      <c r="E9" s="45"/>
      <c r="F9" s="37" t="s">
        <v>0</v>
      </c>
      <c r="G9" s="35" t="s">
        <v>71</v>
      </c>
      <c r="H9" s="35" t="s">
        <v>72</v>
      </c>
      <c r="I9" s="43" t="s">
        <v>6</v>
      </c>
      <c r="J9" s="43" t="s">
        <v>35</v>
      </c>
      <c r="K9" s="44" t="s">
        <v>26</v>
      </c>
      <c r="L9" s="34" t="s">
        <v>30</v>
      </c>
      <c r="M9" s="43" t="s">
        <v>36</v>
      </c>
      <c r="N9" s="37">
        <f>L12/2</f>
        <v>2</v>
      </c>
    </row>
    <row r="10" spans="2:14" ht="30" x14ac:dyDescent="0.25">
      <c r="B10" s="11" t="s">
        <v>71</v>
      </c>
      <c r="C10" s="3">
        <v>1</v>
      </c>
      <c r="D10" s="3">
        <f>1/2</f>
        <v>0.5</v>
      </c>
      <c r="E10" s="45"/>
      <c r="F10" s="11" t="s">
        <v>71</v>
      </c>
      <c r="G10" s="34">
        <f>C10/C12</f>
        <v>0.33333333333333331</v>
      </c>
      <c r="H10" s="34">
        <f>D10/D12</f>
        <v>0.33333333333333331</v>
      </c>
      <c r="I10" s="34">
        <f>SUM(G10:H10)</f>
        <v>0.66666666666666663</v>
      </c>
      <c r="J10" s="34">
        <f>I10/I12</f>
        <v>0.33333333333333331</v>
      </c>
      <c r="K10" s="34">
        <f>G10*I10+H10*I11</f>
        <v>0.66666666666666663</v>
      </c>
      <c r="L10" s="34">
        <f>K10/J10</f>
        <v>2</v>
      </c>
      <c r="M10" s="43" t="s">
        <v>10</v>
      </c>
      <c r="N10" s="37">
        <f>(N9-2)/(2-1)</f>
        <v>0</v>
      </c>
    </row>
    <row r="11" spans="2:14" ht="60" x14ac:dyDescent="0.25">
      <c r="B11" s="11" t="s">
        <v>72</v>
      </c>
      <c r="C11" s="3">
        <v>2</v>
      </c>
      <c r="D11" s="3">
        <v>1</v>
      </c>
      <c r="E11" s="45"/>
      <c r="F11" s="11" t="s">
        <v>72</v>
      </c>
      <c r="G11" s="34">
        <f>C11/C12</f>
        <v>0.66666666666666663</v>
      </c>
      <c r="H11" s="34">
        <f>D11/D12</f>
        <v>0.66666666666666663</v>
      </c>
      <c r="I11" s="34">
        <f>SUM(G11:H11)</f>
        <v>1.3333333333333333</v>
      </c>
      <c r="J11" s="34">
        <f>I11/I12</f>
        <v>0.66666666666666663</v>
      </c>
      <c r="K11" s="34">
        <f>G11*I10+H11*I11</f>
        <v>1.3333333333333333</v>
      </c>
      <c r="L11" s="34">
        <f>K11/J11</f>
        <v>2</v>
      </c>
      <c r="M11" s="43" t="s">
        <v>11</v>
      </c>
      <c r="N11" s="37" t="e">
        <f>N10/0</f>
        <v>#DIV/0!</v>
      </c>
    </row>
    <row r="12" spans="2:14" x14ac:dyDescent="0.25">
      <c r="B12" s="43" t="s">
        <v>6</v>
      </c>
      <c r="C12" s="3">
        <f>SUM(C10:C11)</f>
        <v>3</v>
      </c>
      <c r="D12" s="3">
        <f>SUM(D10:D11)</f>
        <v>1.5</v>
      </c>
      <c r="E12" s="45"/>
      <c r="F12" s="43" t="s">
        <v>6</v>
      </c>
      <c r="G12" s="34">
        <f>SUM(G10:G11)</f>
        <v>1</v>
      </c>
      <c r="H12" s="34">
        <f>SUM(H10:H11)</f>
        <v>1</v>
      </c>
      <c r="I12" s="34">
        <f>SUM(G12:H12)</f>
        <v>2</v>
      </c>
      <c r="J12" s="34">
        <f>I12/$I$6</f>
        <v>1</v>
      </c>
      <c r="K12" s="34">
        <f>SUM(K10:K11)</f>
        <v>2</v>
      </c>
      <c r="L12" s="34">
        <f>SUM(L10:L11)</f>
        <v>4</v>
      </c>
      <c r="M12" s="45"/>
      <c r="N12" s="45"/>
    </row>
    <row r="15" spans="2:14" x14ac:dyDescent="0.25">
      <c r="B15" s="110" t="s">
        <v>81</v>
      </c>
      <c r="C15" s="111"/>
      <c r="D15" s="111"/>
      <c r="E15" s="45"/>
      <c r="F15" s="46" t="s">
        <v>34</v>
      </c>
      <c r="G15" s="45"/>
      <c r="H15" s="45"/>
      <c r="I15" s="45"/>
      <c r="J15" s="45"/>
      <c r="K15" s="45"/>
      <c r="L15" s="45"/>
      <c r="M15" s="45"/>
      <c r="N15" s="45"/>
    </row>
    <row r="16" spans="2:14" ht="75" x14ac:dyDescent="0.25">
      <c r="B16" s="37" t="s">
        <v>0</v>
      </c>
      <c r="C16" s="38" t="s">
        <v>75</v>
      </c>
      <c r="D16" s="35" t="s">
        <v>76</v>
      </c>
      <c r="E16" s="45"/>
      <c r="F16" s="37" t="s">
        <v>0</v>
      </c>
      <c r="G16" s="38" t="s">
        <v>75</v>
      </c>
      <c r="H16" s="35" t="s">
        <v>76</v>
      </c>
      <c r="I16" s="43" t="s">
        <v>6</v>
      </c>
      <c r="J16" s="43" t="s">
        <v>35</v>
      </c>
      <c r="K16" s="44" t="s">
        <v>26</v>
      </c>
      <c r="L16" s="34" t="s">
        <v>30</v>
      </c>
      <c r="M16" s="43" t="s">
        <v>36</v>
      </c>
      <c r="N16" s="37">
        <f>L19/2</f>
        <v>2</v>
      </c>
    </row>
    <row r="17" spans="2:14" ht="60" x14ac:dyDescent="0.25">
      <c r="B17" s="11" t="s">
        <v>75</v>
      </c>
      <c r="C17" s="3">
        <v>1</v>
      </c>
      <c r="D17" s="3">
        <v>0.125</v>
      </c>
      <c r="E17" s="45"/>
      <c r="F17" s="11" t="s">
        <v>75</v>
      </c>
      <c r="G17" s="34">
        <f>C17/C19</f>
        <v>0.1111111111111111</v>
      </c>
      <c r="H17" s="34">
        <f>D17/D19</f>
        <v>0.1111111111111111</v>
      </c>
      <c r="I17" s="34">
        <f>SUM(G17:H17)</f>
        <v>0.22222222222222221</v>
      </c>
      <c r="J17" s="34">
        <f>I17/I19</f>
        <v>0.1111111111111111</v>
      </c>
      <c r="K17" s="34">
        <f>G17*I17+H17*I18</f>
        <v>0.22222222222222221</v>
      </c>
      <c r="L17" s="34">
        <f>K17/J17</f>
        <v>2</v>
      </c>
      <c r="M17" s="43" t="s">
        <v>10</v>
      </c>
      <c r="N17" s="37">
        <f>(N16-2)/(2-1)</f>
        <v>0</v>
      </c>
    </row>
    <row r="18" spans="2:14" ht="45" x14ac:dyDescent="0.25">
      <c r="B18" s="11" t="s">
        <v>76</v>
      </c>
      <c r="C18" s="3">
        <v>8</v>
      </c>
      <c r="D18" s="3">
        <v>1</v>
      </c>
      <c r="E18" s="45"/>
      <c r="F18" s="11" t="s">
        <v>76</v>
      </c>
      <c r="G18" s="34">
        <f>C18/C19</f>
        <v>0.88888888888888884</v>
      </c>
      <c r="H18" s="34">
        <f>D18/D19</f>
        <v>0.88888888888888884</v>
      </c>
      <c r="I18" s="34">
        <f>SUM(G18:H18)</f>
        <v>1.7777777777777777</v>
      </c>
      <c r="J18" s="34">
        <f>I18/I19</f>
        <v>0.88888888888888884</v>
      </c>
      <c r="K18" s="34">
        <f>G18*I17+H18*I18</f>
        <v>1.7777777777777777</v>
      </c>
      <c r="L18" s="34">
        <f>K18/J18</f>
        <v>2</v>
      </c>
      <c r="M18" s="43" t="s">
        <v>11</v>
      </c>
      <c r="N18" s="37" t="e">
        <f>N17/0</f>
        <v>#DIV/0!</v>
      </c>
    </row>
    <row r="19" spans="2:14" x14ac:dyDescent="0.25">
      <c r="B19" s="43" t="s">
        <v>6</v>
      </c>
      <c r="C19" s="3">
        <f>SUM(C17:C18)</f>
        <v>9</v>
      </c>
      <c r="D19" s="3">
        <f>SUM(D17:D18)</f>
        <v>1.125</v>
      </c>
      <c r="E19" s="45"/>
      <c r="F19" s="43" t="s">
        <v>6</v>
      </c>
      <c r="G19" s="34">
        <f>SUM(G17:G18)</f>
        <v>1</v>
      </c>
      <c r="H19" s="34">
        <f>SUM(H17:H18)</f>
        <v>1</v>
      </c>
      <c r="I19" s="34">
        <f>SUM(G19:H19)</f>
        <v>2</v>
      </c>
      <c r="J19" s="34">
        <f>I19/$I$6</f>
        <v>1</v>
      </c>
      <c r="K19" s="34">
        <f>SUM(K17:K18)</f>
        <v>2</v>
      </c>
      <c r="L19" s="34">
        <f>SUM(L17:L18)</f>
        <v>4</v>
      </c>
      <c r="M19" s="45"/>
      <c r="N19" s="45"/>
    </row>
    <row r="22" spans="2:14" x14ac:dyDescent="0.25">
      <c r="B22" s="110" t="s">
        <v>80</v>
      </c>
      <c r="C22" s="111"/>
      <c r="D22" s="111"/>
      <c r="E22" s="45"/>
      <c r="F22" s="46" t="s">
        <v>34</v>
      </c>
      <c r="G22" s="45"/>
      <c r="H22" s="45"/>
      <c r="I22" s="45"/>
      <c r="J22" s="45"/>
      <c r="K22" s="45"/>
      <c r="L22" s="45"/>
      <c r="M22" s="45"/>
      <c r="N22" s="45"/>
    </row>
    <row r="23" spans="2:14" ht="75" x14ac:dyDescent="0.25">
      <c r="B23" s="37" t="s">
        <v>0</v>
      </c>
      <c r="C23" s="11" t="s">
        <v>77</v>
      </c>
      <c r="D23" s="11" t="s">
        <v>78</v>
      </c>
      <c r="E23" s="45"/>
      <c r="F23" s="37" t="s">
        <v>0</v>
      </c>
      <c r="G23" s="11" t="s">
        <v>77</v>
      </c>
      <c r="H23" s="11" t="s">
        <v>78</v>
      </c>
      <c r="I23" s="43" t="s">
        <v>6</v>
      </c>
      <c r="J23" s="43" t="s">
        <v>35</v>
      </c>
      <c r="K23" s="44" t="s">
        <v>26</v>
      </c>
      <c r="L23" s="34" t="s">
        <v>30</v>
      </c>
      <c r="M23" s="43" t="s">
        <v>36</v>
      </c>
      <c r="N23" s="37">
        <f>L26/2</f>
        <v>2</v>
      </c>
    </row>
    <row r="24" spans="2:14" ht="45" x14ac:dyDescent="0.25">
      <c r="B24" s="11" t="s">
        <v>77</v>
      </c>
      <c r="C24" s="3">
        <v>1</v>
      </c>
      <c r="D24" s="3">
        <v>0.125</v>
      </c>
      <c r="E24" s="45"/>
      <c r="F24" s="11" t="s">
        <v>77</v>
      </c>
      <c r="G24" s="34">
        <f>C24/C26</f>
        <v>0.1111111111111111</v>
      </c>
      <c r="H24" s="34">
        <f>D24/D26</f>
        <v>0.1111111111111111</v>
      </c>
      <c r="I24" s="34">
        <f>SUM(G24:H24)</f>
        <v>0.22222222222222221</v>
      </c>
      <c r="J24" s="34">
        <f>I24/I26</f>
        <v>0.1111111111111111</v>
      </c>
      <c r="K24" s="34">
        <f>G24*I24+H24*I25</f>
        <v>0.22222222222222221</v>
      </c>
      <c r="L24" s="34">
        <f>K24/J24</f>
        <v>2</v>
      </c>
      <c r="M24" s="43" t="s">
        <v>10</v>
      </c>
      <c r="N24" s="37">
        <f>(N23-2)/(2-1)</f>
        <v>0</v>
      </c>
    </row>
    <row r="25" spans="2:14" ht="45" x14ac:dyDescent="0.25">
      <c r="B25" s="11" t="s">
        <v>78</v>
      </c>
      <c r="C25" s="3">
        <v>8</v>
      </c>
      <c r="D25" s="3">
        <v>1</v>
      </c>
      <c r="E25" s="45"/>
      <c r="F25" s="11" t="s">
        <v>78</v>
      </c>
      <c r="G25" s="34">
        <f>C25/C26</f>
        <v>0.88888888888888884</v>
      </c>
      <c r="H25" s="34">
        <f>D25/D26</f>
        <v>0.88888888888888884</v>
      </c>
      <c r="I25" s="34">
        <f>SUM(G25:H25)</f>
        <v>1.7777777777777777</v>
      </c>
      <c r="J25" s="34">
        <f>I25/I26</f>
        <v>0.88888888888888884</v>
      </c>
      <c r="K25" s="34">
        <f>G25*I24+H25*I25</f>
        <v>1.7777777777777777</v>
      </c>
      <c r="L25" s="34">
        <f>K25/J25</f>
        <v>2</v>
      </c>
      <c r="M25" s="43" t="s">
        <v>11</v>
      </c>
      <c r="N25" s="37" t="e">
        <f>N24/0</f>
        <v>#DIV/0!</v>
      </c>
    </row>
    <row r="26" spans="2:14" x14ac:dyDescent="0.25">
      <c r="B26" s="43" t="s">
        <v>6</v>
      </c>
      <c r="C26" s="3">
        <f>SUM(C24:C25)</f>
        <v>9</v>
      </c>
      <c r="D26" s="3">
        <f>SUM(D24:D25)</f>
        <v>1.125</v>
      </c>
      <c r="E26" s="45"/>
      <c r="F26" s="43" t="s">
        <v>6</v>
      </c>
      <c r="G26" s="34">
        <f>SUM(G24:G25)</f>
        <v>1</v>
      </c>
      <c r="H26" s="34">
        <f>SUM(H24:H25)</f>
        <v>1</v>
      </c>
      <c r="I26" s="34">
        <f>SUM(G26:H26)</f>
        <v>2</v>
      </c>
      <c r="J26" s="34">
        <f>I26/$I$6</f>
        <v>1</v>
      </c>
      <c r="K26" s="34">
        <f>SUM(K24:K25)</f>
        <v>2</v>
      </c>
      <c r="L26" s="34">
        <f>SUM(L24:L25)</f>
        <v>4</v>
      </c>
      <c r="M26" s="45"/>
      <c r="N26" s="45"/>
    </row>
    <row r="29" spans="2:14" x14ac:dyDescent="0.25">
      <c r="B29" s="110" t="s">
        <v>79</v>
      </c>
      <c r="C29" s="111"/>
      <c r="D29" s="111"/>
      <c r="E29" s="45"/>
      <c r="F29" s="46" t="s">
        <v>34</v>
      </c>
      <c r="G29" s="45"/>
      <c r="H29" s="45"/>
      <c r="I29" s="45"/>
      <c r="J29" s="45"/>
      <c r="K29" s="45"/>
      <c r="L29" s="45"/>
      <c r="M29" s="45"/>
      <c r="N29" s="45"/>
    </row>
    <row r="30" spans="2:14" ht="60" x14ac:dyDescent="0.25">
      <c r="B30" s="37" t="s">
        <v>0</v>
      </c>
      <c r="C30" s="11" t="s">
        <v>82</v>
      </c>
      <c r="D30" s="11" t="s">
        <v>83</v>
      </c>
      <c r="E30" s="45"/>
      <c r="F30" s="37" t="s">
        <v>0</v>
      </c>
      <c r="G30" s="11" t="s">
        <v>82</v>
      </c>
      <c r="H30" s="11" t="s">
        <v>83</v>
      </c>
      <c r="I30" s="43" t="s">
        <v>6</v>
      </c>
      <c r="J30" s="43" t="s">
        <v>35</v>
      </c>
      <c r="K30" s="44" t="s">
        <v>26</v>
      </c>
      <c r="L30" s="34" t="s">
        <v>30</v>
      </c>
      <c r="M30" s="43" t="s">
        <v>36</v>
      </c>
      <c r="N30" s="37">
        <f>L33/2</f>
        <v>2</v>
      </c>
    </row>
    <row r="31" spans="2:14" ht="60" x14ac:dyDescent="0.25">
      <c r="B31" s="11" t="s">
        <v>82</v>
      </c>
      <c r="C31" s="3">
        <v>1</v>
      </c>
      <c r="D31" s="3">
        <v>2</v>
      </c>
      <c r="E31" s="45"/>
      <c r="F31" s="11" t="s">
        <v>82</v>
      </c>
      <c r="G31" s="34">
        <f>C31/C33</f>
        <v>0.66666666666666663</v>
      </c>
      <c r="H31" s="34">
        <f>D31/D33</f>
        <v>0.66666666666666663</v>
      </c>
      <c r="I31" s="34">
        <f>SUM(G31:H31)</f>
        <v>1.3333333333333333</v>
      </c>
      <c r="J31" s="34">
        <f>I31/I33</f>
        <v>0.66666666666666663</v>
      </c>
      <c r="K31" s="34">
        <f>G31*I31+H31*I32</f>
        <v>1.3333333333333333</v>
      </c>
      <c r="L31" s="34">
        <f>K31/J31</f>
        <v>2</v>
      </c>
      <c r="M31" s="43" t="s">
        <v>10</v>
      </c>
      <c r="N31" s="37">
        <f>(N30-2)/(2-1)</f>
        <v>0</v>
      </c>
    </row>
    <row r="32" spans="2:14" ht="60" x14ac:dyDescent="0.25">
      <c r="B32" s="11" t="s">
        <v>83</v>
      </c>
      <c r="C32" s="3">
        <f>1/2</f>
        <v>0.5</v>
      </c>
      <c r="D32" s="3">
        <v>1</v>
      </c>
      <c r="E32" s="45"/>
      <c r="F32" s="11" t="s">
        <v>83</v>
      </c>
      <c r="G32" s="34">
        <f>C32/C33</f>
        <v>0.33333333333333331</v>
      </c>
      <c r="H32" s="34">
        <f>D32/D33</f>
        <v>0.33333333333333331</v>
      </c>
      <c r="I32" s="34">
        <f>SUM(G32:H32)</f>
        <v>0.66666666666666663</v>
      </c>
      <c r="J32" s="34">
        <f>I32/I33</f>
        <v>0.33333333333333331</v>
      </c>
      <c r="K32" s="34">
        <f>G32*I31+H32*I32</f>
        <v>0.66666666666666663</v>
      </c>
      <c r="L32" s="34">
        <f>K32/J32</f>
        <v>2</v>
      </c>
      <c r="M32" s="43" t="s">
        <v>11</v>
      </c>
      <c r="N32" s="37" t="e">
        <f>N31/0</f>
        <v>#DIV/0!</v>
      </c>
    </row>
    <row r="33" spans="2:14" x14ac:dyDescent="0.25">
      <c r="B33" s="43"/>
      <c r="C33" s="3">
        <f>SUM(C31:C32)</f>
        <v>1.5</v>
      </c>
      <c r="D33" s="3">
        <f>SUM(D31:D32)</f>
        <v>3</v>
      </c>
      <c r="E33" s="45"/>
      <c r="F33" s="43" t="s">
        <v>6</v>
      </c>
      <c r="G33" s="34">
        <f>SUM(G31:G32)</f>
        <v>1</v>
      </c>
      <c r="H33" s="34">
        <f>SUM(H31:H32)</f>
        <v>1</v>
      </c>
      <c r="I33" s="34">
        <f>SUM(G33:H33)</f>
        <v>2</v>
      </c>
      <c r="J33" s="34">
        <f>I33/$I$6</f>
        <v>1</v>
      </c>
      <c r="K33" s="34">
        <f>SUM(K31:K32)</f>
        <v>2</v>
      </c>
      <c r="L33" s="34">
        <f>SUM(L31:L32)</f>
        <v>4</v>
      </c>
      <c r="M33" s="45"/>
      <c r="N33" s="45"/>
    </row>
    <row r="36" spans="2:14" x14ac:dyDescent="0.25">
      <c r="B36" s="110" t="s">
        <v>84</v>
      </c>
      <c r="C36" s="111"/>
      <c r="D36" s="111"/>
      <c r="E36" s="45"/>
      <c r="F36" s="46" t="s">
        <v>34</v>
      </c>
      <c r="G36" s="45"/>
      <c r="H36" s="45"/>
      <c r="I36" s="45"/>
      <c r="J36" s="45"/>
      <c r="K36" s="45"/>
      <c r="L36" s="45"/>
      <c r="M36" s="45"/>
      <c r="N36" s="45"/>
    </row>
    <row r="37" spans="2:14" ht="90" x14ac:dyDescent="0.25">
      <c r="B37" s="37" t="s">
        <v>0</v>
      </c>
      <c r="C37" s="35" t="s">
        <v>85</v>
      </c>
      <c r="D37" s="35" t="s">
        <v>86</v>
      </c>
      <c r="E37" s="45"/>
      <c r="F37" s="37" t="s">
        <v>0</v>
      </c>
      <c r="G37" s="35" t="s">
        <v>85</v>
      </c>
      <c r="H37" s="35" t="s">
        <v>86</v>
      </c>
      <c r="I37" s="43" t="s">
        <v>6</v>
      </c>
      <c r="J37" s="43" t="s">
        <v>35</v>
      </c>
      <c r="K37" s="44" t="s">
        <v>26</v>
      </c>
      <c r="L37" s="34" t="s">
        <v>30</v>
      </c>
      <c r="M37" s="43" t="s">
        <v>36</v>
      </c>
      <c r="N37" s="37">
        <f>L40/2</f>
        <v>2</v>
      </c>
    </row>
    <row r="38" spans="2:14" ht="90" x14ac:dyDescent="0.25">
      <c r="B38" s="35" t="s">
        <v>85</v>
      </c>
      <c r="C38" s="3">
        <v>1</v>
      </c>
      <c r="D38" s="3">
        <f>1/2</f>
        <v>0.5</v>
      </c>
      <c r="E38" s="45"/>
      <c r="F38" s="38" t="s">
        <v>85</v>
      </c>
      <c r="G38" s="34">
        <f>C38/C40</f>
        <v>0.33333333333333331</v>
      </c>
      <c r="H38" s="34">
        <f>D38/D40</f>
        <v>0.33333333333333331</v>
      </c>
      <c r="I38" s="34">
        <f>SUM(G38:H38)</f>
        <v>0.66666666666666663</v>
      </c>
      <c r="J38" s="34">
        <f>I38/I40</f>
        <v>0.33333333333333331</v>
      </c>
      <c r="K38" s="34">
        <f>G38*I38+H38*I39</f>
        <v>0.66666666666666663</v>
      </c>
      <c r="L38" s="34">
        <f>K38/J38</f>
        <v>2</v>
      </c>
      <c r="M38" s="43" t="s">
        <v>10</v>
      </c>
      <c r="N38" s="37">
        <f>(N37-2)/(2-1)</f>
        <v>0</v>
      </c>
    </row>
    <row r="39" spans="2:14" ht="30" x14ac:dyDescent="0.25">
      <c r="B39" s="35" t="s">
        <v>86</v>
      </c>
      <c r="C39" s="3">
        <v>2</v>
      </c>
      <c r="D39" s="3">
        <v>1</v>
      </c>
      <c r="E39" s="45"/>
      <c r="F39" s="11" t="s">
        <v>86</v>
      </c>
      <c r="G39" s="34">
        <f>C39/C40</f>
        <v>0.66666666666666663</v>
      </c>
      <c r="H39" s="34">
        <f>D39/D40</f>
        <v>0.66666666666666663</v>
      </c>
      <c r="I39" s="34">
        <f>SUM(G39:H39)</f>
        <v>1.3333333333333333</v>
      </c>
      <c r="J39" s="34">
        <f>I39/I40</f>
        <v>0.66666666666666663</v>
      </c>
      <c r="K39" s="34">
        <f>G39*I38+H39*I39</f>
        <v>1.3333333333333333</v>
      </c>
      <c r="L39" s="34">
        <f>K39/J39</f>
        <v>2</v>
      </c>
      <c r="M39" s="43" t="s">
        <v>11</v>
      </c>
      <c r="N39" s="37" t="e">
        <f>N38/0</f>
        <v>#DIV/0!</v>
      </c>
    </row>
    <row r="40" spans="2:14" x14ac:dyDescent="0.25">
      <c r="B40" s="43"/>
      <c r="C40" s="3">
        <f>SUM(C38:C39)</f>
        <v>3</v>
      </c>
      <c r="D40" s="3">
        <f>SUM(D38:D39)</f>
        <v>1.5</v>
      </c>
      <c r="E40" s="45"/>
      <c r="F40" s="43" t="s">
        <v>6</v>
      </c>
      <c r="G40" s="34">
        <f>SUM(G38:G39)</f>
        <v>1</v>
      </c>
      <c r="H40" s="34">
        <f>SUM(H38:H39)</f>
        <v>1</v>
      </c>
      <c r="I40" s="34">
        <f>SUM(G40:H40)</f>
        <v>2</v>
      </c>
      <c r="J40" s="34">
        <f>I40/$I$6</f>
        <v>1</v>
      </c>
      <c r="K40" s="34">
        <f>SUM(K38:K39)</f>
        <v>2</v>
      </c>
      <c r="L40" s="34">
        <f>SUM(L38:L39)</f>
        <v>4</v>
      </c>
      <c r="M40" s="45"/>
      <c r="N40" s="45"/>
    </row>
    <row r="43" spans="2:14" x14ac:dyDescent="0.25">
      <c r="B43" s="110" t="s">
        <v>87</v>
      </c>
      <c r="C43" s="111"/>
      <c r="D43" s="111"/>
      <c r="E43" s="45"/>
      <c r="F43" s="46" t="s">
        <v>34</v>
      </c>
      <c r="G43" s="45"/>
      <c r="H43" s="45"/>
      <c r="I43" s="45"/>
      <c r="J43" s="45"/>
      <c r="K43" s="45"/>
      <c r="L43" s="45"/>
      <c r="M43" s="45"/>
      <c r="N43" s="45"/>
    </row>
    <row r="44" spans="2:14" ht="60" x14ac:dyDescent="0.25">
      <c r="B44" s="37" t="s">
        <v>0</v>
      </c>
      <c r="C44" s="35" t="s">
        <v>88</v>
      </c>
      <c r="D44" s="35" t="s">
        <v>89</v>
      </c>
      <c r="E44" s="45"/>
      <c r="F44" s="37" t="s">
        <v>0</v>
      </c>
      <c r="G44" s="35" t="s">
        <v>88</v>
      </c>
      <c r="H44" s="35" t="s">
        <v>89</v>
      </c>
      <c r="I44" s="43" t="s">
        <v>6</v>
      </c>
      <c r="J44" s="43" t="s">
        <v>35</v>
      </c>
      <c r="K44" s="44" t="s">
        <v>26</v>
      </c>
      <c r="L44" s="34" t="s">
        <v>30</v>
      </c>
      <c r="M44" s="43" t="s">
        <v>36</v>
      </c>
      <c r="N44" s="37">
        <f>L47/2</f>
        <v>2</v>
      </c>
    </row>
    <row r="45" spans="2:14" ht="75" x14ac:dyDescent="0.25">
      <c r="B45" s="35" t="s">
        <v>88</v>
      </c>
      <c r="C45" s="3">
        <v>1</v>
      </c>
      <c r="D45" s="3">
        <f>1/7</f>
        <v>0.14285714285714285</v>
      </c>
      <c r="E45" s="45"/>
      <c r="F45" s="35" t="s">
        <v>88</v>
      </c>
      <c r="G45" s="34">
        <f>C45/C47</f>
        <v>0.125</v>
      </c>
      <c r="H45" s="34">
        <f>D45/D47</f>
        <v>0.125</v>
      </c>
      <c r="I45" s="34">
        <f>SUM(G45:H45)</f>
        <v>0.25</v>
      </c>
      <c r="J45" s="34">
        <f>I45/I47</f>
        <v>0.125</v>
      </c>
      <c r="K45" s="34">
        <f>G45*I45+H45*I46</f>
        <v>0.25</v>
      </c>
      <c r="L45" s="34">
        <f>K45/J45</f>
        <v>2</v>
      </c>
      <c r="M45" s="43" t="s">
        <v>10</v>
      </c>
      <c r="N45" s="37">
        <f>(N44-2)/(2-1)</f>
        <v>0</v>
      </c>
    </row>
    <row r="46" spans="2:14" ht="45" x14ac:dyDescent="0.25">
      <c r="B46" s="35" t="s">
        <v>89</v>
      </c>
      <c r="C46" s="3">
        <v>7</v>
      </c>
      <c r="D46" s="3">
        <v>1</v>
      </c>
      <c r="E46" s="45"/>
      <c r="F46" s="35" t="s">
        <v>89</v>
      </c>
      <c r="G46" s="34">
        <f>C46/C47</f>
        <v>0.875</v>
      </c>
      <c r="H46" s="34">
        <f>D46/D47</f>
        <v>0.875</v>
      </c>
      <c r="I46" s="34">
        <f>SUM(G46:H46)</f>
        <v>1.75</v>
      </c>
      <c r="J46" s="34">
        <f>I46/I47</f>
        <v>0.875</v>
      </c>
      <c r="K46" s="34">
        <f>G46*I45+H46*I46</f>
        <v>1.75</v>
      </c>
      <c r="L46" s="34">
        <f>K46/J46</f>
        <v>2</v>
      </c>
      <c r="M46" s="43" t="s">
        <v>11</v>
      </c>
      <c r="N46" s="37" t="e">
        <f>N45/0</f>
        <v>#DIV/0!</v>
      </c>
    </row>
    <row r="47" spans="2:14" x14ac:dyDescent="0.25">
      <c r="B47" s="43"/>
      <c r="C47" s="3">
        <f>SUM(C45:C46)</f>
        <v>8</v>
      </c>
      <c r="D47" s="3">
        <f>SUM(D45:D46)</f>
        <v>1.1428571428571428</v>
      </c>
      <c r="E47" s="45"/>
      <c r="F47" s="43" t="s">
        <v>6</v>
      </c>
      <c r="G47" s="34">
        <f>SUM(G45:G46)</f>
        <v>1</v>
      </c>
      <c r="H47" s="34">
        <f>SUM(H45:H46)</f>
        <v>1</v>
      </c>
      <c r="I47" s="34">
        <f>SUM(G47:H47)</f>
        <v>2</v>
      </c>
      <c r="J47" s="34">
        <f>I47/$I$6</f>
        <v>1</v>
      </c>
      <c r="K47" s="34">
        <f>SUM(K45:K46)</f>
        <v>2</v>
      </c>
      <c r="L47" s="34">
        <f>SUM(L45:L46)</f>
        <v>4</v>
      </c>
      <c r="M47" s="45"/>
      <c r="N47" s="45"/>
    </row>
    <row r="50" spans="2:14" x14ac:dyDescent="0.25">
      <c r="B50" s="110" t="s">
        <v>90</v>
      </c>
      <c r="C50" s="111"/>
      <c r="D50" s="111"/>
      <c r="E50" s="45"/>
      <c r="F50" s="46" t="s">
        <v>34</v>
      </c>
      <c r="G50" s="45"/>
      <c r="H50" s="45"/>
      <c r="I50" s="45"/>
      <c r="J50" s="45"/>
      <c r="K50" s="45"/>
      <c r="L50" s="45"/>
      <c r="M50" s="45"/>
      <c r="N50" s="45"/>
    </row>
    <row r="51" spans="2:14" ht="60" customHeight="1" x14ac:dyDescent="0.25">
      <c r="B51" s="39" t="s">
        <v>0</v>
      </c>
      <c r="C51" s="35" t="s">
        <v>91</v>
      </c>
      <c r="D51" s="35" t="s">
        <v>92</v>
      </c>
      <c r="E51" s="45"/>
      <c r="F51" s="39" t="s">
        <v>0</v>
      </c>
      <c r="G51" s="35" t="s">
        <v>91</v>
      </c>
      <c r="H51" s="35" t="s">
        <v>92</v>
      </c>
      <c r="I51" s="43" t="s">
        <v>6</v>
      </c>
      <c r="J51" s="43" t="s">
        <v>35</v>
      </c>
      <c r="K51" s="44" t="s">
        <v>26</v>
      </c>
      <c r="L51" s="34" t="s">
        <v>30</v>
      </c>
      <c r="M51" s="43" t="s">
        <v>36</v>
      </c>
      <c r="N51" s="39">
        <f>L54/2</f>
        <v>2</v>
      </c>
    </row>
    <row r="52" spans="2:14" ht="120" x14ac:dyDescent="0.25">
      <c r="B52" s="35" t="s">
        <v>91</v>
      </c>
      <c r="C52" s="3">
        <v>1</v>
      </c>
      <c r="D52" s="3">
        <v>2</v>
      </c>
      <c r="E52" s="45"/>
      <c r="F52" s="35" t="s">
        <v>91</v>
      </c>
      <c r="G52" s="34">
        <f>C52/C54</f>
        <v>0.66666666666666663</v>
      </c>
      <c r="H52" s="34">
        <f>D52/D54</f>
        <v>0.66666666666666663</v>
      </c>
      <c r="I52" s="34">
        <f>SUM(G52:H52)</f>
        <v>1.3333333333333333</v>
      </c>
      <c r="J52" s="34">
        <f>I52/I54</f>
        <v>0.66666666666666663</v>
      </c>
      <c r="K52" s="34">
        <f>G52*I52+H52*I53</f>
        <v>1.3333333333333333</v>
      </c>
      <c r="L52" s="34">
        <f>K52/J52</f>
        <v>2</v>
      </c>
      <c r="M52" s="43" t="s">
        <v>10</v>
      </c>
      <c r="N52" s="39">
        <f>(N51-2)/(2-1)</f>
        <v>0</v>
      </c>
    </row>
    <row r="53" spans="2:14" ht="60" x14ac:dyDescent="0.25">
      <c r="B53" s="35" t="s">
        <v>92</v>
      </c>
      <c r="C53" s="3">
        <f>1/2</f>
        <v>0.5</v>
      </c>
      <c r="D53" s="3">
        <v>1</v>
      </c>
      <c r="E53" s="45"/>
      <c r="F53" s="35" t="s">
        <v>92</v>
      </c>
      <c r="G53" s="34">
        <f>C53/C54</f>
        <v>0.33333333333333331</v>
      </c>
      <c r="H53" s="34">
        <f>D53/D54</f>
        <v>0.33333333333333331</v>
      </c>
      <c r="I53" s="34">
        <f>SUM(G53:H53)</f>
        <v>0.66666666666666663</v>
      </c>
      <c r="J53" s="34">
        <f>I53/I54</f>
        <v>0.33333333333333331</v>
      </c>
      <c r="K53" s="34">
        <f>G53*I52+H53*I53</f>
        <v>0.66666666666666663</v>
      </c>
      <c r="L53" s="34">
        <f>K53/J53</f>
        <v>2</v>
      </c>
      <c r="M53" s="43" t="s">
        <v>11</v>
      </c>
      <c r="N53" s="39" t="e">
        <f>N52/0</f>
        <v>#DIV/0!</v>
      </c>
    </row>
    <row r="54" spans="2:14" x14ac:dyDescent="0.25">
      <c r="B54" s="43"/>
      <c r="C54" s="3">
        <f>SUM(C52:C53)</f>
        <v>1.5</v>
      </c>
      <c r="D54" s="3">
        <f>SUM(D52:D53)</f>
        <v>3</v>
      </c>
      <c r="E54" s="45"/>
      <c r="F54" s="43" t="s">
        <v>6</v>
      </c>
      <c r="G54" s="34">
        <f>SUM(G52:G53)</f>
        <v>1</v>
      </c>
      <c r="H54" s="34">
        <f>SUM(H52:H53)</f>
        <v>1</v>
      </c>
      <c r="I54" s="34">
        <f>SUM(G54:H54)</f>
        <v>2</v>
      </c>
      <c r="J54" s="34">
        <f>I54/$I$6</f>
        <v>1</v>
      </c>
      <c r="K54" s="34">
        <f>SUM(K52:K53)</f>
        <v>2</v>
      </c>
      <c r="L54" s="34">
        <f>SUM(L52:L53)</f>
        <v>4</v>
      </c>
      <c r="M54" s="45"/>
      <c r="N54" s="45"/>
    </row>
    <row r="57" spans="2:14" x14ac:dyDescent="0.25">
      <c r="B57" s="110" t="s">
        <v>93</v>
      </c>
      <c r="C57" s="111"/>
      <c r="D57" s="111"/>
      <c r="E57" s="45"/>
      <c r="F57" s="46" t="s">
        <v>34</v>
      </c>
      <c r="G57" s="45"/>
      <c r="H57" s="45"/>
      <c r="I57" s="45"/>
      <c r="J57" s="45"/>
      <c r="K57" s="45"/>
      <c r="L57" s="45"/>
      <c r="M57" s="45"/>
      <c r="N57" s="45"/>
    </row>
    <row r="58" spans="2:14" ht="75" x14ac:dyDescent="0.25">
      <c r="B58" s="39" t="s">
        <v>0</v>
      </c>
      <c r="C58" s="35" t="s">
        <v>94</v>
      </c>
      <c r="D58" s="35" t="s">
        <v>95</v>
      </c>
      <c r="E58" s="45"/>
      <c r="F58" s="39" t="s">
        <v>0</v>
      </c>
      <c r="G58" s="35" t="s">
        <v>94</v>
      </c>
      <c r="H58" s="35" t="s">
        <v>95</v>
      </c>
      <c r="I58" s="43" t="s">
        <v>6</v>
      </c>
      <c r="J58" s="43" t="s">
        <v>35</v>
      </c>
      <c r="K58" s="44" t="s">
        <v>26</v>
      </c>
      <c r="L58" s="34" t="s">
        <v>30</v>
      </c>
      <c r="M58" s="43" t="s">
        <v>36</v>
      </c>
      <c r="N58" s="39">
        <f>L61/2</f>
        <v>2</v>
      </c>
    </row>
    <row r="59" spans="2:14" ht="45" x14ac:dyDescent="0.25">
      <c r="B59" s="35" t="s">
        <v>94</v>
      </c>
      <c r="C59" s="3">
        <v>1</v>
      </c>
      <c r="D59" s="3">
        <v>2</v>
      </c>
      <c r="E59" s="45"/>
      <c r="F59" s="35" t="s">
        <v>94</v>
      </c>
      <c r="G59" s="34">
        <f>C59/C61</f>
        <v>0.66666666666666663</v>
      </c>
      <c r="H59" s="34">
        <f>D59/D61</f>
        <v>0.66666666666666663</v>
      </c>
      <c r="I59" s="34">
        <f>SUM(G59:H59)</f>
        <v>1.3333333333333333</v>
      </c>
      <c r="J59" s="34">
        <f>I59/I61</f>
        <v>0.66666666666666663</v>
      </c>
      <c r="K59" s="34">
        <f>G59*I59+H59*I60</f>
        <v>1.3333333333333333</v>
      </c>
      <c r="L59" s="34">
        <f>K59/J59</f>
        <v>2</v>
      </c>
      <c r="M59" s="43" t="s">
        <v>10</v>
      </c>
      <c r="N59" s="39">
        <f>(N58-2)/(2-1)</f>
        <v>0</v>
      </c>
    </row>
    <row r="60" spans="2:14" ht="75" x14ac:dyDescent="0.25">
      <c r="B60" s="35" t="s">
        <v>95</v>
      </c>
      <c r="C60" s="3">
        <f>1/2</f>
        <v>0.5</v>
      </c>
      <c r="D60" s="3">
        <v>1</v>
      </c>
      <c r="E60" s="45"/>
      <c r="F60" s="35" t="s">
        <v>95</v>
      </c>
      <c r="G60" s="34">
        <f>C60/C61</f>
        <v>0.33333333333333331</v>
      </c>
      <c r="H60" s="34">
        <f>D60/D61</f>
        <v>0.33333333333333331</v>
      </c>
      <c r="I60" s="34">
        <f>SUM(G60:H60)</f>
        <v>0.66666666666666663</v>
      </c>
      <c r="J60" s="34">
        <f>I60/I61</f>
        <v>0.33333333333333331</v>
      </c>
      <c r="K60" s="34">
        <f>G60*I59+H60*I60</f>
        <v>0.66666666666666663</v>
      </c>
      <c r="L60" s="34">
        <f>K60/J60</f>
        <v>2</v>
      </c>
      <c r="M60" s="43" t="s">
        <v>11</v>
      </c>
      <c r="N60" s="39" t="e">
        <f>N59/0</f>
        <v>#DIV/0!</v>
      </c>
    </row>
    <row r="61" spans="2:14" x14ac:dyDescent="0.25">
      <c r="B61" s="43"/>
      <c r="C61" s="3">
        <f>SUM(C59:C60)</f>
        <v>1.5</v>
      </c>
      <c r="D61" s="3">
        <f>SUM(D59:D60)</f>
        <v>3</v>
      </c>
      <c r="E61" s="45"/>
      <c r="F61" s="43" t="s">
        <v>6</v>
      </c>
      <c r="G61" s="34">
        <f>SUM(G59:G60)</f>
        <v>1</v>
      </c>
      <c r="H61" s="34">
        <f>SUM(H59:H60)</f>
        <v>1</v>
      </c>
      <c r="I61" s="34">
        <f>SUM(G61:H61)</f>
        <v>2</v>
      </c>
      <c r="J61" s="34">
        <f>I61/$I$6</f>
        <v>1</v>
      </c>
      <c r="K61" s="34">
        <f>SUM(K59:K60)</f>
        <v>2</v>
      </c>
      <c r="L61" s="34">
        <f>SUM(L59:L60)</f>
        <v>4</v>
      </c>
      <c r="M61" s="45"/>
      <c r="N61" s="45"/>
    </row>
    <row r="64" spans="2:14" x14ac:dyDescent="0.25">
      <c r="B64" s="110" t="s">
        <v>96</v>
      </c>
      <c r="C64" s="111"/>
      <c r="D64" s="111"/>
      <c r="E64" s="45"/>
      <c r="F64" s="46" t="s">
        <v>34</v>
      </c>
      <c r="G64" s="45"/>
      <c r="H64" s="45"/>
      <c r="I64" s="45"/>
      <c r="J64" s="45"/>
      <c r="K64" s="45"/>
      <c r="L64" s="45"/>
      <c r="M64" s="45"/>
      <c r="N64" s="45"/>
    </row>
    <row r="65" spans="1:16" ht="45" x14ac:dyDescent="0.25">
      <c r="B65" s="39" t="s">
        <v>0</v>
      </c>
      <c r="C65" s="35" t="s">
        <v>97</v>
      </c>
      <c r="D65" s="35" t="s">
        <v>98</v>
      </c>
      <c r="E65" s="45"/>
      <c r="F65" s="39" t="s">
        <v>0</v>
      </c>
      <c r="G65" s="35" t="s">
        <v>97</v>
      </c>
      <c r="H65" s="35" t="s">
        <v>98</v>
      </c>
      <c r="I65" s="43" t="s">
        <v>6</v>
      </c>
      <c r="J65" s="43" t="s">
        <v>35</v>
      </c>
      <c r="K65" s="44" t="s">
        <v>26</v>
      </c>
      <c r="L65" s="34" t="s">
        <v>30</v>
      </c>
      <c r="M65" s="43" t="s">
        <v>36</v>
      </c>
      <c r="N65" s="39">
        <f>L68/2</f>
        <v>2</v>
      </c>
    </row>
    <row r="66" spans="1:16" ht="45" x14ac:dyDescent="0.25">
      <c r="B66" s="35" t="s">
        <v>97</v>
      </c>
      <c r="C66" s="3">
        <v>1</v>
      </c>
      <c r="D66" s="3">
        <v>2</v>
      </c>
      <c r="E66" s="45"/>
      <c r="F66" s="35" t="s">
        <v>97</v>
      </c>
      <c r="G66" s="34">
        <f>C66/C68</f>
        <v>0.66666666666666663</v>
      </c>
      <c r="H66" s="34">
        <f>D66/D68</f>
        <v>0.66666666666666663</v>
      </c>
      <c r="I66" s="34">
        <f>SUM(G66:H66)</f>
        <v>1.3333333333333333</v>
      </c>
      <c r="J66" s="34">
        <f>I66/I68</f>
        <v>0.66666666666666663</v>
      </c>
      <c r="K66" s="34">
        <f>G66*I66+H66*I67</f>
        <v>1.3333333333333333</v>
      </c>
      <c r="L66" s="34">
        <f>K66/J66</f>
        <v>2</v>
      </c>
      <c r="M66" s="43" t="s">
        <v>10</v>
      </c>
      <c r="N66" s="39">
        <f>(N65-2)/(2-1)</f>
        <v>0</v>
      </c>
    </row>
    <row r="67" spans="1:16" ht="45" x14ac:dyDescent="0.25">
      <c r="B67" s="35" t="s">
        <v>98</v>
      </c>
      <c r="C67" s="3">
        <f>1/2</f>
        <v>0.5</v>
      </c>
      <c r="D67" s="3">
        <v>1</v>
      </c>
      <c r="E67" s="45"/>
      <c r="F67" s="35" t="s">
        <v>98</v>
      </c>
      <c r="G67" s="34">
        <f>C67/C68</f>
        <v>0.33333333333333331</v>
      </c>
      <c r="H67" s="34">
        <f>D67/D68</f>
        <v>0.33333333333333331</v>
      </c>
      <c r="I67" s="34">
        <f>SUM(G67:H67)</f>
        <v>0.66666666666666663</v>
      </c>
      <c r="J67" s="34">
        <f>I67/I68</f>
        <v>0.33333333333333331</v>
      </c>
      <c r="K67" s="34">
        <f>G67*I66+H67*I67</f>
        <v>0.66666666666666663</v>
      </c>
      <c r="L67" s="34">
        <f>K67/J67</f>
        <v>2</v>
      </c>
      <c r="M67" s="43" t="s">
        <v>11</v>
      </c>
      <c r="N67" s="39" t="e">
        <f>N66/0</f>
        <v>#DIV/0!</v>
      </c>
    </row>
    <row r="68" spans="1:16" x14ac:dyDescent="0.25">
      <c r="B68" s="43"/>
      <c r="C68" s="3">
        <f>SUM(C66:C67)</f>
        <v>1.5</v>
      </c>
      <c r="D68" s="3">
        <f>SUM(D66:D67)</f>
        <v>3</v>
      </c>
      <c r="E68" s="45"/>
      <c r="F68" s="43" t="s">
        <v>6</v>
      </c>
      <c r="G68" s="34">
        <f>SUM(G66:G67)</f>
        <v>1</v>
      </c>
      <c r="H68" s="34">
        <f>SUM(H66:H67)</f>
        <v>1</v>
      </c>
      <c r="I68" s="34">
        <f>SUM(G68:H68)</f>
        <v>2</v>
      </c>
      <c r="J68" s="34">
        <f>I68/$I$6</f>
        <v>1</v>
      </c>
      <c r="K68" s="34">
        <f>SUM(K66:K67)</f>
        <v>2</v>
      </c>
      <c r="L68" s="34">
        <f>SUM(L66:L67)</f>
        <v>4</v>
      </c>
      <c r="M68" s="45"/>
      <c r="N68" s="45"/>
    </row>
    <row r="70" spans="1:16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</row>
    <row r="71" spans="1:16" x14ac:dyDescent="0.25">
      <c r="A71" s="30">
        <v>1</v>
      </c>
      <c r="B71" s="100" t="s">
        <v>67</v>
      </c>
      <c r="C71" s="101"/>
      <c r="D71" s="101"/>
      <c r="F71" s="99" t="s">
        <v>46</v>
      </c>
      <c r="G71" s="99"/>
      <c r="H71" s="99"/>
      <c r="I71" s="99"/>
      <c r="J71" s="99"/>
      <c r="K71" s="99"/>
      <c r="L71" s="99"/>
      <c r="M71" s="99"/>
      <c r="N71" s="99"/>
      <c r="O71" s="99"/>
      <c r="P71" s="99"/>
    </row>
    <row r="72" spans="1:16" ht="45" x14ac:dyDescent="0.25">
      <c r="A72" s="30"/>
      <c r="B72" s="2" t="s">
        <v>0</v>
      </c>
      <c r="C72" s="11" t="s">
        <v>65</v>
      </c>
      <c r="D72" s="11" t="s">
        <v>66</v>
      </c>
      <c r="F72" s="2" t="s">
        <v>0</v>
      </c>
      <c r="G72" s="78" t="s">
        <v>65</v>
      </c>
      <c r="H72" s="79"/>
      <c r="I72" s="80"/>
      <c r="J72" s="78" t="s">
        <v>66</v>
      </c>
      <c r="K72" s="79"/>
      <c r="L72" s="79"/>
      <c r="M72" s="113" t="s">
        <v>0</v>
      </c>
      <c r="N72" s="115"/>
      <c r="O72" s="116"/>
      <c r="P72" s="117"/>
    </row>
    <row r="73" spans="1:16" ht="45" x14ac:dyDescent="0.25">
      <c r="A73" s="30"/>
      <c r="B73" s="11" t="s">
        <v>129</v>
      </c>
      <c r="C73" s="3">
        <v>1</v>
      </c>
      <c r="D73" s="3">
        <f>1/8</f>
        <v>0.125</v>
      </c>
      <c r="F73" s="2"/>
      <c r="G73" s="2" t="s">
        <v>12</v>
      </c>
      <c r="H73" s="2" t="s">
        <v>13</v>
      </c>
      <c r="I73" s="2" t="s">
        <v>14</v>
      </c>
      <c r="J73" s="2" t="s">
        <v>12</v>
      </c>
      <c r="K73" s="2" t="s">
        <v>13</v>
      </c>
      <c r="L73" s="31" t="s">
        <v>14</v>
      </c>
      <c r="M73" s="114"/>
      <c r="N73" s="2" t="s">
        <v>12</v>
      </c>
      <c r="O73" s="2" t="s">
        <v>13</v>
      </c>
      <c r="P73" s="2" t="s">
        <v>14</v>
      </c>
    </row>
    <row r="74" spans="1:16" ht="45" x14ac:dyDescent="0.25">
      <c r="A74" s="30"/>
      <c r="B74" s="11" t="s">
        <v>130</v>
      </c>
      <c r="C74" s="3">
        <v>8</v>
      </c>
      <c r="D74" s="3">
        <v>1</v>
      </c>
      <c r="F74" s="2" t="s">
        <v>65</v>
      </c>
      <c r="G74" s="24">
        <v>1</v>
      </c>
      <c r="H74" s="24">
        <v>1</v>
      </c>
      <c r="I74" s="24">
        <v>1</v>
      </c>
      <c r="J74" s="24">
        <f>1/9</f>
        <v>0.1111111111111111</v>
      </c>
      <c r="K74" s="24">
        <f>1/8</f>
        <v>0.125</v>
      </c>
      <c r="L74" s="36">
        <f>1/7</f>
        <v>0.14285714285714285</v>
      </c>
      <c r="M74" s="42" t="s">
        <v>65</v>
      </c>
      <c r="N74" s="3">
        <f t="shared" ref="N74:P75" si="0">G74+J74</f>
        <v>1.1111111111111112</v>
      </c>
      <c r="O74" s="3">
        <f t="shared" si="0"/>
        <v>1.125</v>
      </c>
      <c r="P74" s="3">
        <f t="shared" si="0"/>
        <v>1.1428571428571428</v>
      </c>
    </row>
    <row r="75" spans="1:16" x14ac:dyDescent="0.25">
      <c r="A75" s="30"/>
      <c r="B75" s="9" t="s">
        <v>6</v>
      </c>
      <c r="C75" s="3">
        <f>SUM(C73:C74)</f>
        <v>9</v>
      </c>
      <c r="D75" s="3">
        <f>SUM(D73:D74)</f>
        <v>1.125</v>
      </c>
      <c r="F75" s="2" t="s">
        <v>66</v>
      </c>
      <c r="G75" s="24">
        <v>7</v>
      </c>
      <c r="H75" s="24">
        <v>8</v>
      </c>
      <c r="I75" s="24">
        <v>9</v>
      </c>
      <c r="J75" s="24">
        <v>1</v>
      </c>
      <c r="K75" s="24">
        <v>1</v>
      </c>
      <c r="L75" s="36">
        <v>1</v>
      </c>
      <c r="M75" s="42" t="s">
        <v>65</v>
      </c>
      <c r="N75" s="3">
        <f t="shared" si="0"/>
        <v>8</v>
      </c>
      <c r="O75" s="3">
        <f t="shared" si="0"/>
        <v>9</v>
      </c>
      <c r="P75" s="3">
        <f t="shared" si="0"/>
        <v>10</v>
      </c>
    </row>
    <row r="76" spans="1:16" x14ac:dyDescent="0.25">
      <c r="A76" s="30"/>
      <c r="M76" s="42" t="s">
        <v>6</v>
      </c>
      <c r="N76" s="3">
        <f>SUM(N74:N75)</f>
        <v>9.1111111111111107</v>
      </c>
      <c r="O76" s="3">
        <f>SUM(O74:O75)</f>
        <v>10.125</v>
      </c>
      <c r="P76" s="3">
        <f>SUM(P74:P75)</f>
        <v>11.142857142857142</v>
      </c>
    </row>
    <row r="77" spans="1:16" x14ac:dyDescent="0.25">
      <c r="A77" s="30"/>
    </row>
    <row r="78" spans="1:16" x14ac:dyDescent="0.25">
      <c r="A78" s="30"/>
    </row>
    <row r="79" spans="1:16" x14ac:dyDescent="0.25">
      <c r="A79" s="30"/>
      <c r="B79" s="92" t="s">
        <v>45</v>
      </c>
      <c r="C79" s="92"/>
      <c r="D79" s="92"/>
      <c r="E79" s="92"/>
      <c r="F79" s="33"/>
      <c r="G79" s="93" t="s">
        <v>47</v>
      </c>
      <c r="H79" s="94"/>
      <c r="I79" s="94"/>
      <c r="K79" s="95" t="s">
        <v>52</v>
      </c>
      <c r="L79" s="96"/>
      <c r="M79" s="96"/>
      <c r="N79" s="96"/>
    </row>
    <row r="80" spans="1:16" ht="45" x14ac:dyDescent="0.25">
      <c r="A80" s="30"/>
      <c r="B80" s="41" t="s">
        <v>0</v>
      </c>
      <c r="C80" s="39" t="s">
        <v>12</v>
      </c>
      <c r="D80" s="39" t="s">
        <v>13</v>
      </c>
      <c r="E80" s="39" t="s">
        <v>14</v>
      </c>
      <c r="F80" s="33"/>
      <c r="G80" s="39" t="s">
        <v>0</v>
      </c>
      <c r="H80" s="39" t="s">
        <v>48</v>
      </c>
      <c r="I80" s="39" t="s">
        <v>49</v>
      </c>
      <c r="K80" s="39" t="s">
        <v>0</v>
      </c>
      <c r="L80" s="11" t="s">
        <v>65</v>
      </c>
      <c r="M80" s="11" t="s">
        <v>66</v>
      </c>
      <c r="N80" s="9" t="s">
        <v>6</v>
      </c>
    </row>
    <row r="81" spans="1:16" ht="75" x14ac:dyDescent="0.25">
      <c r="A81" s="30"/>
      <c r="B81" s="35" t="s">
        <v>65</v>
      </c>
      <c r="C81" s="34">
        <f>N74/P76</f>
        <v>9.9715099715099731E-2</v>
      </c>
      <c r="D81" s="34">
        <f>O74/O76</f>
        <v>0.1111111111111111</v>
      </c>
      <c r="E81" s="34">
        <f>P74/N76</f>
        <v>0.12543554006968641</v>
      </c>
      <c r="F81" s="33"/>
      <c r="G81" s="35" t="s">
        <v>68</v>
      </c>
      <c r="H81" s="34">
        <f>(C82-E81)/((D81-E81)-(D82-C82))</f>
        <v>-3.1981996463591074</v>
      </c>
      <c r="I81" s="34">
        <v>0</v>
      </c>
      <c r="K81" s="35" t="s">
        <v>53</v>
      </c>
      <c r="L81" s="34">
        <f>I81</f>
        <v>0</v>
      </c>
      <c r="M81" s="34">
        <f>I82</f>
        <v>1</v>
      </c>
      <c r="N81" s="3">
        <f>SUM(L81:M81)</f>
        <v>1</v>
      </c>
    </row>
    <row r="82" spans="1:16" ht="90" x14ac:dyDescent="0.25">
      <c r="A82" s="30"/>
      <c r="B82" s="35" t="s">
        <v>66</v>
      </c>
      <c r="C82" s="34">
        <f>N75/P76</f>
        <v>0.71794871794871795</v>
      </c>
      <c r="D82" s="34">
        <f>O75/O76</f>
        <v>0.88888888888888884</v>
      </c>
      <c r="E82" s="34">
        <f>P75/N76</f>
        <v>1.0975609756097562</v>
      </c>
      <c r="F82" s="33"/>
      <c r="G82" s="35" t="s">
        <v>69</v>
      </c>
      <c r="H82" s="34">
        <v>1</v>
      </c>
      <c r="I82" s="34">
        <v>1</v>
      </c>
      <c r="K82" s="35" t="s">
        <v>54</v>
      </c>
      <c r="L82" s="34">
        <f>L81/N81</f>
        <v>0</v>
      </c>
      <c r="M82" s="34">
        <f>M81/N81</f>
        <v>1</v>
      </c>
      <c r="N82" s="3">
        <f>SUM(L82:M82)</f>
        <v>1</v>
      </c>
    </row>
    <row r="83" spans="1:16" x14ac:dyDescent="0.25">
      <c r="I83" s="3">
        <f>SUM(I81:I82)</f>
        <v>1</v>
      </c>
    </row>
    <row r="85" spans="1:16" x14ac:dyDescent="0.25">
      <c r="A85" s="27">
        <v>2</v>
      </c>
      <c r="B85" s="118" t="s">
        <v>70</v>
      </c>
      <c r="C85" s="119"/>
      <c r="D85" s="119"/>
      <c r="F85" s="112" t="s">
        <v>46</v>
      </c>
      <c r="G85" s="112"/>
      <c r="H85" s="112"/>
      <c r="I85" s="112"/>
      <c r="J85" s="112"/>
      <c r="K85" s="112"/>
      <c r="L85" s="112"/>
      <c r="M85" s="112"/>
      <c r="N85" s="112"/>
      <c r="O85" s="112"/>
      <c r="P85" s="112"/>
    </row>
    <row r="86" spans="1:16" ht="45" x14ac:dyDescent="0.25">
      <c r="A86" s="27"/>
      <c r="B86" s="2" t="s">
        <v>0</v>
      </c>
      <c r="C86" s="11" t="s">
        <v>71</v>
      </c>
      <c r="D86" s="11" t="s">
        <v>72</v>
      </c>
      <c r="F86" s="2" t="s">
        <v>0</v>
      </c>
      <c r="G86" s="102" t="s">
        <v>71</v>
      </c>
      <c r="H86" s="103"/>
      <c r="I86" s="104"/>
      <c r="J86" s="102" t="s">
        <v>72</v>
      </c>
      <c r="K86" s="103"/>
      <c r="L86" s="103"/>
      <c r="M86" s="87" t="s">
        <v>0</v>
      </c>
      <c r="N86" s="89"/>
      <c r="O86" s="90"/>
      <c r="P86" s="91"/>
    </row>
    <row r="87" spans="1:16" ht="30" x14ac:dyDescent="0.25">
      <c r="A87" s="27"/>
      <c r="B87" s="11" t="s">
        <v>71</v>
      </c>
      <c r="C87" s="3">
        <v>1</v>
      </c>
      <c r="D87" s="3">
        <f>1/2</f>
        <v>0.5</v>
      </c>
      <c r="F87" s="2"/>
      <c r="G87" s="2" t="s">
        <v>12</v>
      </c>
      <c r="H87" s="2" t="s">
        <v>13</v>
      </c>
      <c r="I87" s="2" t="s">
        <v>14</v>
      </c>
      <c r="J87" s="2" t="s">
        <v>12</v>
      </c>
      <c r="K87" s="2" t="s">
        <v>13</v>
      </c>
      <c r="L87" s="31" t="s">
        <v>14</v>
      </c>
      <c r="M87" s="88"/>
      <c r="N87" s="2" t="s">
        <v>12</v>
      </c>
      <c r="O87" s="2" t="s">
        <v>13</v>
      </c>
      <c r="P87" s="2" t="s">
        <v>14</v>
      </c>
    </row>
    <row r="88" spans="1:16" ht="60" x14ac:dyDescent="0.25">
      <c r="A88" s="27"/>
      <c r="B88" s="11" t="s">
        <v>72</v>
      </c>
      <c r="C88" s="3">
        <v>2</v>
      </c>
      <c r="D88" s="3">
        <v>1</v>
      </c>
      <c r="F88" s="11" t="s">
        <v>71</v>
      </c>
      <c r="G88" s="24">
        <v>1</v>
      </c>
      <c r="H88" s="24">
        <v>1</v>
      </c>
      <c r="I88" s="24">
        <v>1</v>
      </c>
      <c r="J88" s="24">
        <f>1/3</f>
        <v>0.33333333333333331</v>
      </c>
      <c r="K88" s="24">
        <f>1/2</f>
        <v>0.5</v>
      </c>
      <c r="L88" s="36">
        <f>1</f>
        <v>1</v>
      </c>
      <c r="M88" s="11" t="s">
        <v>71</v>
      </c>
      <c r="N88" s="3">
        <f t="shared" ref="N88:P89" si="1">G88+J88</f>
        <v>1.3333333333333333</v>
      </c>
      <c r="O88" s="3">
        <f t="shared" si="1"/>
        <v>1.5</v>
      </c>
      <c r="P88" s="3">
        <f t="shared" si="1"/>
        <v>2</v>
      </c>
    </row>
    <row r="89" spans="1:16" ht="60" x14ac:dyDescent="0.25">
      <c r="A89" s="27"/>
      <c r="B89" s="9" t="s">
        <v>6</v>
      </c>
      <c r="C89" s="3">
        <f>SUM(C87:C88)</f>
        <v>3</v>
      </c>
      <c r="D89" s="3">
        <f>SUM(D87:D88)</f>
        <v>1.5</v>
      </c>
      <c r="F89" s="11" t="s">
        <v>72</v>
      </c>
      <c r="G89" s="24">
        <v>1</v>
      </c>
      <c r="H89" s="24">
        <v>2</v>
      </c>
      <c r="I89" s="24">
        <v>3</v>
      </c>
      <c r="J89" s="24">
        <v>1</v>
      </c>
      <c r="K89" s="24">
        <v>1</v>
      </c>
      <c r="L89" s="36">
        <v>1</v>
      </c>
      <c r="M89" s="11" t="s">
        <v>72</v>
      </c>
      <c r="N89" s="3">
        <f t="shared" si="1"/>
        <v>2</v>
      </c>
      <c r="O89" s="3">
        <f t="shared" si="1"/>
        <v>3</v>
      </c>
      <c r="P89" s="3">
        <f t="shared" si="1"/>
        <v>4</v>
      </c>
    </row>
    <row r="90" spans="1:16" x14ac:dyDescent="0.25">
      <c r="A90" s="27"/>
      <c r="M90" s="22" t="s">
        <v>6</v>
      </c>
      <c r="N90" s="3">
        <f>SUM(N88:N89)</f>
        <v>3.333333333333333</v>
      </c>
      <c r="O90" s="3">
        <f>SUM(O88:O89)</f>
        <v>4.5</v>
      </c>
      <c r="P90" s="3">
        <f>SUM(P88:P89)</f>
        <v>6</v>
      </c>
    </row>
    <row r="91" spans="1:16" x14ac:dyDescent="0.25">
      <c r="A91" s="27"/>
    </row>
    <row r="92" spans="1:16" x14ac:dyDescent="0.25">
      <c r="A92" s="27"/>
    </row>
    <row r="93" spans="1:16" x14ac:dyDescent="0.25">
      <c r="A93" s="27"/>
      <c r="B93" s="105" t="s">
        <v>45</v>
      </c>
      <c r="C93" s="105"/>
      <c r="D93" s="105"/>
      <c r="E93" s="105"/>
      <c r="F93" s="33"/>
      <c r="G93" s="106" t="s">
        <v>47</v>
      </c>
      <c r="H93" s="107"/>
      <c r="I93" s="107"/>
      <c r="K93" s="108" t="s">
        <v>52</v>
      </c>
      <c r="L93" s="109"/>
      <c r="M93" s="109"/>
      <c r="N93" s="109"/>
    </row>
    <row r="94" spans="1:16" ht="60" x14ac:dyDescent="0.25">
      <c r="A94" s="27"/>
      <c r="B94" s="41" t="s">
        <v>0</v>
      </c>
      <c r="C94" s="39" t="s">
        <v>12</v>
      </c>
      <c r="D94" s="39" t="s">
        <v>13</v>
      </c>
      <c r="E94" s="39" t="s">
        <v>14</v>
      </c>
      <c r="F94" s="33"/>
      <c r="G94" s="39" t="s">
        <v>0</v>
      </c>
      <c r="H94" s="39" t="s">
        <v>48</v>
      </c>
      <c r="I94" s="39" t="s">
        <v>49</v>
      </c>
      <c r="K94" s="39" t="s">
        <v>0</v>
      </c>
      <c r="L94" s="11" t="s">
        <v>71</v>
      </c>
      <c r="M94" s="11" t="s">
        <v>72</v>
      </c>
      <c r="N94" s="9" t="s">
        <v>6</v>
      </c>
    </row>
    <row r="95" spans="1:16" ht="90" x14ac:dyDescent="0.25">
      <c r="A95" s="27"/>
      <c r="B95" s="50" t="s">
        <v>71</v>
      </c>
      <c r="C95" s="34">
        <f>N88/P90</f>
        <v>0.22222222222222221</v>
      </c>
      <c r="D95" s="34">
        <f>O88/O90</f>
        <v>0.33333333333333331</v>
      </c>
      <c r="E95" s="34">
        <f>P88/N90</f>
        <v>0.60000000000000009</v>
      </c>
      <c r="F95" s="33"/>
      <c r="G95" s="35" t="s">
        <v>100</v>
      </c>
      <c r="H95" s="34">
        <f>(C96-E95)/((D95-E95)-(D96-C96))</f>
        <v>0.44444444444444453</v>
      </c>
      <c r="I95" s="34">
        <v>0</v>
      </c>
      <c r="K95" s="35" t="s">
        <v>53</v>
      </c>
      <c r="L95" s="34">
        <f>I95</f>
        <v>0</v>
      </c>
      <c r="M95" s="34">
        <f>I96</f>
        <v>1</v>
      </c>
      <c r="N95" s="3">
        <f>SUM(L95:M95)</f>
        <v>1</v>
      </c>
    </row>
    <row r="96" spans="1:16" ht="75" x14ac:dyDescent="0.25">
      <c r="A96" s="27"/>
      <c r="B96" s="50" t="s">
        <v>72</v>
      </c>
      <c r="C96" s="34">
        <f>N89/P90</f>
        <v>0.33333333333333331</v>
      </c>
      <c r="D96" s="34">
        <f>O89/O90</f>
        <v>0.66666666666666663</v>
      </c>
      <c r="E96" s="34">
        <f>P89/N90</f>
        <v>1.2000000000000002</v>
      </c>
      <c r="F96" s="33"/>
      <c r="G96" s="35" t="s">
        <v>103</v>
      </c>
      <c r="H96" s="34">
        <v>1</v>
      </c>
      <c r="I96" s="34">
        <v>1</v>
      </c>
      <c r="K96" s="35" t="s">
        <v>54</v>
      </c>
      <c r="L96" s="34">
        <f>L95/N95</f>
        <v>0</v>
      </c>
      <c r="M96" s="34">
        <f>M95/N95</f>
        <v>1</v>
      </c>
      <c r="N96" s="3">
        <f>SUM(L96:M96)</f>
        <v>1</v>
      </c>
    </row>
    <row r="97" spans="1:16" x14ac:dyDescent="0.25">
      <c r="I97" s="3">
        <f>SUM(I95:I96)</f>
        <v>1</v>
      </c>
    </row>
    <row r="99" spans="1:16" x14ac:dyDescent="0.25">
      <c r="A99" s="27"/>
      <c r="B99" s="110" t="s">
        <v>99</v>
      </c>
      <c r="C99" s="111"/>
      <c r="D99" s="111"/>
      <c r="F99" s="112" t="s">
        <v>46</v>
      </c>
      <c r="G99" s="112"/>
      <c r="H99" s="112"/>
      <c r="I99" s="112"/>
      <c r="J99" s="112"/>
      <c r="K99" s="112"/>
      <c r="L99" s="112"/>
      <c r="M99" s="112"/>
      <c r="N99" s="112"/>
      <c r="O99" s="112"/>
      <c r="P99" s="112"/>
    </row>
    <row r="100" spans="1:16" ht="60" x14ac:dyDescent="0.25">
      <c r="A100" s="27"/>
      <c r="B100" s="39" t="s">
        <v>0</v>
      </c>
      <c r="C100" s="40" t="s">
        <v>75</v>
      </c>
      <c r="D100" s="35" t="s">
        <v>76</v>
      </c>
      <c r="F100" s="2" t="s">
        <v>0</v>
      </c>
      <c r="G100" s="102" t="s">
        <v>75</v>
      </c>
      <c r="H100" s="103"/>
      <c r="I100" s="104"/>
      <c r="J100" s="102" t="s">
        <v>76</v>
      </c>
      <c r="K100" s="103"/>
      <c r="L100" s="104"/>
      <c r="M100" s="87" t="s">
        <v>0</v>
      </c>
      <c r="N100" s="89"/>
      <c r="O100" s="90"/>
      <c r="P100" s="91"/>
    </row>
    <row r="101" spans="1:16" ht="45" x14ac:dyDescent="0.25">
      <c r="A101" s="27"/>
      <c r="B101" s="11" t="s">
        <v>75</v>
      </c>
      <c r="C101" s="3">
        <v>1</v>
      </c>
      <c r="D101" s="3">
        <v>0.125</v>
      </c>
      <c r="F101" s="2"/>
      <c r="G101" s="2" t="s">
        <v>12</v>
      </c>
      <c r="H101" s="2" t="s">
        <v>13</v>
      </c>
      <c r="I101" s="2" t="s">
        <v>14</v>
      </c>
      <c r="J101" s="2" t="s">
        <v>12</v>
      </c>
      <c r="K101" s="2" t="s">
        <v>13</v>
      </c>
      <c r="L101" s="31" t="s">
        <v>14</v>
      </c>
      <c r="M101" s="88"/>
      <c r="N101" s="2" t="s">
        <v>12</v>
      </c>
      <c r="O101" s="2" t="s">
        <v>13</v>
      </c>
      <c r="P101" s="2" t="s">
        <v>14</v>
      </c>
    </row>
    <row r="102" spans="1:16" ht="60" x14ac:dyDescent="0.25">
      <c r="A102" s="27"/>
      <c r="B102" s="11" t="s">
        <v>76</v>
      </c>
      <c r="C102" s="3">
        <v>8</v>
      </c>
      <c r="D102" s="3">
        <v>1</v>
      </c>
      <c r="F102" s="11" t="s">
        <v>75</v>
      </c>
      <c r="G102" s="24">
        <v>1</v>
      </c>
      <c r="H102" s="24">
        <v>1</v>
      </c>
      <c r="I102" s="24">
        <v>1</v>
      </c>
      <c r="J102" s="24">
        <f>1/9</f>
        <v>0.1111111111111111</v>
      </c>
      <c r="K102" s="24">
        <f>1/8</f>
        <v>0.125</v>
      </c>
      <c r="L102" s="36">
        <f>1/7</f>
        <v>0.14285714285714285</v>
      </c>
      <c r="M102" s="11" t="s">
        <v>75</v>
      </c>
      <c r="N102" s="3">
        <f t="shared" ref="N102:N103" si="2">G102+J102</f>
        <v>1.1111111111111112</v>
      </c>
      <c r="O102" s="3">
        <f t="shared" ref="O102:O103" si="3">H102+K102</f>
        <v>1.125</v>
      </c>
      <c r="P102" s="3">
        <f t="shared" ref="P102:P103" si="4">I102+L102</f>
        <v>1.1428571428571428</v>
      </c>
    </row>
    <row r="103" spans="1:16" ht="45" x14ac:dyDescent="0.25">
      <c r="A103" s="27"/>
      <c r="B103" s="43" t="s">
        <v>6</v>
      </c>
      <c r="C103" s="3">
        <f>SUM(C101:C102)</f>
        <v>9</v>
      </c>
      <c r="D103" s="3">
        <f>SUM(D101:D102)</f>
        <v>1.125</v>
      </c>
      <c r="F103" s="11" t="s">
        <v>76</v>
      </c>
      <c r="G103" s="24">
        <v>7</v>
      </c>
      <c r="H103" s="24">
        <v>8</v>
      </c>
      <c r="I103" s="24">
        <v>9</v>
      </c>
      <c r="J103" s="24">
        <v>1</v>
      </c>
      <c r="K103" s="24">
        <v>1</v>
      </c>
      <c r="L103" s="36">
        <v>1</v>
      </c>
      <c r="M103" s="11" t="s">
        <v>76</v>
      </c>
      <c r="N103" s="3">
        <f t="shared" si="2"/>
        <v>8</v>
      </c>
      <c r="O103" s="3">
        <f t="shared" si="3"/>
        <v>9</v>
      </c>
      <c r="P103" s="3">
        <f t="shared" si="4"/>
        <v>10</v>
      </c>
    </row>
    <row r="104" spans="1:16" x14ac:dyDescent="0.25">
      <c r="A104" s="27"/>
      <c r="M104" s="22" t="s">
        <v>6</v>
      </c>
      <c r="N104" s="3">
        <f>SUM(N102:N103)</f>
        <v>9.1111111111111107</v>
      </c>
      <c r="O104" s="3">
        <f>SUM(O102:O103)</f>
        <v>10.125</v>
      </c>
      <c r="P104" s="3">
        <f>SUM(P102:P103)</f>
        <v>11.142857142857142</v>
      </c>
    </row>
    <row r="105" spans="1:16" x14ac:dyDescent="0.25">
      <c r="A105" s="27"/>
    </row>
    <row r="106" spans="1:16" x14ac:dyDescent="0.25">
      <c r="A106" s="27"/>
    </row>
    <row r="107" spans="1:16" x14ac:dyDescent="0.25">
      <c r="A107" s="27"/>
      <c r="B107" s="105" t="s">
        <v>45</v>
      </c>
      <c r="C107" s="105"/>
      <c r="D107" s="105"/>
      <c r="E107" s="105"/>
      <c r="F107" s="33"/>
      <c r="G107" s="106" t="s">
        <v>47</v>
      </c>
      <c r="H107" s="107"/>
      <c r="I107" s="107"/>
      <c r="K107" s="108" t="s">
        <v>52</v>
      </c>
      <c r="L107" s="109"/>
      <c r="M107" s="109"/>
      <c r="N107" s="109"/>
    </row>
    <row r="108" spans="1:16" ht="45" x14ac:dyDescent="0.25">
      <c r="A108" s="27"/>
      <c r="B108" s="41" t="s">
        <v>0</v>
      </c>
      <c r="C108" s="39" t="s">
        <v>12</v>
      </c>
      <c r="D108" s="39" t="s">
        <v>13</v>
      </c>
      <c r="E108" s="39" t="s">
        <v>14</v>
      </c>
      <c r="F108" s="33"/>
      <c r="G108" s="39" t="s">
        <v>0</v>
      </c>
      <c r="H108" s="39" t="s">
        <v>48</v>
      </c>
      <c r="I108" s="39" t="s">
        <v>49</v>
      </c>
      <c r="K108" s="39" t="s">
        <v>0</v>
      </c>
      <c r="L108" s="49" t="s">
        <v>75</v>
      </c>
      <c r="M108" s="35" t="s">
        <v>76</v>
      </c>
      <c r="N108" s="9" t="s">
        <v>6</v>
      </c>
    </row>
    <row r="109" spans="1:16" ht="90" x14ac:dyDescent="0.25">
      <c r="A109" s="27"/>
      <c r="B109" s="35" t="s">
        <v>75</v>
      </c>
      <c r="C109" s="34">
        <f>N102/P104</f>
        <v>9.9715099715099731E-2</v>
      </c>
      <c r="D109" s="34">
        <f>O102/O104</f>
        <v>0.1111111111111111</v>
      </c>
      <c r="E109" s="34">
        <f>P102/N104</f>
        <v>0.12543554006968641</v>
      </c>
      <c r="F109" s="33"/>
      <c r="G109" s="11" t="s">
        <v>102</v>
      </c>
      <c r="H109" s="34">
        <f>(C110-E109)/((D109-E109)-(D110-C110))</f>
        <v>-3.1981996463591074</v>
      </c>
      <c r="I109" s="34">
        <v>0</v>
      </c>
      <c r="K109" s="35" t="s">
        <v>53</v>
      </c>
      <c r="L109" s="34">
        <f>I109</f>
        <v>0</v>
      </c>
      <c r="M109" s="34">
        <f>I110</f>
        <v>1</v>
      </c>
      <c r="N109" s="3">
        <f>SUM(L109:M109)</f>
        <v>1</v>
      </c>
    </row>
    <row r="110" spans="1:16" ht="90" x14ac:dyDescent="0.25">
      <c r="A110" s="27"/>
      <c r="B110" s="35" t="s">
        <v>76</v>
      </c>
      <c r="C110" s="34">
        <f>N103/P104</f>
        <v>0.71794871794871795</v>
      </c>
      <c r="D110" s="34">
        <f>O103/O104</f>
        <v>0.88888888888888884</v>
      </c>
      <c r="E110" s="34">
        <f>P103/N104</f>
        <v>1.0975609756097562</v>
      </c>
      <c r="F110" s="33"/>
      <c r="G110" s="11" t="s">
        <v>104</v>
      </c>
      <c r="H110" s="34">
        <v>1</v>
      </c>
      <c r="I110" s="34">
        <v>1</v>
      </c>
      <c r="K110" s="35" t="s">
        <v>54</v>
      </c>
      <c r="L110" s="34">
        <f>L109/N109</f>
        <v>0</v>
      </c>
      <c r="M110" s="34">
        <f>M109/N109</f>
        <v>1</v>
      </c>
      <c r="N110" s="3">
        <f>SUM(L110:M110)</f>
        <v>1</v>
      </c>
    </row>
    <row r="111" spans="1:16" x14ac:dyDescent="0.25">
      <c r="I111" s="3">
        <f>SUM(I109:I110)</f>
        <v>1</v>
      </c>
    </row>
    <row r="114" spans="1:16" x14ac:dyDescent="0.25">
      <c r="A114" s="30"/>
      <c r="B114" s="110" t="s">
        <v>101</v>
      </c>
      <c r="C114" s="111"/>
      <c r="D114" s="111"/>
      <c r="F114" s="112" t="s">
        <v>46</v>
      </c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</row>
    <row r="115" spans="1:16" ht="45" x14ac:dyDescent="0.25">
      <c r="A115" s="30"/>
      <c r="B115" s="48" t="s">
        <v>0</v>
      </c>
      <c r="C115" s="11" t="s">
        <v>77</v>
      </c>
      <c r="D115" s="35" t="s">
        <v>78</v>
      </c>
      <c r="F115" s="2" t="s">
        <v>0</v>
      </c>
      <c r="G115" s="102" t="s">
        <v>77</v>
      </c>
      <c r="H115" s="103"/>
      <c r="I115" s="104"/>
      <c r="J115" s="102" t="s">
        <v>78</v>
      </c>
      <c r="K115" s="103"/>
      <c r="L115" s="104"/>
      <c r="M115" s="87" t="s">
        <v>0</v>
      </c>
      <c r="N115" s="89"/>
      <c r="O115" s="90"/>
      <c r="P115" s="91"/>
    </row>
    <row r="116" spans="1:16" ht="45" x14ac:dyDescent="0.25">
      <c r="A116" s="30"/>
      <c r="B116" s="11" t="s">
        <v>77</v>
      </c>
      <c r="C116" s="3">
        <v>1</v>
      </c>
      <c r="D116" s="3">
        <v>0.125</v>
      </c>
      <c r="F116" s="2"/>
      <c r="G116" s="2" t="s">
        <v>12</v>
      </c>
      <c r="H116" s="2" t="s">
        <v>13</v>
      </c>
      <c r="I116" s="2" t="s">
        <v>14</v>
      </c>
      <c r="J116" s="2" t="s">
        <v>12</v>
      </c>
      <c r="K116" s="2" t="s">
        <v>13</v>
      </c>
      <c r="L116" s="31" t="s">
        <v>14</v>
      </c>
      <c r="M116" s="88"/>
      <c r="N116" s="2" t="s">
        <v>12</v>
      </c>
      <c r="O116" s="2" t="s">
        <v>13</v>
      </c>
      <c r="P116" s="2" t="s">
        <v>14</v>
      </c>
    </row>
    <row r="117" spans="1:16" ht="45" x14ac:dyDescent="0.25">
      <c r="A117" s="30"/>
      <c r="B117" s="11" t="s">
        <v>78</v>
      </c>
      <c r="C117" s="3">
        <v>8</v>
      </c>
      <c r="D117" s="3">
        <v>1</v>
      </c>
      <c r="F117" s="11" t="s">
        <v>77</v>
      </c>
      <c r="G117" s="24">
        <v>1</v>
      </c>
      <c r="H117" s="24">
        <v>1</v>
      </c>
      <c r="I117" s="24">
        <v>1</v>
      </c>
      <c r="J117" s="24">
        <f>1/9</f>
        <v>0.1111111111111111</v>
      </c>
      <c r="K117" s="24">
        <f>1/8</f>
        <v>0.125</v>
      </c>
      <c r="L117" s="36">
        <f>1/7</f>
        <v>0.14285714285714285</v>
      </c>
      <c r="M117" s="11" t="s">
        <v>77</v>
      </c>
      <c r="N117" s="3">
        <f t="shared" ref="N117:N118" si="5">G117+J117</f>
        <v>1.1111111111111112</v>
      </c>
      <c r="O117" s="3">
        <f t="shared" ref="O117:O118" si="6">H117+K117</f>
        <v>1.125</v>
      </c>
      <c r="P117" s="3">
        <f t="shared" ref="P117:P118" si="7">I117+L117</f>
        <v>1.1428571428571428</v>
      </c>
    </row>
    <row r="118" spans="1:16" ht="45" x14ac:dyDescent="0.25">
      <c r="A118" s="30"/>
      <c r="B118" s="43" t="s">
        <v>6</v>
      </c>
      <c r="C118" s="3">
        <f>SUM(C116:C117)</f>
        <v>9</v>
      </c>
      <c r="D118" s="3">
        <f>SUM(D116:D117)</f>
        <v>1.125</v>
      </c>
      <c r="F118" s="11" t="s">
        <v>78</v>
      </c>
      <c r="G118" s="24">
        <v>7</v>
      </c>
      <c r="H118" s="24">
        <v>8</v>
      </c>
      <c r="I118" s="24">
        <v>9</v>
      </c>
      <c r="J118" s="24">
        <v>1</v>
      </c>
      <c r="K118" s="24">
        <v>1</v>
      </c>
      <c r="L118" s="36">
        <v>1</v>
      </c>
      <c r="M118" s="11" t="s">
        <v>78</v>
      </c>
      <c r="N118" s="3">
        <f t="shared" si="5"/>
        <v>8</v>
      </c>
      <c r="O118" s="3">
        <f t="shared" si="6"/>
        <v>9</v>
      </c>
      <c r="P118" s="3">
        <f t="shared" si="7"/>
        <v>10</v>
      </c>
    </row>
    <row r="119" spans="1:16" x14ac:dyDescent="0.25">
      <c r="A119" s="30"/>
      <c r="M119" s="22" t="s">
        <v>6</v>
      </c>
      <c r="N119" s="3">
        <f>SUM(N117:N118)</f>
        <v>9.1111111111111107</v>
      </c>
      <c r="O119" s="3">
        <f>SUM(O117:O118)</f>
        <v>10.125</v>
      </c>
      <c r="P119" s="3">
        <f>SUM(P117:P118)</f>
        <v>11.142857142857142</v>
      </c>
    </row>
    <row r="120" spans="1:16" x14ac:dyDescent="0.25">
      <c r="A120" s="30"/>
    </row>
    <row r="121" spans="1:16" x14ac:dyDescent="0.25">
      <c r="A121" s="30"/>
    </row>
    <row r="122" spans="1:16" x14ac:dyDescent="0.25">
      <c r="A122" s="30"/>
      <c r="B122" s="105" t="s">
        <v>45</v>
      </c>
      <c r="C122" s="105"/>
      <c r="D122" s="105"/>
      <c r="E122" s="105"/>
      <c r="F122" s="33"/>
      <c r="G122" s="106" t="s">
        <v>47</v>
      </c>
      <c r="H122" s="107"/>
      <c r="I122" s="107"/>
      <c r="K122" s="108" t="s">
        <v>52</v>
      </c>
      <c r="L122" s="109"/>
      <c r="M122" s="109"/>
      <c r="N122" s="109"/>
    </row>
    <row r="123" spans="1:16" ht="45" x14ac:dyDescent="0.25">
      <c r="A123" s="30"/>
      <c r="B123" s="47" t="s">
        <v>0</v>
      </c>
      <c r="C123" s="48" t="s">
        <v>12</v>
      </c>
      <c r="D123" s="48" t="s">
        <v>13</v>
      </c>
      <c r="E123" s="48" t="s">
        <v>14</v>
      </c>
      <c r="F123" s="33"/>
      <c r="G123" s="48" t="s">
        <v>0</v>
      </c>
      <c r="H123" s="48" t="s">
        <v>48</v>
      </c>
      <c r="I123" s="48" t="s">
        <v>49</v>
      </c>
      <c r="K123" s="48" t="s">
        <v>0</v>
      </c>
      <c r="L123" s="11" t="s">
        <v>77</v>
      </c>
      <c r="M123" s="35" t="s">
        <v>78</v>
      </c>
      <c r="N123" s="9" t="s">
        <v>6</v>
      </c>
    </row>
    <row r="124" spans="1:16" ht="90" x14ac:dyDescent="0.25">
      <c r="A124" s="30"/>
      <c r="B124" s="11" t="s">
        <v>77</v>
      </c>
      <c r="C124" s="34">
        <f>N117/P119</f>
        <v>9.9715099715099731E-2</v>
      </c>
      <c r="D124" s="34">
        <f>O117/O119</f>
        <v>0.1111111111111111</v>
      </c>
      <c r="E124" s="34">
        <f>P117/N119</f>
        <v>0.12543554006968641</v>
      </c>
      <c r="F124" s="33"/>
      <c r="G124" s="11" t="s">
        <v>105</v>
      </c>
      <c r="H124" s="34">
        <f>(C125-E124)/((D124-E124)-(D125-C125))</f>
        <v>-3.1981996463591074</v>
      </c>
      <c r="I124" s="34">
        <v>0</v>
      </c>
      <c r="K124" s="35" t="s">
        <v>53</v>
      </c>
      <c r="L124" s="34">
        <f>I124</f>
        <v>0</v>
      </c>
      <c r="M124" s="34">
        <f>I125</f>
        <v>1</v>
      </c>
      <c r="N124" s="3">
        <f>SUM(L124:M124)</f>
        <v>1</v>
      </c>
    </row>
    <row r="125" spans="1:16" ht="90" x14ac:dyDescent="0.25">
      <c r="A125" s="27"/>
      <c r="B125" s="11" t="s">
        <v>78</v>
      </c>
      <c r="C125" s="34">
        <f>N118/P119</f>
        <v>0.71794871794871795</v>
      </c>
      <c r="D125" s="34">
        <f>O118/O119</f>
        <v>0.88888888888888884</v>
      </c>
      <c r="E125" s="34">
        <f>P118/N119</f>
        <v>1.0975609756097562</v>
      </c>
      <c r="F125" s="33"/>
      <c r="G125" s="11" t="s">
        <v>106</v>
      </c>
      <c r="H125" s="34">
        <v>1</v>
      </c>
      <c r="I125" s="34">
        <v>1</v>
      </c>
      <c r="K125" s="35" t="s">
        <v>54</v>
      </c>
      <c r="L125" s="34">
        <f>L124/N124</f>
        <v>0</v>
      </c>
      <c r="M125" s="34">
        <f>M124/N124</f>
        <v>1</v>
      </c>
      <c r="N125" s="3">
        <f>SUM(L125:M125)</f>
        <v>1</v>
      </c>
    </row>
    <row r="126" spans="1:16" x14ac:dyDescent="0.25">
      <c r="I126" s="3">
        <f>SUM(I124:I125)</f>
        <v>1</v>
      </c>
    </row>
    <row r="128" spans="1:16" x14ac:dyDescent="0.25">
      <c r="A128" s="30"/>
      <c r="B128" s="110" t="s">
        <v>107</v>
      </c>
      <c r="C128" s="111"/>
      <c r="D128" s="111"/>
      <c r="F128" s="112" t="s">
        <v>46</v>
      </c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</row>
    <row r="129" spans="1:16" ht="60" x14ac:dyDescent="0.25">
      <c r="A129" s="30"/>
      <c r="B129" s="48" t="s">
        <v>0</v>
      </c>
      <c r="C129" s="11" t="s">
        <v>82</v>
      </c>
      <c r="D129" s="11" t="s">
        <v>108</v>
      </c>
      <c r="F129" s="2" t="s">
        <v>0</v>
      </c>
      <c r="G129" s="102" t="s">
        <v>82</v>
      </c>
      <c r="H129" s="103"/>
      <c r="I129" s="104"/>
      <c r="J129" s="102" t="s">
        <v>108</v>
      </c>
      <c r="K129" s="103"/>
      <c r="L129" s="104"/>
      <c r="M129" s="87" t="s">
        <v>0</v>
      </c>
      <c r="N129" s="89"/>
      <c r="O129" s="90"/>
      <c r="P129" s="91"/>
    </row>
    <row r="130" spans="1:16" ht="60" x14ac:dyDescent="0.25">
      <c r="A130" s="30"/>
      <c r="B130" s="11" t="s">
        <v>82</v>
      </c>
      <c r="C130" s="3">
        <v>1</v>
      </c>
      <c r="D130" s="3">
        <v>2</v>
      </c>
      <c r="F130" s="2"/>
      <c r="G130" s="2" t="s">
        <v>12</v>
      </c>
      <c r="H130" s="2" t="s">
        <v>13</v>
      </c>
      <c r="I130" s="2" t="s">
        <v>14</v>
      </c>
      <c r="J130" s="2" t="s">
        <v>12</v>
      </c>
      <c r="K130" s="2" t="s">
        <v>13</v>
      </c>
      <c r="L130" s="31" t="s">
        <v>14</v>
      </c>
      <c r="M130" s="88"/>
      <c r="N130" s="2" t="s">
        <v>12</v>
      </c>
      <c r="O130" s="2" t="s">
        <v>13</v>
      </c>
      <c r="P130" s="2" t="s">
        <v>14</v>
      </c>
    </row>
    <row r="131" spans="1:16" ht="60" x14ac:dyDescent="0.25">
      <c r="A131" s="30"/>
      <c r="B131" s="11" t="s">
        <v>108</v>
      </c>
      <c r="C131" s="3">
        <f>1/2</f>
        <v>0.5</v>
      </c>
      <c r="D131" s="3">
        <v>1</v>
      </c>
      <c r="F131" s="11" t="s">
        <v>82</v>
      </c>
      <c r="G131" s="24">
        <v>1</v>
      </c>
      <c r="H131" s="24">
        <v>1</v>
      </c>
      <c r="I131" s="24">
        <v>1</v>
      </c>
      <c r="J131" s="24">
        <v>1</v>
      </c>
      <c r="K131" s="24">
        <v>2</v>
      </c>
      <c r="L131" s="36">
        <v>3</v>
      </c>
      <c r="M131" s="11" t="s">
        <v>82</v>
      </c>
      <c r="N131" s="3">
        <f t="shared" ref="N131:N132" si="8">G131+J131</f>
        <v>2</v>
      </c>
      <c r="O131" s="3">
        <f t="shared" ref="O131:O132" si="9">H131+K131</f>
        <v>3</v>
      </c>
      <c r="P131" s="3">
        <f t="shared" ref="P131:P132" si="10">I131+L131</f>
        <v>4</v>
      </c>
    </row>
    <row r="132" spans="1:16" ht="60" x14ac:dyDescent="0.25">
      <c r="A132" s="30"/>
      <c r="B132" s="43" t="s">
        <v>6</v>
      </c>
      <c r="C132" s="3">
        <f>SUM(C130:C131)</f>
        <v>1.5</v>
      </c>
      <c r="D132" s="3">
        <f>SUM(D130:D131)</f>
        <v>3</v>
      </c>
      <c r="F132" s="11" t="s">
        <v>108</v>
      </c>
      <c r="G132" s="24">
        <f>1/3</f>
        <v>0.33333333333333331</v>
      </c>
      <c r="H132" s="24">
        <f>1/2</f>
        <v>0.5</v>
      </c>
      <c r="I132" s="24">
        <v>1</v>
      </c>
      <c r="J132" s="24">
        <v>1</v>
      </c>
      <c r="K132" s="24">
        <v>1</v>
      </c>
      <c r="L132" s="36">
        <v>1</v>
      </c>
      <c r="M132" s="11" t="s">
        <v>108</v>
      </c>
      <c r="N132" s="3">
        <f t="shared" si="8"/>
        <v>1.3333333333333333</v>
      </c>
      <c r="O132" s="3">
        <f t="shared" si="9"/>
        <v>1.5</v>
      </c>
      <c r="P132" s="3">
        <f t="shared" si="10"/>
        <v>2</v>
      </c>
    </row>
    <row r="133" spans="1:16" x14ac:dyDescent="0.25">
      <c r="A133" s="30"/>
      <c r="M133" s="22" t="s">
        <v>6</v>
      </c>
      <c r="N133" s="3">
        <f>SUM(N131:N132)</f>
        <v>3.333333333333333</v>
      </c>
      <c r="O133" s="3">
        <f>SUM(O131:O132)</f>
        <v>4.5</v>
      </c>
      <c r="P133" s="3">
        <f>SUM(P131:P132)</f>
        <v>6</v>
      </c>
    </row>
    <row r="134" spans="1:16" x14ac:dyDescent="0.25">
      <c r="A134" s="30"/>
    </row>
    <row r="135" spans="1:16" x14ac:dyDescent="0.25">
      <c r="A135" s="30"/>
    </row>
    <row r="136" spans="1:16" x14ac:dyDescent="0.25">
      <c r="A136" s="30"/>
      <c r="B136" s="105" t="s">
        <v>45</v>
      </c>
      <c r="C136" s="105"/>
      <c r="D136" s="105"/>
      <c r="E136" s="105"/>
      <c r="F136" s="33"/>
      <c r="G136" s="106" t="s">
        <v>47</v>
      </c>
      <c r="H136" s="107"/>
      <c r="I136" s="107"/>
      <c r="K136" s="108" t="s">
        <v>52</v>
      </c>
      <c r="L136" s="109"/>
      <c r="M136" s="109"/>
      <c r="N136" s="109"/>
    </row>
    <row r="137" spans="1:16" ht="60" x14ac:dyDescent="0.25">
      <c r="A137" s="30"/>
      <c r="B137" s="47" t="s">
        <v>0</v>
      </c>
      <c r="C137" s="48" t="s">
        <v>12</v>
      </c>
      <c r="D137" s="48" t="s">
        <v>13</v>
      </c>
      <c r="E137" s="48" t="s">
        <v>14</v>
      </c>
      <c r="F137" s="33"/>
      <c r="G137" s="48" t="s">
        <v>0</v>
      </c>
      <c r="H137" s="48" t="s">
        <v>48</v>
      </c>
      <c r="I137" s="48" t="s">
        <v>49</v>
      </c>
      <c r="K137" s="48" t="s">
        <v>0</v>
      </c>
      <c r="L137" s="35" t="s">
        <v>82</v>
      </c>
      <c r="M137" s="35" t="s">
        <v>108</v>
      </c>
      <c r="N137" s="9" t="s">
        <v>6</v>
      </c>
    </row>
    <row r="138" spans="1:16" ht="105" x14ac:dyDescent="0.25">
      <c r="A138" s="30"/>
      <c r="B138" s="11" t="s">
        <v>82</v>
      </c>
      <c r="C138" s="34">
        <f>N131/P133</f>
        <v>0.33333333333333331</v>
      </c>
      <c r="D138" s="34">
        <f>O131/O133</f>
        <v>0.66666666666666663</v>
      </c>
      <c r="E138" s="34">
        <f>P131/N133</f>
        <v>1.2000000000000002</v>
      </c>
      <c r="F138" s="33"/>
      <c r="G138" s="11" t="s">
        <v>109</v>
      </c>
      <c r="H138" s="34">
        <v>1</v>
      </c>
      <c r="I138" s="34">
        <v>1</v>
      </c>
      <c r="K138" s="35" t="s">
        <v>53</v>
      </c>
      <c r="L138" s="34">
        <f>I138</f>
        <v>1</v>
      </c>
      <c r="M138" s="34">
        <f>I139</f>
        <v>0.44</v>
      </c>
      <c r="N138" s="3">
        <f>SUM(L138:M138)</f>
        <v>1.44</v>
      </c>
    </row>
    <row r="139" spans="1:16" ht="105" x14ac:dyDescent="0.25">
      <c r="A139" s="27"/>
      <c r="B139" s="11" t="s">
        <v>108</v>
      </c>
      <c r="C139" s="34">
        <f>N132/P133</f>
        <v>0.22222222222222221</v>
      </c>
      <c r="D139" s="34">
        <f>O132/O133</f>
        <v>0.33333333333333331</v>
      </c>
      <c r="E139" s="34">
        <f>P132/N133</f>
        <v>0.60000000000000009</v>
      </c>
      <c r="F139" s="33"/>
      <c r="G139" s="11" t="s">
        <v>110</v>
      </c>
      <c r="H139" s="34">
        <f>(C138-E139)/((D139-E139)-(D138-C138))</f>
        <v>0.44444444444444453</v>
      </c>
      <c r="I139" s="34">
        <v>0.44</v>
      </c>
      <c r="K139" s="35" t="s">
        <v>54</v>
      </c>
      <c r="L139" s="34">
        <f>L138/N138</f>
        <v>0.69444444444444442</v>
      </c>
      <c r="M139" s="34">
        <f>M138/N138</f>
        <v>0.30555555555555558</v>
      </c>
      <c r="N139" s="3">
        <f>SUM(L139:M139)</f>
        <v>1</v>
      </c>
    </row>
    <row r="140" spans="1:16" x14ac:dyDescent="0.25">
      <c r="I140" s="3">
        <f>SUM(I138:I139)</f>
        <v>1.44</v>
      </c>
    </row>
    <row r="142" spans="1:16" x14ac:dyDescent="0.25">
      <c r="A142" s="30"/>
      <c r="B142" s="110" t="s">
        <v>111</v>
      </c>
      <c r="C142" s="111"/>
      <c r="D142" s="111"/>
      <c r="F142" s="112" t="s">
        <v>46</v>
      </c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</row>
    <row r="143" spans="1:16" ht="90" x14ac:dyDescent="0.25">
      <c r="A143" s="30"/>
      <c r="B143" s="48" t="s">
        <v>0</v>
      </c>
      <c r="C143" s="35" t="s">
        <v>85</v>
      </c>
      <c r="D143" s="35" t="s">
        <v>86</v>
      </c>
      <c r="F143" s="2" t="s">
        <v>0</v>
      </c>
      <c r="G143" s="102" t="s">
        <v>85</v>
      </c>
      <c r="H143" s="103"/>
      <c r="I143" s="104"/>
      <c r="J143" s="102" t="s">
        <v>86</v>
      </c>
      <c r="K143" s="103"/>
      <c r="L143" s="104"/>
      <c r="M143" s="87" t="s">
        <v>0</v>
      </c>
      <c r="N143" s="89"/>
      <c r="O143" s="90"/>
      <c r="P143" s="91"/>
    </row>
    <row r="144" spans="1:16" ht="75" x14ac:dyDescent="0.25">
      <c r="A144" s="30"/>
      <c r="B144" s="35" t="s">
        <v>85</v>
      </c>
      <c r="C144" s="3">
        <v>1</v>
      </c>
      <c r="D144" s="3">
        <f>1/2</f>
        <v>0.5</v>
      </c>
      <c r="F144" s="2"/>
      <c r="G144" s="2" t="s">
        <v>12</v>
      </c>
      <c r="H144" s="2" t="s">
        <v>13</v>
      </c>
      <c r="I144" s="2" t="s">
        <v>14</v>
      </c>
      <c r="J144" s="2" t="s">
        <v>12</v>
      </c>
      <c r="K144" s="2" t="s">
        <v>13</v>
      </c>
      <c r="L144" s="31" t="s">
        <v>14</v>
      </c>
      <c r="M144" s="88"/>
      <c r="N144" s="2" t="s">
        <v>12</v>
      </c>
      <c r="O144" s="2" t="s">
        <v>13</v>
      </c>
      <c r="P144" s="2" t="s">
        <v>14</v>
      </c>
    </row>
    <row r="145" spans="1:16" ht="90" x14ac:dyDescent="0.25">
      <c r="A145" s="30"/>
      <c r="B145" s="35" t="s">
        <v>86</v>
      </c>
      <c r="C145" s="3">
        <v>2</v>
      </c>
      <c r="D145" s="3">
        <v>1</v>
      </c>
      <c r="F145" s="35" t="s">
        <v>85</v>
      </c>
      <c r="G145" s="24">
        <v>1</v>
      </c>
      <c r="H145" s="24">
        <v>1</v>
      </c>
      <c r="I145" s="24">
        <v>1</v>
      </c>
      <c r="J145" s="24">
        <f>1/3</f>
        <v>0.33333333333333331</v>
      </c>
      <c r="K145" s="24">
        <f>1/2</f>
        <v>0.5</v>
      </c>
      <c r="L145" s="36">
        <v>1</v>
      </c>
      <c r="M145" s="35" t="s">
        <v>85</v>
      </c>
      <c r="N145" s="3">
        <f t="shared" ref="N145:N146" si="11">G145+J145</f>
        <v>1.3333333333333333</v>
      </c>
      <c r="O145" s="3">
        <f t="shared" ref="O145:O146" si="12">H145+K145</f>
        <v>1.5</v>
      </c>
      <c r="P145" s="3">
        <f t="shared" ref="P145:P146" si="13">I145+L145</f>
        <v>2</v>
      </c>
    </row>
    <row r="146" spans="1:16" ht="30" x14ac:dyDescent="0.25">
      <c r="A146" s="30"/>
      <c r="B146" s="43" t="s">
        <v>6</v>
      </c>
      <c r="C146" s="3">
        <f>SUM(C144:C145)</f>
        <v>3</v>
      </c>
      <c r="D146" s="3">
        <f>SUM(D144:D145)</f>
        <v>1.5</v>
      </c>
      <c r="F146" s="35" t="s">
        <v>86</v>
      </c>
      <c r="G146" s="24">
        <v>1</v>
      </c>
      <c r="H146" s="24">
        <v>2</v>
      </c>
      <c r="I146" s="24">
        <v>3</v>
      </c>
      <c r="J146" s="24">
        <v>1</v>
      </c>
      <c r="K146" s="24">
        <v>1</v>
      </c>
      <c r="L146" s="36">
        <v>1</v>
      </c>
      <c r="M146" s="35" t="s">
        <v>86</v>
      </c>
      <c r="N146" s="3">
        <f t="shared" si="11"/>
        <v>2</v>
      </c>
      <c r="O146" s="3">
        <f t="shared" si="12"/>
        <v>3</v>
      </c>
      <c r="P146" s="3">
        <f t="shared" si="13"/>
        <v>4</v>
      </c>
    </row>
    <row r="147" spans="1:16" x14ac:dyDescent="0.25">
      <c r="A147" s="30"/>
      <c r="M147" s="22" t="s">
        <v>6</v>
      </c>
      <c r="N147" s="3">
        <f>SUM(N145:N146)</f>
        <v>3.333333333333333</v>
      </c>
      <c r="O147" s="3">
        <f>SUM(O145:O146)</f>
        <v>4.5</v>
      </c>
      <c r="P147" s="3">
        <f>SUM(P145:P146)</f>
        <v>6</v>
      </c>
    </row>
    <row r="148" spans="1:16" x14ac:dyDescent="0.25">
      <c r="A148" s="30"/>
    </row>
    <row r="149" spans="1:16" x14ac:dyDescent="0.25">
      <c r="A149" s="30"/>
    </row>
    <row r="150" spans="1:16" x14ac:dyDescent="0.25">
      <c r="A150" s="30"/>
      <c r="B150" s="105" t="s">
        <v>45</v>
      </c>
      <c r="C150" s="105"/>
      <c r="D150" s="105"/>
      <c r="E150" s="105"/>
      <c r="F150" s="33"/>
      <c r="G150" s="106" t="s">
        <v>47</v>
      </c>
      <c r="H150" s="107"/>
      <c r="I150" s="107"/>
      <c r="K150" s="108" t="s">
        <v>52</v>
      </c>
      <c r="L150" s="109"/>
      <c r="M150" s="109"/>
      <c r="N150" s="109"/>
    </row>
    <row r="151" spans="1:16" ht="75" x14ac:dyDescent="0.25">
      <c r="A151" s="30"/>
      <c r="B151" s="47" t="s">
        <v>0</v>
      </c>
      <c r="C151" s="48" t="s">
        <v>12</v>
      </c>
      <c r="D151" s="48" t="s">
        <v>13</v>
      </c>
      <c r="E151" s="48" t="s">
        <v>14</v>
      </c>
      <c r="F151" s="33"/>
      <c r="G151" s="48" t="s">
        <v>0</v>
      </c>
      <c r="H151" s="48" t="s">
        <v>48</v>
      </c>
      <c r="I151" s="48" t="s">
        <v>49</v>
      </c>
      <c r="K151" s="48" t="s">
        <v>0</v>
      </c>
      <c r="L151" s="35" t="s">
        <v>85</v>
      </c>
      <c r="M151" s="35" t="s">
        <v>86</v>
      </c>
      <c r="N151" s="9" t="s">
        <v>6</v>
      </c>
    </row>
    <row r="152" spans="1:16" ht="90.75" customHeight="1" x14ac:dyDescent="0.25">
      <c r="A152" s="30"/>
      <c r="B152" s="35" t="s">
        <v>85</v>
      </c>
      <c r="C152" s="34">
        <f>N145/P147</f>
        <v>0.22222222222222221</v>
      </c>
      <c r="D152" s="34">
        <f>O145/O147</f>
        <v>0.33333333333333331</v>
      </c>
      <c r="E152" s="34">
        <f>P145/N147</f>
        <v>0.60000000000000009</v>
      </c>
      <c r="F152" s="33"/>
      <c r="G152" s="35" t="s">
        <v>112</v>
      </c>
      <c r="H152" s="34">
        <f>(C153-E152)/((D152-E152)-(D153-C153))</f>
        <v>0.44444444444444453</v>
      </c>
      <c r="I152" s="34">
        <v>1</v>
      </c>
      <c r="K152" s="35" t="s">
        <v>53</v>
      </c>
      <c r="L152" s="34">
        <f>I152</f>
        <v>1</v>
      </c>
      <c r="M152" s="34">
        <f>I153</f>
        <v>0.44</v>
      </c>
      <c r="N152" s="3">
        <f>SUM(L152:M152)</f>
        <v>1.44</v>
      </c>
    </row>
    <row r="153" spans="1:16" ht="105" x14ac:dyDescent="0.25">
      <c r="A153" s="27"/>
      <c r="B153" s="35" t="s">
        <v>86</v>
      </c>
      <c r="C153" s="34">
        <f>N146/P147</f>
        <v>0.33333333333333331</v>
      </c>
      <c r="D153" s="34">
        <f>O146/O147</f>
        <v>0.66666666666666663</v>
      </c>
      <c r="E153" s="34">
        <f>P146/N147</f>
        <v>1.2000000000000002</v>
      </c>
      <c r="F153" s="33"/>
      <c r="G153" s="35" t="s">
        <v>113</v>
      </c>
      <c r="H153" s="34">
        <v>1</v>
      </c>
      <c r="I153" s="34">
        <v>0.44</v>
      </c>
      <c r="K153" s="35" t="s">
        <v>54</v>
      </c>
      <c r="L153" s="34">
        <f>L152/N152</f>
        <v>0.69444444444444442</v>
      </c>
      <c r="M153" s="34">
        <f>M152/N152</f>
        <v>0.30555555555555558</v>
      </c>
      <c r="N153" s="3">
        <f>SUM(L153:M153)</f>
        <v>1</v>
      </c>
    </row>
    <row r="154" spans="1:16" x14ac:dyDescent="0.25">
      <c r="I154" s="3">
        <f>SUM(I152:I153)</f>
        <v>1.44</v>
      </c>
    </row>
    <row r="156" spans="1:16" x14ac:dyDescent="0.25">
      <c r="A156" s="30"/>
      <c r="B156" s="110" t="s">
        <v>114</v>
      </c>
      <c r="C156" s="111"/>
      <c r="D156" s="111"/>
      <c r="F156" s="112" t="s">
        <v>46</v>
      </c>
      <c r="G156" s="112"/>
      <c r="H156" s="112"/>
      <c r="I156" s="112"/>
      <c r="J156" s="112"/>
      <c r="K156" s="112"/>
      <c r="L156" s="112"/>
      <c r="M156" s="112"/>
      <c r="N156" s="112"/>
      <c r="O156" s="112"/>
      <c r="P156" s="112"/>
    </row>
    <row r="157" spans="1:16" ht="60" customHeight="1" x14ac:dyDescent="0.25">
      <c r="A157" s="30"/>
      <c r="B157" s="48" t="s">
        <v>0</v>
      </c>
      <c r="C157" s="35" t="s">
        <v>88</v>
      </c>
      <c r="D157" s="35" t="s">
        <v>89</v>
      </c>
      <c r="F157" s="48" t="s">
        <v>0</v>
      </c>
      <c r="G157" s="102" t="s">
        <v>88</v>
      </c>
      <c r="H157" s="103"/>
      <c r="I157" s="104"/>
      <c r="J157" s="102" t="s">
        <v>89</v>
      </c>
      <c r="K157" s="103"/>
      <c r="L157" s="104"/>
      <c r="M157" s="87" t="s">
        <v>0</v>
      </c>
      <c r="N157" s="89"/>
      <c r="O157" s="90"/>
      <c r="P157" s="91"/>
    </row>
    <row r="158" spans="1:16" ht="60" x14ac:dyDescent="0.25">
      <c r="A158" s="30"/>
      <c r="B158" s="35" t="s">
        <v>88</v>
      </c>
      <c r="C158" s="3">
        <v>1</v>
      </c>
      <c r="D158" s="3">
        <f>1/7</f>
        <v>0.14285714285714285</v>
      </c>
      <c r="F158" s="2"/>
      <c r="G158" s="2" t="s">
        <v>12</v>
      </c>
      <c r="H158" s="2" t="s">
        <v>13</v>
      </c>
      <c r="I158" s="2" t="s">
        <v>14</v>
      </c>
      <c r="J158" s="2" t="s">
        <v>12</v>
      </c>
      <c r="K158" s="2" t="s">
        <v>13</v>
      </c>
      <c r="L158" s="31" t="s">
        <v>14</v>
      </c>
      <c r="M158" s="88"/>
      <c r="N158" s="2" t="s">
        <v>12</v>
      </c>
      <c r="O158" s="2" t="s">
        <v>13</v>
      </c>
      <c r="P158" s="2" t="s">
        <v>14</v>
      </c>
    </row>
    <row r="159" spans="1:16" ht="75" x14ac:dyDescent="0.25">
      <c r="A159" s="30"/>
      <c r="B159" s="35" t="s">
        <v>89</v>
      </c>
      <c r="C159" s="3">
        <v>7</v>
      </c>
      <c r="D159" s="3">
        <v>1</v>
      </c>
      <c r="F159" s="35" t="s">
        <v>88</v>
      </c>
      <c r="G159" s="24">
        <v>1</v>
      </c>
      <c r="H159" s="24">
        <v>1</v>
      </c>
      <c r="I159" s="24">
        <v>1</v>
      </c>
      <c r="J159" s="24">
        <f>1/8</f>
        <v>0.125</v>
      </c>
      <c r="K159" s="24">
        <f>1/7</f>
        <v>0.14285714285714285</v>
      </c>
      <c r="L159" s="36">
        <f>1/6</f>
        <v>0.16666666666666666</v>
      </c>
      <c r="M159" s="35" t="s">
        <v>88</v>
      </c>
      <c r="N159" s="3">
        <f t="shared" ref="N159:N160" si="14">G159+J159</f>
        <v>1.125</v>
      </c>
      <c r="O159" s="3">
        <f t="shared" ref="O159:O160" si="15">H159+K159</f>
        <v>1.1428571428571428</v>
      </c>
      <c r="P159" s="3">
        <f t="shared" ref="P159:P160" si="16">I159+L159</f>
        <v>1.1666666666666667</v>
      </c>
    </row>
    <row r="160" spans="1:16" ht="45" x14ac:dyDescent="0.25">
      <c r="A160" s="30"/>
      <c r="B160" s="43" t="s">
        <v>6</v>
      </c>
      <c r="C160" s="3">
        <f>SUM(C158:C159)</f>
        <v>8</v>
      </c>
      <c r="D160" s="3">
        <f>SUM(D158:D159)</f>
        <v>1.1428571428571428</v>
      </c>
      <c r="F160" s="35" t="s">
        <v>89</v>
      </c>
      <c r="G160" s="24">
        <v>6</v>
      </c>
      <c r="H160" s="24">
        <v>7</v>
      </c>
      <c r="I160" s="24">
        <v>8</v>
      </c>
      <c r="J160" s="24">
        <v>1</v>
      </c>
      <c r="K160" s="24">
        <v>1</v>
      </c>
      <c r="L160" s="36">
        <v>1</v>
      </c>
      <c r="M160" s="35" t="s">
        <v>89</v>
      </c>
      <c r="N160" s="3">
        <f t="shared" si="14"/>
        <v>7</v>
      </c>
      <c r="O160" s="3">
        <f t="shared" si="15"/>
        <v>8</v>
      </c>
      <c r="P160" s="3">
        <f t="shared" si="16"/>
        <v>9</v>
      </c>
    </row>
    <row r="161" spans="1:16" x14ac:dyDescent="0.25">
      <c r="A161" s="30"/>
      <c r="M161" s="22" t="s">
        <v>6</v>
      </c>
      <c r="N161" s="3">
        <f>SUM(N159:N160)</f>
        <v>8.125</v>
      </c>
      <c r="O161" s="3">
        <f>SUM(O159:O160)</f>
        <v>9.1428571428571423</v>
      </c>
      <c r="P161" s="3">
        <f>SUM(P159:P160)</f>
        <v>10.166666666666666</v>
      </c>
    </row>
    <row r="162" spans="1:16" x14ac:dyDescent="0.25">
      <c r="A162" s="30"/>
    </row>
    <row r="163" spans="1:16" x14ac:dyDescent="0.25">
      <c r="A163" s="30"/>
    </row>
    <row r="164" spans="1:16" x14ac:dyDescent="0.25">
      <c r="A164" s="30"/>
      <c r="B164" s="105" t="s">
        <v>45</v>
      </c>
      <c r="C164" s="105"/>
      <c r="D164" s="105"/>
      <c r="E164" s="105"/>
      <c r="F164" s="33"/>
      <c r="G164" s="106" t="s">
        <v>47</v>
      </c>
      <c r="H164" s="107"/>
      <c r="I164" s="107"/>
      <c r="K164" s="108" t="s">
        <v>52</v>
      </c>
      <c r="L164" s="109"/>
      <c r="M164" s="109"/>
      <c r="N164" s="109"/>
    </row>
    <row r="165" spans="1:16" ht="60" x14ac:dyDescent="0.25">
      <c r="A165" s="30"/>
      <c r="B165" s="47" t="s">
        <v>0</v>
      </c>
      <c r="C165" s="48" t="s">
        <v>12</v>
      </c>
      <c r="D165" s="48" t="s">
        <v>13</v>
      </c>
      <c r="E165" s="48" t="s">
        <v>14</v>
      </c>
      <c r="F165" s="33"/>
      <c r="G165" s="48" t="s">
        <v>0</v>
      </c>
      <c r="H165" s="48" t="s">
        <v>48</v>
      </c>
      <c r="I165" s="48" t="s">
        <v>49</v>
      </c>
      <c r="K165" s="48" t="s">
        <v>0</v>
      </c>
      <c r="L165" s="35" t="s">
        <v>88</v>
      </c>
      <c r="M165" s="35" t="s">
        <v>89</v>
      </c>
      <c r="N165" s="9" t="s">
        <v>6</v>
      </c>
    </row>
    <row r="166" spans="1:16" ht="105" x14ac:dyDescent="0.25">
      <c r="A166" s="30"/>
      <c r="B166" s="35" t="s">
        <v>88</v>
      </c>
      <c r="C166" s="34">
        <f>N159/P161</f>
        <v>0.11065573770491804</v>
      </c>
      <c r="D166" s="34">
        <f>O159/O161</f>
        <v>0.125</v>
      </c>
      <c r="E166" s="34">
        <f>P159/N161</f>
        <v>0.14358974358974361</v>
      </c>
      <c r="F166" s="33"/>
      <c r="G166" s="35" t="s">
        <v>116</v>
      </c>
      <c r="H166" s="34">
        <f>(C167-E166)/((D166-E166)-(D167-C167))</f>
        <v>-2.6573741928871573</v>
      </c>
      <c r="I166" s="34">
        <v>0</v>
      </c>
      <c r="K166" s="35" t="s">
        <v>53</v>
      </c>
      <c r="L166" s="34">
        <f>I166</f>
        <v>0</v>
      </c>
      <c r="M166" s="34">
        <f>I167</f>
        <v>1</v>
      </c>
      <c r="N166" s="3">
        <f>SUM(L166:M166)</f>
        <v>1</v>
      </c>
    </row>
    <row r="167" spans="1:16" ht="105" x14ac:dyDescent="0.25">
      <c r="A167" s="27"/>
      <c r="B167" s="35" t="s">
        <v>89</v>
      </c>
      <c r="C167" s="34">
        <f>N160/P161</f>
        <v>0.68852459016393441</v>
      </c>
      <c r="D167" s="34">
        <f>O160/O161</f>
        <v>0.875</v>
      </c>
      <c r="E167" s="34">
        <f>P160/N161</f>
        <v>1.1076923076923078</v>
      </c>
      <c r="F167" s="33"/>
      <c r="G167" s="35" t="s">
        <v>115</v>
      </c>
      <c r="H167" s="34">
        <v>1</v>
      </c>
      <c r="I167" s="34">
        <v>1</v>
      </c>
      <c r="K167" s="35" t="s">
        <v>54</v>
      </c>
      <c r="L167" s="34">
        <f>L166/N166</f>
        <v>0</v>
      </c>
      <c r="M167" s="34">
        <f>M166/N166</f>
        <v>1</v>
      </c>
      <c r="N167" s="3">
        <f>SUM(L167:M167)</f>
        <v>1</v>
      </c>
    </row>
    <row r="168" spans="1:16" x14ac:dyDescent="0.25">
      <c r="I168" s="3">
        <f>SUM(I166:I167)</f>
        <v>1</v>
      </c>
    </row>
    <row r="171" spans="1:16" x14ac:dyDescent="0.25">
      <c r="A171" s="30"/>
      <c r="B171" s="110" t="s">
        <v>117</v>
      </c>
      <c r="C171" s="111"/>
      <c r="D171" s="111"/>
      <c r="F171" s="112" t="s">
        <v>46</v>
      </c>
      <c r="G171" s="112"/>
      <c r="H171" s="112"/>
      <c r="I171" s="112"/>
      <c r="J171" s="112"/>
      <c r="K171" s="112"/>
      <c r="L171" s="112"/>
      <c r="M171" s="112"/>
      <c r="N171" s="112"/>
      <c r="O171" s="112"/>
      <c r="P171" s="112"/>
    </row>
    <row r="172" spans="1:16" ht="120" x14ac:dyDescent="0.25">
      <c r="A172" s="30"/>
      <c r="B172" s="48" t="s">
        <v>0</v>
      </c>
      <c r="C172" s="35" t="s">
        <v>91</v>
      </c>
      <c r="D172" s="35" t="s">
        <v>92</v>
      </c>
      <c r="F172" s="48" t="s">
        <v>0</v>
      </c>
      <c r="G172" s="102" t="s">
        <v>91</v>
      </c>
      <c r="H172" s="103"/>
      <c r="I172" s="104"/>
      <c r="J172" s="102" t="s">
        <v>92</v>
      </c>
      <c r="K172" s="103"/>
      <c r="L172" s="104"/>
      <c r="M172" s="87" t="s">
        <v>0</v>
      </c>
      <c r="N172" s="89"/>
      <c r="O172" s="90"/>
      <c r="P172" s="91"/>
    </row>
    <row r="173" spans="1:16" ht="120" x14ac:dyDescent="0.25">
      <c r="A173" s="30"/>
      <c r="B173" s="35" t="s">
        <v>91</v>
      </c>
      <c r="C173" s="3">
        <v>1</v>
      </c>
      <c r="D173" s="3">
        <v>2</v>
      </c>
      <c r="F173" s="2"/>
      <c r="G173" s="48" t="s">
        <v>12</v>
      </c>
      <c r="H173" s="48" t="s">
        <v>13</v>
      </c>
      <c r="I173" s="48" t="s">
        <v>14</v>
      </c>
      <c r="J173" s="48" t="s">
        <v>12</v>
      </c>
      <c r="K173" s="48" t="s">
        <v>13</v>
      </c>
      <c r="L173" s="52" t="s">
        <v>14</v>
      </c>
      <c r="M173" s="88"/>
      <c r="N173" s="2" t="s">
        <v>12</v>
      </c>
      <c r="O173" s="2" t="s">
        <v>13</v>
      </c>
      <c r="P173" s="2" t="s">
        <v>14</v>
      </c>
    </row>
    <row r="174" spans="1:16" ht="120" x14ac:dyDescent="0.25">
      <c r="A174" s="30"/>
      <c r="B174" s="35" t="s">
        <v>92</v>
      </c>
      <c r="C174" s="3">
        <f>1/2</f>
        <v>0.5</v>
      </c>
      <c r="D174" s="3">
        <v>1</v>
      </c>
      <c r="F174" s="35" t="s">
        <v>91</v>
      </c>
      <c r="G174" s="24">
        <v>1</v>
      </c>
      <c r="H174" s="24">
        <v>1</v>
      </c>
      <c r="I174" s="24">
        <v>1</v>
      </c>
      <c r="J174" s="24">
        <v>1</v>
      </c>
      <c r="K174" s="24">
        <v>2</v>
      </c>
      <c r="L174" s="36">
        <v>3</v>
      </c>
      <c r="M174" s="35" t="s">
        <v>91</v>
      </c>
      <c r="N174" s="3">
        <f t="shared" ref="N174:N175" si="17">G174+J174</f>
        <v>2</v>
      </c>
      <c r="O174" s="3">
        <f t="shared" ref="O174:O175" si="18">H174+K174</f>
        <v>3</v>
      </c>
      <c r="P174" s="3">
        <f t="shared" ref="P174:P175" si="19">I174+L174</f>
        <v>4</v>
      </c>
    </row>
    <row r="175" spans="1:16" ht="60" x14ac:dyDescent="0.25">
      <c r="A175" s="30"/>
      <c r="B175" s="43" t="s">
        <v>6</v>
      </c>
      <c r="C175" s="3">
        <f>SUM(C173:C174)</f>
        <v>1.5</v>
      </c>
      <c r="D175" s="3">
        <f>SUM(D173:D174)</f>
        <v>3</v>
      </c>
      <c r="F175" s="35" t="s">
        <v>92</v>
      </c>
      <c r="G175" s="24">
        <f>1/3</f>
        <v>0.33333333333333331</v>
      </c>
      <c r="H175" s="24">
        <f>1/2</f>
        <v>0.5</v>
      </c>
      <c r="I175" s="24">
        <f>1</f>
        <v>1</v>
      </c>
      <c r="J175" s="24">
        <v>1</v>
      </c>
      <c r="K175" s="24">
        <v>1</v>
      </c>
      <c r="L175" s="36">
        <v>1</v>
      </c>
      <c r="M175" s="35" t="s">
        <v>92</v>
      </c>
      <c r="N175" s="3">
        <f t="shared" si="17"/>
        <v>1.3333333333333333</v>
      </c>
      <c r="O175" s="3">
        <f t="shared" si="18"/>
        <v>1.5</v>
      </c>
      <c r="P175" s="3">
        <f t="shared" si="19"/>
        <v>2</v>
      </c>
    </row>
    <row r="176" spans="1:16" x14ac:dyDescent="0.25">
      <c r="A176" s="30"/>
      <c r="M176" s="22" t="s">
        <v>6</v>
      </c>
      <c r="N176" s="3">
        <f>SUM(N174:N175)</f>
        <v>3.333333333333333</v>
      </c>
      <c r="O176" s="3">
        <f>SUM(O174:O175)</f>
        <v>4.5</v>
      </c>
      <c r="P176" s="3">
        <f>SUM(P174:P175)</f>
        <v>6</v>
      </c>
    </row>
    <row r="177" spans="1:16" x14ac:dyDescent="0.25">
      <c r="A177" s="30"/>
    </row>
    <row r="178" spans="1:16" x14ac:dyDescent="0.25">
      <c r="A178" s="30"/>
    </row>
    <row r="179" spans="1:16" x14ac:dyDescent="0.25">
      <c r="A179" s="30"/>
      <c r="B179" s="105" t="s">
        <v>45</v>
      </c>
      <c r="C179" s="105"/>
      <c r="D179" s="105"/>
      <c r="E179" s="105"/>
      <c r="F179" s="33"/>
      <c r="G179" s="106" t="s">
        <v>47</v>
      </c>
      <c r="H179" s="107"/>
      <c r="I179" s="107"/>
      <c r="K179" s="108" t="s">
        <v>52</v>
      </c>
      <c r="L179" s="109"/>
      <c r="M179" s="109"/>
      <c r="N179" s="109"/>
    </row>
    <row r="180" spans="1:16" ht="105" x14ac:dyDescent="0.25">
      <c r="A180" s="30"/>
      <c r="B180" s="47" t="s">
        <v>0</v>
      </c>
      <c r="C180" s="48" t="s">
        <v>12</v>
      </c>
      <c r="D180" s="48" t="s">
        <v>13</v>
      </c>
      <c r="E180" s="48" t="s">
        <v>14</v>
      </c>
      <c r="F180" s="33"/>
      <c r="G180" s="48" t="s">
        <v>0</v>
      </c>
      <c r="H180" s="48" t="s">
        <v>48</v>
      </c>
      <c r="I180" s="48" t="s">
        <v>49</v>
      </c>
      <c r="K180" s="48" t="s">
        <v>0</v>
      </c>
      <c r="L180" s="35" t="s">
        <v>91</v>
      </c>
      <c r="M180" s="35" t="s">
        <v>92</v>
      </c>
      <c r="N180" s="9" t="s">
        <v>6</v>
      </c>
    </row>
    <row r="181" spans="1:16" ht="120" x14ac:dyDescent="0.25">
      <c r="A181" s="30"/>
      <c r="B181" s="35" t="s">
        <v>91</v>
      </c>
      <c r="C181" s="34">
        <f>N174/P176</f>
        <v>0.33333333333333331</v>
      </c>
      <c r="D181" s="34">
        <f>O174/O176</f>
        <v>0.66666666666666663</v>
      </c>
      <c r="E181" s="34">
        <f>P174/N176</f>
        <v>1.2000000000000002</v>
      </c>
      <c r="F181" s="33"/>
      <c r="G181" s="35" t="s">
        <v>91</v>
      </c>
      <c r="H181" s="34">
        <v>1</v>
      </c>
      <c r="I181" s="34">
        <v>1</v>
      </c>
      <c r="K181" s="35" t="s">
        <v>53</v>
      </c>
      <c r="L181" s="34">
        <f>I181</f>
        <v>1</v>
      </c>
      <c r="M181" s="34">
        <f>I182</f>
        <v>0.44</v>
      </c>
      <c r="N181" s="3">
        <f>SUM(L181:M181)</f>
        <v>1.44</v>
      </c>
    </row>
    <row r="182" spans="1:16" ht="60" x14ac:dyDescent="0.25">
      <c r="A182" s="27"/>
      <c r="B182" s="35" t="s">
        <v>92</v>
      </c>
      <c r="C182" s="34">
        <f>N175/P176</f>
        <v>0.22222222222222221</v>
      </c>
      <c r="D182" s="34">
        <f>O175/O176</f>
        <v>0.33333333333333331</v>
      </c>
      <c r="E182" s="34">
        <f>P175/N176</f>
        <v>0.60000000000000009</v>
      </c>
      <c r="F182" s="33"/>
      <c r="G182" s="35" t="s">
        <v>92</v>
      </c>
      <c r="H182" s="34">
        <f>(C181-E182)/((D182-E182)-(D181-C181))</f>
        <v>0.44444444444444453</v>
      </c>
      <c r="I182" s="34">
        <v>0.44</v>
      </c>
      <c r="K182" s="35" t="s">
        <v>54</v>
      </c>
      <c r="L182" s="34">
        <f>L181/N181</f>
        <v>0.69444444444444442</v>
      </c>
      <c r="M182" s="34">
        <f>M181/N181</f>
        <v>0.30555555555555558</v>
      </c>
      <c r="N182" s="3">
        <f>SUM(L182:M182)</f>
        <v>1</v>
      </c>
    </row>
    <row r="183" spans="1:16" x14ac:dyDescent="0.25">
      <c r="I183" s="3">
        <f>SUM(I181:I182)</f>
        <v>1.44</v>
      </c>
    </row>
    <row r="186" spans="1:16" x14ac:dyDescent="0.25">
      <c r="A186" s="30"/>
      <c r="B186" s="110" t="s">
        <v>118</v>
      </c>
      <c r="C186" s="111"/>
      <c r="D186" s="111"/>
      <c r="F186" s="112" t="s">
        <v>46</v>
      </c>
      <c r="G186" s="112"/>
      <c r="H186" s="112"/>
      <c r="I186" s="112"/>
      <c r="J186" s="112"/>
      <c r="K186" s="112"/>
      <c r="L186" s="112"/>
      <c r="M186" s="112"/>
      <c r="N186" s="112"/>
      <c r="O186" s="112"/>
      <c r="P186" s="112"/>
    </row>
    <row r="187" spans="1:16" ht="60" x14ac:dyDescent="0.25">
      <c r="A187" s="30"/>
      <c r="B187" s="48" t="s">
        <v>0</v>
      </c>
      <c r="C187" s="35" t="s">
        <v>94</v>
      </c>
      <c r="D187" s="35" t="s">
        <v>95</v>
      </c>
      <c r="F187" s="48" t="s">
        <v>0</v>
      </c>
      <c r="G187" s="102" t="s">
        <v>94</v>
      </c>
      <c r="H187" s="103"/>
      <c r="I187" s="104"/>
      <c r="J187" s="102" t="s">
        <v>95</v>
      </c>
      <c r="K187" s="103"/>
      <c r="L187" s="104"/>
      <c r="M187" s="87" t="s">
        <v>0</v>
      </c>
      <c r="N187" s="89"/>
      <c r="O187" s="90"/>
      <c r="P187" s="91"/>
    </row>
    <row r="188" spans="1:16" ht="30" x14ac:dyDescent="0.25">
      <c r="A188" s="30"/>
      <c r="B188" s="35" t="s">
        <v>94</v>
      </c>
      <c r="C188" s="3">
        <v>1</v>
      </c>
      <c r="D188" s="3">
        <v>2</v>
      </c>
      <c r="F188" s="2"/>
      <c r="G188" s="2" t="s">
        <v>12</v>
      </c>
      <c r="H188" s="2" t="s">
        <v>13</v>
      </c>
      <c r="I188" s="2" t="s">
        <v>14</v>
      </c>
      <c r="J188" s="2" t="s">
        <v>12</v>
      </c>
      <c r="K188" s="2" t="s">
        <v>13</v>
      </c>
      <c r="L188" s="31" t="s">
        <v>14</v>
      </c>
      <c r="M188" s="88"/>
      <c r="N188" s="2" t="s">
        <v>12</v>
      </c>
      <c r="O188" s="2" t="s">
        <v>13</v>
      </c>
      <c r="P188" s="2" t="s">
        <v>14</v>
      </c>
    </row>
    <row r="189" spans="1:16" ht="60" x14ac:dyDescent="0.25">
      <c r="A189" s="30"/>
      <c r="B189" s="35" t="s">
        <v>95</v>
      </c>
      <c r="C189" s="3">
        <f>1/2</f>
        <v>0.5</v>
      </c>
      <c r="D189" s="3">
        <v>1</v>
      </c>
      <c r="F189" s="35" t="s">
        <v>94</v>
      </c>
      <c r="G189" s="24">
        <v>1</v>
      </c>
      <c r="H189" s="24">
        <v>1</v>
      </c>
      <c r="I189" s="24">
        <v>1</v>
      </c>
      <c r="J189" s="24">
        <v>1</v>
      </c>
      <c r="K189" s="24">
        <v>2</v>
      </c>
      <c r="L189" s="36">
        <v>3</v>
      </c>
      <c r="M189" s="35" t="s">
        <v>94</v>
      </c>
      <c r="N189" s="3">
        <f t="shared" ref="N189:N190" si="20">G189+J189</f>
        <v>2</v>
      </c>
      <c r="O189" s="3">
        <f t="shared" ref="O189:O190" si="21">H189+K189</f>
        <v>3</v>
      </c>
      <c r="P189" s="3">
        <f t="shared" ref="P189:P190" si="22">I189+L189</f>
        <v>4</v>
      </c>
    </row>
    <row r="190" spans="1:16" ht="75" x14ac:dyDescent="0.25">
      <c r="A190" s="30"/>
      <c r="B190" s="43" t="s">
        <v>6</v>
      </c>
      <c r="C190" s="3">
        <f>SUM(C188:C189)</f>
        <v>1.5</v>
      </c>
      <c r="D190" s="3">
        <f>SUM(D188:D189)</f>
        <v>3</v>
      </c>
      <c r="F190" s="35" t="s">
        <v>95</v>
      </c>
      <c r="G190" s="24">
        <f>1/3</f>
        <v>0.33333333333333331</v>
      </c>
      <c r="H190" s="24">
        <f>1/2</f>
        <v>0.5</v>
      </c>
      <c r="I190" s="24">
        <f>1</f>
        <v>1</v>
      </c>
      <c r="J190" s="24">
        <v>1</v>
      </c>
      <c r="K190" s="24">
        <v>1</v>
      </c>
      <c r="L190" s="36">
        <v>1</v>
      </c>
      <c r="M190" s="35" t="s">
        <v>95</v>
      </c>
      <c r="N190" s="3">
        <f t="shared" si="20"/>
        <v>1.3333333333333333</v>
      </c>
      <c r="O190" s="3">
        <f t="shared" si="21"/>
        <v>1.5</v>
      </c>
      <c r="P190" s="3">
        <f t="shared" si="22"/>
        <v>2</v>
      </c>
    </row>
    <row r="191" spans="1:16" x14ac:dyDescent="0.25">
      <c r="A191" s="30"/>
      <c r="M191" s="22" t="s">
        <v>6</v>
      </c>
      <c r="N191" s="3">
        <f>SUM(N189:N190)</f>
        <v>3.333333333333333</v>
      </c>
      <c r="O191" s="3">
        <f>SUM(O189:O190)</f>
        <v>4.5</v>
      </c>
      <c r="P191" s="3">
        <f>SUM(P189:P190)</f>
        <v>6</v>
      </c>
    </row>
    <row r="192" spans="1:16" x14ac:dyDescent="0.25">
      <c r="A192" s="30"/>
    </row>
    <row r="193" spans="1:16" x14ac:dyDescent="0.25">
      <c r="A193" s="30"/>
    </row>
    <row r="194" spans="1:16" x14ac:dyDescent="0.25">
      <c r="A194" s="30"/>
      <c r="B194" s="105" t="s">
        <v>45</v>
      </c>
      <c r="C194" s="105"/>
      <c r="D194" s="105"/>
      <c r="E194" s="105"/>
      <c r="F194" s="33"/>
      <c r="G194" s="106" t="s">
        <v>47</v>
      </c>
      <c r="H194" s="107"/>
      <c r="I194" s="107"/>
      <c r="K194" s="108" t="s">
        <v>52</v>
      </c>
      <c r="L194" s="109"/>
      <c r="M194" s="109"/>
      <c r="N194" s="109"/>
    </row>
    <row r="195" spans="1:16" ht="75" x14ac:dyDescent="0.25">
      <c r="A195" s="30"/>
      <c r="B195" s="47" t="s">
        <v>0</v>
      </c>
      <c r="C195" s="48" t="s">
        <v>12</v>
      </c>
      <c r="D195" s="48" t="s">
        <v>13</v>
      </c>
      <c r="E195" s="48" t="s">
        <v>14</v>
      </c>
      <c r="F195" s="33"/>
      <c r="G195" s="48" t="s">
        <v>0</v>
      </c>
      <c r="H195" s="48" t="s">
        <v>48</v>
      </c>
      <c r="I195" s="48" t="s">
        <v>49</v>
      </c>
      <c r="K195" s="48" t="s">
        <v>0</v>
      </c>
      <c r="L195" s="35" t="s">
        <v>94</v>
      </c>
      <c r="M195" s="35" t="s">
        <v>95</v>
      </c>
      <c r="N195" s="9" t="s">
        <v>6</v>
      </c>
    </row>
    <row r="196" spans="1:16" ht="120" x14ac:dyDescent="0.25">
      <c r="A196" s="30"/>
      <c r="B196" s="35" t="s">
        <v>94</v>
      </c>
      <c r="C196" s="34">
        <f>N189/P191</f>
        <v>0.33333333333333331</v>
      </c>
      <c r="D196" s="34">
        <f>O189/O191</f>
        <v>0.66666666666666663</v>
      </c>
      <c r="E196" s="34">
        <f>P189/N191</f>
        <v>1.2000000000000002</v>
      </c>
      <c r="F196" s="33"/>
      <c r="G196" s="35" t="s">
        <v>119</v>
      </c>
      <c r="H196" s="34">
        <v>1</v>
      </c>
      <c r="I196" s="34">
        <v>1</v>
      </c>
      <c r="K196" s="35" t="s">
        <v>53</v>
      </c>
      <c r="L196" s="34">
        <f>I196</f>
        <v>1</v>
      </c>
      <c r="M196" s="34">
        <f>I197</f>
        <v>0.44</v>
      </c>
      <c r="N196" s="3">
        <f>SUM(L196:M196)</f>
        <v>1.44</v>
      </c>
    </row>
    <row r="197" spans="1:16" ht="120" x14ac:dyDescent="0.25">
      <c r="A197" s="27"/>
      <c r="B197" s="35" t="s">
        <v>95</v>
      </c>
      <c r="C197" s="34">
        <f>N190/P191</f>
        <v>0.22222222222222221</v>
      </c>
      <c r="D197" s="34">
        <f>O190/O191</f>
        <v>0.33333333333333331</v>
      </c>
      <c r="E197" s="34">
        <f>P190/N191</f>
        <v>0.60000000000000009</v>
      </c>
      <c r="F197" s="33"/>
      <c r="G197" s="35" t="s">
        <v>120</v>
      </c>
      <c r="H197" s="34">
        <f>(C196-E197)/((D197-E197)-(D196-C196))</f>
        <v>0.44444444444444453</v>
      </c>
      <c r="I197" s="34">
        <v>0.44</v>
      </c>
      <c r="K197" s="35" t="s">
        <v>54</v>
      </c>
      <c r="L197" s="34">
        <f>L196/N196</f>
        <v>0.69444444444444442</v>
      </c>
      <c r="M197" s="34">
        <f>M196/N196</f>
        <v>0.30555555555555558</v>
      </c>
      <c r="N197" s="3">
        <f>SUM(L197:M197)</f>
        <v>1</v>
      </c>
    </row>
    <row r="198" spans="1:16" x14ac:dyDescent="0.25">
      <c r="I198" s="3">
        <f>SUM(I196:I197)</f>
        <v>1.44</v>
      </c>
    </row>
    <row r="201" spans="1:16" x14ac:dyDescent="0.25">
      <c r="A201" s="30"/>
      <c r="B201" s="110" t="s">
        <v>121</v>
      </c>
      <c r="C201" s="111"/>
      <c r="D201" s="111"/>
      <c r="F201" s="112" t="s">
        <v>46</v>
      </c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</row>
    <row r="202" spans="1:16" ht="45" customHeight="1" x14ac:dyDescent="0.25">
      <c r="A202" s="30"/>
      <c r="B202" s="48" t="s">
        <v>0</v>
      </c>
      <c r="C202" s="35" t="s">
        <v>97</v>
      </c>
      <c r="D202" s="35" t="s">
        <v>98</v>
      </c>
      <c r="F202" s="48" t="s">
        <v>0</v>
      </c>
      <c r="G202" s="102" t="s">
        <v>97</v>
      </c>
      <c r="H202" s="103"/>
      <c r="I202" s="104"/>
      <c r="J202" s="102" t="s">
        <v>98</v>
      </c>
      <c r="K202" s="103"/>
      <c r="L202" s="104"/>
      <c r="M202" s="87" t="s">
        <v>0</v>
      </c>
      <c r="N202" s="89"/>
      <c r="O202" s="90"/>
      <c r="P202" s="91"/>
    </row>
    <row r="203" spans="1:16" ht="45" x14ac:dyDescent="0.25">
      <c r="A203" s="30"/>
      <c r="B203" s="35" t="s">
        <v>97</v>
      </c>
      <c r="C203" s="3">
        <v>1</v>
      </c>
      <c r="D203" s="3">
        <v>2</v>
      </c>
      <c r="F203" s="2"/>
      <c r="G203" s="2" t="s">
        <v>12</v>
      </c>
      <c r="H203" s="2" t="s">
        <v>13</v>
      </c>
      <c r="I203" s="2" t="s">
        <v>14</v>
      </c>
      <c r="J203" s="2" t="s">
        <v>12</v>
      </c>
      <c r="K203" s="2" t="s">
        <v>13</v>
      </c>
      <c r="L203" s="31" t="s">
        <v>14</v>
      </c>
      <c r="M203" s="88"/>
      <c r="N203" s="2" t="s">
        <v>12</v>
      </c>
      <c r="O203" s="2" t="s">
        <v>13</v>
      </c>
      <c r="P203" s="2" t="s">
        <v>14</v>
      </c>
    </row>
    <row r="204" spans="1:16" ht="45" x14ac:dyDescent="0.25">
      <c r="A204" s="30"/>
      <c r="B204" s="35" t="s">
        <v>98</v>
      </c>
      <c r="C204" s="3">
        <f>1/2</f>
        <v>0.5</v>
      </c>
      <c r="D204" s="3">
        <v>1</v>
      </c>
      <c r="F204" s="35" t="s">
        <v>97</v>
      </c>
      <c r="G204" s="24">
        <v>1</v>
      </c>
      <c r="H204" s="24">
        <v>1</v>
      </c>
      <c r="I204" s="24">
        <v>1</v>
      </c>
      <c r="J204" s="24">
        <v>1</v>
      </c>
      <c r="K204" s="24">
        <v>2</v>
      </c>
      <c r="L204" s="36">
        <v>3</v>
      </c>
      <c r="M204" s="35" t="s">
        <v>97</v>
      </c>
      <c r="N204" s="3">
        <f t="shared" ref="N204:N205" si="23">G204+J204</f>
        <v>2</v>
      </c>
      <c r="O204" s="3">
        <f t="shared" ref="O204:O205" si="24">H204+K204</f>
        <v>3</v>
      </c>
      <c r="P204" s="3">
        <f t="shared" ref="P204:P205" si="25">I204+L204</f>
        <v>4</v>
      </c>
    </row>
    <row r="205" spans="1:16" ht="45" x14ac:dyDescent="0.25">
      <c r="A205" s="30"/>
      <c r="B205" s="43" t="s">
        <v>6</v>
      </c>
      <c r="C205" s="3">
        <f>SUM(C203:C204)</f>
        <v>1.5</v>
      </c>
      <c r="D205" s="3">
        <f>SUM(D203:D204)</f>
        <v>3</v>
      </c>
      <c r="F205" s="35" t="s">
        <v>98</v>
      </c>
      <c r="G205" s="24">
        <f>1/3</f>
        <v>0.33333333333333331</v>
      </c>
      <c r="H205" s="24">
        <f>1/2</f>
        <v>0.5</v>
      </c>
      <c r="I205" s="24">
        <f>1</f>
        <v>1</v>
      </c>
      <c r="J205" s="24">
        <v>1</v>
      </c>
      <c r="K205" s="24">
        <v>1</v>
      </c>
      <c r="L205" s="36">
        <v>1</v>
      </c>
      <c r="M205" s="35" t="s">
        <v>98</v>
      </c>
      <c r="N205" s="3">
        <f t="shared" si="23"/>
        <v>1.3333333333333333</v>
      </c>
      <c r="O205" s="3">
        <f t="shared" si="24"/>
        <v>1.5</v>
      </c>
      <c r="P205" s="3">
        <f t="shared" si="25"/>
        <v>2</v>
      </c>
    </row>
    <row r="206" spans="1:16" x14ac:dyDescent="0.25">
      <c r="A206" s="30"/>
      <c r="M206" s="22" t="s">
        <v>6</v>
      </c>
      <c r="N206" s="3">
        <f>SUM(N204:N205)</f>
        <v>3.333333333333333</v>
      </c>
      <c r="O206" s="3">
        <f>SUM(O204:O205)</f>
        <v>4.5</v>
      </c>
      <c r="P206" s="3">
        <f>SUM(P204:P205)</f>
        <v>6</v>
      </c>
    </row>
    <row r="207" spans="1:16" x14ac:dyDescent="0.25">
      <c r="A207" s="30"/>
    </row>
    <row r="208" spans="1:16" x14ac:dyDescent="0.25">
      <c r="A208" s="30"/>
    </row>
    <row r="209" spans="1:14" x14ac:dyDescent="0.25">
      <c r="A209" s="30"/>
      <c r="B209" s="105" t="s">
        <v>45</v>
      </c>
      <c r="C209" s="105"/>
      <c r="D209" s="105"/>
      <c r="E209" s="105"/>
      <c r="F209" s="33"/>
      <c r="G209" s="106" t="s">
        <v>47</v>
      </c>
      <c r="H209" s="107"/>
      <c r="I209" s="107"/>
      <c r="K209" s="108" t="s">
        <v>52</v>
      </c>
      <c r="L209" s="109"/>
      <c r="M209" s="109"/>
      <c r="N209" s="109"/>
    </row>
    <row r="210" spans="1:14" ht="45" x14ac:dyDescent="0.25">
      <c r="A210" s="30"/>
      <c r="B210" s="47" t="s">
        <v>0</v>
      </c>
      <c r="C210" s="48" t="s">
        <v>12</v>
      </c>
      <c r="D210" s="48" t="s">
        <v>13</v>
      </c>
      <c r="E210" s="48" t="s">
        <v>14</v>
      </c>
      <c r="F210" s="33"/>
      <c r="G210" s="48" t="s">
        <v>0</v>
      </c>
      <c r="H210" s="48" t="s">
        <v>48</v>
      </c>
      <c r="I210" s="48" t="s">
        <v>49</v>
      </c>
      <c r="K210" s="48" t="s">
        <v>0</v>
      </c>
      <c r="L210" s="35" t="s">
        <v>97</v>
      </c>
      <c r="M210" s="35" t="s">
        <v>98</v>
      </c>
      <c r="N210" s="9" t="s">
        <v>6</v>
      </c>
    </row>
    <row r="211" spans="1:14" ht="90" x14ac:dyDescent="0.25">
      <c r="A211" s="30"/>
      <c r="B211" s="35" t="s">
        <v>97</v>
      </c>
      <c r="C211" s="34">
        <f>N204/P206</f>
        <v>0.33333333333333331</v>
      </c>
      <c r="D211" s="34">
        <f>O204/O206</f>
        <v>0.66666666666666663</v>
      </c>
      <c r="E211" s="34">
        <f>P204/N206</f>
        <v>1.2000000000000002</v>
      </c>
      <c r="F211" s="33"/>
      <c r="G211" s="35" t="s">
        <v>122</v>
      </c>
      <c r="H211" s="34">
        <v>1</v>
      </c>
      <c r="I211" s="34">
        <v>1</v>
      </c>
      <c r="K211" s="35" t="s">
        <v>53</v>
      </c>
      <c r="L211" s="34">
        <f>I211</f>
        <v>1</v>
      </c>
      <c r="M211" s="34">
        <f>I212</f>
        <v>0.44</v>
      </c>
      <c r="N211" s="3">
        <f>SUM(L211:M211)</f>
        <v>1.44</v>
      </c>
    </row>
    <row r="212" spans="1:14" ht="90" x14ac:dyDescent="0.25">
      <c r="A212" s="27"/>
      <c r="B212" s="35" t="s">
        <v>98</v>
      </c>
      <c r="C212" s="34">
        <f>N205/P206</f>
        <v>0.22222222222222221</v>
      </c>
      <c r="D212" s="34">
        <f>O205/O206</f>
        <v>0.33333333333333331</v>
      </c>
      <c r="E212" s="34">
        <f>P205/N206</f>
        <v>0.60000000000000009</v>
      </c>
      <c r="F212" s="33"/>
      <c r="G212" s="35" t="s">
        <v>123</v>
      </c>
      <c r="H212" s="34">
        <f>(C211-E212)/((D212-E212)-(D211-C211))</f>
        <v>0.44444444444444453</v>
      </c>
      <c r="I212" s="34">
        <v>0.44</v>
      </c>
      <c r="K212" s="35" t="s">
        <v>54</v>
      </c>
      <c r="L212" s="34">
        <f>L211/N211</f>
        <v>0.69444444444444442</v>
      </c>
      <c r="M212" s="34">
        <f>M211/N211</f>
        <v>0.30555555555555558</v>
      </c>
      <c r="N212" s="3">
        <f>SUM(L212:M212)</f>
        <v>1</v>
      </c>
    </row>
    <row r="213" spans="1:14" x14ac:dyDescent="0.25">
      <c r="I213" s="3">
        <f>SUM(I211:I212)</f>
        <v>1.44</v>
      </c>
    </row>
  </sheetData>
  <mergeCells count="100">
    <mergeCell ref="M100:M101"/>
    <mergeCell ref="N100:P100"/>
    <mergeCell ref="B107:E107"/>
    <mergeCell ref="G107:I107"/>
    <mergeCell ref="K107:N107"/>
    <mergeCell ref="G100:I100"/>
    <mergeCell ref="J100:L100"/>
    <mergeCell ref="B93:E93"/>
    <mergeCell ref="G93:I93"/>
    <mergeCell ref="K93:N93"/>
    <mergeCell ref="B99:D99"/>
    <mergeCell ref="F99:P99"/>
    <mergeCell ref="B85:D85"/>
    <mergeCell ref="F85:P85"/>
    <mergeCell ref="G86:I86"/>
    <mergeCell ref="J86:L86"/>
    <mergeCell ref="M86:M87"/>
    <mergeCell ref="N86:P86"/>
    <mergeCell ref="G72:I72"/>
    <mergeCell ref="J72:L72"/>
    <mergeCell ref="M72:M73"/>
    <mergeCell ref="N72:P72"/>
    <mergeCell ref="B79:E79"/>
    <mergeCell ref="G79:I79"/>
    <mergeCell ref="K79:N79"/>
    <mergeCell ref="B50:D50"/>
    <mergeCell ref="B57:D57"/>
    <mergeCell ref="B64:D64"/>
    <mergeCell ref="B71:D71"/>
    <mergeCell ref="F71:P71"/>
    <mergeCell ref="B43:D43"/>
    <mergeCell ref="B2:D2"/>
    <mergeCell ref="B8:D8"/>
    <mergeCell ref="B15:D15"/>
    <mergeCell ref="B22:D22"/>
    <mergeCell ref="B29:D29"/>
    <mergeCell ref="B36:D36"/>
    <mergeCell ref="B114:D114"/>
    <mergeCell ref="F114:P114"/>
    <mergeCell ref="M115:M116"/>
    <mergeCell ref="N115:P115"/>
    <mergeCell ref="B122:E122"/>
    <mergeCell ref="G122:I122"/>
    <mergeCell ref="K122:N122"/>
    <mergeCell ref="G115:I115"/>
    <mergeCell ref="J115:L115"/>
    <mergeCell ref="B128:D128"/>
    <mergeCell ref="F128:P128"/>
    <mergeCell ref="G129:I129"/>
    <mergeCell ref="J129:L129"/>
    <mergeCell ref="M129:M130"/>
    <mergeCell ref="N129:P129"/>
    <mergeCell ref="B136:E136"/>
    <mergeCell ref="G136:I136"/>
    <mergeCell ref="K136:N136"/>
    <mergeCell ref="B142:D142"/>
    <mergeCell ref="F142:P142"/>
    <mergeCell ref="G143:I143"/>
    <mergeCell ref="J143:L143"/>
    <mergeCell ref="M143:M144"/>
    <mergeCell ref="N143:P143"/>
    <mergeCell ref="B150:E150"/>
    <mergeCell ref="G150:I150"/>
    <mergeCell ref="K150:N150"/>
    <mergeCell ref="B156:D156"/>
    <mergeCell ref="F156:P156"/>
    <mergeCell ref="G157:I157"/>
    <mergeCell ref="J157:L157"/>
    <mergeCell ref="M157:M158"/>
    <mergeCell ref="N157:P157"/>
    <mergeCell ref="B164:E164"/>
    <mergeCell ref="G164:I164"/>
    <mergeCell ref="K164:N164"/>
    <mergeCell ref="B171:D171"/>
    <mergeCell ref="F171:P171"/>
    <mergeCell ref="G172:I172"/>
    <mergeCell ref="J172:L172"/>
    <mergeCell ref="M172:M173"/>
    <mergeCell ref="N172:P172"/>
    <mergeCell ref="B179:E179"/>
    <mergeCell ref="G179:I179"/>
    <mergeCell ref="K179:N179"/>
    <mergeCell ref="B186:D186"/>
    <mergeCell ref="F186:P186"/>
    <mergeCell ref="G187:I187"/>
    <mergeCell ref="J187:L187"/>
    <mergeCell ref="M187:M188"/>
    <mergeCell ref="N187:P187"/>
    <mergeCell ref="B194:E194"/>
    <mergeCell ref="G194:I194"/>
    <mergeCell ref="K194:N194"/>
    <mergeCell ref="B201:D201"/>
    <mergeCell ref="F201:P201"/>
    <mergeCell ref="G202:I202"/>
    <mergeCell ref="J202:L202"/>
    <mergeCell ref="M202:M203"/>
    <mergeCell ref="N202:P202"/>
    <mergeCell ref="B209:E209"/>
    <mergeCell ref="G209:I209"/>
    <mergeCell ref="K209:N20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kriteria</vt:lpstr>
      <vt:lpstr>sub kriteria</vt:lpstr>
      <vt:lpstr>metrik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2021-03-23T16:08:26Z</dcterms:created>
  <dcterms:modified xsi:type="dcterms:W3CDTF">2023-12-12T13:47:04Z</dcterms:modified>
</cp:coreProperties>
</file>