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teman2\iqbal\"/>
    </mc:Choice>
  </mc:AlternateContent>
  <xr:revisionPtr revIDLastSave="0" documentId="13_ncr:1_{A9DD6422-47BF-4AD0-B9C3-155C95AFB5EE}" xr6:coauthVersionLast="47" xr6:coauthVersionMax="47" xr10:uidLastSave="{00000000-0000-0000-0000-000000000000}"/>
  <bookViews>
    <workbookView xWindow="-110" yWindow="-110" windowWidth="19420" windowHeight="10420" activeTab="4" xr2:uid="{2D217AC5-6DFC-4F62-AF2E-0CBEF00F13C9}"/>
  </bookViews>
  <sheets>
    <sheet name="7 HST " sheetId="1" r:id="rId1"/>
    <sheet name="14HST" sheetId="2" r:id="rId2"/>
    <sheet name="21hst" sheetId="3" r:id="rId3"/>
    <sheet name="28hst" sheetId="4" r:id="rId4"/>
    <sheet name="35hst" sheetId="5" r:id="rId5"/>
    <sheet name="Sheet4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J11" i="5"/>
  <c r="G11" i="5"/>
  <c r="H9" i="6" s="1"/>
  <c r="F11" i="5"/>
  <c r="J10" i="5"/>
  <c r="F10" i="5"/>
  <c r="J9" i="5"/>
  <c r="P9" i="5" s="1"/>
  <c r="G9" i="5"/>
  <c r="H7" i="6" s="1"/>
  <c r="F9" i="5"/>
  <c r="J8" i="5"/>
  <c r="P8" i="5" s="1"/>
  <c r="G8" i="5"/>
  <c r="H6" i="6" s="1"/>
  <c r="C12" i="5"/>
  <c r="F7" i="5"/>
  <c r="G6" i="5"/>
  <c r="H4" i="6" s="1"/>
  <c r="E12" i="5"/>
  <c r="D12" i="5"/>
  <c r="G5" i="5"/>
  <c r="H3" i="6" s="1"/>
  <c r="B12" i="4"/>
  <c r="J11" i="4"/>
  <c r="G11" i="4"/>
  <c r="G9" i="6" s="1"/>
  <c r="F11" i="4"/>
  <c r="J10" i="4"/>
  <c r="G10" i="4"/>
  <c r="G8" i="6" s="1"/>
  <c r="J9" i="4"/>
  <c r="G9" i="4"/>
  <c r="G7" i="6" s="1"/>
  <c r="F9" i="4"/>
  <c r="P8" i="4"/>
  <c r="O8" i="4"/>
  <c r="J8" i="4"/>
  <c r="G8" i="4"/>
  <c r="G6" i="6" s="1"/>
  <c r="G7" i="4"/>
  <c r="G5" i="6" s="1"/>
  <c r="F7" i="4"/>
  <c r="G6" i="4"/>
  <c r="G4" i="6" s="1"/>
  <c r="E12" i="4"/>
  <c r="D12" i="4"/>
  <c r="G5" i="4"/>
  <c r="G3" i="6" s="1"/>
  <c r="B12" i="3"/>
  <c r="J11" i="3"/>
  <c r="G11" i="3"/>
  <c r="F9" i="6" s="1"/>
  <c r="J10" i="3"/>
  <c r="G10" i="3"/>
  <c r="F8" i="6" s="1"/>
  <c r="F10" i="3"/>
  <c r="J9" i="3"/>
  <c r="G9" i="3"/>
  <c r="F7" i="6" s="1"/>
  <c r="F9" i="3"/>
  <c r="J8" i="3"/>
  <c r="P8" i="3" s="1"/>
  <c r="G8" i="3"/>
  <c r="F6" i="6" s="1"/>
  <c r="F8" i="3"/>
  <c r="G7" i="3"/>
  <c r="F5" i="6" s="1"/>
  <c r="F7" i="3"/>
  <c r="G6" i="3"/>
  <c r="F4" i="6" s="1"/>
  <c r="F6" i="3"/>
  <c r="E12" i="3"/>
  <c r="D12" i="3"/>
  <c r="G5" i="3"/>
  <c r="F3" i="6" s="1"/>
  <c r="F5" i="3"/>
  <c r="J11" i="2"/>
  <c r="J10" i="2"/>
  <c r="J9" i="2"/>
  <c r="P9" i="2" s="1"/>
  <c r="J8" i="2"/>
  <c r="P8" i="2" s="1"/>
  <c r="J9" i="1"/>
  <c r="J8" i="1"/>
  <c r="O8" i="5" l="1"/>
  <c r="P9" i="4"/>
  <c r="P9" i="3"/>
  <c r="O8" i="3"/>
  <c r="O9" i="3"/>
  <c r="F11" i="3"/>
  <c r="O8" i="2"/>
  <c r="F12" i="5"/>
  <c r="J5" i="5" s="1"/>
  <c r="G7" i="5"/>
  <c r="H5" i="6" s="1"/>
  <c r="F5" i="5"/>
  <c r="F6" i="5"/>
  <c r="F8" i="5"/>
  <c r="O9" i="5"/>
  <c r="G10" i="5"/>
  <c r="H8" i="6" s="1"/>
  <c r="F5" i="4"/>
  <c r="F6" i="4"/>
  <c r="F8" i="4"/>
  <c r="F10" i="4"/>
  <c r="C12" i="4"/>
  <c r="F12" i="4" s="1"/>
  <c r="J5" i="4" s="1"/>
  <c r="O9" i="4"/>
  <c r="C12" i="3"/>
  <c r="F12" i="3" s="1"/>
  <c r="J5" i="3" s="1"/>
  <c r="E12" i="2"/>
  <c r="D12" i="2"/>
  <c r="F11" i="2"/>
  <c r="G10" i="2"/>
  <c r="D8" i="6" s="1"/>
  <c r="F9" i="2"/>
  <c r="F8" i="2"/>
  <c r="F7" i="2"/>
  <c r="F6" i="2"/>
  <c r="F5" i="2"/>
  <c r="C12" i="2"/>
  <c r="G11" i="2"/>
  <c r="D9" i="6" s="1"/>
  <c r="G9" i="2"/>
  <c r="D7" i="6" s="1"/>
  <c r="B12" i="2"/>
  <c r="G7" i="2"/>
  <c r="D5" i="6" s="1"/>
  <c r="F10" i="2"/>
  <c r="G5" i="2"/>
  <c r="D3" i="6" s="1"/>
  <c r="G6" i="2"/>
  <c r="D4" i="6" s="1"/>
  <c r="G8" i="2"/>
  <c r="D6" i="6" s="1"/>
  <c r="O9" i="2"/>
  <c r="K11" i="5" l="1"/>
  <c r="K9" i="5"/>
  <c r="L9" i="5" s="1"/>
  <c r="K8" i="5"/>
  <c r="L8" i="5" s="1"/>
  <c r="K8" i="4"/>
  <c r="L8" i="4" s="1"/>
  <c r="K11" i="4"/>
  <c r="K9" i="4"/>
  <c r="L9" i="4" s="1"/>
  <c r="K8" i="3"/>
  <c r="L8" i="3" s="1"/>
  <c r="K11" i="3"/>
  <c r="K9" i="3"/>
  <c r="L9" i="3" s="1"/>
  <c r="F12" i="2"/>
  <c r="J5" i="2" s="1"/>
  <c r="K11" i="2" s="1"/>
  <c r="K10" i="5" l="1"/>
  <c r="L10" i="5" s="1"/>
  <c r="S5" i="5" s="1"/>
  <c r="T11" i="5" s="1"/>
  <c r="K10" i="4"/>
  <c r="L10" i="4" s="1"/>
  <c r="S5" i="4" s="1"/>
  <c r="K10" i="3"/>
  <c r="L10" i="3" s="1"/>
  <c r="S5" i="3" s="1"/>
  <c r="K8" i="2"/>
  <c r="L8" i="2" s="1"/>
  <c r="K9" i="2"/>
  <c r="L9" i="2" s="1"/>
  <c r="M8" i="5" l="1"/>
  <c r="N8" i="5" s="1"/>
  <c r="T8" i="5"/>
  <c r="T10" i="5"/>
  <c r="M9" i="5"/>
  <c r="N9" i="5" s="1"/>
  <c r="T14" i="5"/>
  <c r="T9" i="5"/>
  <c r="T13" i="5"/>
  <c r="T12" i="5"/>
  <c r="M8" i="3"/>
  <c r="N8" i="3" s="1"/>
  <c r="T14" i="4"/>
  <c r="T11" i="4"/>
  <c r="T13" i="4"/>
  <c r="T10" i="4"/>
  <c r="T8" i="4"/>
  <c r="T12" i="4"/>
  <c r="T9" i="4"/>
  <c r="M9" i="4"/>
  <c r="N9" i="4" s="1"/>
  <c r="M8" i="4"/>
  <c r="N8" i="4" s="1"/>
  <c r="T14" i="3"/>
  <c r="T11" i="3"/>
  <c r="T10" i="3"/>
  <c r="T13" i="3"/>
  <c r="T8" i="3"/>
  <c r="T12" i="3"/>
  <c r="T9" i="3"/>
  <c r="M9" i="3"/>
  <c r="N9" i="3" s="1"/>
  <c r="K10" i="2"/>
  <c r="L10" i="2" s="1"/>
  <c r="S5" i="2" s="1"/>
  <c r="U8" i="2" l="1"/>
  <c r="U12" i="2"/>
  <c r="U14" i="2"/>
  <c r="U9" i="2"/>
  <c r="U11" i="2"/>
  <c r="U13" i="2"/>
  <c r="U10" i="2"/>
  <c r="D10" i="6"/>
  <c r="M9" i="2"/>
  <c r="N9" i="2" s="1"/>
  <c r="M8" i="2"/>
  <c r="N8" i="2" s="1"/>
  <c r="J11" i="1" l="1"/>
  <c r="P9" i="1" s="1"/>
  <c r="J10" i="1"/>
  <c r="O8" i="1" s="1"/>
  <c r="P8" i="1" l="1"/>
  <c r="O9" i="1"/>
  <c r="F7" i="1" l="1"/>
  <c r="G10" i="1" l="1"/>
  <c r="B8" i="6" s="1"/>
  <c r="F11" i="1"/>
  <c r="G6" i="1"/>
  <c r="B4" i="6" s="1"/>
  <c r="F10" i="1"/>
  <c r="F9" i="1"/>
  <c r="C12" i="1"/>
  <c r="F6" i="1"/>
  <c r="G5" i="1"/>
  <c r="B3" i="6" s="1"/>
  <c r="G8" i="1"/>
  <c r="B6" i="6" s="1"/>
  <c r="G11" i="1"/>
  <c r="B9" i="6" s="1"/>
  <c r="G7" i="1"/>
  <c r="B5" i="6" s="1"/>
  <c r="D12" i="1"/>
  <c r="E12" i="1"/>
  <c r="G9" i="1"/>
  <c r="B7" i="6" s="1"/>
  <c r="B12" i="1"/>
  <c r="F5" i="1"/>
  <c r="F8" i="1"/>
  <c r="F12" i="1" l="1"/>
  <c r="J5" i="1" s="1"/>
  <c r="K11" i="1" l="1"/>
  <c r="K9" i="1"/>
  <c r="L9" i="1" s="1"/>
  <c r="K8" i="1"/>
  <c r="L8" i="1" s="1"/>
  <c r="K10" i="1" l="1"/>
  <c r="L10" i="1" s="1"/>
  <c r="M8" i="1" s="1"/>
  <c r="N8" i="1" s="1"/>
  <c r="S3" i="1"/>
  <c r="M9" i="1"/>
  <c r="N9" i="1" s="1"/>
  <c r="U8" i="1" l="1"/>
  <c r="U10" i="1"/>
  <c r="U9" i="1"/>
  <c r="U11" i="1"/>
  <c r="U6" i="1"/>
  <c r="U12" i="1"/>
  <c r="U7" i="1"/>
  <c r="B10" i="6"/>
</calcChain>
</file>

<file path=xl/sharedStrings.xml><?xml version="1.0" encoding="utf-8"?>
<sst xmlns="http://schemas.openxmlformats.org/spreadsheetml/2006/main" count="261" uniqueCount="45">
  <si>
    <t xml:space="preserve">Perlakuan </t>
  </si>
  <si>
    <t>Rata-rata</t>
  </si>
  <si>
    <t>N1</t>
  </si>
  <si>
    <t>N2</t>
  </si>
  <si>
    <t>N3</t>
  </si>
  <si>
    <t>N4</t>
  </si>
  <si>
    <t>N5</t>
  </si>
  <si>
    <t>N6</t>
  </si>
  <si>
    <t>N7</t>
  </si>
  <si>
    <t>Ulangan</t>
  </si>
  <si>
    <t xml:space="preserve">Jumlah </t>
  </si>
  <si>
    <t>Perlakuan (P)</t>
  </si>
  <si>
    <t>I</t>
  </si>
  <si>
    <t>II</t>
  </si>
  <si>
    <t>III</t>
  </si>
  <si>
    <t>IV</t>
  </si>
  <si>
    <t xml:space="preserve">Ulangan (r) </t>
  </si>
  <si>
    <t>FK</t>
  </si>
  <si>
    <t>SK</t>
  </si>
  <si>
    <t>db</t>
  </si>
  <si>
    <t>JK</t>
  </si>
  <si>
    <t>KT</t>
  </si>
  <si>
    <t>Fhitung</t>
  </si>
  <si>
    <t xml:space="preserve">Notasi </t>
  </si>
  <si>
    <t>F5%</t>
  </si>
  <si>
    <t>F1%</t>
  </si>
  <si>
    <t>Kelompok</t>
  </si>
  <si>
    <t>Galat</t>
  </si>
  <si>
    <t xml:space="preserve">Total </t>
  </si>
  <si>
    <t>Tabel (7.18)</t>
  </si>
  <si>
    <t>BNJ 5%</t>
  </si>
  <si>
    <t xml:space="preserve">PERLAKUAN </t>
  </si>
  <si>
    <t>RATA-RATA</t>
  </si>
  <si>
    <t>RATA-RATA+BNJ</t>
  </si>
  <si>
    <t>NOTASI</t>
  </si>
  <si>
    <t>perlakuan</t>
  </si>
  <si>
    <t>umur</t>
  </si>
  <si>
    <t>BNJ</t>
  </si>
  <si>
    <t>tn</t>
  </si>
  <si>
    <t>a</t>
  </si>
  <si>
    <t>ab</t>
  </si>
  <si>
    <t>b</t>
  </si>
  <si>
    <t>abc</t>
  </si>
  <si>
    <t>bc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</si>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</sst>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" xfId="0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0" borderId="3" xfId="0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0" fontId="2" fillId="2" borderId="1" xfId="0" applyFont="1" applyFill="1" applyBorder="1"/>
    <xf numFmtId="2" fontId="0" fillId="4" borderId="1" xfId="0" applyNumberFormat="1" applyFill="1" applyBorder="1"/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5" xfId="0" applyBorder="1"/>
    <xf numFmtId="2" fontId="0" fillId="0" borderId="5" xfId="0" applyNumberFormat="1" applyBorder="1"/>
    <xf numFmtId="0" fontId="0" fillId="0" borderId="10" xfId="0" applyBorder="1"/>
    <xf numFmtId="2" fontId="0" fillId="0" borderId="10" xfId="0" applyNumberForma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6B7E3-E7F5-45C2-A87A-DB7F4625A9FF}">
  <dimension ref="A2:U12"/>
  <sheetViews>
    <sheetView workbookViewId="0">
      <selection activeCell="B15" sqref="B15"/>
    </sheetView>
  </sheetViews>
  <sheetFormatPr defaultRowHeight="14.5" x14ac:dyDescent="0.35"/>
  <cols>
    <col min="1" max="1" width="11" customWidth="1"/>
    <col min="2" max="5" width="9.26953125" bestFit="1" customWidth="1"/>
    <col min="9" max="9" width="12.7265625" customWidth="1"/>
    <col min="18" max="18" width="12.7265625" customWidth="1"/>
    <col min="19" max="19" width="11.81640625" customWidth="1"/>
    <col min="20" max="20" width="15.26953125" customWidth="1"/>
  </cols>
  <sheetData>
    <row r="2" spans="1:21" x14ac:dyDescent="0.35">
      <c r="R2" s="7" t="s">
        <v>29</v>
      </c>
      <c r="S2" s="7">
        <v>4.67</v>
      </c>
    </row>
    <row r="3" spans="1:21" x14ac:dyDescent="0.35">
      <c r="A3" s="25" t="s">
        <v>0</v>
      </c>
      <c r="B3" s="29" t="s">
        <v>9</v>
      </c>
      <c r="C3" s="30"/>
      <c r="D3" s="30"/>
      <c r="E3" s="31"/>
      <c r="F3" s="27" t="s">
        <v>10</v>
      </c>
      <c r="G3" s="25" t="s">
        <v>1</v>
      </c>
      <c r="I3" s="8" t="s">
        <v>11</v>
      </c>
      <c r="J3" s="7">
        <v>7</v>
      </c>
      <c r="R3" s="7" t="s">
        <v>30</v>
      </c>
      <c r="S3" s="8">
        <f>S2*((L8/7)^0.5)</f>
        <v>0.73475510237680219</v>
      </c>
    </row>
    <row r="4" spans="1:21" x14ac:dyDescent="0.35">
      <c r="A4" s="26"/>
      <c r="B4" s="4" t="s">
        <v>12</v>
      </c>
      <c r="C4" s="4" t="s">
        <v>13</v>
      </c>
      <c r="D4" s="4" t="s">
        <v>14</v>
      </c>
      <c r="E4" s="5" t="s">
        <v>15</v>
      </c>
      <c r="F4" s="28"/>
      <c r="G4" s="26"/>
      <c r="I4" s="8" t="s">
        <v>16</v>
      </c>
      <c r="J4" s="7">
        <v>4</v>
      </c>
    </row>
    <row r="5" spans="1:21" x14ac:dyDescent="0.35">
      <c r="A5" s="6" t="s">
        <v>2</v>
      </c>
      <c r="B5" s="8">
        <v>4.333333333333333</v>
      </c>
      <c r="C5" s="8">
        <v>4</v>
      </c>
      <c r="D5" s="8">
        <v>4</v>
      </c>
      <c r="E5" s="8">
        <v>5.333333333333333</v>
      </c>
      <c r="F5" s="8">
        <f>SUM(B5:E5)</f>
        <v>17.666666666666664</v>
      </c>
      <c r="G5" s="8">
        <f>AVERAGE(B5:E5)</f>
        <v>4.4166666666666661</v>
      </c>
      <c r="I5" s="8" t="s">
        <v>17</v>
      </c>
      <c r="J5" s="7">
        <f>F12^2/(J3*J4)</f>
        <v>494.48015873015862</v>
      </c>
      <c r="R5" s="4" t="s">
        <v>31</v>
      </c>
      <c r="S5" s="4" t="s">
        <v>32</v>
      </c>
      <c r="T5" s="4" t="s">
        <v>33</v>
      </c>
      <c r="U5" s="4" t="s">
        <v>34</v>
      </c>
    </row>
    <row r="6" spans="1:21" x14ac:dyDescent="0.35">
      <c r="A6" s="7" t="s">
        <v>3</v>
      </c>
      <c r="B6" s="8">
        <v>4.833333333333333</v>
      </c>
      <c r="C6" s="8">
        <v>4.333333333333333</v>
      </c>
      <c r="D6" s="8">
        <v>4</v>
      </c>
      <c r="E6" s="8">
        <v>5.333333333333333</v>
      </c>
      <c r="F6" s="8">
        <f t="shared" ref="F6:F11" si="0">SUM(B6:E6)</f>
        <v>18.5</v>
      </c>
      <c r="G6" s="8">
        <f t="shared" ref="G6:G11" si="1">AVERAGE(B6:E6)</f>
        <v>4.625</v>
      </c>
      <c r="R6" s="6" t="s">
        <v>2</v>
      </c>
      <c r="S6" s="4">
        <v>4.4166666666666661</v>
      </c>
      <c r="T6" t="s">
        <v>43</v>
      </c>
      <c r="U6" s="4">
        <f t="shared" ref="U6:U12" si="2">S6+S$3</f>
        <v>5.151421769043468</v>
      </c>
    </row>
    <row r="7" spans="1:21" x14ac:dyDescent="0.35">
      <c r="A7" s="7" t="s">
        <v>4</v>
      </c>
      <c r="B7" s="8">
        <v>4.5</v>
      </c>
      <c r="C7" s="8">
        <v>3.3333333333333335</v>
      </c>
      <c r="D7" s="8">
        <v>4.666666666666667</v>
      </c>
      <c r="E7" s="8">
        <v>4.166666666666667</v>
      </c>
      <c r="F7" s="8">
        <f t="shared" si="0"/>
        <v>16.666666666666668</v>
      </c>
      <c r="G7" s="8">
        <f t="shared" si="1"/>
        <v>4.166666666666667</v>
      </c>
      <c r="I7" s="4" t="s">
        <v>18</v>
      </c>
      <c r="J7" s="2" t="s">
        <v>19</v>
      </c>
      <c r="K7" s="2" t="s">
        <v>20</v>
      </c>
      <c r="L7" s="2" t="s">
        <v>21</v>
      </c>
      <c r="M7" s="2" t="s">
        <v>22</v>
      </c>
      <c r="N7" s="2" t="s">
        <v>23</v>
      </c>
      <c r="O7" s="2" t="s">
        <v>24</v>
      </c>
      <c r="P7" s="2" t="s">
        <v>25</v>
      </c>
      <c r="R7" s="7" t="s">
        <v>3</v>
      </c>
      <c r="S7" s="4">
        <v>4.625</v>
      </c>
      <c r="T7" t="s">
        <v>44</v>
      </c>
      <c r="U7" s="4">
        <f t="shared" si="2"/>
        <v>5.359755102376802</v>
      </c>
    </row>
    <row r="8" spans="1:21" x14ac:dyDescent="0.35">
      <c r="A8" s="7" t="s">
        <v>5</v>
      </c>
      <c r="B8" s="8">
        <v>4.333333333333333</v>
      </c>
      <c r="C8" s="8">
        <v>4</v>
      </c>
      <c r="D8" s="8">
        <v>4.666666666666667</v>
      </c>
      <c r="E8" s="8">
        <v>3.8333333333333335</v>
      </c>
      <c r="F8" s="8">
        <f t="shared" si="0"/>
        <v>16.833333333333332</v>
      </c>
      <c r="G8" s="8">
        <f t="shared" si="1"/>
        <v>4.208333333333333</v>
      </c>
      <c r="I8" s="4" t="s">
        <v>26</v>
      </c>
      <c r="J8">
        <f>J4-1</f>
        <v>3</v>
      </c>
      <c r="K8" s="7">
        <f>SUMSQ(B12:E12)/J3-J5</f>
        <v>0.51984126984137902</v>
      </c>
      <c r="L8" s="7">
        <f>K8/J8</f>
        <v>0.17328042328045967</v>
      </c>
      <c r="M8" s="7">
        <f>L8/L10</f>
        <v>0.72077028885849992</v>
      </c>
      <c r="N8" s="10" t="str">
        <f>IF(M8&lt;O8,"tn",IF(M8&lt;P8,"*","**"))</f>
        <v>tn</v>
      </c>
      <c r="O8" s="7">
        <f>FINV(0.05,J8,J10)</f>
        <v>3.1599075898007243</v>
      </c>
      <c r="P8" s="7">
        <f>FINV(0.01,J8,J10)</f>
        <v>5.0918895204140124</v>
      </c>
      <c r="R8" s="7" t="s">
        <v>4</v>
      </c>
      <c r="S8" s="4">
        <v>4.166666666666667</v>
      </c>
      <c r="T8" t="s">
        <v>42</v>
      </c>
      <c r="U8" s="4">
        <f t="shared" si="2"/>
        <v>4.9014217690434689</v>
      </c>
    </row>
    <row r="9" spans="1:21" x14ac:dyDescent="0.35">
      <c r="A9" s="7" t="s">
        <v>6</v>
      </c>
      <c r="B9" s="8">
        <v>4.666666666666667</v>
      </c>
      <c r="C9" s="8">
        <v>4.333333333333333</v>
      </c>
      <c r="D9" s="8">
        <v>5.166666666666667</v>
      </c>
      <c r="E9" s="8">
        <v>4.833333333333333</v>
      </c>
      <c r="F9" s="8">
        <f t="shared" si="0"/>
        <v>19</v>
      </c>
      <c r="G9" s="8">
        <f t="shared" si="1"/>
        <v>4.75</v>
      </c>
      <c r="I9" s="4" t="s">
        <v>0</v>
      </c>
      <c r="J9" s="7">
        <f>J3-1</f>
        <v>6</v>
      </c>
      <c r="K9" s="7">
        <f>SUMSQ(F5:F11)/J4-J5</f>
        <v>4.894841269841379</v>
      </c>
      <c r="L9" s="7">
        <f>K9/J9</f>
        <v>0.81580687830689647</v>
      </c>
      <c r="M9" s="7">
        <f>L9/L10</f>
        <v>3.3933975240717276</v>
      </c>
      <c r="N9" s="10" t="str">
        <f>IF(M9&lt;O9,"tn",IF(M9&lt;P9,"*","**"))</f>
        <v>*</v>
      </c>
      <c r="O9" s="11">
        <f>FINV(0.05,J9,J11)</f>
        <v>2.4591084425783349</v>
      </c>
      <c r="P9" s="12">
        <f>FINV(0.01,J9,J11)</f>
        <v>3.5579905431887022</v>
      </c>
      <c r="R9" s="7" t="s">
        <v>5</v>
      </c>
      <c r="S9" s="4">
        <v>4.208333333333333</v>
      </c>
      <c r="T9" t="s">
        <v>42</v>
      </c>
      <c r="U9" s="4">
        <f t="shared" si="2"/>
        <v>4.943088435710135</v>
      </c>
    </row>
    <row r="10" spans="1:21" x14ac:dyDescent="0.35">
      <c r="A10" s="7" t="s">
        <v>7</v>
      </c>
      <c r="B10" s="8">
        <v>3.3333333333333335</v>
      </c>
      <c r="C10" s="8">
        <v>3.6666666666666665</v>
      </c>
      <c r="D10" s="8">
        <v>4</v>
      </c>
      <c r="E10" s="8">
        <v>3</v>
      </c>
      <c r="F10" s="8">
        <f t="shared" si="0"/>
        <v>14</v>
      </c>
      <c r="G10" s="8">
        <f t="shared" si="1"/>
        <v>3.5</v>
      </c>
      <c r="I10" s="4" t="s">
        <v>27</v>
      </c>
      <c r="J10" s="7">
        <f>(J3-1)*(J4-1)</f>
        <v>18</v>
      </c>
      <c r="K10" s="8">
        <f>K11-K8-K9</f>
        <v>4.3273809523807927</v>
      </c>
      <c r="L10" s="7">
        <f>K10/J10</f>
        <v>0.24041005291004403</v>
      </c>
      <c r="M10" s="14"/>
      <c r="N10" s="15"/>
      <c r="O10" s="15"/>
      <c r="P10" s="16"/>
      <c r="R10" s="7" t="s">
        <v>6</v>
      </c>
      <c r="S10" s="4">
        <v>4.75</v>
      </c>
      <c r="T10" t="s">
        <v>44</v>
      </c>
      <c r="U10" s="4">
        <f t="shared" si="2"/>
        <v>5.484755102376802</v>
      </c>
    </row>
    <row r="11" spans="1:21" x14ac:dyDescent="0.35">
      <c r="A11" s="7" t="s">
        <v>8</v>
      </c>
      <c r="B11" s="8">
        <v>3.5</v>
      </c>
      <c r="C11" s="8">
        <v>4.166666666666667</v>
      </c>
      <c r="D11" s="8">
        <v>3.6666666666666665</v>
      </c>
      <c r="E11" s="8">
        <v>3.6666666666666665</v>
      </c>
      <c r="F11" s="8">
        <f t="shared" si="0"/>
        <v>15</v>
      </c>
      <c r="G11" s="8">
        <f t="shared" si="1"/>
        <v>3.75</v>
      </c>
      <c r="I11" s="4" t="s">
        <v>28</v>
      </c>
      <c r="J11" s="7">
        <f xml:space="preserve"> ((J3*J4)-1)</f>
        <v>27</v>
      </c>
      <c r="K11" s="8">
        <f>SUMSQ(B5:E11)-J5</f>
        <v>9.7420634920635507</v>
      </c>
      <c r="L11" s="13"/>
      <c r="M11" s="17"/>
      <c r="N11" s="18"/>
      <c r="O11" s="18"/>
      <c r="P11" s="19"/>
      <c r="R11" s="7" t="s">
        <v>7</v>
      </c>
      <c r="S11" s="4">
        <v>3.5</v>
      </c>
      <c r="T11" t="s">
        <v>39</v>
      </c>
      <c r="U11" s="4">
        <f t="shared" si="2"/>
        <v>4.234755102376802</v>
      </c>
    </row>
    <row r="12" spans="1:21" x14ac:dyDescent="0.35">
      <c r="A12" s="7" t="s">
        <v>10</v>
      </c>
      <c r="B12" s="7">
        <f>SUM(B5:B11)</f>
        <v>29.5</v>
      </c>
      <c r="C12" s="7">
        <f t="shared" ref="C12:F12" si="3">SUM(C5:C11)</f>
        <v>27.833333333333336</v>
      </c>
      <c r="D12" s="7">
        <f t="shared" si="3"/>
        <v>30.166666666666671</v>
      </c>
      <c r="E12" s="7">
        <f t="shared" si="3"/>
        <v>30.166666666666664</v>
      </c>
      <c r="F12" s="7">
        <f t="shared" si="3"/>
        <v>117.66666666666666</v>
      </c>
      <c r="G12" s="9"/>
      <c r="R12" s="7" t="s">
        <v>8</v>
      </c>
      <c r="S12" s="4">
        <v>3.75</v>
      </c>
      <c r="T12" t="s">
        <v>40</v>
      </c>
      <c r="U12" s="4">
        <f t="shared" si="2"/>
        <v>4.484755102376802</v>
      </c>
    </row>
  </sheetData>
  <sortState xmlns:xlrd2="http://schemas.microsoft.com/office/spreadsheetml/2017/richdata2" ref="R6:U12">
    <sortCondition ref="R6:R12"/>
  </sortState>
  <mergeCells count="4">
    <mergeCell ref="A3:A4"/>
    <mergeCell ref="F3:F4"/>
    <mergeCell ref="G3:G4"/>
    <mergeCell ref="B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F6CF4-2917-4E05-AB39-DD799B5B3E51}">
  <dimension ref="A3:U14"/>
  <sheetViews>
    <sheetView workbookViewId="0">
      <selection activeCell="I16" sqref="I16"/>
    </sheetView>
  </sheetViews>
  <sheetFormatPr defaultRowHeight="14.5" x14ac:dyDescent="0.35"/>
  <cols>
    <col min="9" max="9" width="13.7265625" customWidth="1"/>
  </cols>
  <sheetData>
    <row r="3" spans="1:21" x14ac:dyDescent="0.35">
      <c r="A3" s="25" t="s">
        <v>0</v>
      </c>
      <c r="B3" s="29" t="s">
        <v>9</v>
      </c>
      <c r="C3" s="30"/>
      <c r="D3" s="30"/>
      <c r="E3" s="31"/>
      <c r="F3" s="27" t="s">
        <v>10</v>
      </c>
      <c r="G3" s="25" t="s">
        <v>1</v>
      </c>
      <c r="I3" s="8" t="s">
        <v>11</v>
      </c>
      <c r="J3" s="7">
        <v>7</v>
      </c>
    </row>
    <row r="4" spans="1:21" x14ac:dyDescent="0.35">
      <c r="A4" s="26"/>
      <c r="B4" s="4" t="s">
        <v>12</v>
      </c>
      <c r="C4" s="4" t="s">
        <v>13</v>
      </c>
      <c r="D4" s="4" t="s">
        <v>14</v>
      </c>
      <c r="E4" s="5" t="s">
        <v>15</v>
      </c>
      <c r="F4" s="28"/>
      <c r="G4" s="26"/>
      <c r="I4" s="8" t="s">
        <v>16</v>
      </c>
      <c r="J4" s="7">
        <v>4</v>
      </c>
      <c r="R4" s="7" t="s">
        <v>29</v>
      </c>
      <c r="S4" s="7">
        <v>4.67</v>
      </c>
    </row>
    <row r="5" spans="1:21" x14ac:dyDescent="0.35">
      <c r="A5" s="6" t="s">
        <v>2</v>
      </c>
      <c r="B5" s="8">
        <v>4.5</v>
      </c>
      <c r="C5" s="8">
        <v>3.6666666666666665</v>
      </c>
      <c r="D5" s="8">
        <v>4.5</v>
      </c>
      <c r="E5" s="8">
        <v>5.166666666666667</v>
      </c>
      <c r="F5" s="8">
        <f>SUM(B5:E5)</f>
        <v>17.833333333333332</v>
      </c>
      <c r="G5" s="8">
        <f>AVERAGE(B5:E5)</f>
        <v>4.458333333333333</v>
      </c>
      <c r="I5" s="8" t="s">
        <v>17</v>
      </c>
      <c r="J5" s="7">
        <f>F12^2/(J3*J4)</f>
        <v>537.39682539682553</v>
      </c>
      <c r="R5" s="7" t="s">
        <v>30</v>
      </c>
      <c r="S5" s="8">
        <f>S4*((L10/7)^0.5)</f>
        <v>1.0793051804108083</v>
      </c>
    </row>
    <row r="6" spans="1:21" x14ac:dyDescent="0.35">
      <c r="A6" s="7" t="s">
        <v>3</v>
      </c>
      <c r="B6" s="8">
        <v>3.5</v>
      </c>
      <c r="C6" s="8">
        <v>5</v>
      </c>
      <c r="D6" s="8">
        <v>4.333333333333333</v>
      </c>
      <c r="E6" s="8">
        <v>5.166666666666667</v>
      </c>
      <c r="F6" s="8">
        <f t="shared" ref="F6:F11" si="0">SUM(B6:E6)</f>
        <v>18</v>
      </c>
      <c r="G6" s="8">
        <f t="shared" ref="G6:G11" si="1">AVERAGE(B6:E6)</f>
        <v>4.5</v>
      </c>
    </row>
    <row r="7" spans="1:21" x14ac:dyDescent="0.35">
      <c r="A7" s="7" t="s">
        <v>4</v>
      </c>
      <c r="B7" s="8">
        <v>4.333333333333333</v>
      </c>
      <c r="C7" s="8">
        <v>5.166666666666667</v>
      </c>
      <c r="D7" s="8">
        <v>5.666666666666667</v>
      </c>
      <c r="E7" s="8">
        <v>4.5</v>
      </c>
      <c r="F7" s="8">
        <f t="shared" si="0"/>
        <v>19.666666666666668</v>
      </c>
      <c r="G7" s="8">
        <f t="shared" si="1"/>
        <v>4.916666666666667</v>
      </c>
      <c r="I7" s="4" t="s">
        <v>18</v>
      </c>
      <c r="J7" s="2" t="s">
        <v>19</v>
      </c>
      <c r="K7" s="2" t="s">
        <v>20</v>
      </c>
      <c r="L7" s="2" t="s">
        <v>21</v>
      </c>
      <c r="M7" s="2" t="s">
        <v>22</v>
      </c>
      <c r="N7" s="2" t="s">
        <v>23</v>
      </c>
      <c r="O7" s="2" t="s">
        <v>24</v>
      </c>
      <c r="P7" s="2" t="s">
        <v>25</v>
      </c>
      <c r="R7" s="4" t="s">
        <v>31</v>
      </c>
      <c r="S7" s="4" t="s">
        <v>32</v>
      </c>
      <c r="T7" s="4" t="s">
        <v>33</v>
      </c>
      <c r="U7" s="4" t="s">
        <v>34</v>
      </c>
    </row>
    <row r="8" spans="1:21" x14ac:dyDescent="0.35">
      <c r="A8" s="7" t="s">
        <v>5</v>
      </c>
      <c r="B8" s="8">
        <v>5</v>
      </c>
      <c r="C8" s="8">
        <v>4.5</v>
      </c>
      <c r="D8" s="8">
        <v>5.166666666666667</v>
      </c>
      <c r="E8" s="8">
        <v>3.8333333333333335</v>
      </c>
      <c r="F8" s="8">
        <f t="shared" si="0"/>
        <v>18.5</v>
      </c>
      <c r="G8" s="8">
        <f t="shared" si="1"/>
        <v>4.625</v>
      </c>
      <c r="I8" s="4" t="s">
        <v>26</v>
      </c>
      <c r="J8">
        <f>J4-1</f>
        <v>3</v>
      </c>
      <c r="K8" s="7">
        <f>SUMSQ(B12:E12)/J3-J5</f>
        <v>0.99206349206338018</v>
      </c>
      <c r="L8" s="7">
        <f>K8/J8</f>
        <v>0.33068783068779339</v>
      </c>
      <c r="M8" s="7">
        <f>L8/L10</f>
        <v>0.88443396226402815</v>
      </c>
      <c r="N8" s="10" t="str">
        <f>IF(M8&lt;O8,"tn",IF(M8&lt;P8,"*","**"))</f>
        <v>tn</v>
      </c>
      <c r="O8" s="7">
        <f>FINV(0.05,J8,J10)</f>
        <v>3.1599075898007243</v>
      </c>
      <c r="P8" s="7">
        <f>FINV(0.01,J8,J10)</f>
        <v>5.0918895204140124</v>
      </c>
      <c r="R8" s="6" t="s">
        <v>2</v>
      </c>
      <c r="S8" s="4">
        <v>4.458333333333333</v>
      </c>
      <c r="T8" t="s">
        <v>40</v>
      </c>
      <c r="U8" s="4">
        <f t="shared" ref="U8:U14" si="2">S8+S$5</f>
        <v>5.5376385137441417</v>
      </c>
    </row>
    <row r="9" spans="1:21" x14ac:dyDescent="0.35">
      <c r="A9" s="7" t="s">
        <v>6</v>
      </c>
      <c r="B9" s="8">
        <v>5.666666666666667</v>
      </c>
      <c r="C9" s="8">
        <v>5.166666666666667</v>
      </c>
      <c r="D9" s="8">
        <v>5.5</v>
      </c>
      <c r="E9" s="8">
        <v>4.166666666666667</v>
      </c>
      <c r="F9" s="8">
        <f>SUM(B9:E9)</f>
        <v>20.500000000000004</v>
      </c>
      <c r="G9" s="8">
        <f t="shared" si="1"/>
        <v>5.1250000000000009</v>
      </c>
      <c r="I9" s="4" t="s">
        <v>0</v>
      </c>
      <c r="J9" s="7">
        <f>J3-1</f>
        <v>6</v>
      </c>
      <c r="K9" s="7">
        <f>SUMSQ(F5:F11)/J4-J5</f>
        <v>9.603174603174466</v>
      </c>
      <c r="L9" s="7">
        <f>K9/J9</f>
        <v>1.6005291005290776</v>
      </c>
      <c r="M9" s="7">
        <f>L9/L10</f>
        <v>4.2806603773583181</v>
      </c>
      <c r="N9" s="10" t="str">
        <f>IF(M9&lt;O9,"tn",IF(M9&lt;P9,"*","**"))</f>
        <v>**</v>
      </c>
      <c r="O9" s="11">
        <f>FINV(0.05,J9,J11)</f>
        <v>2.4591084425783349</v>
      </c>
      <c r="P9" s="12">
        <f>FINV(0.01,J9,J11)</f>
        <v>3.5579905431887022</v>
      </c>
      <c r="R9" s="7" t="s">
        <v>3</v>
      </c>
      <c r="S9" s="4">
        <v>4.5</v>
      </c>
      <c r="T9" t="s">
        <v>40</v>
      </c>
      <c r="U9" s="4">
        <f t="shared" si="2"/>
        <v>5.5793051804108078</v>
      </c>
    </row>
    <row r="10" spans="1:21" x14ac:dyDescent="0.35">
      <c r="A10" s="7" t="s">
        <v>7</v>
      </c>
      <c r="B10" s="8">
        <v>3.1666666666666665</v>
      </c>
      <c r="C10" s="8">
        <v>3.5</v>
      </c>
      <c r="D10" s="8">
        <v>3.8333333333333335</v>
      </c>
      <c r="E10" s="8">
        <v>3.6666666666666665</v>
      </c>
      <c r="F10" s="8">
        <f t="shared" si="0"/>
        <v>14.166666666666666</v>
      </c>
      <c r="G10" s="8">
        <f t="shared" si="1"/>
        <v>3.5416666666666665</v>
      </c>
      <c r="I10" s="4" t="s">
        <v>27</v>
      </c>
      <c r="J10" s="7">
        <f>(J3-1)*(J4-1)</f>
        <v>18</v>
      </c>
      <c r="K10" s="8">
        <f>K11-K8-K9</f>
        <v>6.7301587301589052</v>
      </c>
      <c r="L10" s="7">
        <f>K10/J10</f>
        <v>0.37389770723105031</v>
      </c>
      <c r="M10" s="14"/>
      <c r="N10" s="15"/>
      <c r="O10" s="15"/>
      <c r="P10" s="16"/>
      <c r="R10" s="7" t="s">
        <v>4</v>
      </c>
      <c r="S10" s="20">
        <v>4.916666666666667</v>
      </c>
      <c r="T10" t="s">
        <v>41</v>
      </c>
      <c r="U10" s="4">
        <f t="shared" si="2"/>
        <v>5.9959718470774757</v>
      </c>
    </row>
    <row r="11" spans="1:21" x14ac:dyDescent="0.35">
      <c r="A11" s="7" t="s">
        <v>8</v>
      </c>
      <c r="B11" s="8">
        <v>2.6666666666666665</v>
      </c>
      <c r="C11" s="8">
        <v>4</v>
      </c>
      <c r="D11" s="8">
        <v>3.5</v>
      </c>
      <c r="E11" s="8">
        <v>3.8333333333333335</v>
      </c>
      <c r="F11" s="8">
        <f t="shared" si="0"/>
        <v>14</v>
      </c>
      <c r="G11" s="8">
        <f t="shared" si="1"/>
        <v>3.5</v>
      </c>
      <c r="I11" s="4" t="s">
        <v>28</v>
      </c>
      <c r="J11" s="7">
        <f xml:space="preserve"> ((J3*J4)-1)</f>
        <v>27</v>
      </c>
      <c r="K11" s="8">
        <f>SUMSQ(B5:E11)-J5</f>
        <v>17.325396825396751</v>
      </c>
      <c r="L11" s="13"/>
      <c r="M11" s="17"/>
      <c r="N11" s="18"/>
      <c r="O11" s="18"/>
      <c r="P11" s="19"/>
      <c r="R11" s="7" t="s">
        <v>5</v>
      </c>
      <c r="S11" s="4">
        <v>4.625</v>
      </c>
      <c r="T11" t="s">
        <v>41</v>
      </c>
      <c r="U11" s="4">
        <f t="shared" si="2"/>
        <v>5.7043051804108078</v>
      </c>
    </row>
    <row r="12" spans="1:21" x14ac:dyDescent="0.35">
      <c r="A12" s="7" t="s">
        <v>10</v>
      </c>
      <c r="B12" s="7">
        <f>SUM(B5:B11)</f>
        <v>28.833333333333336</v>
      </c>
      <c r="C12" s="7">
        <f t="shared" ref="C12:E12" si="3">SUM(C5:C11)</f>
        <v>31</v>
      </c>
      <c r="D12" s="7">
        <f>SUM(D5:D11)</f>
        <v>32.5</v>
      </c>
      <c r="E12" s="7">
        <f t="shared" si="3"/>
        <v>30.333333333333336</v>
      </c>
      <c r="F12" s="7">
        <f>SUM(B12:E12)</f>
        <v>122.66666666666669</v>
      </c>
      <c r="G12" s="9"/>
      <c r="R12" s="7" t="s">
        <v>6</v>
      </c>
      <c r="S12" s="4">
        <v>5.1250000000000009</v>
      </c>
      <c r="T12" t="s">
        <v>41</v>
      </c>
      <c r="U12" s="4">
        <f t="shared" si="2"/>
        <v>6.2043051804108096</v>
      </c>
    </row>
    <row r="13" spans="1:21" x14ac:dyDescent="0.35">
      <c r="R13" s="7" t="s">
        <v>7</v>
      </c>
      <c r="S13" s="4">
        <v>3.5416666666666665</v>
      </c>
      <c r="T13" t="s">
        <v>39</v>
      </c>
      <c r="U13" s="4">
        <f t="shared" si="2"/>
        <v>4.6209718470774748</v>
      </c>
    </row>
    <row r="14" spans="1:21" x14ac:dyDescent="0.35">
      <c r="R14" s="7" t="s">
        <v>8</v>
      </c>
      <c r="S14" s="4">
        <v>3.5</v>
      </c>
      <c r="T14" t="s">
        <v>39</v>
      </c>
      <c r="U14" s="4">
        <f t="shared" si="2"/>
        <v>4.5793051804108078</v>
      </c>
    </row>
  </sheetData>
  <sortState xmlns:xlrd2="http://schemas.microsoft.com/office/spreadsheetml/2017/richdata2" ref="R8:U14">
    <sortCondition ref="R8:R14"/>
  </sortState>
  <mergeCells count="4">
    <mergeCell ref="A3:A4"/>
    <mergeCell ref="B3:E3"/>
    <mergeCell ref="F3:F4"/>
    <mergeCell ref="G3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1236C-DB85-40F4-85A6-9BB567A1E745}">
  <dimension ref="A3:U14"/>
  <sheetViews>
    <sheetView workbookViewId="0">
      <selection activeCell="D16" sqref="D16"/>
    </sheetView>
  </sheetViews>
  <sheetFormatPr defaultRowHeight="14.5" x14ac:dyDescent="0.35"/>
  <cols>
    <col min="9" max="9" width="13.7265625" customWidth="1"/>
  </cols>
  <sheetData>
    <row r="3" spans="1:21" x14ac:dyDescent="0.35">
      <c r="A3" s="25" t="s">
        <v>0</v>
      </c>
      <c r="B3" s="29" t="s">
        <v>9</v>
      </c>
      <c r="C3" s="30"/>
      <c r="D3" s="30"/>
      <c r="E3" s="31"/>
      <c r="F3" s="27" t="s">
        <v>10</v>
      </c>
      <c r="G3" s="25" t="s">
        <v>1</v>
      </c>
      <c r="I3" s="8" t="s">
        <v>11</v>
      </c>
      <c r="J3" s="7">
        <v>7</v>
      </c>
    </row>
    <row r="4" spans="1:21" x14ac:dyDescent="0.35">
      <c r="A4" s="26"/>
      <c r="B4" s="4" t="s">
        <v>12</v>
      </c>
      <c r="C4" s="4" t="s">
        <v>13</v>
      </c>
      <c r="D4" s="4" t="s">
        <v>14</v>
      </c>
      <c r="E4" s="5" t="s">
        <v>15</v>
      </c>
      <c r="F4" s="28"/>
      <c r="G4" s="26"/>
      <c r="I4" s="8" t="s">
        <v>16</v>
      </c>
      <c r="J4" s="7">
        <v>4</v>
      </c>
      <c r="R4" s="7" t="s">
        <v>29</v>
      </c>
      <c r="S4" s="7">
        <v>4.67</v>
      </c>
    </row>
    <row r="5" spans="1:21" x14ac:dyDescent="0.35">
      <c r="A5" s="6" t="s">
        <v>2</v>
      </c>
      <c r="B5" s="1">
        <v>4</v>
      </c>
      <c r="C5" s="1">
        <v>3.7</v>
      </c>
      <c r="D5" s="1">
        <v>5</v>
      </c>
      <c r="E5" s="1">
        <v>4</v>
      </c>
      <c r="F5" s="8">
        <f>SUM(B5:E5)</f>
        <v>16.7</v>
      </c>
      <c r="G5" s="8">
        <f>AVERAGE(B5:E5)</f>
        <v>4.1749999999999998</v>
      </c>
      <c r="I5" s="8" t="s">
        <v>17</v>
      </c>
      <c r="J5" s="7">
        <f>F12^2/(J3*J4)</f>
        <v>457.65142857142848</v>
      </c>
      <c r="R5" s="7" t="s">
        <v>30</v>
      </c>
      <c r="S5" s="8">
        <f>S4*((L10/7)^0.5)</f>
        <v>0.60483939839083611</v>
      </c>
    </row>
    <row r="6" spans="1:21" x14ac:dyDescent="0.35">
      <c r="A6" s="7" t="s">
        <v>3</v>
      </c>
      <c r="B6" s="1">
        <v>3.7</v>
      </c>
      <c r="C6" s="1">
        <v>4</v>
      </c>
      <c r="D6" s="1">
        <v>4</v>
      </c>
      <c r="E6" s="1">
        <v>3.8</v>
      </c>
      <c r="F6" s="8">
        <f t="shared" ref="F6:F11" si="0">SUM(B6:E6)</f>
        <v>15.5</v>
      </c>
      <c r="G6" s="8">
        <f t="shared" ref="G6:G11" si="1">AVERAGE(B6:E6)</f>
        <v>3.875</v>
      </c>
    </row>
    <row r="7" spans="1:21" x14ac:dyDescent="0.35">
      <c r="A7" s="7" t="s">
        <v>4</v>
      </c>
      <c r="B7" s="1">
        <v>4.0999999999999996</v>
      </c>
      <c r="C7" s="1">
        <v>4</v>
      </c>
      <c r="D7" s="1">
        <v>4</v>
      </c>
      <c r="E7" s="1">
        <v>5</v>
      </c>
      <c r="F7" s="8">
        <f t="shared" si="0"/>
        <v>17.100000000000001</v>
      </c>
      <c r="G7" s="8">
        <f t="shared" si="1"/>
        <v>4.2750000000000004</v>
      </c>
      <c r="I7" s="4" t="s">
        <v>18</v>
      </c>
      <c r="J7" s="2" t="s">
        <v>19</v>
      </c>
      <c r="K7" s="2" t="s">
        <v>20</v>
      </c>
      <c r="L7" s="2" t="s">
        <v>21</v>
      </c>
      <c r="M7" s="2" t="s">
        <v>22</v>
      </c>
      <c r="N7" s="2" t="s">
        <v>23</v>
      </c>
      <c r="O7" s="2" t="s">
        <v>24</v>
      </c>
      <c r="P7" s="2" t="s">
        <v>25</v>
      </c>
      <c r="R7" s="4" t="s">
        <v>31</v>
      </c>
      <c r="S7" s="4" t="s">
        <v>32</v>
      </c>
      <c r="T7" s="4" t="s">
        <v>33</v>
      </c>
      <c r="U7" s="4" t="s">
        <v>34</v>
      </c>
    </row>
    <row r="8" spans="1:21" x14ac:dyDescent="0.35">
      <c r="A8" s="7" t="s">
        <v>5</v>
      </c>
      <c r="B8" s="1">
        <v>4.7</v>
      </c>
      <c r="C8" s="1">
        <v>4</v>
      </c>
      <c r="D8" s="1">
        <v>4</v>
      </c>
      <c r="E8" s="1">
        <v>4</v>
      </c>
      <c r="F8" s="8">
        <f t="shared" si="0"/>
        <v>16.7</v>
      </c>
      <c r="G8" s="8">
        <f t="shared" si="1"/>
        <v>4.1749999999999998</v>
      </c>
      <c r="I8" s="4" t="s">
        <v>26</v>
      </c>
      <c r="J8">
        <f>J4-1</f>
        <v>3</v>
      </c>
      <c r="K8" s="7">
        <f>SUMSQ(B12:E12)/J3-J5</f>
        <v>0.19142857142867342</v>
      </c>
      <c r="L8" s="7">
        <f>K8/J8</f>
        <v>6.3809523809557803E-2</v>
      </c>
      <c r="M8" s="7">
        <f>L8/L10</f>
        <v>0.54342683338997266</v>
      </c>
      <c r="N8" s="10" t="str">
        <f>IF(M8&lt;O8,"tn",IF(M8&lt;P8,"*","**"))</f>
        <v>tn</v>
      </c>
      <c r="O8" s="7">
        <f>FINV(0.05,J8,J10)</f>
        <v>3.1599075898007243</v>
      </c>
      <c r="P8" s="7">
        <f>FINV(0.01,J8,J10)</f>
        <v>5.0918895204140124</v>
      </c>
      <c r="R8" s="4" t="s">
        <v>8</v>
      </c>
      <c r="S8" s="4">
        <v>3.71</v>
      </c>
      <c r="T8" s="4">
        <f>S8+S5</f>
        <v>4.314839398390836</v>
      </c>
      <c r="U8" s="4"/>
    </row>
    <row r="9" spans="1:21" x14ac:dyDescent="0.35">
      <c r="A9" s="7" t="s">
        <v>6</v>
      </c>
      <c r="B9" s="1">
        <v>4.0999999999999996</v>
      </c>
      <c r="C9" s="1">
        <v>3.5</v>
      </c>
      <c r="D9" s="1">
        <v>3.7</v>
      </c>
      <c r="E9" s="1">
        <v>3.8</v>
      </c>
      <c r="F9" s="8">
        <f>SUM(B9:E9)</f>
        <v>15.100000000000001</v>
      </c>
      <c r="G9" s="8">
        <f t="shared" si="1"/>
        <v>3.7750000000000004</v>
      </c>
      <c r="I9" s="4" t="s">
        <v>0</v>
      </c>
      <c r="J9" s="7">
        <f>J3-1</f>
        <v>6</v>
      </c>
      <c r="K9" s="7">
        <f>SUMSQ(F5:F11)/J4-J5</f>
        <v>0.76357142857153804</v>
      </c>
      <c r="L9" s="7">
        <f>K9/J9</f>
        <v>0.12726190476192301</v>
      </c>
      <c r="M9" s="7">
        <f>L9/L10</f>
        <v>1.0838120986821913</v>
      </c>
      <c r="N9" s="10" t="str">
        <f>IF(M9&lt;O9,"tn",IF(M9&lt;P9,"*","**"))</f>
        <v>tn</v>
      </c>
      <c r="O9" s="11">
        <f>FINV(0.05,J9,J11)</f>
        <v>2.4591084425783349</v>
      </c>
      <c r="P9" s="12">
        <f>FINV(0.01,J9,J11)</f>
        <v>3.5579905431887022</v>
      </c>
      <c r="R9" s="4" t="s">
        <v>7</v>
      </c>
      <c r="S9" s="4">
        <v>3.79</v>
      </c>
      <c r="T9" s="4">
        <f>S9+S5</f>
        <v>4.394839398390836</v>
      </c>
      <c r="U9" s="4"/>
    </row>
    <row r="10" spans="1:21" x14ac:dyDescent="0.35">
      <c r="A10" s="7" t="s">
        <v>7</v>
      </c>
      <c r="B10" s="1">
        <v>4</v>
      </c>
      <c r="C10" s="1">
        <v>4.0999999999999996</v>
      </c>
      <c r="D10" s="1">
        <v>4</v>
      </c>
      <c r="E10" s="1">
        <v>4</v>
      </c>
      <c r="F10" s="8">
        <f t="shared" si="0"/>
        <v>16.100000000000001</v>
      </c>
      <c r="G10" s="8">
        <f t="shared" si="1"/>
        <v>4.0250000000000004</v>
      </c>
      <c r="I10" s="4" t="s">
        <v>27</v>
      </c>
      <c r="J10" s="7">
        <f>(J3-1)*(J4-1)</f>
        <v>18</v>
      </c>
      <c r="K10" s="8">
        <f>K11-K8-K9</f>
        <v>2.1135714285713334</v>
      </c>
      <c r="L10" s="7">
        <f>K10/J10</f>
        <v>0.11742063492062964</v>
      </c>
      <c r="M10" s="14"/>
      <c r="N10" s="15"/>
      <c r="O10" s="15"/>
      <c r="P10" s="16"/>
      <c r="R10" s="4" t="s">
        <v>3</v>
      </c>
      <c r="S10" s="20">
        <v>4.21</v>
      </c>
      <c r="T10" s="4">
        <f>S10+S5</f>
        <v>4.814839398390836</v>
      </c>
      <c r="U10" s="4"/>
    </row>
    <row r="11" spans="1:21" x14ac:dyDescent="0.35">
      <c r="A11" s="7" t="s">
        <v>8</v>
      </c>
      <c r="B11" s="7">
        <v>4</v>
      </c>
      <c r="C11" s="7">
        <v>4</v>
      </c>
      <c r="D11" s="7">
        <v>4</v>
      </c>
      <c r="E11" s="7">
        <v>4</v>
      </c>
      <c r="F11" s="8">
        <f t="shared" si="0"/>
        <v>16</v>
      </c>
      <c r="G11" s="8">
        <f t="shared" si="1"/>
        <v>4</v>
      </c>
      <c r="I11" s="4" t="s">
        <v>28</v>
      </c>
      <c r="J11" s="7">
        <f xml:space="preserve"> ((J3*J4)-1)</f>
        <v>27</v>
      </c>
      <c r="K11" s="8">
        <f>SUMSQ(B5:E11)-J5</f>
        <v>3.0685714285715449</v>
      </c>
      <c r="L11" s="13"/>
      <c r="M11" s="17"/>
      <c r="N11" s="18"/>
      <c r="O11" s="18"/>
      <c r="P11" s="19"/>
      <c r="R11" s="4" t="s">
        <v>5</v>
      </c>
      <c r="S11" s="4">
        <v>4.3499999999999996</v>
      </c>
      <c r="T11" s="4">
        <f>S11+S5</f>
        <v>4.9548393983908356</v>
      </c>
      <c r="U11" s="4"/>
    </row>
    <row r="12" spans="1:21" x14ac:dyDescent="0.35">
      <c r="A12" s="7" t="s">
        <v>10</v>
      </c>
      <c r="B12" s="7">
        <f>SUM(B5:B11)</f>
        <v>28.6</v>
      </c>
      <c r="C12" s="7">
        <f t="shared" ref="C12:E12" si="2">SUM(C5:C11)</f>
        <v>27.299999999999997</v>
      </c>
      <c r="D12" s="7">
        <f>SUM(D5:D11)</f>
        <v>28.7</v>
      </c>
      <c r="E12" s="7">
        <f t="shared" si="2"/>
        <v>28.6</v>
      </c>
      <c r="F12" s="7">
        <f>SUM(B12:E12)</f>
        <v>113.19999999999999</v>
      </c>
      <c r="G12" s="9"/>
      <c r="R12" s="4" t="s">
        <v>2</v>
      </c>
      <c r="S12" s="4">
        <v>4.5199999999999996</v>
      </c>
      <c r="T12" s="4">
        <f>S12+S5</f>
        <v>5.1248393983908356</v>
      </c>
      <c r="U12" s="4"/>
    </row>
    <row r="13" spans="1:21" x14ac:dyDescent="0.35">
      <c r="R13" s="4" t="s">
        <v>6</v>
      </c>
      <c r="S13" s="4">
        <v>4.8499999999999996</v>
      </c>
      <c r="T13" s="4">
        <f>S13+S5</f>
        <v>5.4548393983908356</v>
      </c>
      <c r="U13" s="4"/>
    </row>
    <row r="14" spans="1:21" x14ac:dyDescent="0.35">
      <c r="R14" s="4" t="s">
        <v>4</v>
      </c>
      <c r="S14" s="4">
        <v>5.36</v>
      </c>
      <c r="T14" s="4">
        <f>S14+S5</f>
        <v>5.9648393983908363</v>
      </c>
      <c r="U14" s="4"/>
    </row>
  </sheetData>
  <mergeCells count="4">
    <mergeCell ref="A3:A4"/>
    <mergeCell ref="B3:E3"/>
    <mergeCell ref="F3:F4"/>
    <mergeCell ref="G3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FE264-083E-4C3A-8BDC-F337CAA6FE28}">
  <dimension ref="A3:U14"/>
  <sheetViews>
    <sheetView workbookViewId="0">
      <selection activeCell="A9" sqref="A1:XFD9"/>
    </sheetView>
  </sheetViews>
  <sheetFormatPr defaultRowHeight="14.5" x14ac:dyDescent="0.35"/>
  <cols>
    <col min="9" max="9" width="13.7265625" customWidth="1"/>
  </cols>
  <sheetData>
    <row r="3" spans="1:21" x14ac:dyDescent="0.35">
      <c r="A3" s="25" t="s">
        <v>0</v>
      </c>
      <c r="B3" s="29" t="s">
        <v>9</v>
      </c>
      <c r="C3" s="30"/>
      <c r="D3" s="30"/>
      <c r="E3" s="31"/>
      <c r="F3" s="27" t="s">
        <v>10</v>
      </c>
      <c r="G3" s="25" t="s">
        <v>1</v>
      </c>
      <c r="I3" s="8" t="s">
        <v>11</v>
      </c>
      <c r="J3" s="7">
        <v>7</v>
      </c>
    </row>
    <row r="4" spans="1:21" x14ac:dyDescent="0.35">
      <c r="A4" s="26"/>
      <c r="B4" s="4" t="s">
        <v>12</v>
      </c>
      <c r="C4" s="4" t="s">
        <v>13</v>
      </c>
      <c r="D4" s="4" t="s">
        <v>14</v>
      </c>
      <c r="E4" s="5" t="s">
        <v>15</v>
      </c>
      <c r="F4" s="28"/>
      <c r="G4" s="26"/>
      <c r="I4" s="8" t="s">
        <v>16</v>
      </c>
      <c r="J4" s="7">
        <v>4</v>
      </c>
      <c r="R4" s="7" t="s">
        <v>29</v>
      </c>
      <c r="S4" s="7">
        <v>4.67</v>
      </c>
    </row>
    <row r="5" spans="1:21" x14ac:dyDescent="0.35">
      <c r="A5" s="6" t="s">
        <v>2</v>
      </c>
      <c r="B5" s="1">
        <v>7.1</v>
      </c>
      <c r="C5" s="1">
        <v>5.4</v>
      </c>
      <c r="D5" s="1">
        <v>6</v>
      </c>
      <c r="E5" s="1">
        <v>6.2</v>
      </c>
      <c r="F5" s="8">
        <f>SUM(B5:E5)</f>
        <v>24.7</v>
      </c>
      <c r="G5" s="8">
        <f>AVERAGE(B5:E5)</f>
        <v>6.1749999999999998</v>
      </c>
      <c r="I5" s="8" t="s">
        <v>17</v>
      </c>
      <c r="J5" s="7">
        <f>F12^2/(J3*J4)</f>
        <v>1014.0089285714286</v>
      </c>
      <c r="R5" s="7" t="s">
        <v>30</v>
      </c>
      <c r="S5" s="8">
        <f>S4*((L10/7)^0.5)</f>
        <v>0.87176453418412003</v>
      </c>
    </row>
    <row r="6" spans="1:21" x14ac:dyDescent="0.35">
      <c r="A6" s="7" t="s">
        <v>3</v>
      </c>
      <c r="B6" s="1">
        <v>7</v>
      </c>
      <c r="C6" s="1">
        <v>6</v>
      </c>
      <c r="D6" s="1">
        <v>6</v>
      </c>
      <c r="E6" s="1">
        <v>6</v>
      </c>
      <c r="F6" s="8">
        <f t="shared" ref="F6:F11" si="0">SUM(B6:E6)</f>
        <v>25</v>
      </c>
      <c r="G6" s="8">
        <f t="shared" ref="G6:G11" si="1">AVERAGE(B6:E6)</f>
        <v>6.25</v>
      </c>
    </row>
    <row r="7" spans="1:21" x14ac:dyDescent="0.35">
      <c r="A7" s="7" t="s">
        <v>4</v>
      </c>
      <c r="B7" s="1">
        <v>6</v>
      </c>
      <c r="C7" s="1">
        <v>6.2</v>
      </c>
      <c r="D7" s="1">
        <v>7.1</v>
      </c>
      <c r="E7" s="1">
        <v>6</v>
      </c>
      <c r="F7" s="8">
        <f t="shared" si="0"/>
        <v>25.299999999999997</v>
      </c>
      <c r="G7" s="8">
        <f t="shared" si="1"/>
        <v>6.3249999999999993</v>
      </c>
      <c r="I7" s="4" t="s">
        <v>18</v>
      </c>
      <c r="J7" s="2" t="s">
        <v>19</v>
      </c>
      <c r="K7" s="2" t="s">
        <v>20</v>
      </c>
      <c r="L7" s="2" t="s">
        <v>21</v>
      </c>
      <c r="M7" s="2" t="s">
        <v>22</v>
      </c>
      <c r="N7" s="2" t="s">
        <v>23</v>
      </c>
      <c r="O7" s="2" t="s">
        <v>24</v>
      </c>
      <c r="P7" s="2" t="s">
        <v>25</v>
      </c>
      <c r="R7" s="4" t="s">
        <v>31</v>
      </c>
      <c r="S7" s="4" t="s">
        <v>32</v>
      </c>
      <c r="T7" s="4" t="s">
        <v>33</v>
      </c>
      <c r="U7" s="4" t="s">
        <v>34</v>
      </c>
    </row>
    <row r="8" spans="1:21" x14ac:dyDescent="0.35">
      <c r="A8" s="7" t="s">
        <v>5</v>
      </c>
      <c r="B8" s="1">
        <v>6.2</v>
      </c>
      <c r="C8" s="1">
        <v>6</v>
      </c>
      <c r="D8" s="1">
        <v>6.1</v>
      </c>
      <c r="E8" s="1">
        <v>6</v>
      </c>
      <c r="F8" s="8">
        <f t="shared" si="0"/>
        <v>24.299999999999997</v>
      </c>
      <c r="G8" s="8">
        <f t="shared" si="1"/>
        <v>6.0749999999999993</v>
      </c>
      <c r="I8" s="4" t="s">
        <v>26</v>
      </c>
      <c r="J8">
        <f>J4-1</f>
        <v>3</v>
      </c>
      <c r="K8" s="7">
        <f>SUMSQ(B12:E12)/J3-J5</f>
        <v>0.78678571428577015</v>
      </c>
      <c r="L8" s="7">
        <f>K8/J8</f>
        <v>0.2622619047619234</v>
      </c>
      <c r="M8" s="7">
        <f>L8/L10</f>
        <v>1.0751586139580604</v>
      </c>
      <c r="N8" s="10" t="str">
        <f>IF(M8&lt;O8,"tn",IF(M8&lt;P8,"*","**"))</f>
        <v>tn</v>
      </c>
      <c r="O8" s="7">
        <f>FINV(0.05,J8,J10)</f>
        <v>3.1599075898007243</v>
      </c>
      <c r="P8" s="7">
        <f>FINV(0.01,J8,J10)</f>
        <v>5.0918895204140124</v>
      </c>
      <c r="R8" s="4" t="s">
        <v>8</v>
      </c>
      <c r="S8" s="4">
        <v>3.71</v>
      </c>
      <c r="T8" s="4">
        <f>S8+S5</f>
        <v>4.5817645341841198</v>
      </c>
      <c r="U8" s="4"/>
    </row>
    <row r="9" spans="1:21" x14ac:dyDescent="0.35">
      <c r="A9" s="7" t="s">
        <v>6</v>
      </c>
      <c r="B9" s="1">
        <v>6</v>
      </c>
      <c r="C9" s="1">
        <v>6</v>
      </c>
      <c r="D9" s="1">
        <v>6.2</v>
      </c>
      <c r="E9" s="1">
        <v>6.3</v>
      </c>
      <c r="F9" s="8">
        <f>SUM(B9:E9)</f>
        <v>24.5</v>
      </c>
      <c r="G9" s="8">
        <f t="shared" si="1"/>
        <v>6.125</v>
      </c>
      <c r="I9" s="4" t="s">
        <v>0</v>
      </c>
      <c r="J9" s="7">
        <f>J3-1</f>
        <v>6</v>
      </c>
      <c r="K9" s="7">
        <f>SUMSQ(F5:F11)/J4-J5</f>
        <v>3.143571428571363</v>
      </c>
      <c r="L9" s="7">
        <f>K9/J9</f>
        <v>0.52392857142856053</v>
      </c>
      <c r="M9" s="7">
        <f>L9/L10</f>
        <v>2.1478770131770264</v>
      </c>
      <c r="N9" s="10" t="str">
        <f>IF(M9&lt;O9,"tn",IF(M9&lt;P9,"*","**"))</f>
        <v>tn</v>
      </c>
      <c r="O9" s="11">
        <f>FINV(0.05,J9,J11)</f>
        <v>2.4591084425783349</v>
      </c>
      <c r="P9" s="12">
        <f>FINV(0.01,J9,J11)</f>
        <v>3.5579905431887022</v>
      </c>
      <c r="R9" s="4" t="s">
        <v>7</v>
      </c>
      <c r="S9" s="4">
        <v>3.79</v>
      </c>
      <c r="T9" s="4">
        <f>S9+S5</f>
        <v>4.6617645341841198</v>
      </c>
      <c r="U9" s="4"/>
    </row>
    <row r="10" spans="1:21" x14ac:dyDescent="0.35">
      <c r="A10" s="7" t="s">
        <v>7</v>
      </c>
      <c r="B10" s="1">
        <v>6.2</v>
      </c>
      <c r="C10" s="1">
        <v>6</v>
      </c>
      <c r="D10" s="1">
        <v>5</v>
      </c>
      <c r="E10" s="1">
        <v>6.5</v>
      </c>
      <c r="F10" s="8">
        <f t="shared" si="0"/>
        <v>23.7</v>
      </c>
      <c r="G10" s="8">
        <f t="shared" si="1"/>
        <v>5.9249999999999998</v>
      </c>
      <c r="I10" s="4" t="s">
        <v>27</v>
      </c>
      <c r="J10" s="7">
        <f>(J3-1)*(J4-1)</f>
        <v>18</v>
      </c>
      <c r="K10" s="8">
        <f>K11-K8-K9</f>
        <v>4.3907142857144663</v>
      </c>
      <c r="L10" s="7">
        <f>K10/J10</f>
        <v>0.24392857142858146</v>
      </c>
      <c r="M10" s="14"/>
      <c r="N10" s="15"/>
      <c r="O10" s="15"/>
      <c r="P10" s="16"/>
      <c r="R10" s="4" t="s">
        <v>3</v>
      </c>
      <c r="S10" s="20">
        <v>4.21</v>
      </c>
      <c r="T10" s="4">
        <f>S10+S5</f>
        <v>5.0817645341841198</v>
      </c>
      <c r="U10" s="4"/>
    </row>
    <row r="11" spans="1:21" x14ac:dyDescent="0.35">
      <c r="A11" s="7" t="s">
        <v>8</v>
      </c>
      <c r="B11" s="7">
        <v>5</v>
      </c>
      <c r="C11" s="7">
        <v>5</v>
      </c>
      <c r="D11" s="7">
        <v>5</v>
      </c>
      <c r="E11" s="7">
        <v>6</v>
      </c>
      <c r="F11" s="8">
        <f t="shared" si="0"/>
        <v>21</v>
      </c>
      <c r="G11" s="8">
        <f t="shared" si="1"/>
        <v>5.25</v>
      </c>
      <c r="I11" s="4" t="s">
        <v>28</v>
      </c>
      <c r="J11" s="7">
        <f xml:space="preserve"> ((J3*J4)-1)</f>
        <v>27</v>
      </c>
      <c r="K11" s="8">
        <f>SUMSQ(B5:E11)-J5</f>
        <v>8.3210714285715994</v>
      </c>
      <c r="L11" s="13"/>
      <c r="M11" s="17"/>
      <c r="N11" s="18"/>
      <c r="O11" s="18"/>
      <c r="P11" s="19"/>
      <c r="R11" s="4" t="s">
        <v>5</v>
      </c>
      <c r="S11" s="4">
        <v>4.3499999999999996</v>
      </c>
      <c r="T11" s="4">
        <f>S11+S5</f>
        <v>5.2217645341841195</v>
      </c>
      <c r="U11" s="4"/>
    </row>
    <row r="12" spans="1:21" x14ac:dyDescent="0.35">
      <c r="A12" s="7" t="s">
        <v>10</v>
      </c>
      <c r="B12" s="7">
        <f>SUM(B5:B11)</f>
        <v>43.5</v>
      </c>
      <c r="C12" s="7">
        <f t="shared" ref="C12:E12" si="2">SUM(C5:C11)</f>
        <v>40.6</v>
      </c>
      <c r="D12" s="7">
        <f>SUM(D5:D11)</f>
        <v>41.400000000000006</v>
      </c>
      <c r="E12" s="7">
        <f t="shared" si="2"/>
        <v>43</v>
      </c>
      <c r="F12" s="7">
        <f>SUM(B12:E12)</f>
        <v>168.5</v>
      </c>
      <c r="G12" s="9"/>
      <c r="R12" s="4" t="s">
        <v>2</v>
      </c>
      <c r="S12" s="4">
        <v>4.5199999999999996</v>
      </c>
      <c r="T12" s="4">
        <f>S12+S5</f>
        <v>5.3917645341841194</v>
      </c>
      <c r="U12" s="4"/>
    </row>
    <row r="13" spans="1:21" x14ac:dyDescent="0.35">
      <c r="R13" s="4" t="s">
        <v>6</v>
      </c>
      <c r="S13" s="4">
        <v>4.8499999999999996</v>
      </c>
      <c r="T13" s="4">
        <f>S13+S5</f>
        <v>5.7217645341841195</v>
      </c>
      <c r="U13" s="4"/>
    </row>
    <row r="14" spans="1:21" x14ac:dyDescent="0.35">
      <c r="R14" s="4" t="s">
        <v>4</v>
      </c>
      <c r="S14" s="4">
        <v>5.36</v>
      </c>
      <c r="T14" s="4">
        <f>S14+S5</f>
        <v>6.2317645341841201</v>
      </c>
      <c r="U14" s="4"/>
    </row>
  </sheetData>
  <mergeCells count="4">
    <mergeCell ref="A3:A4"/>
    <mergeCell ref="B3:E3"/>
    <mergeCell ref="F3:F4"/>
    <mergeCell ref="G3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5C847-D59B-42F4-8ABB-4CBDD5F52F1F}">
  <dimension ref="A3:U14"/>
  <sheetViews>
    <sheetView tabSelected="1" workbookViewId="0">
      <selection activeCell="C16" sqref="C16"/>
    </sheetView>
  </sheetViews>
  <sheetFormatPr defaultRowHeight="14.5" x14ac:dyDescent="0.35"/>
  <cols>
    <col min="9" max="9" width="13.7265625" customWidth="1"/>
  </cols>
  <sheetData>
    <row r="3" spans="1:21" x14ac:dyDescent="0.35">
      <c r="A3" s="25" t="s">
        <v>0</v>
      </c>
      <c r="B3" s="29" t="s">
        <v>9</v>
      </c>
      <c r="C3" s="30"/>
      <c r="D3" s="30"/>
      <c r="E3" s="31"/>
      <c r="F3" s="27" t="s">
        <v>10</v>
      </c>
      <c r="G3" s="25" t="s">
        <v>1</v>
      </c>
      <c r="I3" s="8" t="s">
        <v>11</v>
      </c>
      <c r="J3" s="7">
        <v>7</v>
      </c>
    </row>
    <row r="4" spans="1:21" x14ac:dyDescent="0.35">
      <c r="A4" s="26"/>
      <c r="B4" s="4" t="s">
        <v>12</v>
      </c>
      <c r="C4" s="4" t="s">
        <v>13</v>
      </c>
      <c r="D4" s="4" t="s">
        <v>14</v>
      </c>
      <c r="E4" s="5" t="s">
        <v>15</v>
      </c>
      <c r="F4" s="28"/>
      <c r="G4" s="26"/>
      <c r="I4" s="8" t="s">
        <v>16</v>
      </c>
      <c r="J4" s="7">
        <v>4</v>
      </c>
      <c r="R4" s="7" t="s">
        <v>29</v>
      </c>
      <c r="S4" s="7">
        <v>4.67</v>
      </c>
    </row>
    <row r="5" spans="1:21" x14ac:dyDescent="0.35">
      <c r="A5" s="6" t="s">
        <v>2</v>
      </c>
      <c r="B5" s="1">
        <v>7.25</v>
      </c>
      <c r="C5" s="1">
        <v>6.75</v>
      </c>
      <c r="D5" s="1">
        <v>6</v>
      </c>
      <c r="E5" s="1">
        <v>6</v>
      </c>
      <c r="F5" s="8">
        <f>SUM(B5:E5)</f>
        <v>26</v>
      </c>
      <c r="G5" s="8">
        <f>AVERAGE(B5:E5)</f>
        <v>6.5</v>
      </c>
      <c r="I5" s="8" t="s">
        <v>17</v>
      </c>
      <c r="J5" s="7">
        <f>F12^2/(J3*J4)</f>
        <v>1124.5893749999998</v>
      </c>
      <c r="R5" s="7" t="s">
        <v>30</v>
      </c>
      <c r="S5" s="8">
        <f>S4*((L10/7)^0.5)</f>
        <v>0.83314987453356837</v>
      </c>
    </row>
    <row r="6" spans="1:21" x14ac:dyDescent="0.35">
      <c r="A6" s="7" t="s">
        <v>3</v>
      </c>
      <c r="B6" s="1">
        <v>6.75</v>
      </c>
      <c r="C6" s="1">
        <v>6</v>
      </c>
      <c r="D6" s="1">
        <v>7</v>
      </c>
      <c r="E6" s="1">
        <v>6</v>
      </c>
      <c r="F6" s="8">
        <f t="shared" ref="F6:F11" si="0">SUM(B6:E6)</f>
        <v>25.75</v>
      </c>
      <c r="G6" s="8">
        <f t="shared" ref="G6:G11" si="1">AVERAGE(B6:E6)</f>
        <v>6.4375</v>
      </c>
    </row>
    <row r="7" spans="1:21" x14ac:dyDescent="0.35">
      <c r="A7" s="7" t="s">
        <v>4</v>
      </c>
      <c r="B7" s="1">
        <v>6.25</v>
      </c>
      <c r="C7" s="1">
        <v>6.5</v>
      </c>
      <c r="D7" s="1">
        <v>7</v>
      </c>
      <c r="E7" s="1">
        <v>7</v>
      </c>
      <c r="F7" s="8">
        <f t="shared" si="0"/>
        <v>26.75</v>
      </c>
      <c r="G7" s="8">
        <f t="shared" si="1"/>
        <v>6.6875</v>
      </c>
      <c r="I7" s="4" t="s">
        <v>18</v>
      </c>
      <c r="J7" s="2" t="s">
        <v>19</v>
      </c>
      <c r="K7" s="2" t="s">
        <v>20</v>
      </c>
      <c r="L7" s="2" t="s">
        <v>21</v>
      </c>
      <c r="M7" s="2" t="s">
        <v>22</v>
      </c>
      <c r="N7" s="2" t="s">
        <v>23</v>
      </c>
      <c r="O7" s="2" t="s">
        <v>24</v>
      </c>
      <c r="P7" s="2" t="s">
        <v>25</v>
      </c>
      <c r="R7" s="4" t="s">
        <v>31</v>
      </c>
      <c r="S7" s="4" t="s">
        <v>32</v>
      </c>
      <c r="T7" s="4" t="s">
        <v>33</v>
      </c>
      <c r="U7" s="4" t="s">
        <v>34</v>
      </c>
    </row>
    <row r="8" spans="1:21" x14ac:dyDescent="0.35">
      <c r="A8" s="7" t="s">
        <v>5</v>
      </c>
      <c r="B8" s="1">
        <v>6</v>
      </c>
      <c r="C8" s="1">
        <v>6</v>
      </c>
      <c r="D8" s="1">
        <v>6.75</v>
      </c>
      <c r="E8" s="1">
        <v>6.75</v>
      </c>
      <c r="F8" s="8">
        <f t="shared" si="0"/>
        <v>25.5</v>
      </c>
      <c r="G8" s="8">
        <f t="shared" si="1"/>
        <v>6.375</v>
      </c>
      <c r="I8" s="4" t="s">
        <v>26</v>
      </c>
      <c r="J8">
        <f>J4-1</f>
        <v>3</v>
      </c>
      <c r="K8" s="7">
        <f>SUMSQ(B12:E12)/J3-J5</f>
        <v>0.51526785714304424</v>
      </c>
      <c r="L8" s="7">
        <f>K8/J8</f>
        <v>0.17175595238101474</v>
      </c>
      <c r="M8" s="7">
        <f>L8/L10</f>
        <v>0.77090569062285663</v>
      </c>
      <c r="N8" s="10" t="str">
        <f>IF(M8&lt;O8,"tn",IF(M8&lt;P8,"*","**"))</f>
        <v>tn</v>
      </c>
      <c r="O8" s="7">
        <f>FINV(0.05,J8,J10)</f>
        <v>3.1599075898007243</v>
      </c>
      <c r="P8" s="7">
        <f>FINV(0.01,J8,J10)</f>
        <v>5.0918895204140124</v>
      </c>
      <c r="R8" s="4" t="s">
        <v>8</v>
      </c>
      <c r="S8" s="4">
        <v>3.71</v>
      </c>
      <c r="T8" s="4">
        <f>S8+S5</f>
        <v>4.5431498745335688</v>
      </c>
      <c r="U8" s="4"/>
    </row>
    <row r="9" spans="1:21" x14ac:dyDescent="0.35">
      <c r="A9" s="7" t="s">
        <v>6</v>
      </c>
      <c r="B9" s="1">
        <v>6.25</v>
      </c>
      <c r="C9" s="1">
        <v>6.5</v>
      </c>
      <c r="D9" s="1">
        <v>6</v>
      </c>
      <c r="E9" s="1">
        <v>7</v>
      </c>
      <c r="F9" s="8">
        <f>SUM(B9:E9)</f>
        <v>25.75</v>
      </c>
      <c r="G9" s="8">
        <f t="shared" si="1"/>
        <v>6.4375</v>
      </c>
      <c r="I9" s="4" t="s">
        <v>0</v>
      </c>
      <c r="J9" s="7">
        <f>J3-1</f>
        <v>6</v>
      </c>
      <c r="K9" s="7">
        <f>SUMSQ(F5:F11)/J4-J5</f>
        <v>3.1675000000002456</v>
      </c>
      <c r="L9" s="7">
        <f>K9/J9</f>
        <v>0.52791666666670756</v>
      </c>
      <c r="M9" s="7">
        <f>L9/L10</f>
        <v>2.3694897141334823</v>
      </c>
      <c r="N9" s="10" t="str">
        <f>IF(M9&lt;O9,"tn",IF(M9&lt;P9,"*","**"))</f>
        <v>tn</v>
      </c>
      <c r="O9" s="11">
        <f>FINV(0.05,J9,J11)</f>
        <v>2.4591084425783349</v>
      </c>
      <c r="P9" s="12">
        <f>FINV(0.01,J9,J11)</f>
        <v>3.5579905431887022</v>
      </c>
      <c r="R9" s="4" t="s">
        <v>7</v>
      </c>
      <c r="S9" s="4">
        <v>3.79</v>
      </c>
      <c r="T9" s="4">
        <f>S9+S5</f>
        <v>4.6231498745335688</v>
      </c>
      <c r="U9" s="4"/>
    </row>
    <row r="10" spans="1:21" x14ac:dyDescent="0.35">
      <c r="A10" s="7" t="s">
        <v>7</v>
      </c>
      <c r="B10" s="1">
        <v>6</v>
      </c>
      <c r="C10" s="1">
        <v>6</v>
      </c>
      <c r="D10" s="1">
        <v>6.75</v>
      </c>
      <c r="E10" s="1">
        <v>6.75</v>
      </c>
      <c r="F10" s="8">
        <f t="shared" si="0"/>
        <v>25.5</v>
      </c>
      <c r="G10" s="8">
        <f t="shared" si="1"/>
        <v>6.375</v>
      </c>
      <c r="I10" s="4" t="s">
        <v>27</v>
      </c>
      <c r="J10" s="7">
        <f>(J3-1)*(J4-1)</f>
        <v>18</v>
      </c>
      <c r="K10" s="8">
        <f>K11-K8-K9</f>
        <v>4.0103571428567193</v>
      </c>
      <c r="L10" s="7">
        <f>K10/J10</f>
        <v>0.22279761904759551</v>
      </c>
      <c r="M10" s="14"/>
      <c r="N10" s="15"/>
      <c r="O10" s="15"/>
      <c r="P10" s="16"/>
      <c r="R10" s="4" t="s">
        <v>3</v>
      </c>
      <c r="S10" s="20">
        <v>4.21</v>
      </c>
      <c r="T10" s="4">
        <f>S10+S5</f>
        <v>5.0431498745335688</v>
      </c>
      <c r="U10" s="4"/>
    </row>
    <row r="11" spans="1:21" x14ac:dyDescent="0.35">
      <c r="A11" s="7" t="s">
        <v>8</v>
      </c>
      <c r="B11" s="7">
        <v>5</v>
      </c>
      <c r="C11" s="7">
        <v>5.6</v>
      </c>
      <c r="D11" s="7">
        <v>5.6</v>
      </c>
      <c r="E11" s="7">
        <v>6</v>
      </c>
      <c r="F11" s="8">
        <f t="shared" si="0"/>
        <v>22.2</v>
      </c>
      <c r="G11" s="8">
        <f t="shared" si="1"/>
        <v>5.55</v>
      </c>
      <c r="I11" s="4" t="s">
        <v>28</v>
      </c>
      <c r="J11" s="7">
        <f xml:space="preserve"> ((J3*J4)-1)</f>
        <v>27</v>
      </c>
      <c r="K11" s="8">
        <f>SUMSQ(B5:E11)-J5</f>
        <v>7.6931250000000091</v>
      </c>
      <c r="L11" s="13"/>
      <c r="M11" s="17"/>
      <c r="N11" s="18"/>
      <c r="O11" s="18"/>
      <c r="P11" s="19"/>
      <c r="R11" s="4" t="s">
        <v>5</v>
      </c>
      <c r="S11" s="4">
        <v>4.3499999999999996</v>
      </c>
      <c r="T11" s="4">
        <f>S11+S5</f>
        <v>5.1831498745335676</v>
      </c>
      <c r="U11" s="4"/>
    </row>
    <row r="12" spans="1:21" x14ac:dyDescent="0.35">
      <c r="A12" s="7" t="s">
        <v>10</v>
      </c>
      <c r="B12" s="7">
        <f>SUM(B5:B11)</f>
        <v>43.5</v>
      </c>
      <c r="C12" s="7">
        <f t="shared" ref="C12:E12" si="2">SUM(C5:C11)</f>
        <v>43.35</v>
      </c>
      <c r="D12" s="7">
        <f>SUM(D5:D11)</f>
        <v>45.1</v>
      </c>
      <c r="E12" s="7">
        <f t="shared" si="2"/>
        <v>45.5</v>
      </c>
      <c r="F12" s="7">
        <f>SUM(B12:E12)</f>
        <v>177.45</v>
      </c>
      <c r="G12" s="9"/>
      <c r="R12" s="4" t="s">
        <v>2</v>
      </c>
      <c r="S12" s="4">
        <v>4.5199999999999996</v>
      </c>
      <c r="T12" s="4">
        <f>S12+S5</f>
        <v>5.3531498745335675</v>
      </c>
      <c r="U12" s="4"/>
    </row>
    <row r="13" spans="1:21" x14ac:dyDescent="0.35">
      <c r="R13" s="4" t="s">
        <v>6</v>
      </c>
      <c r="S13" s="4">
        <v>4.8499999999999996</v>
      </c>
      <c r="T13" s="4">
        <f>S13+S5</f>
        <v>5.6831498745335676</v>
      </c>
      <c r="U13" s="4"/>
    </row>
    <row r="14" spans="1:21" x14ac:dyDescent="0.35">
      <c r="R14" s="4" t="s">
        <v>4</v>
      </c>
      <c r="S14" s="4">
        <v>5.36</v>
      </c>
      <c r="T14" s="4">
        <f>S14+S5</f>
        <v>6.1931498745335691</v>
      </c>
      <c r="U14" s="4"/>
    </row>
  </sheetData>
  <mergeCells count="4">
    <mergeCell ref="A3:A4"/>
    <mergeCell ref="B3:E3"/>
    <mergeCell ref="F3:F4"/>
    <mergeCell ref="G3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B81A5-1F97-4D53-80BA-85CA4AFB2A30}">
  <dimension ref="A1:H10"/>
  <sheetViews>
    <sheetView workbookViewId="0">
      <selection activeCell="G14" sqref="G14"/>
    </sheetView>
  </sheetViews>
  <sheetFormatPr defaultRowHeight="14.5" x14ac:dyDescent="0.35"/>
  <cols>
    <col min="3" max="3" width="3.7265625" bestFit="1" customWidth="1"/>
    <col min="5" max="5" width="2.90625" bestFit="1" customWidth="1"/>
  </cols>
  <sheetData>
    <row r="1" spans="1:8" x14ac:dyDescent="0.35">
      <c r="A1" s="32" t="s">
        <v>35</v>
      </c>
      <c r="B1" s="34" t="s">
        <v>36</v>
      </c>
      <c r="C1" s="34"/>
      <c r="D1" s="34"/>
      <c r="E1" s="34"/>
      <c r="F1" s="34"/>
      <c r="G1" s="23"/>
      <c r="H1" s="23"/>
    </row>
    <row r="2" spans="1:8" x14ac:dyDescent="0.35">
      <c r="A2" s="33"/>
      <c r="B2">
        <v>7</v>
      </c>
      <c r="C2" s="3"/>
      <c r="D2">
        <v>14</v>
      </c>
      <c r="E2" s="3"/>
      <c r="F2">
        <v>21</v>
      </c>
      <c r="G2">
        <v>28</v>
      </c>
      <c r="H2">
        <v>35</v>
      </c>
    </row>
    <row r="3" spans="1:8" x14ac:dyDescent="0.35">
      <c r="A3" s="21" t="s">
        <v>2</v>
      </c>
      <c r="B3" s="22">
        <f>'7 HST '!G5</f>
        <v>4.4166666666666661</v>
      </c>
      <c r="C3" t="s">
        <v>43</v>
      </c>
      <c r="D3" s="22">
        <f>'14HST'!G5</f>
        <v>4.458333333333333</v>
      </c>
      <c r="E3" t="s">
        <v>40</v>
      </c>
      <c r="F3" s="22">
        <f>'21hst'!G5</f>
        <v>4.1749999999999998</v>
      </c>
      <c r="G3" s="22">
        <f>'28hst'!G5</f>
        <v>6.1749999999999998</v>
      </c>
      <c r="H3" s="22">
        <f>'35hst'!G5</f>
        <v>6.5</v>
      </c>
    </row>
    <row r="4" spans="1:8" x14ac:dyDescent="0.35">
      <c r="A4" t="s">
        <v>3</v>
      </c>
      <c r="B4" s="9">
        <f>'7 HST '!G6</f>
        <v>4.625</v>
      </c>
      <c r="C4" t="s">
        <v>44</v>
      </c>
      <c r="D4" s="9">
        <f>'14HST'!G6</f>
        <v>4.5</v>
      </c>
      <c r="E4" t="s">
        <v>40</v>
      </c>
      <c r="F4" s="9">
        <f>'21hst'!G6</f>
        <v>3.875</v>
      </c>
      <c r="G4" s="9">
        <f>'28hst'!G6</f>
        <v>6.25</v>
      </c>
      <c r="H4" s="9">
        <f>'35hst'!G6</f>
        <v>6.4375</v>
      </c>
    </row>
    <row r="5" spans="1:8" x14ac:dyDescent="0.35">
      <c r="A5" t="s">
        <v>4</v>
      </c>
      <c r="B5" s="9">
        <f>'7 HST '!G7</f>
        <v>4.166666666666667</v>
      </c>
      <c r="C5" t="s">
        <v>42</v>
      </c>
      <c r="D5" s="9">
        <f>'14HST'!G7</f>
        <v>4.916666666666667</v>
      </c>
      <c r="E5" t="s">
        <v>41</v>
      </c>
      <c r="F5" s="9">
        <f>'21hst'!G7</f>
        <v>4.2750000000000004</v>
      </c>
      <c r="G5" s="9">
        <f>'28hst'!G7</f>
        <v>6.3249999999999993</v>
      </c>
      <c r="H5" s="9">
        <f>'35hst'!G7</f>
        <v>6.6875</v>
      </c>
    </row>
    <row r="6" spans="1:8" x14ac:dyDescent="0.35">
      <c r="A6" t="s">
        <v>5</v>
      </c>
      <c r="B6" s="9">
        <f>'7 HST '!G8</f>
        <v>4.208333333333333</v>
      </c>
      <c r="C6" t="s">
        <v>42</v>
      </c>
      <c r="D6" s="9">
        <f>'14HST'!G8</f>
        <v>4.625</v>
      </c>
      <c r="E6" t="s">
        <v>41</v>
      </c>
      <c r="F6" s="9">
        <f>'21hst'!G8</f>
        <v>4.1749999999999998</v>
      </c>
      <c r="G6" s="9">
        <f>'28hst'!G8</f>
        <v>6.0749999999999993</v>
      </c>
      <c r="H6" s="9">
        <f>'35hst'!G8</f>
        <v>6.375</v>
      </c>
    </row>
    <row r="7" spans="1:8" x14ac:dyDescent="0.35">
      <c r="A7" t="s">
        <v>6</v>
      </c>
      <c r="B7" s="9">
        <f>'7 HST '!G9</f>
        <v>4.75</v>
      </c>
      <c r="C7" t="s">
        <v>44</v>
      </c>
      <c r="D7" s="9">
        <f>'14HST'!G9</f>
        <v>5.1250000000000009</v>
      </c>
      <c r="E7" t="s">
        <v>41</v>
      </c>
      <c r="F7" s="9">
        <f>'21hst'!G9</f>
        <v>3.7750000000000004</v>
      </c>
      <c r="G7" s="9">
        <f>'28hst'!G9</f>
        <v>6.125</v>
      </c>
      <c r="H7" s="9">
        <f>'35hst'!G9</f>
        <v>6.4375</v>
      </c>
    </row>
    <row r="8" spans="1:8" x14ac:dyDescent="0.35">
      <c r="A8" t="s">
        <v>7</v>
      </c>
      <c r="B8" s="9">
        <f>'7 HST '!G10</f>
        <v>3.5</v>
      </c>
      <c r="C8" t="s">
        <v>39</v>
      </c>
      <c r="D8" s="9">
        <f>'14HST'!G10</f>
        <v>3.5416666666666665</v>
      </c>
      <c r="E8" t="s">
        <v>39</v>
      </c>
      <c r="F8" s="9">
        <f>'21hst'!G10</f>
        <v>4.0250000000000004</v>
      </c>
      <c r="G8" s="9">
        <f>'28hst'!G10</f>
        <v>5.9249999999999998</v>
      </c>
      <c r="H8" s="9">
        <f>'35hst'!G10</f>
        <v>6.375</v>
      </c>
    </row>
    <row r="9" spans="1:8" x14ac:dyDescent="0.35">
      <c r="A9" t="s">
        <v>8</v>
      </c>
      <c r="B9" s="9">
        <f>'7 HST '!G11</f>
        <v>3.75</v>
      </c>
      <c r="C9" t="s">
        <v>40</v>
      </c>
      <c r="D9" s="9">
        <f>'14HST'!G11</f>
        <v>3.5</v>
      </c>
      <c r="E9" t="s">
        <v>39</v>
      </c>
      <c r="F9" s="9">
        <f>'21hst'!G11</f>
        <v>4</v>
      </c>
      <c r="G9" s="9">
        <f>'28hst'!G11</f>
        <v>5.25</v>
      </c>
      <c r="H9" s="9">
        <f>'35hst'!G11</f>
        <v>5.55</v>
      </c>
    </row>
    <row r="10" spans="1:8" x14ac:dyDescent="0.35">
      <c r="A10" s="23" t="s">
        <v>37</v>
      </c>
      <c r="B10" s="24">
        <f>'7 HST '!S3</f>
        <v>0.73475510237680219</v>
      </c>
      <c r="C10" s="23"/>
      <c r="D10" s="24">
        <f>'14HST'!S5</f>
        <v>1.0793051804108083</v>
      </c>
      <c r="E10" s="23"/>
      <c r="F10" s="23" t="s">
        <v>38</v>
      </c>
      <c r="G10" s="23" t="s">
        <v>38</v>
      </c>
      <c r="H10" s="23" t="s">
        <v>38</v>
      </c>
    </row>
  </sheetData>
  <mergeCells count="2">
    <mergeCell ref="A1:A2"/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7 HST </vt:lpstr>
      <vt:lpstr>14HST</vt:lpstr>
      <vt:lpstr>21hst</vt:lpstr>
      <vt:lpstr>28hst</vt:lpstr>
      <vt:lpstr>35hst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wilda</dc:creator>
  <cp:lastModifiedBy>user</cp:lastModifiedBy>
  <dcterms:created xsi:type="dcterms:W3CDTF">2023-07-15T05:29:21Z</dcterms:created>
  <dcterms:modified xsi:type="dcterms:W3CDTF">2023-10-12T21:37:13Z</dcterms:modified>
</cp:coreProperties>
</file>