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OVO\OneDrive\Documents\UJIAN SKRIPSI\Mega\Data dan dokumentasi\"/>
    </mc:Choice>
  </mc:AlternateContent>
  <bookViews>
    <workbookView xWindow="0" yWindow="0" windowWidth="20490" windowHeight="7635" activeTab="1"/>
  </bookViews>
  <sheets>
    <sheet name="Data P2P Lending" sheetId="1" r:id="rId1"/>
    <sheet name="Data Narasumbe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2" l="1"/>
  <c r="F33" i="2" l="1"/>
  <c r="F32" i="2"/>
  <c r="C41" i="2"/>
  <c r="C40" i="2"/>
  <c r="C29" i="2" l="1"/>
  <c r="C28" i="2"/>
  <c r="C27" i="2"/>
  <c r="C26" i="2"/>
  <c r="C37" i="2"/>
  <c r="C36" i="2"/>
  <c r="C35" i="2"/>
  <c r="C34" i="2"/>
  <c r="C33" i="2"/>
  <c r="F28" i="2"/>
  <c r="F27" i="2"/>
  <c r="F26" i="2"/>
  <c r="F23" i="2"/>
  <c r="F22" i="2"/>
  <c r="C23" i="2"/>
  <c r="C22" i="2"/>
</calcChain>
</file>

<file path=xl/sharedStrings.xml><?xml version="1.0" encoding="utf-8"?>
<sst xmlns="http://schemas.openxmlformats.org/spreadsheetml/2006/main" count="142" uniqueCount="54">
  <si>
    <t>Penerima Pinjaman (Miliar)</t>
  </si>
  <si>
    <t>Pemberi Pinjaman (Miliar)</t>
  </si>
  <si>
    <t>Dana</t>
  </si>
  <si>
    <t>DANA</t>
  </si>
  <si>
    <t>Nama</t>
  </si>
  <si>
    <t>Usaha</t>
  </si>
  <si>
    <t>Jenis Kelamin</t>
  </si>
  <si>
    <t>Umur</t>
  </si>
  <si>
    <t>Lama Usaha</t>
  </si>
  <si>
    <t>Slamet</t>
  </si>
  <si>
    <t>L</t>
  </si>
  <si>
    <t>Nanin</t>
  </si>
  <si>
    <t>Yuyun</t>
  </si>
  <si>
    <t>Dheri</t>
  </si>
  <si>
    <t>Khusnul</t>
  </si>
  <si>
    <t>Endang</t>
  </si>
  <si>
    <t>Dewi</t>
  </si>
  <si>
    <t>Suwanti</t>
  </si>
  <si>
    <t>Lusi</t>
  </si>
  <si>
    <t>Mawatdah</t>
  </si>
  <si>
    <t>Muafah</t>
  </si>
  <si>
    <t>Kalimah</t>
  </si>
  <si>
    <t>Asfiyah</t>
  </si>
  <si>
    <t>Evin</t>
  </si>
  <si>
    <t>Yofita</t>
  </si>
  <si>
    <t>Ranita</t>
  </si>
  <si>
    <t>P</t>
  </si>
  <si>
    <t>Toko Kelontong</t>
  </si>
  <si>
    <t>Warung Kopi</t>
  </si>
  <si>
    <t>Penjahit</t>
  </si>
  <si>
    <t>Tidak</t>
  </si>
  <si>
    <t>Iya</t>
  </si>
  <si>
    <t>Pengguna P2P Lending</t>
  </si>
  <si>
    <t>Laki-laki</t>
  </si>
  <si>
    <t>Perempuan</t>
  </si>
  <si>
    <t>L/P</t>
  </si>
  <si>
    <t>31-40</t>
  </si>
  <si>
    <t>41-50</t>
  </si>
  <si>
    <t>51-60</t>
  </si>
  <si>
    <t>21-30</t>
  </si>
  <si>
    <t>1-3</t>
  </si>
  <si>
    <t>4-6</t>
  </si>
  <si>
    <t>7-10</t>
  </si>
  <si>
    <t>Jenis Usaha</t>
  </si>
  <si>
    <t>Pedagang</t>
  </si>
  <si>
    <t>Toko Snack</t>
  </si>
  <si>
    <t>Katering</t>
  </si>
  <si>
    <t>Usia</t>
  </si>
  <si>
    <t>Total</t>
  </si>
  <si>
    <t>Mengetahui/Tidak P2P Lending</t>
  </si>
  <si>
    <t>Mengetahui/Tidak P2PL</t>
  </si>
  <si>
    <t>Minat/Tidak pada P2PL</t>
  </si>
  <si>
    <t>Minat/Tidak P2PL</t>
  </si>
  <si>
    <t>PENGGUNA AKUN/MINAT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</si>
</sst>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p&quot;* #,##0.00_-;\-&quot;Rp&quot;* #,##0.00_-;_-&quot;Rp&quot;* &quot;-&quot;??_-;_-@_-"/>
    <numFmt numFmtId="164" formatCode="_-&quot;Rp&quot;* #,##0.0_-;\-&quot;Rp&quot;* #,##0.0_-;_-&quot;Rp&quot;* &quot;-&quot;??_-;_-@_-"/>
  </numFmts>
  <fonts count="2" x14ac:knownFonts="1">
    <font>
      <sz val="11"/>
      <color theme="1"/>
      <name val="Arial"/>
      <family val="2"/>
      <charset val="1"/>
      <scheme val="minor"/>
    </font>
    <font>
      <sz val="11"/>
      <color theme="1"/>
      <name val="Arial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17" fontId="0" fillId="0" borderId="0" xfId="0" applyNumberFormat="1" applyAlignment="1">
      <alignment horizontal="left" vertical="center"/>
    </xf>
    <xf numFmtId="44" fontId="0" fillId="0" borderId="0" xfId="0" applyNumberFormat="1" applyAlignment="1">
      <alignment horizontal="left" vertical="center"/>
    </xf>
    <xf numFmtId="44" fontId="0" fillId="0" borderId="0" xfId="0" applyNumberFormat="1"/>
    <xf numFmtId="2" fontId="0" fillId="0" borderId="0" xfId="0" applyNumberFormat="1" applyAlignment="1">
      <alignment horizontal="left" vertical="center"/>
    </xf>
    <xf numFmtId="17" fontId="0" fillId="0" borderId="0" xfId="0" applyNumberFormat="1"/>
    <xf numFmtId="1" fontId="0" fillId="0" borderId="0" xfId="0" applyNumberFormat="1" applyAlignment="1">
      <alignment horizontal="center" vertical="center"/>
    </xf>
    <xf numFmtId="17" fontId="0" fillId="0" borderId="0" xfId="0" applyNumberFormat="1" applyAlignment="1">
      <alignment horizontal="center"/>
    </xf>
    <xf numFmtId="17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1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1" xfId="1" applyNumberFormat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Perbandingan</a:t>
            </a:r>
            <a:r>
              <a:rPr lang="id-ID" baseline="0"/>
              <a:t> Jumlah Lender dan Borrower di P2P Lending Indonesia (Miliar)</a:t>
            </a:r>
            <a:endParaRPr lang="en-ID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SA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Pemberi Pinjaman</c:v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numRef>
              <c:f>'Data P2P Lending'!$C$5:$C$16</c:f>
              <c:numCache>
                <c:formatCode>mmm\-yy</c:formatCode>
                <c:ptCount val="12"/>
                <c:pt idx="0">
                  <c:v>44440</c:v>
                </c:pt>
                <c:pt idx="1">
                  <c:v>44470</c:v>
                </c:pt>
                <c:pt idx="2">
                  <c:v>44501</c:v>
                </c:pt>
                <c:pt idx="3">
                  <c:v>44531</c:v>
                </c:pt>
                <c:pt idx="4">
                  <c:v>44562</c:v>
                </c:pt>
                <c:pt idx="5">
                  <c:v>44593</c:v>
                </c:pt>
                <c:pt idx="6">
                  <c:v>44621</c:v>
                </c:pt>
                <c:pt idx="7">
                  <c:v>44652</c:v>
                </c:pt>
                <c:pt idx="8">
                  <c:v>44682</c:v>
                </c:pt>
                <c:pt idx="9">
                  <c:v>44713</c:v>
                </c:pt>
                <c:pt idx="10">
                  <c:v>44743</c:v>
                </c:pt>
                <c:pt idx="11">
                  <c:v>44774</c:v>
                </c:pt>
              </c:numCache>
            </c:numRef>
          </c:cat>
          <c:val>
            <c:numRef>
              <c:f>'Data P2P Lending'!$D$5:$D$16</c:f>
              <c:numCache>
                <c:formatCode>_("Rp"* #,##0.00_);_("Rp"* \(#,##0.00\);_("Rp"* "-"??_);_(@_)</c:formatCode>
                <c:ptCount val="12"/>
                <c:pt idx="0">
                  <c:v>14090.93</c:v>
                </c:pt>
                <c:pt idx="1">
                  <c:v>13526.55</c:v>
                </c:pt>
                <c:pt idx="2">
                  <c:v>12924.11</c:v>
                </c:pt>
                <c:pt idx="3">
                  <c:v>13579.14</c:v>
                </c:pt>
                <c:pt idx="4">
                  <c:v>10832.38</c:v>
                </c:pt>
                <c:pt idx="5">
                  <c:v>10806.86</c:v>
                </c:pt>
                <c:pt idx="6">
                  <c:v>22830.02</c:v>
                </c:pt>
                <c:pt idx="7">
                  <c:v>17772.14</c:v>
                </c:pt>
                <c:pt idx="8">
                  <c:v>18263.29</c:v>
                </c:pt>
                <c:pt idx="9">
                  <c:v>20412.98</c:v>
                </c:pt>
                <c:pt idx="10">
                  <c:v>18715.915000000001</c:v>
                </c:pt>
                <c:pt idx="11">
                  <c:v>19064.04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26-4F7D-8029-D25341D7F245}"/>
            </c:ext>
          </c:extLst>
        </c:ser>
        <c:ser>
          <c:idx val="2"/>
          <c:order val="2"/>
          <c:tx>
            <c:v>Penerima Pinjaman</c:v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numRef>
              <c:f>'Data P2P Lending'!$C$5:$C$16</c:f>
              <c:numCache>
                <c:formatCode>mmm\-yy</c:formatCode>
                <c:ptCount val="12"/>
                <c:pt idx="0">
                  <c:v>44440</c:v>
                </c:pt>
                <c:pt idx="1">
                  <c:v>44470</c:v>
                </c:pt>
                <c:pt idx="2">
                  <c:v>44501</c:v>
                </c:pt>
                <c:pt idx="3">
                  <c:v>44531</c:v>
                </c:pt>
                <c:pt idx="4">
                  <c:v>44562</c:v>
                </c:pt>
                <c:pt idx="5">
                  <c:v>44593</c:v>
                </c:pt>
                <c:pt idx="6">
                  <c:v>44621</c:v>
                </c:pt>
                <c:pt idx="7">
                  <c:v>44652</c:v>
                </c:pt>
                <c:pt idx="8">
                  <c:v>44682</c:v>
                </c:pt>
                <c:pt idx="9">
                  <c:v>44713</c:v>
                </c:pt>
                <c:pt idx="10">
                  <c:v>44743</c:v>
                </c:pt>
                <c:pt idx="11">
                  <c:v>44774</c:v>
                </c:pt>
              </c:numCache>
            </c:numRef>
          </c:cat>
          <c:val>
            <c:numRef>
              <c:f>'Data P2P Lending'!$F$5:$F$16</c:f>
              <c:numCache>
                <c:formatCode>_("Rp"* #,##0.00_);_("Rp"* \(#,##0.00\);_("Rp"* "-"??_);_(@_)</c:formatCode>
                <c:ptCount val="12"/>
                <c:pt idx="0">
                  <c:v>14261.42</c:v>
                </c:pt>
                <c:pt idx="1">
                  <c:v>13611.74</c:v>
                </c:pt>
                <c:pt idx="2">
                  <c:v>11977.52</c:v>
                </c:pt>
                <c:pt idx="3">
                  <c:v>13609.36</c:v>
                </c:pt>
                <c:pt idx="4">
                  <c:v>13807.04</c:v>
                </c:pt>
                <c:pt idx="5">
                  <c:v>16528.27</c:v>
                </c:pt>
                <c:pt idx="6">
                  <c:v>23073.84</c:v>
                </c:pt>
                <c:pt idx="7">
                  <c:v>17915.38</c:v>
                </c:pt>
                <c:pt idx="8">
                  <c:v>18627.3</c:v>
                </c:pt>
                <c:pt idx="9">
                  <c:v>20670.689999999999</c:v>
                </c:pt>
                <c:pt idx="10">
                  <c:v>18996.150000000001</c:v>
                </c:pt>
                <c:pt idx="11">
                  <c:v>19219.330000000002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26-4F7D-8029-D25341D7F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6283776"/>
        <c:axId val="216290848"/>
        <c:axId val="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spPr>
                  <a:solidFill>
                    <a:schemeClr val="accent4"/>
                  </a:solidFill>
                  <a:ln>
                    <a:noFill/>
                  </a:ln>
                  <a:effectLst/>
                  <a:sp3d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'Data P2P Lending'!$C$5:$C$16</c15:sqref>
                        </c15:formulaRef>
                      </c:ext>
                    </c:extLst>
                    <c:numCache>
                      <c:formatCode>mmm\-yy</c:formatCode>
                      <c:ptCount val="12"/>
                      <c:pt idx="0">
                        <c:v>44440</c:v>
                      </c:pt>
                      <c:pt idx="1">
                        <c:v>44470</c:v>
                      </c:pt>
                      <c:pt idx="2">
                        <c:v>44501</c:v>
                      </c:pt>
                      <c:pt idx="3">
                        <c:v>44531</c:v>
                      </c:pt>
                      <c:pt idx="4">
                        <c:v>44562</c:v>
                      </c:pt>
                      <c:pt idx="5">
                        <c:v>44593</c:v>
                      </c:pt>
                      <c:pt idx="6">
                        <c:v>44621</c:v>
                      </c:pt>
                      <c:pt idx="7">
                        <c:v>44652</c:v>
                      </c:pt>
                      <c:pt idx="8">
                        <c:v>44682</c:v>
                      </c:pt>
                      <c:pt idx="9">
                        <c:v>44713</c:v>
                      </c:pt>
                      <c:pt idx="10">
                        <c:v>44743</c:v>
                      </c:pt>
                      <c:pt idx="11">
                        <c:v>44774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P2P Lending'!$E$5:$E$16</c15:sqref>
                        </c15:formulaRef>
                      </c:ext>
                    </c:extLst>
                    <c:numCache>
                      <c:formatCode>mmm\-yy</c:formatCode>
                      <c:ptCount val="12"/>
                      <c:pt idx="0">
                        <c:v>44440</c:v>
                      </c:pt>
                      <c:pt idx="1">
                        <c:v>44470</c:v>
                      </c:pt>
                      <c:pt idx="2">
                        <c:v>44501</c:v>
                      </c:pt>
                      <c:pt idx="3">
                        <c:v>44531</c:v>
                      </c:pt>
                      <c:pt idx="4">
                        <c:v>44562</c:v>
                      </c:pt>
                      <c:pt idx="5">
                        <c:v>44593</c:v>
                      </c:pt>
                      <c:pt idx="6">
                        <c:v>44621</c:v>
                      </c:pt>
                      <c:pt idx="7">
                        <c:v>44652</c:v>
                      </c:pt>
                      <c:pt idx="8">
                        <c:v>44682</c:v>
                      </c:pt>
                      <c:pt idx="9">
                        <c:v>44713</c:v>
                      </c:pt>
                      <c:pt idx="10">
                        <c:v>44743</c:v>
                      </c:pt>
                      <c:pt idx="11">
                        <c:v>44774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4926-4F7D-8029-D25341D7F245}"/>
                  </c:ext>
                </c:extLst>
              </c15:ser>
            </c15:filteredBarSeries>
          </c:ext>
        </c:extLst>
      </c:bar3DChart>
      <c:dateAx>
        <c:axId val="21628377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216290848"/>
        <c:crosses val="autoZero"/>
        <c:auto val="1"/>
        <c:lblOffset val="100"/>
        <c:baseTimeUnit val="months"/>
      </c:dateAx>
      <c:valAx>
        <c:axId val="21629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Rp&quot;* #,##0.00_);_(&quot;Rp&quot;* \(#,##0.00\);_(&quot;Rp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216283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S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SA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0"/>
      <c:depthPercent val="100"/>
      <c:rAngAx val="0"/>
    </c:view3D>
    <c:floor>
      <c:thickness val="0"/>
      <c:spPr>
        <a:solidFill>
          <a:schemeClr val="lt1"/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'Data Narasumber'!$E$32</c:f>
              <c:strCache>
                <c:ptCount val="1"/>
                <c:pt idx="0">
                  <c:v>Tidak</c:v>
                </c:pt>
              </c:strCache>
            </c:strRef>
          </c:tx>
          <c:spPr>
            <a:pattFill prst="ltDnDiag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solidFill>
                <a:schemeClr val="accent1"/>
              </a:solidFill>
            </a:ln>
            <a:effectLst/>
            <a:sp3d>
              <a:contourClr>
                <a:schemeClr val="accent1"/>
              </a:contourClr>
            </a:sp3d>
          </c:spPr>
          <c:invertIfNegative val="0"/>
          <c:val>
            <c:numRef>
              <c:f>'Data Narasumber'!$F$32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C9-463F-A10B-BE0134366E55}"/>
            </c:ext>
          </c:extLst>
        </c:ser>
        <c:ser>
          <c:idx val="1"/>
          <c:order val="1"/>
          <c:tx>
            <c:strRef>
              <c:f>'Data Narasumber'!$E$33</c:f>
              <c:strCache>
                <c:ptCount val="1"/>
                <c:pt idx="0">
                  <c:v>Iya</c:v>
                </c:pt>
              </c:strCache>
            </c:strRef>
          </c:tx>
          <c:spPr>
            <a:pattFill prst="ltDnDiag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solidFill>
                <a:schemeClr val="accent2"/>
              </a:solidFill>
            </a:ln>
            <a:effectLst/>
            <a:sp3d>
              <a:contourClr>
                <a:schemeClr val="accent2"/>
              </a:contourClr>
            </a:sp3d>
          </c:spPr>
          <c:invertIfNegative val="0"/>
          <c:val>
            <c:numRef>
              <c:f>'Data Narasumber'!$F$33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C9-463F-A10B-BE0134366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gapDepth val="0"/>
        <c:shape val="box"/>
        <c:axId val="145613119"/>
        <c:axId val="145613951"/>
        <c:axId val="0"/>
      </c:bar3DChart>
      <c:catAx>
        <c:axId val="14561311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5613951"/>
        <c:crosses val="autoZero"/>
        <c:auto val="1"/>
        <c:lblAlgn val="ctr"/>
        <c:lblOffset val="100"/>
        <c:noMultiLvlLbl val="0"/>
      </c:catAx>
      <c:valAx>
        <c:axId val="145613951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145613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S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glow rad="127000">
        <a:schemeClr val="accent1">
          <a:alpha val="0"/>
        </a:schemeClr>
      </a:glow>
    </a:effectLst>
  </c:spPr>
  <c:txPr>
    <a:bodyPr/>
    <a:lstStyle/>
    <a:p>
      <a:pPr>
        <a:defRPr/>
      </a:pPr>
      <a:endParaRPr lang="ar-SA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Pemberi Pinjaman</c:v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numRef>
              <c:f>'Data P2P Lending'!$N$5:$N$16</c:f>
              <c:numCache>
                <c:formatCode>mmm\-yy</c:formatCode>
                <c:ptCount val="12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</c:numCache>
            </c:numRef>
          </c:cat>
          <c:val>
            <c:numRef>
              <c:f>'Data P2P Lending'!$O$5:$O$16</c:f>
              <c:numCache>
                <c:formatCode>_-"Rp"* #,##0.0_-;\-"Rp"* #,##0.0_-;_-"Rp"* "-"??_-;_-@_-</c:formatCode>
                <c:ptCount val="12"/>
                <c:pt idx="0">
                  <c:v>9.11</c:v>
                </c:pt>
                <c:pt idx="1">
                  <c:v>9.3699999999999992</c:v>
                </c:pt>
                <c:pt idx="2">
                  <c:v>11.68</c:v>
                </c:pt>
                <c:pt idx="3">
                  <c:v>12.12</c:v>
                </c:pt>
                <c:pt idx="4">
                  <c:v>13.86</c:v>
                </c:pt>
                <c:pt idx="5">
                  <c:v>14.74</c:v>
                </c:pt>
                <c:pt idx="6">
                  <c:v>15.7</c:v>
                </c:pt>
                <c:pt idx="7">
                  <c:v>14.72</c:v>
                </c:pt>
                <c:pt idx="8">
                  <c:v>14.09</c:v>
                </c:pt>
                <c:pt idx="9">
                  <c:v>13.52</c:v>
                </c:pt>
                <c:pt idx="10">
                  <c:v>12.92</c:v>
                </c:pt>
                <c:pt idx="11">
                  <c:v>13.57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A3-427E-95E0-0C6C25861919}"/>
            </c:ext>
          </c:extLst>
        </c:ser>
        <c:ser>
          <c:idx val="2"/>
          <c:order val="2"/>
          <c:tx>
            <c:v>Penerima Pinjaman</c:v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numRef>
              <c:f>'Data P2P Lending'!$N$5:$N$16</c:f>
              <c:numCache>
                <c:formatCode>mmm\-yy</c:formatCode>
                <c:ptCount val="12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</c:numCache>
            </c:numRef>
          </c:cat>
          <c:val>
            <c:numRef>
              <c:f>'Data P2P Lending'!$Q$5:$Q$16</c:f>
              <c:numCache>
                <c:formatCode>_-"Rp"* #,##0.0_-;\-"Rp"* #,##0.0_-;_-"Rp"* "-"??_-;_-@_-</c:formatCode>
                <c:ptCount val="12"/>
                <c:pt idx="0">
                  <c:v>9.3800000000000008</c:v>
                </c:pt>
                <c:pt idx="1">
                  <c:v>9.58</c:v>
                </c:pt>
                <c:pt idx="2">
                  <c:v>11.76</c:v>
                </c:pt>
                <c:pt idx="3">
                  <c:v>12.18</c:v>
                </c:pt>
                <c:pt idx="4">
                  <c:v>13.16</c:v>
                </c:pt>
                <c:pt idx="5">
                  <c:v>14.79</c:v>
                </c:pt>
                <c:pt idx="6">
                  <c:v>15.66</c:v>
                </c:pt>
                <c:pt idx="7">
                  <c:v>14.95</c:v>
                </c:pt>
                <c:pt idx="8">
                  <c:v>14.26</c:v>
                </c:pt>
                <c:pt idx="9">
                  <c:v>13.61</c:v>
                </c:pt>
                <c:pt idx="10">
                  <c:v>12.97</c:v>
                </c:pt>
                <c:pt idx="11">
                  <c:v>13.6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A3-427E-95E0-0C6C25861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38802351"/>
        <c:axId val="738803183"/>
        <c:axId val="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spPr>
                  <a:solidFill>
                    <a:schemeClr val="accent4"/>
                  </a:solidFill>
                  <a:ln>
                    <a:noFill/>
                  </a:ln>
                  <a:effectLst/>
                  <a:sp3d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'Data P2P Lending'!$N$5:$N$16</c15:sqref>
                        </c15:formulaRef>
                      </c:ext>
                    </c:extLst>
                    <c:numCache>
                      <c:formatCode>mmm\-yy</c:formatCode>
                      <c:ptCount val="12"/>
                      <c:pt idx="0">
                        <c:v>44197</c:v>
                      </c:pt>
                      <c:pt idx="1">
                        <c:v>44228</c:v>
                      </c:pt>
                      <c:pt idx="2">
                        <c:v>44256</c:v>
                      </c:pt>
                      <c:pt idx="3">
                        <c:v>44287</c:v>
                      </c:pt>
                      <c:pt idx="4">
                        <c:v>44317</c:v>
                      </c:pt>
                      <c:pt idx="5">
                        <c:v>44348</c:v>
                      </c:pt>
                      <c:pt idx="6">
                        <c:v>44378</c:v>
                      </c:pt>
                      <c:pt idx="7">
                        <c:v>44409</c:v>
                      </c:pt>
                      <c:pt idx="8">
                        <c:v>44440</c:v>
                      </c:pt>
                      <c:pt idx="9">
                        <c:v>44470</c:v>
                      </c:pt>
                      <c:pt idx="10">
                        <c:v>44501</c:v>
                      </c:pt>
                      <c:pt idx="11">
                        <c:v>44531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P2P Lending'!$P$5:$P$16</c15:sqref>
                        </c15:formulaRef>
                      </c:ext>
                    </c:extLst>
                    <c:numCache>
                      <c:formatCode>mmm\-yy</c:formatCode>
                      <c:ptCount val="12"/>
                      <c:pt idx="0">
                        <c:v>44197</c:v>
                      </c:pt>
                      <c:pt idx="1">
                        <c:v>44228</c:v>
                      </c:pt>
                      <c:pt idx="2">
                        <c:v>44256</c:v>
                      </c:pt>
                      <c:pt idx="3">
                        <c:v>44287</c:v>
                      </c:pt>
                      <c:pt idx="4">
                        <c:v>44317</c:v>
                      </c:pt>
                      <c:pt idx="5">
                        <c:v>44348</c:v>
                      </c:pt>
                      <c:pt idx="6">
                        <c:v>44378</c:v>
                      </c:pt>
                      <c:pt idx="7">
                        <c:v>44409</c:v>
                      </c:pt>
                      <c:pt idx="8">
                        <c:v>44440</c:v>
                      </c:pt>
                      <c:pt idx="9">
                        <c:v>44470</c:v>
                      </c:pt>
                      <c:pt idx="10">
                        <c:v>44501</c:v>
                      </c:pt>
                      <c:pt idx="11">
                        <c:v>44531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9DA3-427E-95E0-0C6C25861919}"/>
                  </c:ext>
                </c:extLst>
              </c15:ser>
            </c15:filteredBarSeries>
          </c:ext>
        </c:extLst>
      </c:bar3DChart>
      <c:dateAx>
        <c:axId val="738802351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738803183"/>
        <c:crosses val="autoZero"/>
        <c:auto val="1"/>
        <c:lblOffset val="100"/>
        <c:baseTimeUnit val="months"/>
      </c:dateAx>
      <c:valAx>
        <c:axId val="738803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_-&quot;Rp&quot;* #,##0.0_-;\-&quot;Rp&quot;* #,##0.0_-;_-&quot;Rp&quot;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738802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S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SA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3858092738407699"/>
          <c:y val="2.5428331875182269E-2"/>
          <c:w val="0.81697462817147859"/>
          <c:h val="0.66221310877806938"/>
        </c:manualLayout>
      </c:layout>
      <c:bar3DChart>
        <c:barDir val="col"/>
        <c:grouping val="clustered"/>
        <c:varyColors val="0"/>
        <c:ser>
          <c:idx val="0"/>
          <c:order val="0"/>
          <c:tx>
            <c:v>Pemberi Pinjaman</c:v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numRef>
              <c:f>'Data P2P Lending'!$C$30:$C$41</c:f>
              <c:numCache>
                <c:formatCode>mmm\-yy</c:formatCode>
                <c:ptCount val="12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</c:numCache>
            </c:numRef>
          </c:cat>
          <c:val>
            <c:numRef>
              <c:f>'Data P2P Lending'!$D$30:$D$41</c:f>
              <c:numCache>
                <c:formatCode>General</c:formatCode>
                <c:ptCount val="12"/>
                <c:pt idx="0">
                  <c:v>6553265</c:v>
                </c:pt>
                <c:pt idx="1">
                  <c:v>6435040</c:v>
                </c:pt>
                <c:pt idx="2">
                  <c:v>6785782</c:v>
                </c:pt>
                <c:pt idx="3">
                  <c:v>7166072</c:v>
                </c:pt>
                <c:pt idx="4">
                  <c:v>8726197</c:v>
                </c:pt>
                <c:pt idx="5">
                  <c:v>8966420</c:v>
                </c:pt>
                <c:pt idx="6">
                  <c:v>8702629</c:v>
                </c:pt>
                <c:pt idx="7">
                  <c:v>9062814</c:v>
                </c:pt>
                <c:pt idx="8">
                  <c:v>9733660</c:v>
                </c:pt>
                <c:pt idx="9">
                  <c:v>10472964</c:v>
                </c:pt>
                <c:pt idx="10">
                  <c:v>10283832</c:v>
                </c:pt>
                <c:pt idx="11">
                  <c:v>10905243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2D-4F40-A520-9266A7477908}"/>
            </c:ext>
          </c:extLst>
        </c:ser>
        <c:ser>
          <c:idx val="2"/>
          <c:order val="2"/>
          <c:tx>
            <c:v>Penerima PInjaman</c:v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numRef>
              <c:f>'Data P2P Lending'!$C$30:$C$41</c:f>
              <c:numCache>
                <c:formatCode>mmm\-yy</c:formatCode>
                <c:ptCount val="12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</c:numCache>
            </c:numRef>
          </c:cat>
          <c:val>
            <c:numRef>
              <c:f>'Data P2P Lending'!$F$30:$F$41</c:f>
              <c:numCache>
                <c:formatCode>0</c:formatCode>
                <c:ptCount val="12"/>
                <c:pt idx="0">
                  <c:v>24764091</c:v>
                </c:pt>
                <c:pt idx="1">
                  <c:v>28264021</c:v>
                </c:pt>
                <c:pt idx="2">
                  <c:v>29549502</c:v>
                </c:pt>
                <c:pt idx="3">
                  <c:v>36795731</c:v>
                </c:pt>
                <c:pt idx="4">
                  <c:v>38700815</c:v>
                </c:pt>
                <c:pt idx="5">
                  <c:v>25302014</c:v>
                </c:pt>
                <c:pt idx="6">
                  <c:v>27018490</c:v>
                </c:pt>
                <c:pt idx="7">
                  <c:v>27235647</c:v>
                </c:pt>
                <c:pt idx="8">
                  <c:v>21119331</c:v>
                </c:pt>
                <c:pt idx="9">
                  <c:v>12957045</c:v>
                </c:pt>
                <c:pt idx="10">
                  <c:v>12673778</c:v>
                </c:pt>
                <c:pt idx="11">
                  <c:v>13473084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2D-4F40-A520-9266A7477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31577007"/>
        <c:axId val="631580751"/>
        <c:axId val="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spPr>
                  <a:solidFill>
                    <a:schemeClr val="accent4"/>
                  </a:solidFill>
                  <a:ln>
                    <a:noFill/>
                  </a:ln>
                  <a:effectLst/>
                  <a:sp3d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'Data P2P Lending'!$C$30:$C$41</c15:sqref>
                        </c15:formulaRef>
                      </c:ext>
                    </c:extLst>
                    <c:numCache>
                      <c:formatCode>mmm\-yy</c:formatCode>
                      <c:ptCount val="12"/>
                      <c:pt idx="0">
                        <c:v>44197</c:v>
                      </c:pt>
                      <c:pt idx="1">
                        <c:v>44228</c:v>
                      </c:pt>
                      <c:pt idx="2">
                        <c:v>44256</c:v>
                      </c:pt>
                      <c:pt idx="3">
                        <c:v>44287</c:v>
                      </c:pt>
                      <c:pt idx="4">
                        <c:v>44317</c:v>
                      </c:pt>
                      <c:pt idx="5">
                        <c:v>44348</c:v>
                      </c:pt>
                      <c:pt idx="6">
                        <c:v>44378</c:v>
                      </c:pt>
                      <c:pt idx="7">
                        <c:v>44409</c:v>
                      </c:pt>
                      <c:pt idx="8">
                        <c:v>44440</c:v>
                      </c:pt>
                      <c:pt idx="9">
                        <c:v>44470</c:v>
                      </c:pt>
                      <c:pt idx="10">
                        <c:v>44501</c:v>
                      </c:pt>
                      <c:pt idx="11">
                        <c:v>44531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P2P Lending'!$E$30:$E$41</c15:sqref>
                        </c15:formulaRef>
                      </c:ext>
                    </c:extLst>
                    <c:numCache>
                      <c:formatCode>mmm\-yy</c:formatCode>
                      <c:ptCount val="12"/>
                      <c:pt idx="0">
                        <c:v>44197</c:v>
                      </c:pt>
                      <c:pt idx="1">
                        <c:v>44228</c:v>
                      </c:pt>
                      <c:pt idx="2">
                        <c:v>44256</c:v>
                      </c:pt>
                      <c:pt idx="3">
                        <c:v>44287</c:v>
                      </c:pt>
                      <c:pt idx="4">
                        <c:v>44317</c:v>
                      </c:pt>
                      <c:pt idx="5">
                        <c:v>44348</c:v>
                      </c:pt>
                      <c:pt idx="6">
                        <c:v>44378</c:v>
                      </c:pt>
                      <c:pt idx="7">
                        <c:v>44409</c:v>
                      </c:pt>
                      <c:pt idx="8">
                        <c:v>44440</c:v>
                      </c:pt>
                      <c:pt idx="9">
                        <c:v>44470</c:v>
                      </c:pt>
                      <c:pt idx="10">
                        <c:v>44501</c:v>
                      </c:pt>
                      <c:pt idx="11">
                        <c:v>44531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052D-4F40-A520-9266A7477908}"/>
                  </c:ext>
                </c:extLst>
              </c15:ser>
            </c15:filteredBarSeries>
          </c:ext>
        </c:extLst>
      </c:bar3DChart>
      <c:dateAx>
        <c:axId val="63157700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631580751"/>
        <c:crosses val="autoZero"/>
        <c:auto val="1"/>
        <c:lblOffset val="100"/>
        <c:baseTimeUnit val="months"/>
      </c:dateAx>
      <c:valAx>
        <c:axId val="631580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631577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S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SA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B30-4703-A0CB-38A195C9E70B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B30-4703-A0CB-38A195C9E7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'Data Narasumber'!$B$22:$B$23</c:f>
              <c:strCache>
                <c:ptCount val="2"/>
                <c:pt idx="0">
                  <c:v>Laki-laki</c:v>
                </c:pt>
                <c:pt idx="1">
                  <c:v>Perempuan</c:v>
                </c:pt>
              </c:strCache>
            </c:strRef>
          </c:cat>
          <c:val>
            <c:numRef>
              <c:f>'Data Narasumber'!$C$22:$C$23</c:f>
              <c:numCache>
                <c:formatCode>General</c:formatCode>
                <c:ptCount val="2"/>
                <c:pt idx="0">
                  <c:v>1</c:v>
                </c:pt>
                <c:pt idx="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3C-45C0-B64F-D4C250613361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S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SA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64E-4348-B6F8-8F7C7B8C750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64E-4348-B6F8-8F7C7B8C750C}"/>
              </c:ext>
            </c:extLst>
          </c:dPt>
          <c:dLbls>
            <c:dLbl>
              <c:idx val="0"/>
              <c:numFmt formatCode="General" sourceLinked="0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ar-SA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2-664E-4348-B6F8-8F7C7B8C750C}"/>
                </c:ext>
              </c:extLst>
            </c:dLbl>
            <c:dLbl>
              <c:idx val="1"/>
              <c:layout>
                <c:manualLayout>
                  <c:x val="-1.212121212121213E-2"/>
                  <c:y val="-3.8369294896229186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ar-SA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1-664E-4348-B6F8-8F7C7B8C750C}"/>
                </c:ext>
              </c:extLst>
            </c:dLbl>
            <c:numFmt formatCode="General" sourceLinked="0"/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'Data Narasumber'!$E$22:$E$23</c:f>
              <c:strCache>
                <c:ptCount val="2"/>
                <c:pt idx="0">
                  <c:v>Tidak</c:v>
                </c:pt>
                <c:pt idx="1">
                  <c:v>Iya</c:v>
                </c:pt>
              </c:strCache>
            </c:strRef>
          </c:cat>
          <c:val>
            <c:numRef>
              <c:f>'Data Narasumber'!$F$22:$F$23</c:f>
              <c:numCache>
                <c:formatCode>General</c:formatCode>
                <c:ptCount val="2"/>
                <c:pt idx="0">
                  <c:v>10</c:v>
                </c:pt>
                <c:pt idx="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4E-4348-B6F8-8F7C7B8C7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SA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193-4EA7-B6E1-DA9F482630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193-4EA7-B6E1-DA9F482630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193-4EA7-B6E1-DA9F482630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7193-4EA7-B6E1-DA9F482630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7193-4EA7-B6E1-DA9F482630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7193-4EA7-B6E1-DA9F482630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7193-4EA7-B6E1-DA9F482630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'Data Narasumber'!$B$32:$B$37</c:f>
              <c:strCache>
                <c:ptCount val="6"/>
                <c:pt idx="0">
                  <c:v>Pedagang</c:v>
                </c:pt>
                <c:pt idx="1">
                  <c:v>Toko Snack</c:v>
                </c:pt>
                <c:pt idx="2">
                  <c:v>Penjahit</c:v>
                </c:pt>
                <c:pt idx="3">
                  <c:v>Toko Kelontong</c:v>
                </c:pt>
                <c:pt idx="4">
                  <c:v>Warung Kopi</c:v>
                </c:pt>
                <c:pt idx="5">
                  <c:v>Katering</c:v>
                </c:pt>
              </c:strCache>
            </c:strRef>
          </c:cat>
          <c:val>
            <c:numRef>
              <c:f>'Data Narasumber'!$C$32:$C$37</c:f>
              <c:numCache>
                <c:formatCode>General</c:formatCode>
                <c:ptCount val="6"/>
                <c:pt idx="0">
                  <c:v>6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FF-49AC-ABA0-95F11126193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S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SA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none"/>
          </c:marker>
          <c:cat>
            <c:strRef>
              <c:f>'Data Narasumber'!$E$26:$E$28</c:f>
              <c:strCache>
                <c:ptCount val="3"/>
                <c:pt idx="0">
                  <c:v>1-3</c:v>
                </c:pt>
                <c:pt idx="1">
                  <c:v>4-6</c:v>
                </c:pt>
                <c:pt idx="2">
                  <c:v>7-10</c:v>
                </c:pt>
              </c:strCache>
            </c:strRef>
          </c:cat>
          <c:val>
            <c:numRef>
              <c:f>'Data Narasumber'!$F$26:$F$28</c:f>
              <c:numCache>
                <c:formatCode>General</c:formatCode>
                <c:ptCount val="3"/>
                <c:pt idx="0">
                  <c:v>8</c:v>
                </c:pt>
                <c:pt idx="1">
                  <c:v>2</c:v>
                </c:pt>
                <c:pt idx="2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87-41CD-B9BB-FC9923973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smooth val="0"/>
        <c:axId val="1490051471"/>
        <c:axId val="1432246303"/>
      </c:lineChart>
      <c:catAx>
        <c:axId val="1490051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0">
              <a:defRPr sz="900" b="0" i="0" u="none" strike="noStrike" kern="1200" spc="1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1432246303"/>
        <c:crosses val="autoZero"/>
        <c:auto val="1"/>
        <c:lblAlgn val="ctr"/>
        <c:lblOffset val="100"/>
        <c:noMultiLvlLbl val="0"/>
      </c:catAx>
      <c:valAx>
        <c:axId val="143224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14900514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 rtl="0">
        <a:defRPr/>
      </a:pPr>
      <a:endParaRPr lang="ar-SA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chemeClr val="accent2"/>
                </a:gs>
                <a:gs pos="75000">
                  <a:schemeClr val="accent2">
                    <a:lumMod val="60000"/>
                    <a:lumOff val="40000"/>
                  </a:schemeClr>
                </a:gs>
                <a:gs pos="51000">
                  <a:schemeClr val="accent2">
                    <a:alpha val="75000"/>
                  </a:schemeClr>
                </a:gs>
                <a:gs pos="100000">
                  <a:schemeClr val="accent2">
                    <a:lumMod val="20000"/>
                    <a:lumOff val="80000"/>
                    <a:alpha val="15000"/>
                  </a:schemeClr>
                </a:gs>
              </a:gsLst>
              <a:lin ang="10800000" scaled="1"/>
              <a:tileRect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Narasumber'!$B$26:$B$29</c:f>
              <c:strCache>
                <c:ptCount val="4"/>
                <c:pt idx="0">
                  <c:v>21-30</c:v>
                </c:pt>
                <c:pt idx="1">
                  <c:v>31-40</c:v>
                </c:pt>
                <c:pt idx="2">
                  <c:v>41-50</c:v>
                </c:pt>
                <c:pt idx="3">
                  <c:v>51-60</c:v>
                </c:pt>
              </c:strCache>
            </c:strRef>
          </c:cat>
          <c:val>
            <c:numRef>
              <c:f>'Data Narasumber'!$C$26:$C$29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F9-4E77-B695-087272CBBA5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26"/>
        <c:overlap val="-58"/>
        <c:axId val="1483567279"/>
        <c:axId val="1483567695"/>
      </c:barChart>
      <c:catAx>
        <c:axId val="14835672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15000"/>
                <a:lumOff val="8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1483567695"/>
        <c:crosses val="autoZero"/>
        <c:auto val="1"/>
        <c:lblAlgn val="ctr"/>
        <c:lblOffset val="100"/>
        <c:noMultiLvlLbl val="0"/>
      </c:catAx>
      <c:valAx>
        <c:axId val="1483567695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99000">
                    <a:schemeClr val="tx1">
                      <a:lumMod val="25000"/>
                      <a:lumOff val="75000"/>
                    </a:schemeClr>
                  </a:gs>
                  <a:gs pos="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1483567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SA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2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E8F-42E8-BDB0-C04F939D52C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E8F-42E8-BDB0-C04F939D52CB}"/>
              </c:ext>
            </c:extLst>
          </c:dPt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E8F-42E8-BDB0-C04F939D52CB}"/>
                </c:ext>
              </c:extLst>
            </c:dLbl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E8F-42E8-BDB0-C04F939D52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dLblPos val="ctr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Narasumber'!$B$40:$B$41</c:f>
              <c:strCache>
                <c:ptCount val="2"/>
                <c:pt idx="0">
                  <c:v>Tidak</c:v>
                </c:pt>
                <c:pt idx="1">
                  <c:v>Iya</c:v>
                </c:pt>
              </c:strCache>
            </c:strRef>
          </c:cat>
          <c:val>
            <c:numRef>
              <c:f>'Data Narasumber'!$C$40:$C$41</c:f>
              <c:numCache>
                <c:formatCode>General</c:formatCode>
                <c:ptCount val="2"/>
                <c:pt idx="0">
                  <c:v>9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5D-4527-830F-CAC61A9FF4F3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218"/>
      </c:pie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S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S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/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pattFill prst="ltDn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>
        <a:solidFill>
          <a:schemeClr val="phClr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/>
      </a:solidFill>
      <a:sp3d/>
    </cs:spPr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9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12700" cap="flat" cmpd="sng" algn="ctr">
        <a:solidFill>
          <a:schemeClr val="lt1"/>
        </a:solidFill>
        <a:round/>
      </a:ln>
    </cs:spPr>
    <cs:defRPr sz="900" kern="1200" spc="10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10800000" scaled="1"/>
        <a:tileRect/>
      </a:gra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10800000" scaled="1"/>
        <a:tileRect/>
      </a:gra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99000">
              <a:schemeClr val="tx1">
                <a:lumMod val="25000"/>
                <a:lumOff val="75000"/>
              </a:schemeClr>
            </a:gs>
            <a:gs pos="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15000"/>
                <a:lumOff val="85000"/>
              </a:schemeClr>
            </a:gs>
            <a:gs pos="0">
              <a:schemeClr val="tx1">
                <a:lumMod val="5000"/>
                <a:lumOff val="9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3</xdr:row>
      <xdr:rowOff>23812</xdr:rowOff>
    </xdr:from>
    <xdr:to>
      <xdr:col>12</xdr:col>
      <xdr:colOff>342900</xdr:colOff>
      <xdr:row>18</xdr:row>
      <xdr:rowOff>52387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291353</xdr:colOff>
      <xdr:row>2</xdr:row>
      <xdr:rowOff>135591</xdr:rowOff>
    </xdr:from>
    <xdr:to>
      <xdr:col>24</xdr:col>
      <xdr:colOff>78441</xdr:colOff>
      <xdr:row>18</xdr:row>
      <xdr:rowOff>10085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22413</xdr:colOff>
      <xdr:row>25</xdr:row>
      <xdr:rowOff>124384</xdr:rowOff>
    </xdr:from>
    <xdr:to>
      <xdr:col>13</xdr:col>
      <xdr:colOff>493060</xdr:colOff>
      <xdr:row>40</xdr:row>
      <xdr:rowOff>178172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55</xdr:row>
      <xdr:rowOff>6122</xdr:rowOff>
    </xdr:from>
    <xdr:to>
      <xdr:col>6</xdr:col>
      <xdr:colOff>1348707</xdr:colOff>
      <xdr:row>65</xdr:row>
      <xdr:rowOff>168729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1877787</xdr:colOff>
      <xdr:row>55</xdr:row>
      <xdr:rowOff>40821</xdr:rowOff>
    </xdr:from>
    <xdr:to>
      <xdr:col>8</xdr:col>
      <xdr:colOff>513871</xdr:colOff>
      <xdr:row>66</xdr:row>
      <xdr:rowOff>40820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185458</xdr:colOff>
      <xdr:row>55</xdr:row>
      <xdr:rowOff>27175</xdr:rowOff>
    </xdr:from>
    <xdr:to>
      <xdr:col>4</xdr:col>
      <xdr:colOff>378199</xdr:colOff>
      <xdr:row>66</xdr:row>
      <xdr:rowOff>14568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9526</xdr:colOff>
      <xdr:row>43</xdr:row>
      <xdr:rowOff>4762</xdr:rowOff>
    </xdr:from>
    <xdr:to>
      <xdr:col>8</xdr:col>
      <xdr:colOff>862853</xdr:colOff>
      <xdr:row>53</xdr:row>
      <xdr:rowOff>9525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66675</xdr:colOff>
      <xdr:row>43</xdr:row>
      <xdr:rowOff>4762</xdr:rowOff>
    </xdr:from>
    <xdr:to>
      <xdr:col>6</xdr:col>
      <xdr:colOff>1323975</xdr:colOff>
      <xdr:row>53</xdr:row>
      <xdr:rowOff>9525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196102</xdr:colOff>
      <xdr:row>43</xdr:row>
      <xdr:rowOff>12327</xdr:rowOff>
    </xdr:from>
    <xdr:to>
      <xdr:col>3</xdr:col>
      <xdr:colOff>672354</xdr:colOff>
      <xdr:row>54</xdr:row>
      <xdr:rowOff>11206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572698</xdr:colOff>
      <xdr:row>20</xdr:row>
      <xdr:rowOff>131989</xdr:rowOff>
    </xdr:from>
    <xdr:to>
      <xdr:col>8</xdr:col>
      <xdr:colOff>643992</xdr:colOff>
      <xdr:row>36</xdr:row>
      <xdr:rowOff>44904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57"/>
  <sheetViews>
    <sheetView zoomScale="85" zoomScaleNormal="85" workbookViewId="0">
      <selection activeCell="E23" sqref="E23"/>
    </sheetView>
  </sheetViews>
  <sheetFormatPr defaultRowHeight="14.25" x14ac:dyDescent="0.2"/>
  <cols>
    <col min="3" max="3" width="16.5" bestFit="1" customWidth="1"/>
    <col min="4" max="4" width="16.25" bestFit="1" customWidth="1"/>
    <col min="5" max="5" width="13.75" bestFit="1" customWidth="1"/>
    <col min="6" max="6" width="16.25" bestFit="1" customWidth="1"/>
    <col min="7" max="7" width="12.5" bestFit="1" customWidth="1"/>
    <col min="14" max="14" width="13.25" customWidth="1"/>
    <col min="15" max="15" width="16.25" bestFit="1" customWidth="1"/>
    <col min="16" max="16" width="13.25" customWidth="1"/>
    <col min="17" max="17" width="16.25" bestFit="1" customWidth="1"/>
  </cols>
  <sheetData>
    <row r="2" spans="3:17" x14ac:dyDescent="0.2">
      <c r="C2" t="s">
        <v>2</v>
      </c>
      <c r="N2" t="s">
        <v>3</v>
      </c>
    </row>
    <row r="4" spans="3:17" x14ac:dyDescent="0.2">
      <c r="C4" s="22" t="s">
        <v>1</v>
      </c>
      <c r="D4" s="22"/>
      <c r="E4" s="22" t="s">
        <v>0</v>
      </c>
      <c r="F4" s="22"/>
      <c r="N4" s="22" t="s">
        <v>1</v>
      </c>
      <c r="O4" s="22"/>
      <c r="P4" s="22" t="s">
        <v>0</v>
      </c>
      <c r="Q4" s="22"/>
    </row>
    <row r="5" spans="3:17" x14ac:dyDescent="0.2">
      <c r="C5" s="1">
        <v>44440</v>
      </c>
      <c r="D5" s="2">
        <v>14090.93</v>
      </c>
      <c r="E5" s="1">
        <v>44440</v>
      </c>
      <c r="F5" s="2">
        <v>14261.42</v>
      </c>
      <c r="N5" s="8">
        <v>44197</v>
      </c>
      <c r="O5" s="11">
        <v>9.11</v>
      </c>
      <c r="P5" s="8">
        <v>44197</v>
      </c>
      <c r="Q5" s="11">
        <v>9.3800000000000008</v>
      </c>
    </row>
    <row r="6" spans="3:17" x14ac:dyDescent="0.2">
      <c r="C6" s="1">
        <v>44470</v>
      </c>
      <c r="D6" s="2">
        <v>13526.55</v>
      </c>
      <c r="E6" s="1">
        <v>44470</v>
      </c>
      <c r="F6" s="2">
        <v>13611.74</v>
      </c>
      <c r="N6" s="8">
        <v>44228</v>
      </c>
      <c r="O6" s="11">
        <v>9.3699999999999992</v>
      </c>
      <c r="P6" s="8">
        <v>44228</v>
      </c>
      <c r="Q6" s="11">
        <v>9.58</v>
      </c>
    </row>
    <row r="7" spans="3:17" x14ac:dyDescent="0.2">
      <c r="C7" s="1">
        <v>44501</v>
      </c>
      <c r="D7" s="2">
        <v>12924.11</v>
      </c>
      <c r="E7" s="1">
        <v>44501</v>
      </c>
      <c r="F7" s="2">
        <v>11977.52</v>
      </c>
      <c r="N7" s="8">
        <v>44256</v>
      </c>
      <c r="O7" s="11">
        <v>11.68</v>
      </c>
      <c r="P7" s="8">
        <v>44256</v>
      </c>
      <c r="Q7" s="11">
        <v>11.76</v>
      </c>
    </row>
    <row r="8" spans="3:17" x14ac:dyDescent="0.2">
      <c r="C8" s="1">
        <v>44531</v>
      </c>
      <c r="D8" s="2">
        <v>13579.14</v>
      </c>
      <c r="E8" s="1">
        <v>44531</v>
      </c>
      <c r="F8" s="2">
        <v>13609.36</v>
      </c>
      <c r="N8" s="8">
        <v>44287</v>
      </c>
      <c r="O8" s="11">
        <v>12.12</v>
      </c>
      <c r="P8" s="8">
        <v>44287</v>
      </c>
      <c r="Q8" s="11">
        <v>12.18</v>
      </c>
    </row>
    <row r="9" spans="3:17" x14ac:dyDescent="0.2">
      <c r="C9" s="1">
        <v>44562</v>
      </c>
      <c r="D9" s="2">
        <v>10832.38</v>
      </c>
      <c r="E9" s="1">
        <v>44562</v>
      </c>
      <c r="F9" s="2">
        <v>13807.04</v>
      </c>
      <c r="N9" s="8">
        <v>44317</v>
      </c>
      <c r="O9" s="11">
        <v>13.86</v>
      </c>
      <c r="P9" s="8">
        <v>44317</v>
      </c>
      <c r="Q9" s="11">
        <v>13.16</v>
      </c>
    </row>
    <row r="10" spans="3:17" x14ac:dyDescent="0.2">
      <c r="C10" s="1">
        <v>44593</v>
      </c>
      <c r="D10" s="2">
        <v>10806.86</v>
      </c>
      <c r="E10" s="1">
        <v>44593</v>
      </c>
      <c r="F10" s="2">
        <v>16528.27</v>
      </c>
      <c r="N10" s="8">
        <v>44348</v>
      </c>
      <c r="O10" s="11">
        <v>14.74</v>
      </c>
      <c r="P10" s="8">
        <v>44348</v>
      </c>
      <c r="Q10" s="11">
        <v>14.79</v>
      </c>
    </row>
    <row r="11" spans="3:17" x14ac:dyDescent="0.2">
      <c r="C11" s="1">
        <v>44621</v>
      </c>
      <c r="D11" s="2">
        <v>22830.02</v>
      </c>
      <c r="E11" s="1">
        <v>44621</v>
      </c>
      <c r="F11" s="2">
        <v>23073.84</v>
      </c>
      <c r="N11" s="8">
        <v>44378</v>
      </c>
      <c r="O11" s="11">
        <v>15.7</v>
      </c>
      <c r="P11" s="8">
        <v>44378</v>
      </c>
      <c r="Q11" s="11">
        <v>15.66</v>
      </c>
    </row>
    <row r="12" spans="3:17" x14ac:dyDescent="0.2">
      <c r="C12" s="1">
        <v>44652</v>
      </c>
      <c r="D12" s="2">
        <v>17772.14</v>
      </c>
      <c r="E12" s="1">
        <v>44652</v>
      </c>
      <c r="F12" s="2">
        <v>17915.38</v>
      </c>
      <c r="N12" s="8">
        <v>44409</v>
      </c>
      <c r="O12" s="11">
        <v>14.72</v>
      </c>
      <c r="P12" s="8">
        <v>44409</v>
      </c>
      <c r="Q12" s="11">
        <v>14.95</v>
      </c>
    </row>
    <row r="13" spans="3:17" x14ac:dyDescent="0.2">
      <c r="C13" s="1">
        <v>44682</v>
      </c>
      <c r="D13" s="2">
        <v>18263.29</v>
      </c>
      <c r="E13" s="1">
        <v>44682</v>
      </c>
      <c r="F13" s="2">
        <v>18627.3</v>
      </c>
      <c r="N13" s="8">
        <v>44440</v>
      </c>
      <c r="O13" s="11">
        <v>14.09</v>
      </c>
      <c r="P13" s="8">
        <v>44440</v>
      </c>
      <c r="Q13" s="11">
        <v>14.26</v>
      </c>
    </row>
    <row r="14" spans="3:17" x14ac:dyDescent="0.2">
      <c r="C14" s="1">
        <v>44713</v>
      </c>
      <c r="D14" s="2">
        <v>20412.98</v>
      </c>
      <c r="E14" s="1">
        <v>44713</v>
      </c>
      <c r="F14" s="2">
        <v>20670.689999999999</v>
      </c>
      <c r="N14" s="8">
        <v>44470</v>
      </c>
      <c r="O14" s="11">
        <v>13.52</v>
      </c>
      <c r="P14" s="8">
        <v>44470</v>
      </c>
      <c r="Q14" s="11">
        <v>13.61</v>
      </c>
    </row>
    <row r="15" spans="3:17" x14ac:dyDescent="0.2">
      <c r="C15" s="1">
        <v>44743</v>
      </c>
      <c r="D15" s="2">
        <v>18715.915000000001</v>
      </c>
      <c r="E15" s="1">
        <v>44743</v>
      </c>
      <c r="F15" s="2">
        <v>18996.150000000001</v>
      </c>
      <c r="N15" s="8">
        <v>44501</v>
      </c>
      <c r="O15" s="11">
        <v>12.92</v>
      </c>
      <c r="P15" s="8">
        <v>44501</v>
      </c>
      <c r="Q15" s="11">
        <v>12.97</v>
      </c>
    </row>
    <row r="16" spans="3:17" x14ac:dyDescent="0.2">
      <c r="C16" s="1">
        <v>44774</v>
      </c>
      <c r="D16" s="2">
        <v>19064.04</v>
      </c>
      <c r="E16" s="1">
        <v>44774</v>
      </c>
      <c r="F16" s="2">
        <v>19219.330000000002</v>
      </c>
      <c r="N16" s="8">
        <v>44531</v>
      </c>
      <c r="O16" s="11">
        <v>13.57</v>
      </c>
      <c r="P16" s="8">
        <v>44531</v>
      </c>
      <c r="Q16" s="11">
        <v>13.6</v>
      </c>
    </row>
    <row r="17" spans="3:14" x14ac:dyDescent="0.2">
      <c r="N17" s="5"/>
    </row>
    <row r="18" spans="3:14" x14ac:dyDescent="0.2">
      <c r="N18" s="5"/>
    </row>
    <row r="27" spans="3:14" x14ac:dyDescent="0.2">
      <c r="C27" t="s">
        <v>53</v>
      </c>
    </row>
    <row r="29" spans="3:14" x14ac:dyDescent="0.2">
      <c r="C29" s="22" t="s">
        <v>1</v>
      </c>
      <c r="D29" s="22"/>
      <c r="E29" s="22" t="s">
        <v>0</v>
      </c>
      <c r="F29" s="22"/>
    </row>
    <row r="30" spans="3:14" x14ac:dyDescent="0.2">
      <c r="C30" s="7">
        <v>44197</v>
      </c>
      <c r="D30" s="9">
        <v>6553265</v>
      </c>
      <c r="E30" s="7">
        <v>44197</v>
      </c>
      <c r="F30" s="6">
        <v>24764091</v>
      </c>
    </row>
    <row r="31" spans="3:14" x14ac:dyDescent="0.2">
      <c r="C31" s="7">
        <v>44228</v>
      </c>
      <c r="D31" s="9">
        <v>6435040</v>
      </c>
      <c r="E31" s="7">
        <v>44228</v>
      </c>
      <c r="F31" s="6">
        <v>28264021</v>
      </c>
    </row>
    <row r="32" spans="3:14" x14ac:dyDescent="0.2">
      <c r="C32" s="7">
        <v>44256</v>
      </c>
      <c r="D32" s="9">
        <v>6785782</v>
      </c>
      <c r="E32" s="7">
        <v>44256</v>
      </c>
      <c r="F32" s="6">
        <v>29549502</v>
      </c>
    </row>
    <row r="33" spans="2:6" x14ac:dyDescent="0.2">
      <c r="C33" s="7">
        <v>44287</v>
      </c>
      <c r="D33" s="9">
        <v>7166072</v>
      </c>
      <c r="E33" s="7">
        <v>44287</v>
      </c>
      <c r="F33" s="6">
        <v>36795731</v>
      </c>
    </row>
    <row r="34" spans="2:6" x14ac:dyDescent="0.2">
      <c r="C34" s="7">
        <v>44317</v>
      </c>
      <c r="D34" s="9">
        <v>8726197</v>
      </c>
      <c r="E34" s="7">
        <v>44317</v>
      </c>
      <c r="F34" s="6">
        <v>38700815</v>
      </c>
    </row>
    <row r="35" spans="2:6" x14ac:dyDescent="0.2">
      <c r="C35" s="7">
        <v>44348</v>
      </c>
      <c r="D35" s="9">
        <v>8966420</v>
      </c>
      <c r="E35" s="7">
        <v>44348</v>
      </c>
      <c r="F35" s="6">
        <v>25302014</v>
      </c>
    </row>
    <row r="36" spans="2:6" x14ac:dyDescent="0.2">
      <c r="C36" s="7">
        <v>44378</v>
      </c>
      <c r="D36" s="9">
        <v>8702629</v>
      </c>
      <c r="E36" s="7">
        <v>44378</v>
      </c>
      <c r="F36" s="6">
        <v>27018490</v>
      </c>
    </row>
    <row r="37" spans="2:6" x14ac:dyDescent="0.2">
      <c r="C37" s="7">
        <v>44409</v>
      </c>
      <c r="D37" s="9">
        <v>9062814</v>
      </c>
      <c r="E37" s="7">
        <v>44409</v>
      </c>
      <c r="F37" s="6">
        <v>27235647</v>
      </c>
    </row>
    <row r="38" spans="2:6" x14ac:dyDescent="0.2">
      <c r="C38" s="7">
        <v>44440</v>
      </c>
      <c r="D38" s="10">
        <v>9733660</v>
      </c>
      <c r="E38" s="7">
        <v>44440</v>
      </c>
      <c r="F38" s="6">
        <v>21119331</v>
      </c>
    </row>
    <row r="39" spans="2:6" x14ac:dyDescent="0.2">
      <c r="C39" s="7">
        <v>44470</v>
      </c>
      <c r="D39" s="10">
        <v>10472964</v>
      </c>
      <c r="E39" s="7">
        <v>44470</v>
      </c>
      <c r="F39" s="6">
        <v>12957045</v>
      </c>
    </row>
    <row r="40" spans="2:6" x14ac:dyDescent="0.2">
      <c r="C40" s="7">
        <v>44501</v>
      </c>
      <c r="D40" s="10">
        <v>10283832</v>
      </c>
      <c r="E40" s="7">
        <v>44501</v>
      </c>
      <c r="F40" s="6">
        <v>12673778</v>
      </c>
    </row>
    <row r="41" spans="2:6" x14ac:dyDescent="0.2">
      <c r="C41" s="7">
        <v>44531</v>
      </c>
      <c r="D41" s="10">
        <v>10905243</v>
      </c>
      <c r="E41" s="7">
        <v>44531</v>
      </c>
      <c r="F41" s="6">
        <v>13473084</v>
      </c>
    </row>
    <row r="43" spans="2:6" x14ac:dyDescent="0.2">
      <c r="F43" s="21"/>
    </row>
    <row r="44" spans="2:6" x14ac:dyDescent="0.2">
      <c r="F44" s="4"/>
    </row>
    <row r="45" spans="2:6" x14ac:dyDescent="0.2">
      <c r="B45" s="22"/>
      <c r="C45" s="22"/>
      <c r="D45" s="22"/>
      <c r="E45" s="22"/>
      <c r="F45" s="4"/>
    </row>
    <row r="46" spans="2:6" x14ac:dyDescent="0.2">
      <c r="B46" s="1"/>
      <c r="C46" s="2"/>
      <c r="D46" s="1"/>
      <c r="E46" s="3"/>
      <c r="F46" s="4"/>
    </row>
    <row r="47" spans="2:6" x14ac:dyDescent="0.2">
      <c r="B47" s="1"/>
      <c r="C47" s="2"/>
      <c r="D47" s="1"/>
      <c r="E47" s="3"/>
      <c r="F47" s="4"/>
    </row>
    <row r="48" spans="2:6" x14ac:dyDescent="0.2">
      <c r="B48" s="1"/>
      <c r="C48" s="2"/>
      <c r="D48" s="1"/>
      <c r="E48" s="3"/>
      <c r="F48" s="2"/>
    </row>
    <row r="49" spans="2:6" x14ac:dyDescent="0.2">
      <c r="B49" s="1"/>
      <c r="C49" s="2"/>
      <c r="D49" s="1"/>
      <c r="E49" s="3"/>
      <c r="F49" s="2"/>
    </row>
    <row r="50" spans="2:6" x14ac:dyDescent="0.2">
      <c r="B50" s="1"/>
      <c r="C50" s="2"/>
      <c r="D50" s="1"/>
      <c r="E50" s="2"/>
      <c r="F50" s="2"/>
    </row>
    <row r="51" spans="2:6" x14ac:dyDescent="0.2">
      <c r="B51" s="1"/>
      <c r="C51" s="2"/>
      <c r="D51" s="1"/>
      <c r="E51" s="2"/>
      <c r="F51" s="2"/>
    </row>
    <row r="52" spans="2:6" x14ac:dyDescent="0.2">
      <c r="B52" s="1"/>
      <c r="C52" s="2"/>
      <c r="D52" s="1"/>
      <c r="E52" s="2"/>
      <c r="F52" s="2"/>
    </row>
    <row r="53" spans="2:6" x14ac:dyDescent="0.2">
      <c r="B53" s="1"/>
      <c r="C53" s="2"/>
      <c r="D53" s="1"/>
      <c r="E53" s="2"/>
      <c r="F53" s="2"/>
    </row>
    <row r="54" spans="2:6" x14ac:dyDescent="0.2">
      <c r="B54" s="1"/>
      <c r="C54" s="2"/>
      <c r="D54" s="1"/>
      <c r="E54" s="2"/>
      <c r="F54" s="2"/>
    </row>
    <row r="55" spans="2:6" x14ac:dyDescent="0.2">
      <c r="B55" s="1"/>
      <c r="C55" s="2"/>
      <c r="D55" s="1"/>
      <c r="E55" s="2"/>
      <c r="F55" s="2"/>
    </row>
    <row r="56" spans="2:6" x14ac:dyDescent="0.2">
      <c r="B56" s="1"/>
      <c r="C56" s="2"/>
      <c r="D56" s="1"/>
      <c r="E56" s="2"/>
    </row>
    <row r="57" spans="2:6" x14ac:dyDescent="0.2">
      <c r="B57" s="1"/>
      <c r="C57" s="2"/>
      <c r="D57" s="1"/>
      <c r="E57" s="2"/>
    </row>
  </sheetData>
  <mergeCells count="8">
    <mergeCell ref="B45:C45"/>
    <mergeCell ref="D45:E45"/>
    <mergeCell ref="N4:O4"/>
    <mergeCell ref="P4:Q4"/>
    <mergeCell ref="C29:D29"/>
    <mergeCell ref="E29:F29"/>
    <mergeCell ref="C4:D4"/>
    <mergeCell ref="E4:F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1"/>
  <sheetViews>
    <sheetView tabSelected="1" zoomScale="85" zoomScaleNormal="85" workbookViewId="0">
      <selection activeCell="E17" sqref="E17"/>
    </sheetView>
  </sheetViews>
  <sheetFormatPr defaultRowHeight="14.25" x14ac:dyDescent="0.2"/>
  <cols>
    <col min="2" max="2" width="13.625" bestFit="1" customWidth="1"/>
    <col min="3" max="3" width="12.25" bestFit="1" customWidth="1"/>
    <col min="4" max="4" width="14.75" bestFit="1" customWidth="1"/>
    <col min="5" max="5" width="13.625" bestFit="1" customWidth="1"/>
    <col min="6" max="6" width="21.875" bestFit="1" customWidth="1"/>
    <col min="7" max="8" width="28.875" bestFit="1" customWidth="1"/>
    <col min="9" max="9" width="27.75" bestFit="1" customWidth="1"/>
  </cols>
  <sheetData>
    <row r="3" spans="1:9" x14ac:dyDescent="0.2">
      <c r="A3" s="15" t="s">
        <v>4</v>
      </c>
      <c r="B3" s="16" t="s">
        <v>35</v>
      </c>
      <c r="C3" s="15" t="s">
        <v>7</v>
      </c>
      <c r="D3" s="15" t="s">
        <v>5</v>
      </c>
      <c r="E3" s="15" t="s">
        <v>8</v>
      </c>
      <c r="F3" s="15" t="s">
        <v>32</v>
      </c>
      <c r="G3" s="17" t="s">
        <v>49</v>
      </c>
      <c r="H3" s="17" t="s">
        <v>51</v>
      </c>
    </row>
    <row r="4" spans="1:9" x14ac:dyDescent="0.2">
      <c r="A4" s="12" t="s">
        <v>9</v>
      </c>
      <c r="B4" s="14" t="s">
        <v>10</v>
      </c>
      <c r="C4" s="12">
        <v>45</v>
      </c>
      <c r="D4" s="12" t="s">
        <v>44</v>
      </c>
      <c r="E4" s="12">
        <v>7</v>
      </c>
      <c r="F4" s="12" t="s">
        <v>30</v>
      </c>
      <c r="G4" s="12" t="s">
        <v>30</v>
      </c>
      <c r="H4" s="12" t="s">
        <v>31</v>
      </c>
    </row>
    <row r="5" spans="1:9" x14ac:dyDescent="0.2">
      <c r="A5" s="12" t="s">
        <v>11</v>
      </c>
      <c r="B5" s="14" t="s">
        <v>26</v>
      </c>
      <c r="C5" s="12">
        <v>34</v>
      </c>
      <c r="D5" s="12" t="s">
        <v>27</v>
      </c>
      <c r="E5" s="12">
        <v>10</v>
      </c>
      <c r="F5" s="12" t="s">
        <v>30</v>
      </c>
      <c r="G5" s="12" t="s">
        <v>30</v>
      </c>
      <c r="H5" s="12" t="s">
        <v>30</v>
      </c>
      <c r="I5" s="19"/>
    </row>
    <row r="6" spans="1:9" x14ac:dyDescent="0.2">
      <c r="A6" s="12" t="s">
        <v>12</v>
      </c>
      <c r="B6" s="14" t="s">
        <v>26</v>
      </c>
      <c r="C6" s="12">
        <v>35</v>
      </c>
      <c r="D6" s="12" t="s">
        <v>44</v>
      </c>
      <c r="E6" s="12">
        <v>7</v>
      </c>
      <c r="F6" s="12" t="s">
        <v>30</v>
      </c>
      <c r="G6" s="12" t="s">
        <v>30</v>
      </c>
      <c r="H6" s="12" t="s">
        <v>30</v>
      </c>
      <c r="I6" s="19"/>
    </row>
    <row r="7" spans="1:9" x14ac:dyDescent="0.2">
      <c r="A7" s="12" t="s">
        <v>13</v>
      </c>
      <c r="B7" s="14" t="s">
        <v>26</v>
      </c>
      <c r="C7" s="12">
        <v>43</v>
      </c>
      <c r="D7" s="12" t="s">
        <v>45</v>
      </c>
      <c r="E7" s="12">
        <v>2</v>
      </c>
      <c r="F7" s="12" t="s">
        <v>30</v>
      </c>
      <c r="G7" s="12" t="s">
        <v>30</v>
      </c>
      <c r="H7" s="12" t="s">
        <v>30</v>
      </c>
      <c r="I7" s="19"/>
    </row>
    <row r="8" spans="1:9" x14ac:dyDescent="0.2">
      <c r="A8" s="12" t="s">
        <v>14</v>
      </c>
      <c r="B8" s="14" t="s">
        <v>26</v>
      </c>
      <c r="C8" s="12">
        <v>45</v>
      </c>
      <c r="D8" s="12" t="s">
        <v>27</v>
      </c>
      <c r="E8" s="12">
        <v>10</v>
      </c>
      <c r="F8" s="12" t="s">
        <v>30</v>
      </c>
      <c r="G8" s="12" t="s">
        <v>30</v>
      </c>
      <c r="H8" s="12" t="s">
        <v>30</v>
      </c>
      <c r="I8" s="19"/>
    </row>
    <row r="9" spans="1:9" x14ac:dyDescent="0.2">
      <c r="A9" s="12" t="s">
        <v>15</v>
      </c>
      <c r="B9" s="14" t="s">
        <v>26</v>
      </c>
      <c r="C9" s="12">
        <v>45</v>
      </c>
      <c r="D9" s="12" t="s">
        <v>45</v>
      </c>
      <c r="E9" s="12">
        <v>1</v>
      </c>
      <c r="F9" s="12" t="s">
        <v>30</v>
      </c>
      <c r="G9" s="12" t="s">
        <v>30</v>
      </c>
      <c r="H9" s="12" t="s">
        <v>30</v>
      </c>
      <c r="I9" s="19"/>
    </row>
    <row r="10" spans="1:9" x14ac:dyDescent="0.2">
      <c r="A10" s="12" t="s">
        <v>16</v>
      </c>
      <c r="B10" s="14" t="s">
        <v>26</v>
      </c>
      <c r="C10" s="12">
        <v>46</v>
      </c>
      <c r="D10" s="12" t="s">
        <v>44</v>
      </c>
      <c r="E10" s="12">
        <v>1</v>
      </c>
      <c r="F10" s="12" t="s">
        <v>30</v>
      </c>
      <c r="G10" s="12" t="s">
        <v>30</v>
      </c>
      <c r="H10" s="12" t="s">
        <v>30</v>
      </c>
      <c r="I10" s="19"/>
    </row>
    <row r="11" spans="1:9" x14ac:dyDescent="0.2">
      <c r="A11" s="12" t="s">
        <v>17</v>
      </c>
      <c r="B11" s="14" t="s">
        <v>26</v>
      </c>
      <c r="C11" s="12">
        <v>52</v>
      </c>
      <c r="D11" s="12" t="s">
        <v>44</v>
      </c>
      <c r="E11" s="12">
        <v>1</v>
      </c>
      <c r="F11" s="12" t="s">
        <v>30</v>
      </c>
      <c r="G11" s="12" t="s">
        <v>30</v>
      </c>
      <c r="H11" s="12" t="s">
        <v>31</v>
      </c>
      <c r="I11" s="19"/>
    </row>
    <row r="12" spans="1:9" x14ac:dyDescent="0.2">
      <c r="A12" s="12" t="s">
        <v>18</v>
      </c>
      <c r="B12" s="14" t="s">
        <v>26</v>
      </c>
      <c r="C12" s="12">
        <v>36</v>
      </c>
      <c r="D12" s="12" t="s">
        <v>45</v>
      </c>
      <c r="E12" s="12">
        <v>3</v>
      </c>
      <c r="F12" s="12" t="s">
        <v>30</v>
      </c>
      <c r="G12" s="12" t="s">
        <v>30</v>
      </c>
      <c r="H12" s="12" t="s">
        <v>30</v>
      </c>
      <c r="I12" s="19"/>
    </row>
    <row r="13" spans="1:9" x14ac:dyDescent="0.2">
      <c r="A13" s="12" t="s">
        <v>19</v>
      </c>
      <c r="B13" s="14" t="s">
        <v>26</v>
      </c>
      <c r="C13" s="12">
        <v>24</v>
      </c>
      <c r="D13" s="12" t="s">
        <v>46</v>
      </c>
      <c r="E13" s="12">
        <v>5</v>
      </c>
      <c r="F13" s="12" t="s">
        <v>30</v>
      </c>
      <c r="G13" s="12" t="s">
        <v>31</v>
      </c>
      <c r="H13" s="12" t="s">
        <v>30</v>
      </c>
      <c r="I13" s="19"/>
    </row>
    <row r="14" spans="1:9" x14ac:dyDescent="0.2">
      <c r="A14" s="12" t="s">
        <v>20</v>
      </c>
      <c r="B14" s="14" t="s">
        <v>26</v>
      </c>
      <c r="C14" s="12">
        <v>46</v>
      </c>
      <c r="D14" s="12" t="s">
        <v>29</v>
      </c>
      <c r="E14" s="12">
        <v>10</v>
      </c>
      <c r="F14" s="12" t="s">
        <v>31</v>
      </c>
      <c r="G14" s="12" t="s">
        <v>31</v>
      </c>
      <c r="H14" s="12" t="s">
        <v>31</v>
      </c>
      <c r="I14" s="19"/>
    </row>
    <row r="15" spans="1:9" x14ac:dyDescent="0.2">
      <c r="A15" s="12" t="s">
        <v>21</v>
      </c>
      <c r="B15" s="14" t="s">
        <v>26</v>
      </c>
      <c r="C15" s="12">
        <v>46</v>
      </c>
      <c r="D15" s="12" t="s">
        <v>28</v>
      </c>
      <c r="E15" s="12">
        <v>6</v>
      </c>
      <c r="F15" s="12" t="s">
        <v>31</v>
      </c>
      <c r="G15" s="12" t="s">
        <v>31</v>
      </c>
      <c r="H15" s="12" t="s">
        <v>31</v>
      </c>
      <c r="I15" s="19"/>
    </row>
    <row r="16" spans="1:9" x14ac:dyDescent="0.2">
      <c r="A16" s="12" t="s">
        <v>22</v>
      </c>
      <c r="B16" s="14" t="s">
        <v>26</v>
      </c>
      <c r="C16" s="12">
        <v>44</v>
      </c>
      <c r="D16" s="12" t="s">
        <v>27</v>
      </c>
      <c r="E16" s="12">
        <v>10</v>
      </c>
      <c r="F16" s="12" t="s">
        <v>31</v>
      </c>
      <c r="G16" s="12" t="s">
        <v>31</v>
      </c>
      <c r="H16" s="12" t="s">
        <v>31</v>
      </c>
      <c r="I16" s="19"/>
    </row>
    <row r="17" spans="1:9" x14ac:dyDescent="0.2">
      <c r="A17" s="12" t="s">
        <v>23</v>
      </c>
      <c r="B17" s="14" t="s">
        <v>26</v>
      </c>
      <c r="C17" s="12">
        <v>48</v>
      </c>
      <c r="D17" s="12" t="s">
        <v>29</v>
      </c>
      <c r="E17" s="12">
        <v>3</v>
      </c>
      <c r="F17" s="12" t="s">
        <v>31</v>
      </c>
      <c r="G17" s="12" t="s">
        <v>31</v>
      </c>
      <c r="H17" s="12" t="s">
        <v>31</v>
      </c>
      <c r="I17" s="19"/>
    </row>
    <row r="18" spans="1:9" x14ac:dyDescent="0.2">
      <c r="A18" s="12" t="s">
        <v>24</v>
      </c>
      <c r="B18" s="14" t="s">
        <v>26</v>
      </c>
      <c r="C18" s="12">
        <v>38</v>
      </c>
      <c r="D18" s="12" t="s">
        <v>44</v>
      </c>
      <c r="E18" s="12">
        <v>3</v>
      </c>
      <c r="F18" s="12" t="s">
        <v>31</v>
      </c>
      <c r="G18" s="12" t="s">
        <v>31</v>
      </c>
      <c r="H18" s="12" t="s">
        <v>31</v>
      </c>
      <c r="I18" s="19"/>
    </row>
    <row r="19" spans="1:9" x14ac:dyDescent="0.2">
      <c r="A19" s="12" t="s">
        <v>25</v>
      </c>
      <c r="B19" s="14" t="s">
        <v>26</v>
      </c>
      <c r="C19" s="12">
        <v>40</v>
      </c>
      <c r="D19" s="12" t="s">
        <v>44</v>
      </c>
      <c r="E19" s="12">
        <v>2</v>
      </c>
      <c r="F19" s="12" t="s">
        <v>31</v>
      </c>
      <c r="G19" s="12" t="s">
        <v>31</v>
      </c>
      <c r="H19" s="12" t="s">
        <v>31</v>
      </c>
      <c r="I19" s="19"/>
    </row>
    <row r="21" spans="1:9" x14ac:dyDescent="0.2">
      <c r="B21" s="23" t="s">
        <v>6</v>
      </c>
      <c r="C21" s="23"/>
      <c r="E21" s="23" t="s">
        <v>32</v>
      </c>
      <c r="F21" s="23"/>
    </row>
    <row r="22" spans="1:9" x14ac:dyDescent="0.2">
      <c r="B22" s="12" t="s">
        <v>33</v>
      </c>
      <c r="C22" s="20">
        <f>COUNTIF($B$4:$B$19,"L")</f>
        <v>1</v>
      </c>
      <c r="E22" s="12" t="s">
        <v>30</v>
      </c>
      <c r="F22" s="12">
        <f>COUNTIF($F$4:$F$19,"Tidak")</f>
        <v>10</v>
      </c>
    </row>
    <row r="23" spans="1:9" x14ac:dyDescent="0.2">
      <c r="B23" s="12" t="s">
        <v>34</v>
      </c>
      <c r="C23" s="20">
        <f>COUNTIF($B$4:$B$19,"P")</f>
        <v>15</v>
      </c>
      <c r="E23" s="12" t="s">
        <v>31</v>
      </c>
      <c r="F23" s="12">
        <f>COUNTIF($F$4:$F$19,"Iya")</f>
        <v>6</v>
      </c>
    </row>
    <row r="25" spans="1:9" x14ac:dyDescent="0.2">
      <c r="B25" s="15" t="s">
        <v>47</v>
      </c>
      <c r="C25" s="15" t="s">
        <v>48</v>
      </c>
      <c r="E25" s="24" t="s">
        <v>8</v>
      </c>
      <c r="F25" s="24"/>
    </row>
    <row r="26" spans="1:9" x14ac:dyDescent="0.2">
      <c r="B26" s="12" t="s">
        <v>39</v>
      </c>
      <c r="C26" s="12">
        <f>COUNTIFS($C$4:$C$19,"&gt;21",$C$4:$C$19,"&lt;=30")</f>
        <v>1</v>
      </c>
      <c r="E26" s="13" t="s">
        <v>40</v>
      </c>
      <c r="F26" s="12">
        <f>COUNTIFS($E$4:$E$19,"&gt;=1",$E$4:$E$19,"&lt;=3")</f>
        <v>8</v>
      </c>
    </row>
    <row r="27" spans="1:9" x14ac:dyDescent="0.2">
      <c r="B27" s="12" t="s">
        <v>36</v>
      </c>
      <c r="C27" s="12">
        <f>COUNTIFS($C$4:$C$19,"&gt;31",$C$4:$C$19,"&lt;=40")</f>
        <v>5</v>
      </c>
      <c r="E27" s="13" t="s">
        <v>41</v>
      </c>
      <c r="F27" s="12">
        <f>COUNTIFS($E$4:$E$19,"&gt;=4",$E$4:$E$19,"&lt;=6")</f>
        <v>2</v>
      </c>
    </row>
    <row r="28" spans="1:9" x14ac:dyDescent="0.2">
      <c r="B28" s="12" t="s">
        <v>37</v>
      </c>
      <c r="C28" s="12">
        <f>COUNTIFS($C$4:$C$19,"&gt;41",$C$4:$C$19,"&lt;=50")</f>
        <v>9</v>
      </c>
      <c r="E28" s="13" t="s">
        <v>42</v>
      </c>
      <c r="F28" s="12">
        <f>COUNTIFS($E$4:$E$19,"&gt;=7",$E$4:$E$19,"&lt;=10")</f>
        <v>6</v>
      </c>
    </row>
    <row r="29" spans="1:9" x14ac:dyDescent="0.2">
      <c r="B29" s="12" t="s">
        <v>38</v>
      </c>
      <c r="C29" s="12">
        <f>COUNTIFS($C$4:$C$19,"&gt;51",$C$4:$C$19,"&lt;=60")</f>
        <v>1</v>
      </c>
    </row>
    <row r="31" spans="1:9" x14ac:dyDescent="0.2">
      <c r="B31" s="25" t="s">
        <v>43</v>
      </c>
      <c r="C31" s="26"/>
      <c r="E31" s="27" t="s">
        <v>52</v>
      </c>
      <c r="F31" s="27"/>
    </row>
    <row r="32" spans="1:9" x14ac:dyDescent="0.2">
      <c r="B32" s="12" t="s">
        <v>44</v>
      </c>
      <c r="C32" s="12">
        <f>COUNTIF($D$4:$D$19,"Pedagang")</f>
        <v>6</v>
      </c>
      <c r="E32" s="12" t="s">
        <v>30</v>
      </c>
      <c r="F32" s="12">
        <f>COUNTIF($H$4:$H$19,"Tidak")</f>
        <v>8</v>
      </c>
    </row>
    <row r="33" spans="2:6" x14ac:dyDescent="0.2">
      <c r="B33" s="12" t="s">
        <v>45</v>
      </c>
      <c r="C33" s="12">
        <f>COUNTIF($D$4:$D$19,"Toko Snack")</f>
        <v>3</v>
      </c>
      <c r="E33" s="12" t="s">
        <v>31</v>
      </c>
      <c r="F33" s="12">
        <f>COUNTIF($H$4:$H$19,"Iya")</f>
        <v>8</v>
      </c>
    </row>
    <row r="34" spans="2:6" x14ac:dyDescent="0.2">
      <c r="B34" s="12" t="s">
        <v>29</v>
      </c>
      <c r="C34" s="12">
        <f>COUNTIF($D$4:$D$19,"Penjahit")</f>
        <v>2</v>
      </c>
    </row>
    <row r="35" spans="2:6" x14ac:dyDescent="0.2">
      <c r="B35" s="12" t="s">
        <v>27</v>
      </c>
      <c r="C35" s="12">
        <f>COUNTIF($D$4:$D$19,"Toko Kelontong")</f>
        <v>3</v>
      </c>
    </row>
    <row r="36" spans="2:6" x14ac:dyDescent="0.2">
      <c r="B36" s="12" t="s">
        <v>28</v>
      </c>
      <c r="C36" s="12">
        <f>COUNTIF($D$4:$D$19,"Warung Kopi")</f>
        <v>1</v>
      </c>
    </row>
    <row r="37" spans="2:6" x14ac:dyDescent="0.2">
      <c r="B37" s="12" t="s">
        <v>46</v>
      </c>
      <c r="C37" s="12">
        <f>COUNTIF($D$4:$D$19,"Katering")</f>
        <v>1</v>
      </c>
    </row>
    <row r="39" spans="2:6" x14ac:dyDescent="0.2">
      <c r="B39" s="23" t="s">
        <v>50</v>
      </c>
      <c r="C39" s="23"/>
    </row>
    <row r="40" spans="2:6" x14ac:dyDescent="0.2">
      <c r="B40" s="18" t="s">
        <v>30</v>
      </c>
      <c r="C40" s="20">
        <f>COUNTIF($G$4:$G$19,"Tidak")</f>
        <v>9</v>
      </c>
    </row>
    <row r="41" spans="2:6" x14ac:dyDescent="0.2">
      <c r="B41" s="18" t="s">
        <v>31</v>
      </c>
      <c r="C41" s="20">
        <f>COUNTIF($G$4:$G$19,"Iya")</f>
        <v>7</v>
      </c>
    </row>
  </sheetData>
  <mergeCells count="6">
    <mergeCell ref="E21:F21"/>
    <mergeCell ref="E25:F25"/>
    <mergeCell ref="B21:C21"/>
    <mergeCell ref="B31:C31"/>
    <mergeCell ref="B39:C39"/>
    <mergeCell ref="E31:F3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P2P Lending</vt:lpstr>
      <vt:lpstr>Data Narasumber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2022-10-07T03:09:09Z</dcterms:created>
  <dcterms:modified xsi:type="dcterms:W3CDTF">2023-02-17T05:18:23Z</dcterms:modified>
</cp:coreProperties>
</file>