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OJECT\29. (proses) OLAH DATA AKUTANSI\WORK IN PROGGRESS\BAB 1-5 NADHILA\"/>
    </mc:Choice>
  </mc:AlternateContent>
  <xr:revisionPtr revIDLastSave="0" documentId="13_ncr:1_{D5179696-C26B-4959-AEC8-6E49170F0065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TABULASI DATA" sheetId="1" r:id="rId1"/>
    <sheet name="X1" sheetId="3" r:id="rId2"/>
    <sheet name="X2" sheetId="4" r:id="rId3"/>
    <sheet name="X3" sheetId="5" r:id="rId4"/>
    <sheet name="Y" sheetId="2" r:id="rId5"/>
    <sheet name="Z" sheetId="10" r:id="rId6"/>
    <sheet name="analisis deskriptif" sheetId="11" r:id="rId7"/>
  </sheets>
  <definedNames>
    <definedName name="_xlnm._FilterDatabase" localSheetId="6" hidden="1">'analisis deskriptif'!$C$3:$J$3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V20" i="1" l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R4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N4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J4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U64" i="10" l="1"/>
  <c r="V64" i="10" s="1"/>
  <c r="P64" i="10"/>
  <c r="Z64" i="10" s="1"/>
  <c r="M64" i="10"/>
  <c r="N64" i="10" s="1"/>
  <c r="G64" i="10"/>
  <c r="I64" i="10" s="1"/>
  <c r="J64" i="10" s="1"/>
  <c r="X64" i="10" s="1"/>
  <c r="U63" i="10"/>
  <c r="V63" i="10" s="1"/>
  <c r="P63" i="10"/>
  <c r="Z63" i="10" s="1"/>
  <c r="N63" i="10"/>
  <c r="M63" i="10"/>
  <c r="W63" i="10" s="1"/>
  <c r="Y63" i="10" s="1"/>
  <c r="G63" i="10"/>
  <c r="I63" i="10" s="1"/>
  <c r="U62" i="10"/>
  <c r="V62" i="10" s="1"/>
  <c r="P62" i="10"/>
  <c r="Z62" i="10" s="1"/>
  <c r="M62" i="10"/>
  <c r="N62" i="10" s="1"/>
  <c r="G62" i="10"/>
  <c r="I62" i="10" s="1"/>
  <c r="J62" i="10" s="1"/>
  <c r="X62" i="10" s="1"/>
  <c r="U61" i="10"/>
  <c r="V61" i="10" s="1"/>
  <c r="P61" i="10"/>
  <c r="Z61" i="10" s="1"/>
  <c r="N61" i="10"/>
  <c r="M61" i="10"/>
  <c r="G61" i="10"/>
  <c r="I61" i="10" s="1"/>
  <c r="U60" i="10"/>
  <c r="V60" i="10" s="1"/>
  <c r="P60" i="10"/>
  <c r="Z60" i="10" s="1"/>
  <c r="M60" i="10"/>
  <c r="N60" i="10" s="1"/>
  <c r="G60" i="10"/>
  <c r="I60" i="10" s="1"/>
  <c r="J60" i="10" s="1"/>
  <c r="X60" i="10" s="1"/>
  <c r="U59" i="10"/>
  <c r="V59" i="10" s="1"/>
  <c r="P59" i="10"/>
  <c r="Z59" i="10" s="1"/>
  <c r="N59" i="10"/>
  <c r="M59" i="10"/>
  <c r="W59" i="10" s="1"/>
  <c r="Y59" i="10" s="1"/>
  <c r="G59" i="10"/>
  <c r="I59" i="10" s="1"/>
  <c r="U58" i="10"/>
  <c r="V58" i="10" s="1"/>
  <c r="P58" i="10"/>
  <c r="Z58" i="10" s="1"/>
  <c r="M58" i="10"/>
  <c r="N58" i="10" s="1"/>
  <c r="G58" i="10"/>
  <c r="I58" i="10" s="1"/>
  <c r="J58" i="10" s="1"/>
  <c r="X58" i="10" s="1"/>
  <c r="U57" i="10"/>
  <c r="V57" i="10" s="1"/>
  <c r="P57" i="10"/>
  <c r="Z57" i="10" s="1"/>
  <c r="N57" i="10"/>
  <c r="M57" i="10"/>
  <c r="G57" i="10"/>
  <c r="I57" i="10" s="1"/>
  <c r="U56" i="10"/>
  <c r="V56" i="10" s="1"/>
  <c r="P56" i="10"/>
  <c r="Z56" i="10" s="1"/>
  <c r="M56" i="10"/>
  <c r="N56" i="10" s="1"/>
  <c r="G56" i="10"/>
  <c r="I56" i="10" s="1"/>
  <c r="J56" i="10" s="1"/>
  <c r="X56" i="10" s="1"/>
  <c r="U55" i="10"/>
  <c r="V55" i="10" s="1"/>
  <c r="P55" i="10"/>
  <c r="Z55" i="10" s="1"/>
  <c r="N55" i="10"/>
  <c r="M55" i="10"/>
  <c r="W55" i="10" s="1"/>
  <c r="Y55" i="10" s="1"/>
  <c r="G55" i="10"/>
  <c r="I55" i="10" s="1"/>
  <c r="U54" i="10"/>
  <c r="V54" i="10" s="1"/>
  <c r="P54" i="10"/>
  <c r="Z54" i="10" s="1"/>
  <c r="M54" i="10"/>
  <c r="N54" i="10" s="1"/>
  <c r="G54" i="10"/>
  <c r="I54" i="10" s="1"/>
  <c r="J54" i="10" s="1"/>
  <c r="X54" i="10" s="1"/>
  <c r="U53" i="10"/>
  <c r="V53" i="10" s="1"/>
  <c r="P53" i="10"/>
  <c r="Z53" i="10" s="1"/>
  <c r="N53" i="10"/>
  <c r="M53" i="10"/>
  <c r="G53" i="10"/>
  <c r="I53" i="10" s="1"/>
  <c r="U52" i="10"/>
  <c r="V52" i="10" s="1"/>
  <c r="P52" i="10"/>
  <c r="Z52" i="10" s="1"/>
  <c r="M52" i="10"/>
  <c r="N52" i="10" s="1"/>
  <c r="G52" i="10"/>
  <c r="I52" i="10" s="1"/>
  <c r="J52" i="10" s="1"/>
  <c r="X52" i="10" s="1"/>
  <c r="U51" i="10"/>
  <c r="V51" i="10" s="1"/>
  <c r="P51" i="10"/>
  <c r="Z51" i="10" s="1"/>
  <c r="N51" i="10"/>
  <c r="M51" i="10"/>
  <c r="W51" i="10" s="1"/>
  <c r="Y51" i="10" s="1"/>
  <c r="G51" i="10"/>
  <c r="I51" i="10" s="1"/>
  <c r="U50" i="10"/>
  <c r="V50" i="10" s="1"/>
  <c r="P50" i="10"/>
  <c r="Z50" i="10" s="1"/>
  <c r="M50" i="10"/>
  <c r="N50" i="10" s="1"/>
  <c r="G50" i="10"/>
  <c r="I50" i="10" s="1"/>
  <c r="J50" i="10" s="1"/>
  <c r="X50" i="10" s="1"/>
  <c r="U49" i="10"/>
  <c r="V49" i="10" s="1"/>
  <c r="P49" i="10"/>
  <c r="Z49" i="10" s="1"/>
  <c r="N49" i="10"/>
  <c r="M49" i="10"/>
  <c r="G49" i="10"/>
  <c r="I49" i="10" s="1"/>
  <c r="U48" i="10"/>
  <c r="V48" i="10" s="1"/>
  <c r="P48" i="10"/>
  <c r="Z48" i="10" s="1"/>
  <c r="M48" i="10"/>
  <c r="N48" i="10" s="1"/>
  <c r="G48" i="10"/>
  <c r="I48" i="10" s="1"/>
  <c r="J48" i="10" s="1"/>
  <c r="X48" i="10" s="1"/>
  <c r="V43" i="10"/>
  <c r="U43" i="10"/>
  <c r="P43" i="10"/>
  <c r="Z43" i="10" s="1"/>
  <c r="M43" i="10"/>
  <c r="I43" i="10"/>
  <c r="J43" i="10" s="1"/>
  <c r="X43" i="10" s="1"/>
  <c r="G43" i="10"/>
  <c r="V42" i="10"/>
  <c r="U42" i="10"/>
  <c r="P42" i="10"/>
  <c r="Z42" i="10" s="1"/>
  <c r="M42" i="10"/>
  <c r="I42" i="10"/>
  <c r="J42" i="10" s="1"/>
  <c r="X42" i="10" s="1"/>
  <c r="G42" i="10"/>
  <c r="U41" i="10"/>
  <c r="V41" i="10" s="1"/>
  <c r="P41" i="10"/>
  <c r="Z41" i="10" s="1"/>
  <c r="M41" i="10"/>
  <c r="G41" i="10"/>
  <c r="I41" i="10" s="1"/>
  <c r="J41" i="10" s="1"/>
  <c r="X41" i="10" s="1"/>
  <c r="U40" i="10"/>
  <c r="V40" i="10" s="1"/>
  <c r="P40" i="10"/>
  <c r="Z40" i="10" s="1"/>
  <c r="M40" i="10"/>
  <c r="G40" i="10"/>
  <c r="I40" i="10" s="1"/>
  <c r="J40" i="10" s="1"/>
  <c r="X40" i="10" s="1"/>
  <c r="V39" i="10"/>
  <c r="U39" i="10"/>
  <c r="P39" i="10"/>
  <c r="Z39" i="10" s="1"/>
  <c r="M39" i="10"/>
  <c r="I39" i="10"/>
  <c r="J39" i="10" s="1"/>
  <c r="X39" i="10" s="1"/>
  <c r="G39" i="10"/>
  <c r="V38" i="10"/>
  <c r="U38" i="10"/>
  <c r="P38" i="10"/>
  <c r="Z38" i="10" s="1"/>
  <c r="M38" i="10"/>
  <c r="I38" i="10"/>
  <c r="J38" i="10" s="1"/>
  <c r="X38" i="10" s="1"/>
  <c r="G38" i="10"/>
  <c r="U37" i="10"/>
  <c r="V37" i="10" s="1"/>
  <c r="P37" i="10"/>
  <c r="Z37" i="10" s="1"/>
  <c r="M37" i="10"/>
  <c r="G37" i="10"/>
  <c r="I37" i="10" s="1"/>
  <c r="J37" i="10" s="1"/>
  <c r="X37" i="10" s="1"/>
  <c r="U36" i="10"/>
  <c r="V36" i="10" s="1"/>
  <c r="P36" i="10"/>
  <c r="Z36" i="10" s="1"/>
  <c r="M36" i="10"/>
  <c r="G36" i="10"/>
  <c r="I36" i="10" s="1"/>
  <c r="J36" i="10" s="1"/>
  <c r="X36" i="10" s="1"/>
  <c r="V35" i="10"/>
  <c r="U35" i="10"/>
  <c r="P35" i="10"/>
  <c r="Z35" i="10" s="1"/>
  <c r="M35" i="10"/>
  <c r="I35" i="10"/>
  <c r="J35" i="10" s="1"/>
  <c r="X35" i="10" s="1"/>
  <c r="G35" i="10"/>
  <c r="V34" i="10"/>
  <c r="U34" i="10"/>
  <c r="P34" i="10"/>
  <c r="Z34" i="10" s="1"/>
  <c r="M34" i="10"/>
  <c r="I34" i="10"/>
  <c r="J34" i="10" s="1"/>
  <c r="X34" i="10" s="1"/>
  <c r="G34" i="10"/>
  <c r="U33" i="10"/>
  <c r="V33" i="10" s="1"/>
  <c r="P33" i="10"/>
  <c r="Z33" i="10" s="1"/>
  <c r="M33" i="10"/>
  <c r="G33" i="10"/>
  <c r="I33" i="10" s="1"/>
  <c r="J33" i="10" s="1"/>
  <c r="X33" i="10" s="1"/>
  <c r="U32" i="10"/>
  <c r="V32" i="10" s="1"/>
  <c r="P32" i="10"/>
  <c r="Z32" i="10" s="1"/>
  <c r="M32" i="10"/>
  <c r="G32" i="10"/>
  <c r="I32" i="10" s="1"/>
  <c r="J32" i="10" s="1"/>
  <c r="X32" i="10" s="1"/>
  <c r="V31" i="10"/>
  <c r="U31" i="10"/>
  <c r="P31" i="10"/>
  <c r="Z31" i="10" s="1"/>
  <c r="M31" i="10"/>
  <c r="I31" i="10"/>
  <c r="J31" i="10" s="1"/>
  <c r="X31" i="10" s="1"/>
  <c r="G31" i="10"/>
  <c r="V30" i="10"/>
  <c r="U30" i="10"/>
  <c r="P30" i="10"/>
  <c r="Z30" i="10" s="1"/>
  <c r="M30" i="10"/>
  <c r="I30" i="10"/>
  <c r="J30" i="10" s="1"/>
  <c r="X30" i="10" s="1"/>
  <c r="G30" i="10"/>
  <c r="U29" i="10"/>
  <c r="V29" i="10" s="1"/>
  <c r="P29" i="10"/>
  <c r="Z29" i="10" s="1"/>
  <c r="M29" i="10"/>
  <c r="G29" i="10"/>
  <c r="I29" i="10" s="1"/>
  <c r="J29" i="10" s="1"/>
  <c r="X29" i="10" s="1"/>
  <c r="U28" i="10"/>
  <c r="V28" i="10" s="1"/>
  <c r="P28" i="10"/>
  <c r="Z28" i="10" s="1"/>
  <c r="M28" i="10"/>
  <c r="G28" i="10"/>
  <c r="I28" i="10" s="1"/>
  <c r="J28" i="10" s="1"/>
  <c r="X28" i="10" s="1"/>
  <c r="V27" i="10"/>
  <c r="U27" i="10"/>
  <c r="P27" i="10"/>
  <c r="Z27" i="10" s="1"/>
  <c r="M27" i="10"/>
  <c r="I27" i="10"/>
  <c r="J27" i="10" s="1"/>
  <c r="X27" i="10" s="1"/>
  <c r="G27" i="10"/>
  <c r="V22" i="10"/>
  <c r="P22" i="10"/>
  <c r="Z22" i="10" s="1"/>
  <c r="M22" i="10"/>
  <c r="N22" i="10" s="1"/>
  <c r="G22" i="10"/>
  <c r="I22" i="10" s="1"/>
  <c r="J22" i="10" s="1"/>
  <c r="X22" i="10" s="1"/>
  <c r="V21" i="10"/>
  <c r="P21" i="10"/>
  <c r="Z21" i="10" s="1"/>
  <c r="M21" i="10"/>
  <c r="G21" i="10"/>
  <c r="I21" i="10" s="1"/>
  <c r="V20" i="10"/>
  <c r="P20" i="10"/>
  <c r="Z20" i="10" s="1"/>
  <c r="N20" i="10"/>
  <c r="M20" i="10"/>
  <c r="G20" i="10"/>
  <c r="I20" i="10" s="1"/>
  <c r="J20" i="10" s="1"/>
  <c r="X20" i="10" s="1"/>
  <c r="V19" i="10"/>
  <c r="P19" i="10"/>
  <c r="Z19" i="10" s="1"/>
  <c r="M19" i="10"/>
  <c r="N19" i="10" s="1"/>
  <c r="I19" i="10"/>
  <c r="G19" i="10"/>
  <c r="V18" i="10"/>
  <c r="P18" i="10"/>
  <c r="Z18" i="10" s="1"/>
  <c r="M18" i="10"/>
  <c r="N18" i="10" s="1"/>
  <c r="G18" i="10"/>
  <c r="I18" i="10" s="1"/>
  <c r="J18" i="10" s="1"/>
  <c r="X18" i="10" s="1"/>
  <c r="V17" i="10"/>
  <c r="P17" i="10"/>
  <c r="Z17" i="10" s="1"/>
  <c r="M17" i="10"/>
  <c r="G17" i="10"/>
  <c r="I17" i="10" s="1"/>
  <c r="V16" i="10"/>
  <c r="P16" i="10"/>
  <c r="Z16" i="10" s="1"/>
  <c r="N16" i="10"/>
  <c r="M16" i="10"/>
  <c r="G16" i="10"/>
  <c r="I16" i="10" s="1"/>
  <c r="J16" i="10" s="1"/>
  <c r="X16" i="10" s="1"/>
  <c r="V15" i="10"/>
  <c r="P15" i="10"/>
  <c r="Z15" i="10" s="1"/>
  <c r="M15" i="10"/>
  <c r="N15" i="10" s="1"/>
  <c r="I15" i="10"/>
  <c r="G15" i="10"/>
  <c r="V14" i="10"/>
  <c r="P14" i="10"/>
  <c r="Z14" i="10" s="1"/>
  <c r="M14" i="10"/>
  <c r="N14" i="10" s="1"/>
  <c r="G14" i="10"/>
  <c r="I14" i="10" s="1"/>
  <c r="J14" i="10" s="1"/>
  <c r="X14" i="10" s="1"/>
  <c r="V13" i="10"/>
  <c r="P13" i="10"/>
  <c r="Z13" i="10" s="1"/>
  <c r="M13" i="10"/>
  <c r="G13" i="10"/>
  <c r="I13" i="10" s="1"/>
  <c r="V12" i="10"/>
  <c r="P12" i="10"/>
  <c r="Z12" i="10" s="1"/>
  <c r="M12" i="10"/>
  <c r="N12" i="10" s="1"/>
  <c r="G12" i="10"/>
  <c r="I12" i="10" s="1"/>
  <c r="V11" i="10"/>
  <c r="P11" i="10"/>
  <c r="Z11" i="10" s="1"/>
  <c r="N11" i="10"/>
  <c r="M11" i="10"/>
  <c r="G11" i="10"/>
  <c r="I11" i="10" s="1"/>
  <c r="V10" i="10"/>
  <c r="P10" i="10"/>
  <c r="Z10" i="10" s="1"/>
  <c r="M10" i="10"/>
  <c r="N10" i="10" s="1"/>
  <c r="I10" i="10"/>
  <c r="G10" i="10"/>
  <c r="V9" i="10"/>
  <c r="P9" i="10"/>
  <c r="Z9" i="10" s="1"/>
  <c r="M9" i="10"/>
  <c r="G9" i="10"/>
  <c r="I9" i="10" s="1"/>
  <c r="V8" i="10"/>
  <c r="P8" i="10"/>
  <c r="Z8" i="10" s="1"/>
  <c r="M8" i="10"/>
  <c r="N8" i="10" s="1"/>
  <c r="G8" i="10"/>
  <c r="I8" i="10" s="1"/>
  <c r="V7" i="10"/>
  <c r="P7" i="10"/>
  <c r="Z7" i="10" s="1"/>
  <c r="N7" i="10"/>
  <c r="M7" i="10"/>
  <c r="G7" i="10"/>
  <c r="I7" i="10" s="1"/>
  <c r="V6" i="10"/>
  <c r="P6" i="10"/>
  <c r="Z6" i="10" s="1"/>
  <c r="M6" i="10"/>
  <c r="N6" i="10" s="1"/>
  <c r="I6" i="10"/>
  <c r="G6" i="10"/>
  <c r="W13" i="10" l="1"/>
  <c r="Y13" i="10" s="1"/>
  <c r="N13" i="10"/>
  <c r="N21" i="10"/>
  <c r="W21" i="10"/>
  <c r="Y21" i="10" s="1"/>
  <c r="W9" i="10"/>
  <c r="Y9" i="10" s="1"/>
  <c r="N9" i="10"/>
  <c r="N17" i="10"/>
  <c r="W17" i="10"/>
  <c r="Y17" i="10" s="1"/>
  <c r="W49" i="10"/>
  <c r="Y49" i="10" s="1"/>
  <c r="W53" i="10"/>
  <c r="Y53" i="10" s="1"/>
  <c r="W57" i="10"/>
  <c r="Y57" i="10" s="1"/>
  <c r="W61" i="10"/>
  <c r="Y61" i="10" s="1"/>
  <c r="W7" i="10"/>
  <c r="Y7" i="10" s="1"/>
  <c r="W11" i="10"/>
  <c r="Y11" i="10" s="1"/>
  <c r="W16" i="10"/>
  <c r="Y16" i="10" s="1"/>
  <c r="AA16" i="10" s="1"/>
  <c r="AB16" i="10" s="1"/>
  <c r="W20" i="10"/>
  <c r="Y20" i="10" s="1"/>
  <c r="AA20" i="10" s="1"/>
  <c r="AB20" i="10" s="1"/>
  <c r="W48" i="10"/>
  <c r="Y48" i="10" s="1"/>
  <c r="W50" i="10"/>
  <c r="Y50" i="10" s="1"/>
  <c r="AA50" i="10" s="1"/>
  <c r="AB50" i="10" s="1"/>
  <c r="W52" i="10"/>
  <c r="Y52" i="10" s="1"/>
  <c r="W54" i="10"/>
  <c r="Y54" i="10" s="1"/>
  <c r="W56" i="10"/>
  <c r="Y56" i="10" s="1"/>
  <c r="W58" i="10"/>
  <c r="Y58" i="10" s="1"/>
  <c r="W60" i="10"/>
  <c r="Y60" i="10" s="1"/>
  <c r="W62" i="10"/>
  <c r="Y62" i="10" s="1"/>
  <c r="AA62" i="10" s="1"/>
  <c r="AB62" i="10" s="1"/>
  <c r="W64" i="10"/>
  <c r="Y64" i="10" s="1"/>
  <c r="J7" i="10"/>
  <c r="X7" i="10" s="1"/>
  <c r="AA7" i="10" s="1"/>
  <c r="AB7" i="10" s="1"/>
  <c r="J11" i="10"/>
  <c r="X11" i="10" s="1"/>
  <c r="J9" i="10"/>
  <c r="X9" i="10" s="1"/>
  <c r="AA9" i="10" s="1"/>
  <c r="AB9" i="10" s="1"/>
  <c r="J13" i="10"/>
  <c r="X13" i="10" s="1"/>
  <c r="AA13" i="10" s="1"/>
  <c r="AB13" i="10" s="1"/>
  <c r="W6" i="10"/>
  <c r="Y6" i="10" s="1"/>
  <c r="W8" i="10"/>
  <c r="Y8" i="10" s="1"/>
  <c r="W10" i="10"/>
  <c r="Y10" i="10" s="1"/>
  <c r="W12" i="10"/>
  <c r="Y12" i="10" s="1"/>
  <c r="J17" i="10"/>
  <c r="X17" i="10" s="1"/>
  <c r="AA17" i="10" s="1"/>
  <c r="AB17" i="10" s="1"/>
  <c r="J21" i="10"/>
  <c r="X21" i="10" s="1"/>
  <c r="AA21" i="10" s="1"/>
  <c r="W27" i="10"/>
  <c r="Y27" i="10" s="1"/>
  <c r="N27" i="10"/>
  <c r="AA27" i="10"/>
  <c r="AB27" i="10" s="1"/>
  <c r="W29" i="10"/>
  <c r="Y29" i="10" s="1"/>
  <c r="N29" i="10"/>
  <c r="AA29" i="10"/>
  <c r="AB29" i="10" s="1"/>
  <c r="W31" i="10"/>
  <c r="Y31" i="10" s="1"/>
  <c r="N31" i="10"/>
  <c r="AA31" i="10"/>
  <c r="AB31" i="10" s="1"/>
  <c r="W33" i="10"/>
  <c r="Y33" i="10" s="1"/>
  <c r="N33" i="10"/>
  <c r="AA33" i="10"/>
  <c r="AB33" i="10" s="1"/>
  <c r="W35" i="10"/>
  <c r="Y35" i="10" s="1"/>
  <c r="N35" i="10"/>
  <c r="AA35" i="10"/>
  <c r="AB35" i="10" s="1"/>
  <c r="W37" i="10"/>
  <c r="Y37" i="10" s="1"/>
  <c r="N37" i="10"/>
  <c r="AA37" i="10"/>
  <c r="AB37" i="10" s="1"/>
  <c r="W39" i="10"/>
  <c r="Y39" i="10" s="1"/>
  <c r="N39" i="10"/>
  <c r="AA39" i="10"/>
  <c r="AB39" i="10" s="1"/>
  <c r="W41" i="10"/>
  <c r="Y41" i="10" s="1"/>
  <c r="N41" i="10"/>
  <c r="AA41" i="10"/>
  <c r="AB41" i="10" s="1"/>
  <c r="W43" i="10"/>
  <c r="Y43" i="10" s="1"/>
  <c r="N43" i="10"/>
  <c r="AA43" i="10"/>
  <c r="AB43" i="10" s="1"/>
  <c r="AA48" i="10"/>
  <c r="J49" i="10"/>
  <c r="X49" i="10" s="1"/>
  <c r="AA49" i="10" s="1"/>
  <c r="AB49" i="10" s="1"/>
  <c r="AB51" i="10"/>
  <c r="J51" i="10"/>
  <c r="X51" i="10" s="1"/>
  <c r="AA51" i="10" s="1"/>
  <c r="AA52" i="10"/>
  <c r="AB52" i="10" s="1"/>
  <c r="J53" i="10"/>
  <c r="X53" i="10" s="1"/>
  <c r="AA53" i="10" s="1"/>
  <c r="AB53" i="10" s="1"/>
  <c r="AA54" i="10"/>
  <c r="AB54" i="10" s="1"/>
  <c r="J55" i="10"/>
  <c r="X55" i="10" s="1"/>
  <c r="AA55" i="10" s="1"/>
  <c r="AB55" i="10" s="1"/>
  <c r="AA56" i="10"/>
  <c r="J57" i="10"/>
  <c r="X57" i="10" s="1"/>
  <c r="AA58" i="10"/>
  <c r="AB58" i="10" s="1"/>
  <c r="J59" i="10"/>
  <c r="X59" i="10" s="1"/>
  <c r="AA59" i="10" s="1"/>
  <c r="AB59" i="10" s="1"/>
  <c r="AA60" i="10"/>
  <c r="AB60" i="10" s="1"/>
  <c r="J61" i="10"/>
  <c r="X61" i="10" s="1"/>
  <c r="AA61" i="10" s="1"/>
  <c r="AB61" i="10" s="1"/>
  <c r="J63" i="10"/>
  <c r="X63" i="10" s="1"/>
  <c r="AA63" i="10" s="1"/>
  <c r="AB63" i="10" s="1"/>
  <c r="AA64" i="10"/>
  <c r="J6" i="10"/>
  <c r="X6" i="10" s="1"/>
  <c r="J8" i="10"/>
  <c r="X8" i="10" s="1"/>
  <c r="AA8" i="10" s="1"/>
  <c r="AB8" i="10" s="1"/>
  <c r="J10" i="10"/>
  <c r="X10" i="10" s="1"/>
  <c r="J12" i="10"/>
  <c r="X12" i="10" s="1"/>
  <c r="AA12" i="10" s="1"/>
  <c r="AB12" i="10" s="1"/>
  <c r="W14" i="10"/>
  <c r="Y14" i="10" s="1"/>
  <c r="AA14" i="10" s="1"/>
  <c r="J15" i="10"/>
  <c r="X15" i="10" s="1"/>
  <c r="W15" i="10"/>
  <c r="Y15" i="10" s="1"/>
  <c r="W18" i="10"/>
  <c r="Y18" i="10" s="1"/>
  <c r="AA18" i="10" s="1"/>
  <c r="AB18" i="10" s="1"/>
  <c r="J19" i="10"/>
  <c r="X19" i="10" s="1"/>
  <c r="W19" i="10"/>
  <c r="Y19" i="10" s="1"/>
  <c r="W22" i="10"/>
  <c r="Y22" i="10" s="1"/>
  <c r="AA22" i="10" s="1"/>
  <c r="AB22" i="10" s="1"/>
  <c r="W28" i="10"/>
  <c r="Y28" i="10" s="1"/>
  <c r="AA28" i="10" s="1"/>
  <c r="AB28" i="10" s="1"/>
  <c r="N28" i="10"/>
  <c r="W30" i="10"/>
  <c r="Y30" i="10" s="1"/>
  <c r="AA30" i="10" s="1"/>
  <c r="AB30" i="10" s="1"/>
  <c r="N30" i="10"/>
  <c r="W32" i="10"/>
  <c r="Y32" i="10" s="1"/>
  <c r="AA32" i="10" s="1"/>
  <c r="AB32" i="10" s="1"/>
  <c r="N32" i="10"/>
  <c r="W34" i="10"/>
  <c r="Y34" i="10" s="1"/>
  <c r="AA34" i="10" s="1"/>
  <c r="AB34" i="10" s="1"/>
  <c r="N34" i="10"/>
  <c r="W36" i="10"/>
  <c r="Y36" i="10" s="1"/>
  <c r="AA36" i="10" s="1"/>
  <c r="AB36" i="10" s="1"/>
  <c r="N36" i="10"/>
  <c r="W38" i="10"/>
  <c r="Y38" i="10" s="1"/>
  <c r="AA38" i="10" s="1"/>
  <c r="AB38" i="10" s="1"/>
  <c r="N38" i="10"/>
  <c r="W40" i="10"/>
  <c r="Y40" i="10" s="1"/>
  <c r="AA40" i="10" s="1"/>
  <c r="AB40" i="10" s="1"/>
  <c r="N40" i="10"/>
  <c r="W42" i="10"/>
  <c r="Y42" i="10" s="1"/>
  <c r="AA42" i="10" s="1"/>
  <c r="AB42" i="10" s="1"/>
  <c r="N42" i="10"/>
  <c r="AB48" i="10"/>
  <c r="AB56" i="10"/>
  <c r="AB64" i="10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6" i="5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6" i="3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6" i="2"/>
  <c r="AA57" i="10" l="1"/>
  <c r="AB57" i="10" s="1"/>
  <c r="AA11" i="10"/>
  <c r="AB11" i="10" s="1"/>
  <c r="AA10" i="10"/>
  <c r="AB10" i="10" s="1"/>
  <c r="AA6" i="10"/>
  <c r="AB6" i="10" s="1"/>
  <c r="AA19" i="10"/>
  <c r="AB19" i="10" s="1"/>
  <c r="AA15" i="10"/>
  <c r="AB15" i="10" s="1"/>
</calcChain>
</file>

<file path=xl/sharedStrings.xml><?xml version="1.0" encoding="utf-8"?>
<sst xmlns="http://schemas.openxmlformats.org/spreadsheetml/2006/main" count="500" uniqueCount="80">
  <si>
    <t>Perusahaan</t>
  </si>
  <si>
    <t>No</t>
  </si>
  <si>
    <r>
      <t>ADE</t>
    </r>
    <r>
      <rPr>
        <sz val="2.5"/>
        <color theme="1"/>
        <rFont val="Microsoft Himalaya"/>
      </rPr>
      <t>l</t>
    </r>
    <r>
      <rPr>
        <sz val="10"/>
        <color theme="1"/>
        <rFont val="Times New Roman"/>
        <family val="1"/>
      </rPr>
      <t>S</t>
    </r>
  </si>
  <si>
    <r>
      <t>BU</t>
    </r>
    <r>
      <rPr>
        <sz val="2.5"/>
        <color theme="1"/>
        <rFont val="Microsoft Himalaya"/>
      </rPr>
      <t>l</t>
    </r>
    <r>
      <rPr>
        <sz val="10"/>
        <color theme="1"/>
        <rFont val="Times New Roman"/>
        <family val="1"/>
      </rPr>
      <t>DI</t>
    </r>
  </si>
  <si>
    <t>CAMP</t>
  </si>
  <si>
    <r>
      <t>CE</t>
    </r>
    <r>
      <rPr>
        <sz val="2.5"/>
        <color theme="1"/>
        <rFont val="Microsoft Himalaya"/>
      </rPr>
      <t>l</t>
    </r>
    <r>
      <rPr>
        <sz val="10"/>
        <color theme="1"/>
        <rFont val="Times New Roman"/>
        <family val="1"/>
      </rPr>
      <t>KA</t>
    </r>
  </si>
  <si>
    <r>
      <t>CLE</t>
    </r>
    <r>
      <rPr>
        <sz val="2.5"/>
        <color theme="1"/>
        <rFont val="Microsoft Himalaya"/>
      </rPr>
      <t>l</t>
    </r>
    <r>
      <rPr>
        <sz val="10"/>
        <color theme="1"/>
        <rFont val="Times New Roman"/>
        <family val="1"/>
      </rPr>
      <t>O</t>
    </r>
  </si>
  <si>
    <t>DLTA</t>
  </si>
  <si>
    <t>HOKI</t>
  </si>
  <si>
    <t>ICBP</t>
  </si>
  <si>
    <t>INDF</t>
  </si>
  <si>
    <r>
      <t>KE</t>
    </r>
    <r>
      <rPr>
        <sz val="2.5"/>
        <color theme="1"/>
        <rFont val="Microsoft Himalaya"/>
      </rPr>
      <t>l</t>
    </r>
    <r>
      <rPr>
        <sz val="10"/>
        <color theme="1"/>
        <rFont val="Times New Roman"/>
        <family val="1"/>
      </rPr>
      <t>JU</t>
    </r>
    <r>
      <rPr>
        <sz val="2.5"/>
        <color theme="1"/>
        <rFont val="Microsoft Himalaya"/>
      </rPr>
      <t>l</t>
    </r>
  </si>
  <si>
    <t>MLBI</t>
  </si>
  <si>
    <t>MYOR</t>
  </si>
  <si>
    <t>ROTI</t>
  </si>
  <si>
    <t>SKBM</t>
  </si>
  <si>
    <t>SKLT</t>
  </si>
  <si>
    <t>STTP</t>
  </si>
  <si>
    <r>
      <t>U</t>
    </r>
    <r>
      <rPr>
        <sz val="2.5"/>
        <color theme="1"/>
        <rFont val="Microsoft Himalaya"/>
      </rPr>
      <t>l</t>
    </r>
    <r>
      <rPr>
        <sz val="10"/>
        <color theme="1"/>
        <rFont val="Times New Roman"/>
        <family val="1"/>
      </rPr>
      <t>LTJ</t>
    </r>
  </si>
  <si>
    <t>Perencanaan Pajak (X1)</t>
  </si>
  <si>
    <t>Profitabilitas (X2)</t>
  </si>
  <si>
    <t>Ukuran Perusahaan (X3)</t>
  </si>
  <si>
    <t>Agresivitas Pajak (Y)</t>
  </si>
  <si>
    <t>Manajemen Laba (Z)</t>
  </si>
  <si>
    <t>ETR = BEBAN PAJAK PENGHASILAN / LABA SEBELUM PAJAK</t>
  </si>
  <si>
    <t>NO</t>
  </si>
  <si>
    <t>BEI</t>
  </si>
  <si>
    <t>BEBAN PAJAK</t>
  </si>
  <si>
    <t>LABA SEBELUM PAJAK</t>
  </si>
  <si>
    <t>AGRESIVITAS PAJAK</t>
  </si>
  <si>
    <t>TRR = NET INCOME / PRETAX INCOME</t>
  </si>
  <si>
    <t>TRR</t>
  </si>
  <si>
    <t>NET INCOME</t>
  </si>
  <si>
    <t>PRETAX INCOME (EBIT)</t>
  </si>
  <si>
    <t>EQUITAS</t>
  </si>
  <si>
    <t>ROE = LABA BERJALAN/EQUITAS</t>
  </si>
  <si>
    <t>ROE</t>
  </si>
  <si>
    <t>LN (TOTAL ASET) = LN ( JUMLAH ASET )</t>
  </si>
  <si>
    <t>JUMLAH ASET</t>
  </si>
  <si>
    <t>LN</t>
  </si>
  <si>
    <t xml:space="preserve">TACit = Nit - CFOit </t>
  </si>
  <si>
    <t>LABA BERSIH</t>
  </si>
  <si>
    <t>ARUS KAS</t>
  </si>
  <si>
    <t>TAC</t>
  </si>
  <si>
    <t>Ait-1</t>
  </si>
  <si>
    <t>TAC/Ait-1</t>
  </si>
  <si>
    <t>1/Ait-1</t>
  </si>
  <si>
    <t>REV</t>
  </si>
  <si>
    <t>REV T-1</t>
  </si>
  <si>
    <t>pendapatan</t>
  </si>
  <si>
    <t>REVit</t>
  </si>
  <si>
    <t>REVit/Ait-1</t>
  </si>
  <si>
    <t>PPEit</t>
  </si>
  <si>
    <t>aset tetap</t>
  </si>
  <si>
    <t>PPE/Ait-1</t>
  </si>
  <si>
    <t>a1</t>
  </si>
  <si>
    <t>a2</t>
  </si>
  <si>
    <t>a3</t>
  </si>
  <si>
    <t>piutang</t>
  </si>
  <si>
    <t>REC</t>
  </si>
  <si>
    <t>RECt-1</t>
  </si>
  <si>
    <t>RECit</t>
  </si>
  <si>
    <t>((REVit-RECit)/Ait-1))</t>
  </si>
  <si>
    <t>a1(1/Ait-1)</t>
  </si>
  <si>
    <t>a2((Revit-RECit)/Ait-1))</t>
  </si>
  <si>
    <t>a3(PPE/Ait-1)</t>
  </si>
  <si>
    <t>NDA</t>
  </si>
  <si>
    <t>DAC (Z)</t>
  </si>
  <si>
    <t>X1</t>
  </si>
  <si>
    <t>X2</t>
  </si>
  <si>
    <t>X3</t>
  </si>
  <si>
    <t>Y</t>
  </si>
  <si>
    <t>Z</t>
  </si>
  <si>
    <t>Perencanaan Pajak</t>
  </si>
  <si>
    <t>Profitabilitas</t>
  </si>
  <si>
    <t>Ukuran Perusahaan</t>
  </si>
  <si>
    <t>Agresivitas Pajak</t>
  </si>
  <si>
    <t>Manajemen Laba</t>
  </si>
  <si>
    <t>KODE</t>
  </si>
  <si>
    <t>TAHUN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</si>
</sst>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Rp&quot;* #,##0.000_-;\-&quot;Rp&quot;* #,##0.000_-;_-&quot;Rp&quot;* &quot;-&quot;??_-;_-@_-"/>
    <numFmt numFmtId="165" formatCode="_-&quot;Rp&quot;* #,##0_-;\-&quot;Rp&quot;* #,##0_-;_-&quot;Rp&quot;* &quot;-&quot;??_-;_-@_-"/>
    <numFmt numFmtId="166" formatCode="0.000"/>
    <numFmt numFmtId="167" formatCode="0.0000"/>
    <numFmt numFmtId="168" formatCode="0.0000000000"/>
  </numFmts>
  <fonts count="5" x14ac:knownFonts="1"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  <font>
      <sz val="2.5"/>
      <color theme="1"/>
      <name val="Microsoft Himalaya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0" borderId="1" xfId="0" applyNumberFormat="1" applyBorder="1"/>
    <xf numFmtId="0" fontId="3" fillId="2" borderId="8" xfId="0" applyFont="1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/>
    <xf numFmtId="166" fontId="0" fillId="0" borderId="1" xfId="0" applyNumberFormat="1" applyBorder="1"/>
    <xf numFmtId="0" fontId="0" fillId="5" borderId="1" xfId="0" applyFill="1" applyBorder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6" borderId="8" xfId="0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/>
    </xf>
    <xf numFmtId="0" fontId="1" fillId="6" borderId="10" xfId="0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/>
    </xf>
    <xf numFmtId="0" fontId="1" fillId="6" borderId="9" xfId="0" applyFont="1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8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9" borderId="1" xfId="0" applyFill="1" applyBorder="1" applyAlignment="1">
      <alignment vertical="center"/>
    </xf>
    <xf numFmtId="167" fontId="0" fillId="0" borderId="2" xfId="0" applyNumberFormat="1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67" fontId="0" fillId="0" borderId="3" xfId="0" applyNumberFormat="1" applyBorder="1" applyAlignment="1">
      <alignment horizontal="center"/>
    </xf>
    <xf numFmtId="167" fontId="0" fillId="5" borderId="8" xfId="0" applyNumberFormat="1" applyFill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8" borderId="8" xfId="0" applyNumberFormat="1" applyFill="1" applyBorder="1" applyAlignment="1">
      <alignment horizontal="center"/>
    </xf>
    <xf numFmtId="167" fontId="0" fillId="7" borderId="8" xfId="0" applyNumberFormat="1" applyFill="1" applyBorder="1" applyAlignment="1">
      <alignment horizontal="center"/>
    </xf>
    <xf numFmtId="167" fontId="0" fillId="9" borderId="8" xfId="0" applyNumberFormat="1" applyFill="1" applyBorder="1" applyAlignment="1">
      <alignment horizontal="center"/>
    </xf>
    <xf numFmtId="167" fontId="0" fillId="2" borderId="8" xfId="0" applyNumberFormat="1" applyFill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167" fontId="0" fillId="0" borderId="10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7" fontId="0" fillId="5" borderId="10" xfId="0" applyNumberFormat="1" applyFill="1" applyBorder="1" applyAlignment="1">
      <alignment horizontal="center"/>
    </xf>
    <xf numFmtId="167" fontId="0" fillId="0" borderId="12" xfId="0" applyNumberFormat="1" applyBorder="1" applyAlignment="1">
      <alignment horizontal="center"/>
    </xf>
    <xf numFmtId="167" fontId="0" fillId="8" borderId="10" xfId="0" applyNumberFormat="1" applyFill="1" applyBorder="1" applyAlignment="1">
      <alignment horizontal="center"/>
    </xf>
    <xf numFmtId="167" fontId="0" fillId="7" borderId="10" xfId="0" applyNumberFormat="1" applyFill="1" applyBorder="1" applyAlignment="1">
      <alignment horizontal="center"/>
    </xf>
    <xf numFmtId="167" fontId="0" fillId="9" borderId="10" xfId="0" applyNumberFormat="1" applyFill="1" applyBorder="1" applyAlignment="1">
      <alignment horizontal="center"/>
    </xf>
    <xf numFmtId="167" fontId="0" fillId="2" borderId="10" xfId="0" applyNumberFormat="1" applyFill="1" applyBorder="1" applyAlignment="1">
      <alignment horizontal="center"/>
    </xf>
    <xf numFmtId="167" fontId="0" fillId="0" borderId="5" xfId="0" applyNumberForma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167" fontId="0" fillId="0" borderId="6" xfId="0" applyNumberFormat="1" applyBorder="1" applyAlignment="1">
      <alignment horizontal="center"/>
    </xf>
    <xf numFmtId="167" fontId="0" fillId="5" borderId="9" xfId="0" applyNumberFormat="1" applyFill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167" fontId="0" fillId="8" borderId="9" xfId="0" applyNumberFormat="1" applyFill="1" applyBorder="1" applyAlignment="1">
      <alignment horizontal="center"/>
    </xf>
    <xf numFmtId="167" fontId="0" fillId="7" borderId="9" xfId="0" applyNumberFormat="1" applyFill="1" applyBorder="1" applyAlignment="1">
      <alignment horizontal="center"/>
    </xf>
    <xf numFmtId="167" fontId="0" fillId="9" borderId="9" xfId="0" applyNumberFormat="1" applyFill="1" applyBorder="1" applyAlignment="1">
      <alignment horizontal="center"/>
    </xf>
    <xf numFmtId="167" fontId="0" fillId="2" borderId="9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28"/>
  <sheetViews>
    <sheetView tabSelected="1" workbookViewId="0">
      <selection activeCell="F11" sqref="F11"/>
    </sheetView>
  </sheetViews>
  <sheetFormatPr defaultRowHeight="15" x14ac:dyDescent="0.25"/>
  <cols>
    <col min="1" max="1" width="5.28515625" customWidth="1"/>
    <col min="2" max="2" width="11.85546875" customWidth="1"/>
    <col min="3" max="22" width="8.42578125" customWidth="1"/>
  </cols>
  <sheetData>
    <row r="2" spans="1:22" x14ac:dyDescent="0.25">
      <c r="A2" s="76" t="s">
        <v>1</v>
      </c>
      <c r="B2" s="83" t="s">
        <v>0</v>
      </c>
      <c r="C2" s="78" t="s">
        <v>19</v>
      </c>
      <c r="D2" s="78"/>
      <c r="E2" s="79"/>
      <c r="F2" s="68" t="s">
        <v>68</v>
      </c>
      <c r="G2" s="80" t="s">
        <v>20</v>
      </c>
      <c r="H2" s="80"/>
      <c r="I2" s="80"/>
      <c r="J2" s="70" t="s">
        <v>69</v>
      </c>
      <c r="K2" s="81" t="s">
        <v>21</v>
      </c>
      <c r="L2" s="81"/>
      <c r="M2" s="81"/>
      <c r="N2" s="72" t="s">
        <v>70</v>
      </c>
      <c r="O2" s="82" t="s">
        <v>22</v>
      </c>
      <c r="P2" s="82"/>
      <c r="Q2" s="82"/>
      <c r="R2" s="74" t="s">
        <v>71</v>
      </c>
      <c r="S2" s="67" t="s">
        <v>23</v>
      </c>
      <c r="T2" s="67"/>
      <c r="U2" s="67"/>
      <c r="V2" s="65" t="s">
        <v>72</v>
      </c>
    </row>
    <row r="3" spans="1:22" x14ac:dyDescent="0.25">
      <c r="A3" s="77"/>
      <c r="B3" s="84"/>
      <c r="C3" s="17">
        <v>2019</v>
      </c>
      <c r="D3" s="17">
        <v>2020</v>
      </c>
      <c r="E3" s="24">
        <v>2021</v>
      </c>
      <c r="F3" s="69"/>
      <c r="G3" s="17">
        <v>2019</v>
      </c>
      <c r="H3" s="17">
        <v>2020</v>
      </c>
      <c r="I3" s="17">
        <v>2021</v>
      </c>
      <c r="J3" s="71"/>
      <c r="K3" s="17">
        <v>2019</v>
      </c>
      <c r="L3" s="17">
        <v>2020</v>
      </c>
      <c r="M3" s="17">
        <v>2021</v>
      </c>
      <c r="N3" s="73"/>
      <c r="O3" s="17">
        <v>2019</v>
      </c>
      <c r="P3" s="17">
        <v>2020</v>
      </c>
      <c r="Q3" s="17">
        <v>2021</v>
      </c>
      <c r="R3" s="75"/>
      <c r="S3" s="17">
        <v>2019</v>
      </c>
      <c r="T3" s="17">
        <v>2020</v>
      </c>
      <c r="U3" s="17">
        <v>2021</v>
      </c>
      <c r="V3" s="66"/>
    </row>
    <row r="4" spans="1:22" x14ac:dyDescent="0.25">
      <c r="A4" s="18">
        <v>1</v>
      </c>
      <c r="B4" s="19" t="s">
        <v>2</v>
      </c>
      <c r="C4" s="34">
        <v>7.6135198177511147E-4</v>
      </c>
      <c r="D4" s="35">
        <v>8.0865774569881894E-4</v>
      </c>
      <c r="E4" s="36">
        <v>7.8666658773103462E-4</v>
      </c>
      <c r="F4" s="37">
        <f>SUM(C4:E4)</f>
        <v>2.3566763152049648E-3</v>
      </c>
      <c r="G4" s="38">
        <v>0.14770124151094224</v>
      </c>
      <c r="H4" s="35">
        <v>0.19384361063685213</v>
      </c>
      <c r="I4" s="36">
        <v>0.27402901784563477</v>
      </c>
      <c r="J4" s="39">
        <f>SUM(G4:I4)</f>
        <v>0.61557386999342922</v>
      </c>
      <c r="K4" s="36">
        <v>13.6199517743883</v>
      </c>
      <c r="L4" s="35">
        <v>13.773428394764894</v>
      </c>
      <c r="M4" s="36">
        <v>14.081029840125066</v>
      </c>
      <c r="N4" s="40">
        <f>SUM(K4:M4)</f>
        <v>41.474410009278259</v>
      </c>
      <c r="O4" s="36">
        <v>-0.2386480182248886</v>
      </c>
      <c r="P4" s="35">
        <v>-1.9134225430118092E-2</v>
      </c>
      <c r="Q4" s="36">
        <v>-2.1333341226896528E-2</v>
      </c>
      <c r="R4" s="41">
        <f>SUM(O4:Q4)</f>
        <v>-0.27911558488190319</v>
      </c>
      <c r="S4" s="36">
        <v>44.484836699638436</v>
      </c>
      <c r="T4" s="35">
        <v>-35.13619854861291</v>
      </c>
      <c r="U4" s="36">
        <v>-23.164830501713983</v>
      </c>
      <c r="V4" s="42">
        <f>SUM(S4:U4)</f>
        <v>-13.816192350688457</v>
      </c>
    </row>
    <row r="5" spans="1:22" x14ac:dyDescent="0.25">
      <c r="A5" s="20">
        <v>2</v>
      </c>
      <c r="B5" s="21" t="s">
        <v>3</v>
      </c>
      <c r="C5" s="43">
        <v>7.6301769858768851E-4</v>
      </c>
      <c r="D5" s="44">
        <v>9.6798534164358266E-4</v>
      </c>
      <c r="E5" s="45">
        <v>8.0483481770719084E-4</v>
      </c>
      <c r="F5" s="46">
        <f t="shared" ref="F5:F20" si="0">SUM(C5:E5)</f>
        <v>2.535837857938462E-3</v>
      </c>
      <c r="G5" s="47">
        <v>4.9809463494637128E-2</v>
      </c>
      <c r="H5" s="44">
        <v>5.0745146563643019E-2</v>
      </c>
      <c r="I5" s="45">
        <v>6.6097282043558497E-2</v>
      </c>
      <c r="J5" s="48">
        <f t="shared" ref="J5:J20" si="1">SUM(G5:I5)</f>
        <v>0.16665189210183864</v>
      </c>
      <c r="K5" s="45">
        <v>13.947423516630808</v>
      </c>
      <c r="L5" s="44">
        <v>14.901715189023381</v>
      </c>
      <c r="M5" s="45">
        <v>14.911859620801156</v>
      </c>
      <c r="N5" s="49">
        <f t="shared" ref="N5:N20" si="2">SUM(K5:M5)</f>
        <v>43.760998326455351</v>
      </c>
      <c r="O5" s="45">
        <v>-0.23698230141231155</v>
      </c>
      <c r="P5" s="44">
        <v>-3.2014658356417362E-2</v>
      </c>
      <c r="Q5" s="45">
        <v>-0.19516518229280919</v>
      </c>
      <c r="R5" s="50">
        <f t="shared" ref="R5:R20" si="3">SUM(O5:Q5)</f>
        <v>-0.46416214206153805</v>
      </c>
      <c r="S5" s="45">
        <v>35.150742205798764</v>
      </c>
      <c r="T5" s="44">
        <v>-36.578184625840954</v>
      </c>
      <c r="U5" s="45">
        <v>-20.696496736521876</v>
      </c>
      <c r="V5" s="51">
        <f t="shared" ref="V5:V20" si="4">SUM(S5:U5)</f>
        <v>-22.123939156564067</v>
      </c>
    </row>
    <row r="6" spans="1:22" x14ac:dyDescent="0.25">
      <c r="A6" s="20">
        <v>3</v>
      </c>
      <c r="B6" s="21" t="s">
        <v>4</v>
      </c>
      <c r="C6" s="43">
        <v>0.77117058915473768</v>
      </c>
      <c r="D6" s="44">
        <v>0.77523142989902716</v>
      </c>
      <c r="E6" s="45">
        <v>0.79319150923016635</v>
      </c>
      <c r="F6" s="46">
        <f t="shared" si="0"/>
        <v>2.3395935282839311</v>
      </c>
      <c r="G6" s="47">
        <v>8.2060558302827977E-2</v>
      </c>
      <c r="H6" s="44">
        <v>4.5799398918393602E-2</v>
      </c>
      <c r="I6" s="45">
        <v>9.7834523265973819E-2</v>
      </c>
      <c r="J6" s="48">
        <f t="shared" si="1"/>
        <v>0.22569448048719537</v>
      </c>
      <c r="K6" s="45">
        <v>27.307941677469802</v>
      </c>
      <c r="L6" s="44">
        <v>27.345722757620781</v>
      </c>
      <c r="M6" s="45">
        <v>27.475768174998329</v>
      </c>
      <c r="N6" s="49">
        <f t="shared" si="2"/>
        <v>82.129432610088912</v>
      </c>
      <c r="O6" s="45">
        <v>-0.22882941084526234</v>
      </c>
      <c r="P6" s="44">
        <v>-0.22476857010097284</v>
      </c>
      <c r="Q6" s="45">
        <v>-0.20680849076983368</v>
      </c>
      <c r="R6" s="50">
        <f t="shared" si="3"/>
        <v>-0.66040647171606881</v>
      </c>
      <c r="S6" s="45">
        <v>2.2176019150769468</v>
      </c>
      <c r="T6" s="44">
        <v>-32.318310890470634</v>
      </c>
      <c r="U6" s="45">
        <v>-19.352130452819765</v>
      </c>
      <c r="V6" s="51">
        <f t="shared" si="4"/>
        <v>-49.452839428213451</v>
      </c>
    </row>
    <row r="7" spans="1:22" x14ac:dyDescent="0.25">
      <c r="A7" s="20">
        <v>4</v>
      </c>
      <c r="B7" s="21" t="s">
        <v>5</v>
      </c>
      <c r="C7" s="43">
        <v>0.75564654812800791</v>
      </c>
      <c r="D7" s="44">
        <v>0.78076463647792793</v>
      </c>
      <c r="E7" s="45">
        <v>0.79153377521862034</v>
      </c>
      <c r="F7" s="46">
        <f t="shared" si="0"/>
        <v>2.3279449598245563</v>
      </c>
      <c r="G7" s="47">
        <v>0.19045364646804785</v>
      </c>
      <c r="H7" s="44">
        <v>0.14421387445432352</v>
      </c>
      <c r="I7" s="45">
        <v>0.13483598434745772</v>
      </c>
      <c r="J7" s="48">
        <f t="shared" si="1"/>
        <v>0.46950350526982909</v>
      </c>
      <c r="K7" s="45">
        <v>27.962537910369512</v>
      </c>
      <c r="L7" s="44">
        <v>28.079975907073237</v>
      </c>
      <c r="M7" s="45">
        <v>27.937096997315141</v>
      </c>
      <c r="N7" s="49">
        <f t="shared" si="2"/>
        <v>83.979610814757891</v>
      </c>
      <c r="O7" s="45">
        <v>-0.24435345187199203</v>
      </c>
      <c r="P7" s="44">
        <v>-0.2192353635220721</v>
      </c>
      <c r="Q7" s="45">
        <v>-0.20846622478137966</v>
      </c>
      <c r="R7" s="50">
        <f t="shared" si="3"/>
        <v>-0.67205504017544382</v>
      </c>
      <c r="S7" s="45">
        <v>12.640414202303569</v>
      </c>
      <c r="T7" s="44">
        <v>-38.688944523011351</v>
      </c>
      <c r="U7" s="45">
        <v>-23.136752891283315</v>
      </c>
      <c r="V7" s="51">
        <f t="shared" si="4"/>
        <v>-49.185283211991099</v>
      </c>
    </row>
    <row r="8" spans="1:22" x14ac:dyDescent="0.25">
      <c r="A8" s="20">
        <v>5</v>
      </c>
      <c r="B8" s="21" t="s">
        <v>6</v>
      </c>
      <c r="C8" s="43">
        <v>0.75727275771474079</v>
      </c>
      <c r="D8" s="44">
        <v>0.78579932303072886</v>
      </c>
      <c r="E8" s="45">
        <v>0.78453209831274229</v>
      </c>
      <c r="F8" s="46">
        <f t="shared" si="0"/>
        <v>2.3276041790582118</v>
      </c>
      <c r="G8" s="47">
        <v>0.17063363948967272</v>
      </c>
      <c r="H8" s="44">
        <v>0.14839096019550635</v>
      </c>
      <c r="I8" s="45">
        <v>0.18042661222294429</v>
      </c>
      <c r="J8" s="48">
        <f t="shared" si="1"/>
        <v>0.49945121190812336</v>
      </c>
      <c r="K8" s="45">
        <v>27.850272545730174</v>
      </c>
      <c r="L8" s="44">
        <v>27.901765645847046</v>
      </c>
      <c r="M8" s="45">
        <v>27.929777820321338</v>
      </c>
      <c r="N8" s="49">
        <f t="shared" si="2"/>
        <v>83.681816011898562</v>
      </c>
      <c r="O8" s="45">
        <v>-0.24272724228525924</v>
      </c>
      <c r="P8" s="44">
        <v>-0.2142006769692712</v>
      </c>
      <c r="Q8" s="45">
        <v>-0.21546790168725766</v>
      </c>
      <c r="R8" s="50">
        <f t="shared" si="3"/>
        <v>-0.67239582094178818</v>
      </c>
      <c r="S8" s="45">
        <v>146.52316866166916</v>
      </c>
      <c r="T8" s="44">
        <v>-36.753915132065252</v>
      </c>
      <c r="U8" s="45">
        <v>-20.317377706485608</v>
      </c>
      <c r="V8" s="51">
        <f t="shared" si="4"/>
        <v>89.451875823118286</v>
      </c>
    </row>
    <row r="9" spans="1:22" x14ac:dyDescent="0.25">
      <c r="A9" s="20">
        <v>6</v>
      </c>
      <c r="B9" s="21" t="s">
        <v>7</v>
      </c>
      <c r="C9" s="43">
        <v>0.77057832184227115</v>
      </c>
      <c r="D9" s="44">
        <v>0.74961993747832478</v>
      </c>
      <c r="E9" s="45">
        <v>0.78048831583948231</v>
      </c>
      <c r="F9" s="46">
        <f t="shared" si="0"/>
        <v>2.300686575160078</v>
      </c>
      <c r="G9" s="47">
        <v>0.2618859425129697</v>
      </c>
      <c r="H9" s="44">
        <v>0.12105685609957817</v>
      </c>
      <c r="I9" s="45">
        <v>0.18609961732959521</v>
      </c>
      <c r="J9" s="48">
        <f t="shared" si="1"/>
        <v>0.56904241594214311</v>
      </c>
      <c r="K9" s="45">
        <v>21.078127743726096</v>
      </c>
      <c r="L9" s="44">
        <v>20.926680783232726</v>
      </c>
      <c r="M9" s="45">
        <v>20.992316975126567</v>
      </c>
      <c r="N9" s="49">
        <f t="shared" si="2"/>
        <v>62.997125502085396</v>
      </c>
      <c r="O9" s="45">
        <v>-0.22942167815772882</v>
      </c>
      <c r="P9" s="44">
        <v>-0.25038006252167516</v>
      </c>
      <c r="Q9" s="45">
        <v>-0.21951168416051769</v>
      </c>
      <c r="R9" s="50">
        <f t="shared" si="3"/>
        <v>-0.69931342483992165</v>
      </c>
      <c r="S9" s="45">
        <v>190.02084332786515</v>
      </c>
      <c r="T9" s="44">
        <v>-35.790020108416932</v>
      </c>
      <c r="U9" s="45">
        <v>-19.730304485771207</v>
      </c>
      <c r="V9" s="51">
        <f t="shared" si="4"/>
        <v>134.50051873367701</v>
      </c>
    </row>
    <row r="10" spans="1:22" x14ac:dyDescent="0.25">
      <c r="A10" s="20">
        <v>7</v>
      </c>
      <c r="B10" s="21" t="s">
        <v>8</v>
      </c>
      <c r="C10" s="43">
        <v>0.72952456491507744</v>
      </c>
      <c r="D10" s="44">
        <v>0.74768859964977386</v>
      </c>
      <c r="E10" s="45">
        <v>0.69636996213262936</v>
      </c>
      <c r="F10" s="46">
        <f t="shared" si="0"/>
        <v>2.1735831266974808</v>
      </c>
      <c r="G10" s="47">
        <v>0.16167144204341996</v>
      </c>
      <c r="H10" s="44">
        <v>5.7411203183673119E-2</v>
      </c>
      <c r="I10" s="45">
        <v>1.874357142380445E-2</v>
      </c>
      <c r="J10" s="48">
        <f t="shared" si="1"/>
        <v>0.23782621665089754</v>
      </c>
      <c r="K10" s="45">
        <v>27.466943366572742</v>
      </c>
      <c r="L10" s="44">
        <v>27.533324726972925</v>
      </c>
      <c r="M10" s="45">
        <v>27.620080803692819</v>
      </c>
      <c r="N10" s="49">
        <f t="shared" si="2"/>
        <v>82.620348897238486</v>
      </c>
      <c r="O10" s="45">
        <v>-0.27047543508492256</v>
      </c>
      <c r="P10" s="44">
        <v>-0.25231140035022609</v>
      </c>
      <c r="Q10" s="45">
        <v>-0.30363003786737064</v>
      </c>
      <c r="R10" s="50">
        <f t="shared" si="3"/>
        <v>-0.82641687330251923</v>
      </c>
      <c r="S10" s="45">
        <v>22.234274519070105</v>
      </c>
      <c r="T10" s="44">
        <v>-37.458835506790479</v>
      </c>
      <c r="U10" s="45">
        <v>-23.278723492081109</v>
      </c>
      <c r="V10" s="51">
        <f t="shared" si="4"/>
        <v>-38.503284479801479</v>
      </c>
    </row>
    <row r="11" spans="1:22" x14ac:dyDescent="0.25">
      <c r="A11" s="20">
        <v>8</v>
      </c>
      <c r="B11" s="21" t="s">
        <v>9</v>
      </c>
      <c r="C11" s="43">
        <v>0.72072733365138397</v>
      </c>
      <c r="D11" s="44">
        <v>0.74493794187101925</v>
      </c>
      <c r="E11" s="45">
        <v>0.79517841153583535</v>
      </c>
      <c r="F11" s="46">
        <f t="shared" si="0"/>
        <v>2.2608436870582382</v>
      </c>
      <c r="G11" s="47">
        <v>0.20096764648362511</v>
      </c>
      <c r="H11" s="44">
        <v>0.14743364573347065</v>
      </c>
      <c r="I11" s="45">
        <v>0.14436630688882471</v>
      </c>
      <c r="J11" s="48">
        <f t="shared" si="1"/>
        <v>0.4927675991059205</v>
      </c>
      <c r="K11" s="45">
        <v>17.471590800877816</v>
      </c>
      <c r="L11" s="44">
        <v>18.455935188389123</v>
      </c>
      <c r="M11" s="45">
        <v>18.586759667146257</v>
      </c>
      <c r="N11" s="49">
        <f t="shared" si="2"/>
        <v>54.514285656413193</v>
      </c>
      <c r="O11" s="45">
        <v>-0.27927266634861608</v>
      </c>
      <c r="P11" s="44">
        <v>-0.25506205812898075</v>
      </c>
      <c r="Q11" s="45">
        <v>-0.20482158846416471</v>
      </c>
      <c r="R11" s="50">
        <f t="shared" si="3"/>
        <v>-0.73915631294176154</v>
      </c>
      <c r="S11" s="45">
        <v>9.9971754045483365</v>
      </c>
      <c r="T11" s="44">
        <v>-37.066775925989887</v>
      </c>
      <c r="U11" s="45">
        <v>-21.993994017129239</v>
      </c>
      <c r="V11" s="51">
        <f t="shared" si="4"/>
        <v>-49.06359453857079</v>
      </c>
    </row>
    <row r="12" spans="1:22" x14ac:dyDescent="0.25">
      <c r="A12" s="20">
        <v>9</v>
      </c>
      <c r="B12" s="21" t="s">
        <v>10</v>
      </c>
      <c r="C12" s="43">
        <v>0.67464409261575398</v>
      </c>
      <c r="D12" s="44">
        <v>0.70431601146404077</v>
      </c>
      <c r="E12" s="45">
        <v>0.775008240474513</v>
      </c>
      <c r="F12" s="46">
        <f t="shared" si="0"/>
        <v>2.1539683445543076</v>
      </c>
      <c r="G12" s="47">
        <v>0.10890144009625537</v>
      </c>
      <c r="H12" s="44">
        <v>0.11059239725459982</v>
      </c>
      <c r="I12" s="45">
        <v>0.12932369846095521</v>
      </c>
      <c r="J12" s="48">
        <f t="shared" si="1"/>
        <v>0.34881753581181041</v>
      </c>
      <c r="K12" s="45">
        <v>18.381924936313766</v>
      </c>
      <c r="L12" s="44">
        <v>18.910097929718024</v>
      </c>
      <c r="M12" s="45">
        <v>19.004884291594529</v>
      </c>
      <c r="N12" s="49">
        <f t="shared" si="2"/>
        <v>56.296907157626315</v>
      </c>
      <c r="O12" s="45">
        <v>-0.32535590738424602</v>
      </c>
      <c r="P12" s="44">
        <v>-0.29568398853595917</v>
      </c>
      <c r="Q12" s="45">
        <v>-0.22499175952548703</v>
      </c>
      <c r="R12" s="50">
        <f t="shared" si="3"/>
        <v>-0.84603165544569225</v>
      </c>
      <c r="S12" s="45">
        <v>81.75</v>
      </c>
      <c r="T12" s="44">
        <v>-36.638510964900675</v>
      </c>
      <c r="U12" s="45">
        <v>-21.570832140537309</v>
      </c>
      <c r="V12" s="51">
        <f t="shared" si="4"/>
        <v>23.540656894562016</v>
      </c>
    </row>
    <row r="13" spans="1:22" x14ac:dyDescent="0.25">
      <c r="A13" s="20">
        <v>10</v>
      </c>
      <c r="B13" s="21" t="s">
        <v>11</v>
      </c>
      <c r="C13" s="43">
        <v>0.71763681262616574</v>
      </c>
      <c r="D13" s="44">
        <v>0.76968467722067757</v>
      </c>
      <c r="E13" s="45">
        <v>0.78997541484569789</v>
      </c>
      <c r="F13" s="46">
        <f t="shared" si="0"/>
        <v>2.2772969046925411</v>
      </c>
      <c r="G13" s="47">
        <v>0.22503791960481767</v>
      </c>
      <c r="H13" s="44">
        <v>0.27443808536698122</v>
      </c>
      <c r="I13" s="45">
        <v>0.24700232715739337</v>
      </c>
      <c r="J13" s="48">
        <f t="shared" si="1"/>
        <v>0.74647833212919223</v>
      </c>
      <c r="K13" s="45">
        <v>27.225025947372664</v>
      </c>
      <c r="L13" s="44">
        <v>27.237692427691758</v>
      </c>
      <c r="M13" s="45">
        <v>27.366699105673661</v>
      </c>
      <c r="N13" s="49">
        <f t="shared" si="2"/>
        <v>81.829417480738087</v>
      </c>
      <c r="O13" s="45">
        <v>-0.2823631873738342</v>
      </c>
      <c r="P13" s="44">
        <v>-0.23031532277932243</v>
      </c>
      <c r="Q13" s="45">
        <v>-0.21002458515430208</v>
      </c>
      <c r="R13" s="50">
        <f t="shared" si="3"/>
        <v>-0.72270309530745869</v>
      </c>
      <c r="S13" s="45">
        <v>43.681498203467697</v>
      </c>
      <c r="T13" s="44">
        <v>-33.841279178145498</v>
      </c>
      <c r="U13" s="45">
        <v>-23.435290943661109</v>
      </c>
      <c r="V13" s="51">
        <f t="shared" si="4"/>
        <v>-13.59507191833891</v>
      </c>
    </row>
    <row r="14" spans="1:22" x14ac:dyDescent="0.25">
      <c r="A14" s="20">
        <v>11</v>
      </c>
      <c r="B14" s="21" t="s">
        <v>12</v>
      </c>
      <c r="C14" s="43">
        <v>0.74145463085234831</v>
      </c>
      <c r="D14" s="44">
        <v>7.2040003026710719</v>
      </c>
      <c r="E14" s="45">
        <v>7.585605065500392E-2</v>
      </c>
      <c r="F14" s="46">
        <f t="shared" si="0"/>
        <v>8.0213109841784238</v>
      </c>
      <c r="G14" s="47">
        <v>1.0524010760841775</v>
      </c>
      <c r="H14" s="44">
        <v>0.19925757252306744</v>
      </c>
      <c r="I14" s="45">
        <v>6.0578243144518935E-2</v>
      </c>
      <c r="J14" s="48">
        <f t="shared" si="1"/>
        <v>1.3122368917517639</v>
      </c>
      <c r="K14" s="45">
        <v>14.879169017368856</v>
      </c>
      <c r="L14" s="44">
        <v>14.882778367685415</v>
      </c>
      <c r="M14" s="45">
        <v>14.887784689208781</v>
      </c>
      <c r="N14" s="49">
        <f t="shared" si="2"/>
        <v>44.649732074263049</v>
      </c>
      <c r="O14" s="45">
        <v>-0.25854536914765169</v>
      </c>
      <c r="P14" s="44">
        <v>-2.7959996973289276</v>
      </c>
      <c r="Q14" s="45">
        <v>-0.24143949344996074</v>
      </c>
      <c r="R14" s="50">
        <f t="shared" si="3"/>
        <v>-3.29598455992654</v>
      </c>
      <c r="S14" s="45">
        <v>55.971662838120615</v>
      </c>
      <c r="T14" s="44">
        <v>-33.143272317371199</v>
      </c>
      <c r="U14" s="45">
        <v>-16.3071154891222</v>
      </c>
      <c r="V14" s="51">
        <f t="shared" si="4"/>
        <v>6.5212750316272157</v>
      </c>
    </row>
    <row r="15" spans="1:22" x14ac:dyDescent="0.25">
      <c r="A15" s="20">
        <v>12</v>
      </c>
      <c r="B15" s="21" t="s">
        <v>13</v>
      </c>
      <c r="C15" s="43">
        <v>0.75852451687427824</v>
      </c>
      <c r="D15" s="44">
        <v>0.78176389337906649</v>
      </c>
      <c r="E15" s="45">
        <v>0.78150148479013581</v>
      </c>
      <c r="F15" s="46">
        <f t="shared" si="0"/>
        <v>2.3217898950434805</v>
      </c>
      <c r="G15" s="47">
        <v>0.20696293221512782</v>
      </c>
      <c r="H15" s="44">
        <v>0.18614864588582303</v>
      </c>
      <c r="I15" s="45">
        <v>0.10660645254598802</v>
      </c>
      <c r="J15" s="48">
        <f t="shared" si="1"/>
        <v>0.49971803064693887</v>
      </c>
      <c r="K15" s="45">
        <v>30.577453832934669</v>
      </c>
      <c r="L15" s="44">
        <v>30.6155660698589</v>
      </c>
      <c r="M15" s="45">
        <v>30.622627553189677</v>
      </c>
      <c r="N15" s="49">
        <f t="shared" si="2"/>
        <v>91.815647455983239</v>
      </c>
      <c r="O15" s="45">
        <v>-0.2414754831257217</v>
      </c>
      <c r="P15" s="44">
        <v>-0.21823610662093351</v>
      </c>
      <c r="Q15" s="45">
        <v>-0.21849851520986416</v>
      </c>
      <c r="R15" s="50">
        <f t="shared" si="3"/>
        <v>-0.67821010495651934</v>
      </c>
      <c r="S15" s="45">
        <v>2.5417030138506398</v>
      </c>
      <c r="T15" s="44">
        <v>-35.939687072530219</v>
      </c>
      <c r="U15" s="45">
        <v>-21.967002196430187</v>
      </c>
      <c r="V15" s="51">
        <f t="shared" si="4"/>
        <v>-55.36498625510977</v>
      </c>
    </row>
    <row r="16" spans="1:22" x14ac:dyDescent="0.25">
      <c r="A16" s="20">
        <v>13</v>
      </c>
      <c r="B16" s="21" t="s">
        <v>14</v>
      </c>
      <c r="C16" s="43">
        <v>0.68141561818704033</v>
      </c>
      <c r="D16" s="44">
        <v>1.051464650887654</v>
      </c>
      <c r="E16" s="45">
        <v>0.74815517851000179</v>
      </c>
      <c r="F16" s="46">
        <f t="shared" si="0"/>
        <v>2.4810354475846959</v>
      </c>
      <c r="G16" s="47">
        <v>7.6478936126195801E-2</v>
      </c>
      <c r="H16" s="44">
        <v>5.223899213537584E-2</v>
      </c>
      <c r="I16" s="45">
        <v>9.8736138859944422E-2</v>
      </c>
      <c r="J16" s="48">
        <f t="shared" si="1"/>
        <v>0.22745406712151606</v>
      </c>
      <c r="K16" s="45">
        <v>29.124411986193863</v>
      </c>
      <c r="L16" s="44">
        <v>29.174764392771777</v>
      </c>
      <c r="M16" s="45">
        <v>29.124411986193863</v>
      </c>
      <c r="N16" s="49">
        <f t="shared" si="2"/>
        <v>87.423588365159503</v>
      </c>
      <c r="O16" s="45">
        <v>-0.31858438181295973</v>
      </c>
      <c r="P16" s="44">
        <v>5.1464650887653861E-2</v>
      </c>
      <c r="Q16" s="45">
        <v>-0.25184482148999826</v>
      </c>
      <c r="R16" s="50">
        <f t="shared" si="3"/>
        <v>-0.51896455241530415</v>
      </c>
      <c r="S16" s="45">
        <v>56.360668120926384</v>
      </c>
      <c r="T16" s="44">
        <v>-36.553996790391956</v>
      </c>
      <c r="U16" s="45">
        <v>-21.499012288306851</v>
      </c>
      <c r="V16" s="51">
        <f t="shared" si="4"/>
        <v>-1.6923409577724229</v>
      </c>
    </row>
    <row r="17" spans="1:22" x14ac:dyDescent="0.25">
      <c r="A17" s="20">
        <v>14</v>
      </c>
      <c r="B17" s="21" t="s">
        <v>15</v>
      </c>
      <c r="C17" s="43">
        <v>0.18538285101502044</v>
      </c>
      <c r="D17" s="44">
        <v>0.3991330816794888</v>
      </c>
      <c r="E17" s="45">
        <v>0.67283605961923576</v>
      </c>
      <c r="F17" s="46">
        <f t="shared" si="0"/>
        <v>1.2573519923137451</v>
      </c>
      <c r="G17" s="47">
        <v>9.2406856976103469E-4</v>
      </c>
      <c r="H17" s="44">
        <v>5.6297765715656173E-3</v>
      </c>
      <c r="I17" s="45">
        <v>2.9932348446629311E-2</v>
      </c>
      <c r="J17" s="48">
        <f t="shared" si="1"/>
        <v>3.6486193587955962E-2</v>
      </c>
      <c r="K17" s="45">
        <v>28.230068228249788</v>
      </c>
      <c r="L17" s="44">
        <v>28.201243622785679</v>
      </c>
      <c r="M17" s="45">
        <v>28.309271954893294</v>
      </c>
      <c r="N17" s="49">
        <f t="shared" si="2"/>
        <v>84.740583805928765</v>
      </c>
      <c r="O17" s="45">
        <v>-0.81461714898497961</v>
      </c>
      <c r="P17" s="44">
        <v>-0.6008669183205112</v>
      </c>
      <c r="Q17" s="45">
        <v>-0.32716394038076418</v>
      </c>
      <c r="R17" s="50">
        <f t="shared" si="3"/>
        <v>-1.7426480076862549</v>
      </c>
      <c r="S17" s="45">
        <v>15.922115548610131</v>
      </c>
      <c r="T17" s="44">
        <v>-37.588592807990459</v>
      </c>
      <c r="U17" s="45">
        <v>-22.052131980422065</v>
      </c>
      <c r="V17" s="51">
        <f t="shared" si="4"/>
        <v>-43.71860923980239</v>
      </c>
    </row>
    <row r="18" spans="1:22" x14ac:dyDescent="0.25">
      <c r="A18" s="20">
        <v>15</v>
      </c>
      <c r="B18" s="21" t="s">
        <v>16</v>
      </c>
      <c r="C18" s="43">
        <v>0.79150900622825038</v>
      </c>
      <c r="D18" s="44">
        <v>0.76373638107765407</v>
      </c>
      <c r="E18" s="45">
        <v>0.83090516825432226</v>
      </c>
      <c r="F18" s="46">
        <f t="shared" si="0"/>
        <v>2.3861505555602269</v>
      </c>
      <c r="G18" s="47">
        <v>0.11815394537076516</v>
      </c>
      <c r="H18" s="44">
        <v>0.10448401315665315</v>
      </c>
      <c r="I18" s="45">
        <v>0.15599548290254717</v>
      </c>
      <c r="J18" s="48">
        <f t="shared" si="1"/>
        <v>0.37863344142996547</v>
      </c>
      <c r="K18" s="45">
        <v>27.396368518676066</v>
      </c>
      <c r="L18" s="44">
        <v>27.374660747127098</v>
      </c>
      <c r="M18" s="45">
        <v>27.513503952066127</v>
      </c>
      <c r="N18" s="49">
        <f t="shared" si="2"/>
        <v>82.284533217869296</v>
      </c>
      <c r="O18" s="45">
        <v>-2.0849099377174965E-7</v>
      </c>
      <c r="P18" s="44">
        <v>-0.2362636189223459</v>
      </c>
      <c r="Q18" s="45">
        <v>-0.16909483174567777</v>
      </c>
      <c r="R18" s="50">
        <f t="shared" si="3"/>
        <v>-0.40535865915901748</v>
      </c>
      <c r="S18" s="45">
        <v>26.223269602420292</v>
      </c>
      <c r="T18" s="44">
        <v>-36.479280040680884</v>
      </c>
      <c r="U18" s="45">
        <v>-20.862875354591278</v>
      </c>
      <c r="V18" s="51">
        <f t="shared" si="4"/>
        <v>-31.11888579285187</v>
      </c>
    </row>
    <row r="19" spans="1:22" x14ac:dyDescent="0.25">
      <c r="A19" s="20">
        <v>16</v>
      </c>
      <c r="B19" s="21" t="s">
        <v>17</v>
      </c>
      <c r="C19" s="43">
        <v>0.79498534629970152</v>
      </c>
      <c r="D19" s="44">
        <v>0.81259440645543124</v>
      </c>
      <c r="E19" s="45">
        <v>0.80708686710669886</v>
      </c>
      <c r="F19" s="46">
        <f t="shared" si="0"/>
        <v>2.4146666198618316</v>
      </c>
      <c r="G19" s="47">
        <v>0.22466897037446415</v>
      </c>
      <c r="H19" s="44">
        <v>0.2351510503954588</v>
      </c>
      <c r="I19" s="45">
        <v>0.18709545255966195</v>
      </c>
      <c r="J19" s="48">
        <f t="shared" si="1"/>
        <v>0.64691547332958488</v>
      </c>
      <c r="K19" s="45">
        <v>28.689354000331711</v>
      </c>
      <c r="L19" s="44">
        <v>28.869104017548796</v>
      </c>
      <c r="M19" s="45">
        <v>28.996919813296635</v>
      </c>
      <c r="N19" s="49">
        <f t="shared" si="2"/>
        <v>86.55537783117714</v>
      </c>
      <c r="O19" s="45">
        <v>0.20501465370029848</v>
      </c>
      <c r="P19" s="44">
        <v>-0.18740559354456873</v>
      </c>
      <c r="Q19" s="45">
        <v>-0.19291313289330114</v>
      </c>
      <c r="R19" s="50">
        <f t="shared" si="3"/>
        <v>-0.1753040727375714</v>
      </c>
      <c r="S19" s="45">
        <v>21.22</v>
      </c>
      <c r="T19" s="44">
        <v>-35.549214762331196</v>
      </c>
      <c r="U19" s="45">
        <v>-21.977292281143043</v>
      </c>
      <c r="V19" s="51">
        <f t="shared" si="4"/>
        <v>-36.306507043474241</v>
      </c>
    </row>
    <row r="20" spans="1:22" x14ac:dyDescent="0.25">
      <c r="A20" s="22">
        <v>17</v>
      </c>
      <c r="B20" s="23" t="s">
        <v>18</v>
      </c>
      <c r="C20" s="52">
        <v>0.75315972048025281</v>
      </c>
      <c r="D20" s="53">
        <v>0.78062098448347783</v>
      </c>
      <c r="E20" s="54">
        <v>0.8280475403584594</v>
      </c>
      <c r="F20" s="55">
        <f t="shared" si="0"/>
        <v>2.3618282453221902</v>
      </c>
      <c r="G20" s="56">
        <v>0.1831723322804267</v>
      </c>
      <c r="H20" s="53">
        <v>0.23206336944085382</v>
      </c>
      <c r="I20" s="54">
        <v>0.24849390614399103</v>
      </c>
      <c r="J20" s="57">
        <f t="shared" si="1"/>
        <v>0.66372960786527158</v>
      </c>
      <c r="K20" s="54">
        <v>15.703855454129334</v>
      </c>
      <c r="L20" s="53">
        <v>15.9850345477304</v>
      </c>
      <c r="M20" s="54">
        <v>15.817916615737188</v>
      </c>
      <c r="N20" s="58">
        <f t="shared" si="2"/>
        <v>47.506806617596922</v>
      </c>
      <c r="O20" s="54">
        <v>-0.24684027951974721</v>
      </c>
      <c r="P20" s="53">
        <v>-0.21937901551652214</v>
      </c>
      <c r="Q20" s="54">
        <v>-0.1719524596415406</v>
      </c>
      <c r="R20" s="59">
        <f t="shared" si="3"/>
        <v>-0.63817175467780995</v>
      </c>
      <c r="S20" s="54">
        <v>-1.614373430925808</v>
      </c>
      <c r="T20" s="53">
        <v>-38.180770324900742</v>
      </c>
      <c r="U20" s="54">
        <v>-21.800167877166146</v>
      </c>
      <c r="V20" s="60">
        <f t="shared" si="4"/>
        <v>-61.595311632992697</v>
      </c>
    </row>
    <row r="24" spans="1:22" x14ac:dyDescent="0.25">
      <c r="C24" s="16" t="s">
        <v>73</v>
      </c>
    </row>
    <row r="25" spans="1:22" x14ac:dyDescent="0.25">
      <c r="C25" s="31" t="s">
        <v>74</v>
      </c>
    </row>
    <row r="26" spans="1:22" x14ac:dyDescent="0.25">
      <c r="C26" s="32" t="s">
        <v>75</v>
      </c>
    </row>
    <row r="27" spans="1:22" x14ac:dyDescent="0.25">
      <c r="C27" s="33" t="s">
        <v>76</v>
      </c>
    </row>
    <row r="28" spans="1:22" x14ac:dyDescent="0.25">
      <c r="C28" s="30" t="s">
        <v>77</v>
      </c>
    </row>
  </sheetData>
  <mergeCells count="12">
    <mergeCell ref="A2:A3"/>
    <mergeCell ref="C2:E2"/>
    <mergeCell ref="G2:I2"/>
    <mergeCell ref="K2:M2"/>
    <mergeCell ref="O2:Q2"/>
    <mergeCell ref="B2:B3"/>
    <mergeCell ref="V2:V3"/>
    <mergeCell ref="S2:U2"/>
    <mergeCell ref="F2:F3"/>
    <mergeCell ref="J2:J3"/>
    <mergeCell ref="N2:N3"/>
    <mergeCell ref="R2:R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G64"/>
  <sheetViews>
    <sheetView topLeftCell="A44" workbookViewId="0">
      <selection activeCell="G48" sqref="G48:G64"/>
    </sheetView>
  </sheetViews>
  <sheetFormatPr defaultRowHeight="15" x14ac:dyDescent="0.25"/>
  <cols>
    <col min="3" max="3" width="4.7109375" customWidth="1"/>
    <col min="5" max="5" width="21.7109375" style="1" customWidth="1"/>
    <col min="6" max="6" width="25.42578125" style="1" customWidth="1"/>
    <col min="7" max="7" width="21.42578125" style="1" customWidth="1"/>
  </cols>
  <sheetData>
    <row r="2" spans="3:7" x14ac:dyDescent="0.25">
      <c r="C2" s="85" t="s">
        <v>30</v>
      </c>
      <c r="D2" s="85"/>
      <c r="E2" s="85"/>
      <c r="F2" s="85"/>
      <c r="G2" s="85"/>
    </row>
    <row r="4" spans="3:7" ht="21" x14ac:dyDescent="0.35">
      <c r="C4" s="86">
        <v>2019</v>
      </c>
      <c r="D4" s="86"/>
      <c r="E4" s="86"/>
      <c r="F4" s="86"/>
      <c r="G4" s="86"/>
    </row>
    <row r="5" spans="3:7" x14ac:dyDescent="0.25">
      <c r="C5" s="6" t="s">
        <v>25</v>
      </c>
      <c r="D5" s="6" t="s">
        <v>26</v>
      </c>
      <c r="E5" s="6" t="s">
        <v>32</v>
      </c>
      <c r="F5" s="6" t="s">
        <v>33</v>
      </c>
      <c r="G5" s="7" t="s">
        <v>31</v>
      </c>
    </row>
    <row r="6" spans="3:7" x14ac:dyDescent="0.25">
      <c r="C6" s="3">
        <v>1</v>
      </c>
      <c r="D6" s="4" t="s">
        <v>2</v>
      </c>
      <c r="E6" s="8">
        <v>83.885000000000005</v>
      </c>
      <c r="F6" s="9">
        <v>110179</v>
      </c>
      <c r="G6" s="10">
        <f>E6/F6</f>
        <v>7.6135198177511147E-4</v>
      </c>
    </row>
    <row r="7" spans="3:7" x14ac:dyDescent="0.25">
      <c r="C7" s="3">
        <v>2</v>
      </c>
      <c r="D7" s="4" t="s">
        <v>3</v>
      </c>
      <c r="E7" s="8">
        <v>64.021000000000001</v>
      </c>
      <c r="F7" s="9">
        <v>83905</v>
      </c>
      <c r="G7" s="10">
        <f t="shared" ref="G7:G22" si="0">E7/F7</f>
        <v>7.6301769858768851E-4</v>
      </c>
    </row>
    <row r="8" spans="3:7" x14ac:dyDescent="0.25">
      <c r="C8" s="3">
        <v>3</v>
      </c>
      <c r="D8" s="4" t="s">
        <v>4</v>
      </c>
      <c r="E8" s="9">
        <v>76758829457</v>
      </c>
      <c r="F8" s="9">
        <v>99535473132</v>
      </c>
      <c r="G8" s="10">
        <f t="shared" si="0"/>
        <v>0.77117058915473768</v>
      </c>
    </row>
    <row r="9" spans="3:7" x14ac:dyDescent="0.25">
      <c r="C9" s="3">
        <v>4</v>
      </c>
      <c r="D9" s="4" t="s">
        <v>5</v>
      </c>
      <c r="E9" s="9">
        <v>215459200242</v>
      </c>
      <c r="F9" s="9">
        <v>285132249695</v>
      </c>
      <c r="G9" s="10">
        <f t="shared" si="0"/>
        <v>0.75564654812800791</v>
      </c>
    </row>
    <row r="10" spans="3:7" x14ac:dyDescent="0.25">
      <c r="C10" s="3">
        <v>5</v>
      </c>
      <c r="D10" s="4" t="s">
        <v>6</v>
      </c>
      <c r="E10" s="9">
        <v>130756461708</v>
      </c>
      <c r="F10" s="9">
        <v>172667589552</v>
      </c>
      <c r="G10" s="10">
        <f t="shared" si="0"/>
        <v>0.75727275771474079</v>
      </c>
    </row>
    <row r="11" spans="3:7" x14ac:dyDescent="0.25">
      <c r="C11" s="3">
        <v>6</v>
      </c>
      <c r="D11" s="4" t="s">
        <v>7</v>
      </c>
      <c r="E11" s="9">
        <v>317815177</v>
      </c>
      <c r="F11" s="9">
        <v>412437215</v>
      </c>
      <c r="G11" s="10">
        <f t="shared" si="0"/>
        <v>0.77057832184227115</v>
      </c>
    </row>
    <row r="12" spans="3:7" x14ac:dyDescent="0.25">
      <c r="C12" s="3">
        <v>7</v>
      </c>
      <c r="D12" s="4" t="s">
        <v>8</v>
      </c>
      <c r="E12" s="9">
        <v>103723133972</v>
      </c>
      <c r="F12" s="9">
        <v>142179083420</v>
      </c>
      <c r="G12" s="10">
        <f t="shared" si="0"/>
        <v>0.72952456491507744</v>
      </c>
    </row>
    <row r="13" spans="3:7" x14ac:dyDescent="0.25">
      <c r="C13" s="3">
        <v>8</v>
      </c>
      <c r="D13" s="4" t="s">
        <v>9</v>
      </c>
      <c r="E13" s="9">
        <v>5360029</v>
      </c>
      <c r="F13" s="9">
        <v>7436972</v>
      </c>
      <c r="G13" s="10">
        <f t="shared" si="0"/>
        <v>0.72072733365138397</v>
      </c>
    </row>
    <row r="14" spans="3:7" x14ac:dyDescent="0.25">
      <c r="C14" s="3">
        <v>9</v>
      </c>
      <c r="D14" s="4" t="s">
        <v>10</v>
      </c>
      <c r="E14" s="9">
        <v>5902729</v>
      </c>
      <c r="F14" s="9">
        <v>8749397</v>
      </c>
      <c r="G14" s="10">
        <f t="shared" si="0"/>
        <v>0.67464409261575398</v>
      </c>
    </row>
    <row r="15" spans="3:7" x14ac:dyDescent="0.25">
      <c r="C15" s="3">
        <v>10</v>
      </c>
      <c r="D15" s="4" t="s">
        <v>11</v>
      </c>
      <c r="E15" s="9">
        <v>98047666143</v>
      </c>
      <c r="F15" s="9">
        <v>136625747757</v>
      </c>
      <c r="G15" s="10">
        <f t="shared" si="0"/>
        <v>0.71763681262616574</v>
      </c>
    </row>
    <row r="16" spans="3:7" x14ac:dyDescent="0.25">
      <c r="C16" s="3">
        <v>11</v>
      </c>
      <c r="D16" s="4" t="s">
        <v>12</v>
      </c>
      <c r="E16" s="9">
        <v>1206059</v>
      </c>
      <c r="F16" s="9">
        <v>1626612</v>
      </c>
      <c r="G16" s="10">
        <f t="shared" si="0"/>
        <v>0.74145463085234831</v>
      </c>
    </row>
    <row r="17" spans="3:7" x14ac:dyDescent="0.25">
      <c r="C17" s="3">
        <v>12</v>
      </c>
      <c r="D17" s="4" t="s">
        <v>13</v>
      </c>
      <c r="E17" s="9">
        <v>2051404206764</v>
      </c>
      <c r="F17" s="9">
        <v>2704466581011</v>
      </c>
      <c r="G17" s="10">
        <f t="shared" si="0"/>
        <v>0.75852451687427824</v>
      </c>
    </row>
    <row r="18" spans="3:7" x14ac:dyDescent="0.25">
      <c r="C18" s="3">
        <v>13</v>
      </c>
      <c r="D18" s="4" t="s">
        <v>14</v>
      </c>
      <c r="E18" s="9">
        <v>236518557420</v>
      </c>
      <c r="F18" s="9">
        <v>347098820613</v>
      </c>
      <c r="G18" s="10">
        <f t="shared" si="0"/>
        <v>0.68141561818704033</v>
      </c>
    </row>
    <row r="19" spans="3:7" x14ac:dyDescent="0.25">
      <c r="C19" s="3">
        <v>14</v>
      </c>
      <c r="D19" s="4" t="s">
        <v>15</v>
      </c>
      <c r="E19" s="9">
        <v>957169058</v>
      </c>
      <c r="F19" s="9">
        <v>5163201735</v>
      </c>
      <c r="G19" s="10">
        <f t="shared" si="0"/>
        <v>0.18538285101502044</v>
      </c>
    </row>
    <row r="20" spans="3:7" x14ac:dyDescent="0.25">
      <c r="C20" s="3">
        <v>15</v>
      </c>
      <c r="D20" s="4" t="s">
        <v>16</v>
      </c>
      <c r="E20" s="9">
        <v>44943627900</v>
      </c>
      <c r="F20" s="9">
        <v>56782206578</v>
      </c>
      <c r="G20" s="10">
        <f t="shared" si="0"/>
        <v>0.79150900622825038</v>
      </c>
    </row>
    <row r="21" spans="3:7" x14ac:dyDescent="0.25">
      <c r="C21" s="3">
        <v>16</v>
      </c>
      <c r="D21" s="4" t="s">
        <v>17</v>
      </c>
      <c r="E21" s="9">
        <v>482590522840</v>
      </c>
      <c r="F21" s="9">
        <v>607043293422</v>
      </c>
      <c r="G21" s="10">
        <f t="shared" si="0"/>
        <v>0.79498534629970152</v>
      </c>
    </row>
    <row r="22" spans="3:7" x14ac:dyDescent="0.25">
      <c r="C22" s="3">
        <v>17</v>
      </c>
      <c r="D22" s="4" t="s">
        <v>18</v>
      </c>
      <c r="E22" s="9">
        <v>1035865</v>
      </c>
      <c r="F22" s="9">
        <v>1375359</v>
      </c>
      <c r="G22" s="10">
        <f t="shared" si="0"/>
        <v>0.75315972048025281</v>
      </c>
    </row>
    <row r="25" spans="3:7" ht="21" x14ac:dyDescent="0.35">
      <c r="C25" s="86">
        <v>2020</v>
      </c>
      <c r="D25" s="86"/>
      <c r="E25" s="86"/>
      <c r="F25" s="86"/>
      <c r="G25" s="86"/>
    </row>
    <row r="26" spans="3:7" x14ac:dyDescent="0.25">
      <c r="C26" s="6" t="s">
        <v>25</v>
      </c>
      <c r="D26" s="6" t="s">
        <v>26</v>
      </c>
      <c r="E26" s="6" t="s">
        <v>32</v>
      </c>
      <c r="F26" s="6" t="s">
        <v>33</v>
      </c>
      <c r="G26" s="7" t="s">
        <v>31</v>
      </c>
    </row>
    <row r="27" spans="3:7" x14ac:dyDescent="0.25">
      <c r="C27" s="3">
        <v>1</v>
      </c>
      <c r="D27" s="4" t="s">
        <v>2</v>
      </c>
      <c r="E27" s="8">
        <v>135.78899999999999</v>
      </c>
      <c r="F27" s="9">
        <v>167919</v>
      </c>
      <c r="G27" s="10">
        <f>E27/F27</f>
        <v>8.0865774569881894E-4</v>
      </c>
    </row>
    <row r="28" spans="3:7" x14ac:dyDescent="0.25">
      <c r="C28" s="3">
        <v>2</v>
      </c>
      <c r="D28" s="4" t="s">
        <v>3</v>
      </c>
      <c r="E28" s="8">
        <v>67.093000000000004</v>
      </c>
      <c r="F28" s="9">
        <v>69312</v>
      </c>
      <c r="G28" s="10">
        <f t="shared" ref="G28:G43" si="1">E28/F28</f>
        <v>9.6798534164358266E-4</v>
      </c>
    </row>
    <row r="29" spans="3:7" x14ac:dyDescent="0.25">
      <c r="C29" s="3">
        <v>3</v>
      </c>
      <c r="D29" s="4" t="s">
        <v>4</v>
      </c>
      <c r="E29" s="9">
        <v>44045828313</v>
      </c>
      <c r="F29" s="9">
        <v>56816360398</v>
      </c>
      <c r="G29" s="10">
        <f t="shared" si="1"/>
        <v>0.77523142989902716</v>
      </c>
    </row>
    <row r="30" spans="3:7" x14ac:dyDescent="0.25">
      <c r="C30" s="3">
        <v>4</v>
      </c>
      <c r="D30" s="4" t="s">
        <v>5</v>
      </c>
      <c r="E30" s="9">
        <v>181812593992</v>
      </c>
      <c r="F30" s="9">
        <v>232864791126</v>
      </c>
      <c r="G30" s="10">
        <f t="shared" si="1"/>
        <v>0.78076463647792793</v>
      </c>
    </row>
    <row r="31" spans="3:7" x14ac:dyDescent="0.25">
      <c r="C31" s="3">
        <v>5</v>
      </c>
      <c r="D31" s="4" t="s">
        <v>6</v>
      </c>
      <c r="E31" s="9">
        <v>132772234495</v>
      </c>
      <c r="F31" s="9">
        <v>168964556985</v>
      </c>
      <c r="G31" s="10">
        <f t="shared" si="1"/>
        <v>0.78579932303072886</v>
      </c>
    </row>
    <row r="32" spans="3:7" x14ac:dyDescent="0.25">
      <c r="C32" s="3">
        <v>6</v>
      </c>
      <c r="D32" s="4" t="s">
        <v>7</v>
      </c>
      <c r="E32" s="9">
        <v>123465762</v>
      </c>
      <c r="F32" s="9">
        <v>164704480</v>
      </c>
      <c r="G32" s="10">
        <f t="shared" si="1"/>
        <v>0.74961993747832478</v>
      </c>
    </row>
    <row r="33" spans="3:7" x14ac:dyDescent="0.25">
      <c r="C33" s="3">
        <v>7</v>
      </c>
      <c r="D33" s="4" t="s">
        <v>8</v>
      </c>
      <c r="E33" s="9">
        <v>38038419405</v>
      </c>
      <c r="F33" s="9">
        <v>50874681549</v>
      </c>
      <c r="G33" s="10">
        <f t="shared" si="1"/>
        <v>0.74768859964977386</v>
      </c>
    </row>
    <row r="34" spans="3:7" x14ac:dyDescent="0.25">
      <c r="C34" s="3">
        <v>8</v>
      </c>
      <c r="D34" s="4" t="s">
        <v>9</v>
      </c>
      <c r="E34" s="9">
        <v>7418574</v>
      </c>
      <c r="F34" s="9">
        <v>9958647</v>
      </c>
      <c r="G34" s="10">
        <f t="shared" si="1"/>
        <v>0.74493794187101925</v>
      </c>
    </row>
    <row r="35" spans="3:7" x14ac:dyDescent="0.25">
      <c r="C35" s="3">
        <v>9</v>
      </c>
      <c r="D35" s="4" t="s">
        <v>10</v>
      </c>
      <c r="E35" s="9">
        <v>8752066</v>
      </c>
      <c r="F35" s="9">
        <v>12426334</v>
      </c>
      <c r="G35" s="10">
        <f t="shared" si="1"/>
        <v>0.70431601146404077</v>
      </c>
    </row>
    <row r="36" spans="3:7" x14ac:dyDescent="0.25">
      <c r="C36" s="3">
        <v>10</v>
      </c>
      <c r="D36" s="4" t="s">
        <v>11</v>
      </c>
      <c r="E36" s="9">
        <v>121000016429</v>
      </c>
      <c r="F36" s="9">
        <v>157207256439</v>
      </c>
      <c r="G36" s="10">
        <f t="shared" si="1"/>
        <v>0.76968467722067757</v>
      </c>
    </row>
    <row r="37" spans="3:7" x14ac:dyDescent="0.25">
      <c r="C37" s="3">
        <v>11</v>
      </c>
      <c r="D37" s="4" t="s">
        <v>12</v>
      </c>
      <c r="E37" s="9">
        <v>285617</v>
      </c>
      <c r="F37" s="9">
        <v>39647</v>
      </c>
      <c r="G37" s="10">
        <f t="shared" si="1"/>
        <v>7.2040003026710719</v>
      </c>
    </row>
    <row r="38" spans="3:7" x14ac:dyDescent="0.25">
      <c r="C38" s="3">
        <v>12</v>
      </c>
      <c r="D38" s="4" t="s">
        <v>13</v>
      </c>
      <c r="E38" s="9">
        <v>2098168514645</v>
      </c>
      <c r="F38" s="9">
        <v>2683890279936</v>
      </c>
      <c r="G38" s="10">
        <f t="shared" si="1"/>
        <v>0.78176389337906649</v>
      </c>
    </row>
    <row r="39" spans="3:7" x14ac:dyDescent="0.25">
      <c r="C39" s="3">
        <v>13</v>
      </c>
      <c r="D39" s="4" t="s">
        <v>14</v>
      </c>
      <c r="E39" s="9">
        <v>168610282478</v>
      </c>
      <c r="F39" s="9">
        <v>160357537779</v>
      </c>
      <c r="G39" s="10">
        <f t="shared" si="1"/>
        <v>1.051464650887654</v>
      </c>
    </row>
    <row r="40" spans="3:7" x14ac:dyDescent="0.25">
      <c r="C40" s="3">
        <v>14</v>
      </c>
      <c r="D40" s="4" t="s">
        <v>15</v>
      </c>
      <c r="E40" s="9">
        <v>5415741808</v>
      </c>
      <c r="F40" s="9">
        <v>13568762041</v>
      </c>
      <c r="G40" s="10">
        <f t="shared" si="1"/>
        <v>0.3991330816794888</v>
      </c>
    </row>
    <row r="41" spans="3:7" x14ac:dyDescent="0.25">
      <c r="C41" s="3">
        <v>15</v>
      </c>
      <c r="D41" s="4" t="s">
        <v>16</v>
      </c>
      <c r="E41" s="9">
        <v>42520246722</v>
      </c>
      <c r="F41" s="9">
        <v>55673983557</v>
      </c>
      <c r="G41" s="10">
        <f t="shared" si="1"/>
        <v>0.76373638107765407</v>
      </c>
    </row>
    <row r="42" spans="3:7" x14ac:dyDescent="0.25">
      <c r="C42" s="3">
        <v>16</v>
      </c>
      <c r="D42" s="4" t="s">
        <v>17</v>
      </c>
      <c r="E42" s="9">
        <v>628628879549</v>
      </c>
      <c r="F42" s="9">
        <v>773607195121</v>
      </c>
      <c r="G42" s="10">
        <f t="shared" si="1"/>
        <v>0.81259440645543124</v>
      </c>
    </row>
    <row r="43" spans="3:7" x14ac:dyDescent="0.25">
      <c r="C43" s="3">
        <v>17</v>
      </c>
      <c r="D43" s="4" t="s">
        <v>18</v>
      </c>
      <c r="E43" s="9">
        <v>1109666</v>
      </c>
      <c r="F43" s="9">
        <v>1421517</v>
      </c>
      <c r="G43" s="10">
        <f t="shared" si="1"/>
        <v>0.78062098448347783</v>
      </c>
    </row>
    <row r="46" spans="3:7" ht="21" x14ac:dyDescent="0.35">
      <c r="C46" s="86">
        <v>2021</v>
      </c>
      <c r="D46" s="86"/>
      <c r="E46" s="86"/>
      <c r="F46" s="86"/>
      <c r="G46" s="86"/>
    </row>
    <row r="47" spans="3:7" x14ac:dyDescent="0.25">
      <c r="C47" s="6" t="s">
        <v>25</v>
      </c>
      <c r="D47" s="6" t="s">
        <v>26</v>
      </c>
      <c r="E47" s="6" t="s">
        <v>32</v>
      </c>
      <c r="F47" s="6" t="s">
        <v>33</v>
      </c>
      <c r="G47" s="7" t="s">
        <v>31</v>
      </c>
    </row>
    <row r="48" spans="3:7" x14ac:dyDescent="0.25">
      <c r="C48" s="3">
        <v>1</v>
      </c>
      <c r="D48" s="4" t="s">
        <v>2</v>
      </c>
      <c r="E48" s="8">
        <v>265.75799999999998</v>
      </c>
      <c r="F48" s="9">
        <v>337828</v>
      </c>
      <c r="G48" s="10">
        <f>E48/F48</f>
        <v>7.8666658773103462E-4</v>
      </c>
    </row>
    <row r="49" spans="3:7" x14ac:dyDescent="0.25">
      <c r="C49" s="3">
        <v>2</v>
      </c>
      <c r="D49" s="4" t="s">
        <v>3</v>
      </c>
      <c r="E49" s="8">
        <v>91.722999999999999</v>
      </c>
      <c r="F49" s="9">
        <v>113965</v>
      </c>
      <c r="G49" s="10">
        <f t="shared" ref="G49:G64" si="2">E49/F49</f>
        <v>8.0483481770719084E-4</v>
      </c>
    </row>
    <row r="50" spans="3:7" x14ac:dyDescent="0.25">
      <c r="C50" s="3">
        <v>3</v>
      </c>
      <c r="D50" s="4" t="s">
        <v>4</v>
      </c>
      <c r="E50" s="9">
        <v>100066615090</v>
      </c>
      <c r="F50" s="9">
        <v>126156941830</v>
      </c>
      <c r="G50" s="10">
        <f t="shared" si="2"/>
        <v>0.79319150923016635</v>
      </c>
    </row>
    <row r="51" spans="3:7" x14ac:dyDescent="0.25">
      <c r="C51" s="3">
        <v>4</v>
      </c>
      <c r="D51" s="4" t="s">
        <v>5</v>
      </c>
      <c r="E51" s="9">
        <v>187066990085</v>
      </c>
      <c r="F51" s="9">
        <v>236334817214</v>
      </c>
      <c r="G51" s="10">
        <f t="shared" si="2"/>
        <v>0.79153377521862034</v>
      </c>
    </row>
    <row r="52" spans="3:7" x14ac:dyDescent="0.25">
      <c r="C52" s="3">
        <v>5</v>
      </c>
      <c r="D52" s="4" t="s">
        <v>6</v>
      </c>
      <c r="E52" s="9">
        <v>180711667020</v>
      </c>
      <c r="F52" s="9">
        <v>230343242053</v>
      </c>
      <c r="G52" s="10">
        <f t="shared" si="2"/>
        <v>0.78453209831274229</v>
      </c>
    </row>
    <row r="53" spans="3:7" x14ac:dyDescent="0.25">
      <c r="C53" s="3">
        <v>6</v>
      </c>
      <c r="D53" s="4" t="s">
        <v>7</v>
      </c>
      <c r="E53" s="9">
        <v>187992998</v>
      </c>
      <c r="F53" s="9">
        <v>240865871</v>
      </c>
      <c r="G53" s="10">
        <f t="shared" si="2"/>
        <v>0.78048831583948231</v>
      </c>
    </row>
    <row r="54" spans="3:7" x14ac:dyDescent="0.25">
      <c r="C54" s="3">
        <v>7</v>
      </c>
      <c r="D54" s="4" t="s">
        <v>8</v>
      </c>
      <c r="E54" s="9">
        <v>12533087704</v>
      </c>
      <c r="F54" s="9">
        <v>17997743133</v>
      </c>
      <c r="G54" s="10">
        <f t="shared" si="2"/>
        <v>0.69636996213262936</v>
      </c>
    </row>
    <row r="55" spans="3:7" x14ac:dyDescent="0.25">
      <c r="C55" s="3">
        <v>8</v>
      </c>
      <c r="D55" s="4" t="s">
        <v>9</v>
      </c>
      <c r="E55" s="9">
        <v>7900282</v>
      </c>
      <c r="F55" s="9">
        <v>9935232</v>
      </c>
      <c r="G55" s="10">
        <f t="shared" si="2"/>
        <v>0.79517841153583535</v>
      </c>
    </row>
    <row r="56" spans="3:7" x14ac:dyDescent="0.25">
      <c r="C56" s="3">
        <v>9</v>
      </c>
      <c r="D56" s="4" t="s">
        <v>10</v>
      </c>
      <c r="E56" s="9">
        <v>11203585</v>
      </c>
      <c r="F56" s="9">
        <v>14456085</v>
      </c>
      <c r="G56" s="10">
        <f t="shared" si="2"/>
        <v>0.775008240474513</v>
      </c>
    </row>
    <row r="57" spans="3:7" x14ac:dyDescent="0.25">
      <c r="C57" s="3">
        <v>10</v>
      </c>
      <c r="D57" s="4" t="s">
        <v>11</v>
      </c>
      <c r="E57" s="9">
        <v>144700268968</v>
      </c>
      <c r="F57" s="9">
        <v>183170597779</v>
      </c>
      <c r="G57" s="10">
        <f t="shared" si="2"/>
        <v>0.78997541484569789</v>
      </c>
    </row>
    <row r="58" spans="3:7" x14ac:dyDescent="0.25">
      <c r="C58" s="3">
        <v>11</v>
      </c>
      <c r="D58" s="4" t="s">
        <v>12</v>
      </c>
      <c r="E58" s="9">
        <v>66585</v>
      </c>
      <c r="F58" s="9">
        <v>877781</v>
      </c>
      <c r="G58" s="10">
        <f t="shared" si="2"/>
        <v>7.585605065500392E-2</v>
      </c>
    </row>
    <row r="59" spans="3:7" x14ac:dyDescent="0.25">
      <c r="C59" s="3">
        <v>12</v>
      </c>
      <c r="D59" s="4" t="s">
        <v>13</v>
      </c>
      <c r="E59" s="9">
        <v>1211052647953</v>
      </c>
      <c r="F59" s="9">
        <v>1549648556686</v>
      </c>
      <c r="G59" s="10">
        <f t="shared" si="2"/>
        <v>0.78150148479013581</v>
      </c>
    </row>
    <row r="60" spans="3:7" x14ac:dyDescent="0.25">
      <c r="C60" s="3">
        <v>13</v>
      </c>
      <c r="D60" s="4" t="s">
        <v>14</v>
      </c>
      <c r="E60" s="9">
        <v>281340682456</v>
      </c>
      <c r="F60" s="9">
        <v>376045893335</v>
      </c>
      <c r="G60" s="10">
        <f t="shared" si="2"/>
        <v>0.74815517851000179</v>
      </c>
    </row>
    <row r="61" spans="3:7" x14ac:dyDescent="0.25">
      <c r="C61" s="3">
        <v>14</v>
      </c>
      <c r="D61" s="4" t="s">
        <v>15</v>
      </c>
      <c r="E61" s="9">
        <v>29707421605</v>
      </c>
      <c r="F61" s="9">
        <v>44152540846</v>
      </c>
      <c r="G61" s="10">
        <f t="shared" si="2"/>
        <v>0.67283605961923576</v>
      </c>
    </row>
    <row r="62" spans="3:7" x14ac:dyDescent="0.25">
      <c r="C62" s="3">
        <v>15</v>
      </c>
      <c r="D62" s="4" t="s">
        <v>16</v>
      </c>
      <c r="E62" s="9">
        <v>84524160228</v>
      </c>
      <c r="F62" s="9">
        <v>101725399549</v>
      </c>
      <c r="G62" s="10">
        <f t="shared" si="2"/>
        <v>0.83090516825432226</v>
      </c>
    </row>
    <row r="63" spans="3:7" x14ac:dyDescent="0.25">
      <c r="C63" s="3">
        <v>16</v>
      </c>
      <c r="D63" s="4" t="s">
        <v>17</v>
      </c>
      <c r="E63" s="9">
        <v>617573766863</v>
      </c>
      <c r="F63" s="9">
        <v>765188720115</v>
      </c>
      <c r="G63" s="10">
        <f t="shared" si="2"/>
        <v>0.80708686710669886</v>
      </c>
    </row>
    <row r="64" spans="3:7" x14ac:dyDescent="0.25">
      <c r="C64" s="3">
        <v>17</v>
      </c>
      <c r="D64" s="4" t="s">
        <v>18</v>
      </c>
      <c r="E64" s="9">
        <v>1276793</v>
      </c>
      <c r="F64" s="9">
        <v>1541932</v>
      </c>
      <c r="G64" s="10">
        <f t="shared" si="2"/>
        <v>0.8280475403584594</v>
      </c>
    </row>
  </sheetData>
  <mergeCells count="4">
    <mergeCell ref="C2:G2"/>
    <mergeCell ref="C4:G4"/>
    <mergeCell ref="C25:G25"/>
    <mergeCell ref="C46:G4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G64"/>
  <sheetViews>
    <sheetView topLeftCell="A44" workbookViewId="0">
      <selection activeCell="G48" sqref="G48:G64"/>
    </sheetView>
  </sheetViews>
  <sheetFormatPr defaultRowHeight="15" x14ac:dyDescent="0.25"/>
  <cols>
    <col min="3" max="3" width="4.7109375" customWidth="1"/>
    <col min="5" max="5" width="21.7109375" style="1" customWidth="1"/>
    <col min="6" max="6" width="25.42578125" style="1" customWidth="1"/>
    <col min="7" max="7" width="21.42578125" style="1" customWidth="1"/>
  </cols>
  <sheetData>
    <row r="2" spans="3:7" x14ac:dyDescent="0.25">
      <c r="C2" s="85" t="s">
        <v>35</v>
      </c>
      <c r="D2" s="85"/>
      <c r="E2" s="85"/>
      <c r="F2" s="85"/>
      <c r="G2" s="85"/>
    </row>
    <row r="4" spans="3:7" ht="21" x14ac:dyDescent="0.35">
      <c r="C4" s="86">
        <v>2019</v>
      </c>
      <c r="D4" s="86"/>
      <c r="E4" s="86"/>
      <c r="F4" s="86"/>
      <c r="G4" s="86"/>
    </row>
    <row r="5" spans="3:7" x14ac:dyDescent="0.25">
      <c r="C5" s="6" t="s">
        <v>25</v>
      </c>
      <c r="D5" s="6" t="s">
        <v>26</v>
      </c>
      <c r="E5" s="6" t="s">
        <v>32</v>
      </c>
      <c r="F5" s="6" t="s">
        <v>34</v>
      </c>
      <c r="G5" s="7" t="s">
        <v>36</v>
      </c>
    </row>
    <row r="6" spans="3:7" x14ac:dyDescent="0.25">
      <c r="C6" s="3">
        <v>1</v>
      </c>
      <c r="D6" s="4" t="s">
        <v>2</v>
      </c>
      <c r="E6" s="9">
        <v>83885</v>
      </c>
      <c r="F6" s="9">
        <v>567937</v>
      </c>
      <c r="G6" s="10">
        <f>E6/F6</f>
        <v>0.14770124151094224</v>
      </c>
    </row>
    <row r="7" spans="3:7" x14ac:dyDescent="0.25">
      <c r="C7" s="3">
        <v>2</v>
      </c>
      <c r="D7" s="4" t="s">
        <v>3</v>
      </c>
      <c r="E7" s="9">
        <v>64021</v>
      </c>
      <c r="F7" s="9">
        <v>1285318</v>
      </c>
      <c r="G7" s="10">
        <f t="shared" ref="G7:G22" si="0">E7/F7</f>
        <v>4.9809463494637128E-2</v>
      </c>
    </row>
    <row r="8" spans="3:7" x14ac:dyDescent="0.25">
      <c r="C8" s="3">
        <v>3</v>
      </c>
      <c r="D8" s="4" t="s">
        <v>4</v>
      </c>
      <c r="E8" s="9">
        <v>76758829457</v>
      </c>
      <c r="F8" s="9">
        <v>935392483850</v>
      </c>
      <c r="G8" s="10">
        <f t="shared" si="0"/>
        <v>8.2060558302827977E-2</v>
      </c>
    </row>
    <row r="9" spans="3:7" x14ac:dyDescent="0.25">
      <c r="C9" s="3">
        <v>4</v>
      </c>
      <c r="D9" s="4" t="s">
        <v>5</v>
      </c>
      <c r="E9" s="9">
        <v>215459200242</v>
      </c>
      <c r="F9" s="9">
        <v>1131294696834</v>
      </c>
      <c r="G9" s="10">
        <f t="shared" si="0"/>
        <v>0.19045364646804785</v>
      </c>
    </row>
    <row r="10" spans="3:7" x14ac:dyDescent="0.25">
      <c r="C10" s="3">
        <v>5</v>
      </c>
      <c r="D10" s="4" t="s">
        <v>6</v>
      </c>
      <c r="E10" s="9">
        <v>130756461708</v>
      </c>
      <c r="F10" s="9">
        <v>766299436026</v>
      </c>
      <c r="G10" s="10">
        <f t="shared" si="0"/>
        <v>0.17063363948967272</v>
      </c>
    </row>
    <row r="11" spans="3:7" x14ac:dyDescent="0.25">
      <c r="C11" s="3">
        <v>6</v>
      </c>
      <c r="D11" s="4" t="s">
        <v>7</v>
      </c>
      <c r="E11" s="9">
        <v>317815177</v>
      </c>
      <c r="F11" s="9">
        <v>1213563332</v>
      </c>
      <c r="G11" s="10">
        <f t="shared" si="0"/>
        <v>0.2618859425129697</v>
      </c>
    </row>
    <row r="12" spans="3:7" x14ac:dyDescent="0.25">
      <c r="C12" s="3">
        <v>7</v>
      </c>
      <c r="D12" s="4" t="s">
        <v>8</v>
      </c>
      <c r="E12" s="9">
        <v>103723133972</v>
      </c>
      <c r="F12" s="9">
        <v>641567444819</v>
      </c>
      <c r="G12" s="10">
        <f t="shared" si="0"/>
        <v>0.16167144204341996</v>
      </c>
    </row>
    <row r="13" spans="3:7" x14ac:dyDescent="0.25">
      <c r="C13" s="3">
        <v>8</v>
      </c>
      <c r="D13" s="4" t="s">
        <v>9</v>
      </c>
      <c r="E13" s="9">
        <v>5360029</v>
      </c>
      <c r="F13" s="9">
        <v>26671104</v>
      </c>
      <c r="G13" s="10">
        <f t="shared" si="0"/>
        <v>0.20096764648362511</v>
      </c>
    </row>
    <row r="14" spans="3:7" x14ac:dyDescent="0.25">
      <c r="C14" s="3">
        <v>9</v>
      </c>
      <c r="D14" s="4" t="s">
        <v>10</v>
      </c>
      <c r="E14" s="9">
        <v>5902729</v>
      </c>
      <c r="F14" s="9">
        <v>54202488</v>
      </c>
      <c r="G14" s="10">
        <f t="shared" si="0"/>
        <v>0.10890144009625537</v>
      </c>
    </row>
    <row r="15" spans="3:7" x14ac:dyDescent="0.25">
      <c r="C15" s="3">
        <v>10</v>
      </c>
      <c r="D15" s="4" t="s">
        <v>11</v>
      </c>
      <c r="E15" s="9">
        <v>98047666143</v>
      </c>
      <c r="F15" s="9">
        <v>435693976887</v>
      </c>
      <c r="G15" s="10">
        <f t="shared" si="0"/>
        <v>0.22503791960481767</v>
      </c>
    </row>
    <row r="16" spans="3:7" x14ac:dyDescent="0.25">
      <c r="C16" s="3">
        <v>11</v>
      </c>
      <c r="D16" s="4" t="s">
        <v>12</v>
      </c>
      <c r="E16" s="9">
        <v>1206059</v>
      </c>
      <c r="F16" s="9">
        <v>1146007</v>
      </c>
      <c r="G16" s="10">
        <f t="shared" si="0"/>
        <v>1.0524010760841775</v>
      </c>
    </row>
    <row r="17" spans="3:7" x14ac:dyDescent="0.25">
      <c r="C17" s="3">
        <v>12</v>
      </c>
      <c r="D17" s="4" t="s">
        <v>13</v>
      </c>
      <c r="E17" s="9">
        <v>2051404206764</v>
      </c>
      <c r="F17" s="9">
        <v>9911940195318</v>
      </c>
      <c r="G17" s="10">
        <f t="shared" si="0"/>
        <v>0.20696293221512782</v>
      </c>
    </row>
    <row r="18" spans="3:7" x14ac:dyDescent="0.25">
      <c r="C18" s="3">
        <v>13</v>
      </c>
      <c r="D18" s="4" t="s">
        <v>14</v>
      </c>
      <c r="E18" s="9">
        <v>236518557420</v>
      </c>
      <c r="F18" s="9">
        <v>3092597379097</v>
      </c>
      <c r="G18" s="10">
        <f t="shared" si="0"/>
        <v>7.6478936126195801E-2</v>
      </c>
    </row>
    <row r="19" spans="3:7" x14ac:dyDescent="0.25">
      <c r="C19" s="3">
        <v>14</v>
      </c>
      <c r="D19" s="4" t="s">
        <v>15</v>
      </c>
      <c r="E19" s="9">
        <v>957169058</v>
      </c>
      <c r="F19" s="9">
        <v>1035820381000</v>
      </c>
      <c r="G19" s="10">
        <f t="shared" si="0"/>
        <v>9.2406856976103469E-4</v>
      </c>
    </row>
    <row r="20" spans="3:7" x14ac:dyDescent="0.25">
      <c r="C20" s="3">
        <v>15</v>
      </c>
      <c r="D20" s="4" t="s">
        <v>16</v>
      </c>
      <c r="E20" s="9">
        <v>44943627900</v>
      </c>
      <c r="F20" s="9">
        <v>380381947966</v>
      </c>
      <c r="G20" s="10">
        <f t="shared" si="0"/>
        <v>0.11815394537076516</v>
      </c>
    </row>
    <row r="21" spans="3:7" x14ac:dyDescent="0.25">
      <c r="C21" s="3">
        <v>16</v>
      </c>
      <c r="D21" s="4" t="s">
        <v>17</v>
      </c>
      <c r="E21" s="9">
        <v>482590522840</v>
      </c>
      <c r="F21" s="9">
        <v>2148007007980</v>
      </c>
      <c r="G21" s="10">
        <f t="shared" si="0"/>
        <v>0.22466897037446415</v>
      </c>
    </row>
    <row r="22" spans="3:7" x14ac:dyDescent="0.25">
      <c r="C22" s="3">
        <v>17</v>
      </c>
      <c r="D22" s="4" t="s">
        <v>18</v>
      </c>
      <c r="E22" s="9">
        <v>1035865</v>
      </c>
      <c r="F22" s="9">
        <v>5655139</v>
      </c>
      <c r="G22" s="10">
        <f t="shared" si="0"/>
        <v>0.1831723322804267</v>
      </c>
    </row>
    <row r="25" spans="3:7" ht="21" x14ac:dyDescent="0.35">
      <c r="C25" s="86">
        <v>2020</v>
      </c>
      <c r="D25" s="86"/>
      <c r="E25" s="86"/>
      <c r="F25" s="86"/>
      <c r="G25" s="86"/>
    </row>
    <row r="26" spans="3:7" x14ac:dyDescent="0.25">
      <c r="C26" s="6" t="s">
        <v>25</v>
      </c>
      <c r="D26" s="6" t="s">
        <v>26</v>
      </c>
      <c r="E26" s="6" t="s">
        <v>32</v>
      </c>
      <c r="F26" s="6" t="s">
        <v>34</v>
      </c>
      <c r="G26" s="7" t="s">
        <v>36</v>
      </c>
    </row>
    <row r="27" spans="3:7" x14ac:dyDescent="0.25">
      <c r="C27" s="3">
        <v>1</v>
      </c>
      <c r="D27" s="4" t="s">
        <v>2</v>
      </c>
      <c r="E27" s="9">
        <v>135789</v>
      </c>
      <c r="F27" s="9">
        <v>700508</v>
      </c>
      <c r="G27" s="10">
        <f>E27/F27</f>
        <v>0.19384361063685213</v>
      </c>
    </row>
    <row r="28" spans="3:7" x14ac:dyDescent="0.25">
      <c r="C28" s="3">
        <v>2</v>
      </c>
      <c r="D28" s="4" t="s">
        <v>3</v>
      </c>
      <c r="E28" s="9">
        <v>67093</v>
      </c>
      <c r="F28" s="9">
        <v>1322156</v>
      </c>
      <c r="G28" s="10">
        <f t="shared" ref="G28:G43" si="1">E28/F28</f>
        <v>5.0745146563643019E-2</v>
      </c>
    </row>
    <row r="29" spans="3:7" x14ac:dyDescent="0.25">
      <c r="C29" s="3">
        <v>3</v>
      </c>
      <c r="D29" s="4" t="s">
        <v>4</v>
      </c>
      <c r="E29" s="9">
        <v>44045828313</v>
      </c>
      <c r="F29" s="9">
        <v>961711929702</v>
      </c>
      <c r="G29" s="10">
        <f t="shared" si="1"/>
        <v>4.5799398918393602E-2</v>
      </c>
    </row>
    <row r="30" spans="3:7" x14ac:dyDescent="0.25">
      <c r="C30" s="3">
        <v>4</v>
      </c>
      <c r="D30" s="4" t="s">
        <v>5</v>
      </c>
      <c r="E30" s="9">
        <v>181812593992</v>
      </c>
      <c r="F30" s="9">
        <v>1260714994864</v>
      </c>
      <c r="G30" s="10">
        <f t="shared" si="1"/>
        <v>0.14421387445432352</v>
      </c>
    </row>
    <row r="31" spans="3:7" x14ac:dyDescent="0.25">
      <c r="C31" s="3">
        <v>5</v>
      </c>
      <c r="D31" s="4" t="s">
        <v>6</v>
      </c>
      <c r="E31" s="9">
        <v>132772234495</v>
      </c>
      <c r="F31" s="9">
        <v>894746110680</v>
      </c>
      <c r="G31" s="10">
        <f t="shared" si="1"/>
        <v>0.14839096019550635</v>
      </c>
    </row>
    <row r="32" spans="3:7" x14ac:dyDescent="0.25">
      <c r="C32" s="3">
        <v>6</v>
      </c>
      <c r="D32" s="4" t="s">
        <v>7</v>
      </c>
      <c r="E32" s="9">
        <v>123465762</v>
      </c>
      <c r="F32" s="9">
        <v>1019898963</v>
      </c>
      <c r="G32" s="10">
        <f t="shared" si="1"/>
        <v>0.12105685609957817</v>
      </c>
    </row>
    <row r="33" spans="3:7" x14ac:dyDescent="0.25">
      <c r="C33" s="3">
        <v>7</v>
      </c>
      <c r="D33" s="4" t="s">
        <v>8</v>
      </c>
      <c r="E33" s="9">
        <v>38038419405</v>
      </c>
      <c r="F33" s="9">
        <v>662560916609</v>
      </c>
      <c r="G33" s="10">
        <f t="shared" si="1"/>
        <v>5.7411203183673119E-2</v>
      </c>
    </row>
    <row r="34" spans="3:7" x14ac:dyDescent="0.25">
      <c r="C34" s="3">
        <v>8</v>
      </c>
      <c r="D34" s="4" t="s">
        <v>9</v>
      </c>
      <c r="E34" s="9">
        <v>7418574</v>
      </c>
      <c r="F34" s="9">
        <v>50318053</v>
      </c>
      <c r="G34" s="10">
        <f t="shared" si="1"/>
        <v>0.14743364573347065</v>
      </c>
    </row>
    <row r="35" spans="3:7" x14ac:dyDescent="0.25">
      <c r="C35" s="3">
        <v>9</v>
      </c>
      <c r="D35" s="4" t="s">
        <v>10</v>
      </c>
      <c r="E35" s="9">
        <v>8752066</v>
      </c>
      <c r="F35" s="9">
        <v>79138044</v>
      </c>
      <c r="G35" s="10">
        <f t="shared" si="1"/>
        <v>0.11059239725459982</v>
      </c>
    </row>
    <row r="36" spans="3:7" x14ac:dyDescent="0.25">
      <c r="C36" s="3">
        <v>10</v>
      </c>
      <c r="D36" s="4" t="s">
        <v>11</v>
      </c>
      <c r="E36" s="9">
        <v>121000016429</v>
      </c>
      <c r="F36" s="9">
        <v>440900964118</v>
      </c>
      <c r="G36" s="10">
        <f t="shared" si="1"/>
        <v>0.27443808536698122</v>
      </c>
    </row>
    <row r="37" spans="3:7" x14ac:dyDescent="0.25">
      <c r="C37" s="3">
        <v>11</v>
      </c>
      <c r="D37" s="4" t="s">
        <v>12</v>
      </c>
      <c r="E37" s="9">
        <v>285617</v>
      </c>
      <c r="F37" s="9">
        <v>1433406</v>
      </c>
      <c r="G37" s="10">
        <f t="shared" si="1"/>
        <v>0.19925757252306744</v>
      </c>
    </row>
    <row r="38" spans="3:7" x14ac:dyDescent="0.25">
      <c r="C38" s="3">
        <v>12</v>
      </c>
      <c r="D38" s="4" t="s">
        <v>13</v>
      </c>
      <c r="E38" s="9">
        <v>2098168514645</v>
      </c>
      <c r="F38" s="9">
        <v>11271468049958</v>
      </c>
      <c r="G38" s="10">
        <f t="shared" si="1"/>
        <v>0.18614864588582303</v>
      </c>
    </row>
    <row r="39" spans="3:7" x14ac:dyDescent="0.25">
      <c r="C39" s="3">
        <v>13</v>
      </c>
      <c r="D39" s="4" t="s">
        <v>14</v>
      </c>
      <c r="E39" s="9">
        <v>168610282478</v>
      </c>
      <c r="F39" s="9">
        <v>3227671047731</v>
      </c>
      <c r="G39" s="10">
        <f t="shared" si="1"/>
        <v>5.223899213537584E-2</v>
      </c>
    </row>
    <row r="40" spans="3:7" x14ac:dyDescent="0.25">
      <c r="C40" s="3">
        <v>14</v>
      </c>
      <c r="D40" s="4" t="s">
        <v>15</v>
      </c>
      <c r="E40" s="9">
        <v>5415741808</v>
      </c>
      <c r="F40" s="9">
        <v>961981659335</v>
      </c>
      <c r="G40" s="10">
        <f t="shared" si="1"/>
        <v>5.6297765715656173E-3</v>
      </c>
    </row>
    <row r="41" spans="3:7" x14ac:dyDescent="0.25">
      <c r="C41" s="3">
        <v>15</v>
      </c>
      <c r="D41" s="4" t="s">
        <v>16</v>
      </c>
      <c r="E41" s="9">
        <v>42520246722</v>
      </c>
      <c r="F41" s="9">
        <v>406954570727</v>
      </c>
      <c r="G41" s="10">
        <f t="shared" si="1"/>
        <v>0.10448401315665315</v>
      </c>
    </row>
    <row r="42" spans="3:7" x14ac:dyDescent="0.25">
      <c r="C42" s="3">
        <v>16</v>
      </c>
      <c r="D42" s="4" t="s">
        <v>17</v>
      </c>
      <c r="E42" s="9">
        <v>628628879549</v>
      </c>
      <c r="F42" s="9">
        <v>2673298199144</v>
      </c>
      <c r="G42" s="10">
        <f t="shared" si="1"/>
        <v>0.2351510503954588</v>
      </c>
    </row>
    <row r="43" spans="3:7" x14ac:dyDescent="0.25">
      <c r="C43" s="3">
        <v>17</v>
      </c>
      <c r="D43" s="4" t="s">
        <v>18</v>
      </c>
      <c r="E43" s="9">
        <v>1109666</v>
      </c>
      <c r="F43" s="9">
        <v>4781737</v>
      </c>
      <c r="G43" s="10">
        <f t="shared" si="1"/>
        <v>0.23206336944085382</v>
      </c>
    </row>
    <row r="46" spans="3:7" ht="21" x14ac:dyDescent="0.35">
      <c r="C46" s="86">
        <v>2021</v>
      </c>
      <c r="D46" s="86"/>
      <c r="E46" s="86"/>
      <c r="F46" s="86"/>
      <c r="G46" s="86"/>
    </row>
    <row r="47" spans="3:7" x14ac:dyDescent="0.25">
      <c r="C47" s="6" t="s">
        <v>25</v>
      </c>
      <c r="D47" s="6" t="s">
        <v>26</v>
      </c>
      <c r="E47" s="6" t="s">
        <v>32</v>
      </c>
      <c r="F47" s="6" t="s">
        <v>34</v>
      </c>
      <c r="G47" s="7" t="s">
        <v>36</v>
      </c>
    </row>
    <row r="48" spans="3:7" x14ac:dyDescent="0.25">
      <c r="C48" s="3">
        <v>1</v>
      </c>
      <c r="D48" s="4" t="s">
        <v>2</v>
      </c>
      <c r="E48" s="9">
        <v>265758</v>
      </c>
      <c r="F48" s="9">
        <v>969817</v>
      </c>
      <c r="G48" s="10">
        <f>E48/F48</f>
        <v>0.27402901784563477</v>
      </c>
    </row>
    <row r="49" spans="3:7" x14ac:dyDescent="0.25">
      <c r="C49" s="3">
        <v>2</v>
      </c>
      <c r="D49" s="4" t="s">
        <v>3</v>
      </c>
      <c r="E49" s="9">
        <v>91723</v>
      </c>
      <c r="F49" s="9">
        <v>1387697</v>
      </c>
      <c r="G49" s="10">
        <f t="shared" ref="G49:G64" si="2">E49/F49</f>
        <v>6.6097282043558497E-2</v>
      </c>
    </row>
    <row r="50" spans="3:7" x14ac:dyDescent="0.25">
      <c r="C50" s="3">
        <v>3</v>
      </c>
      <c r="D50" s="4" t="s">
        <v>4</v>
      </c>
      <c r="E50" s="9">
        <v>100066615090</v>
      </c>
      <c r="F50" s="9">
        <v>1022814971132</v>
      </c>
      <c r="G50" s="10">
        <f t="shared" si="2"/>
        <v>9.7834523265973819E-2</v>
      </c>
    </row>
    <row r="51" spans="3:7" x14ac:dyDescent="0.25">
      <c r="C51" s="3">
        <v>4</v>
      </c>
      <c r="D51" s="4" t="s">
        <v>5</v>
      </c>
      <c r="E51" s="9">
        <v>187066990085</v>
      </c>
      <c r="F51" s="9">
        <v>1387366962835</v>
      </c>
      <c r="G51" s="10">
        <f t="shared" si="2"/>
        <v>0.13483598434745772</v>
      </c>
    </row>
    <row r="52" spans="3:7" x14ac:dyDescent="0.25">
      <c r="C52" s="3">
        <v>5</v>
      </c>
      <c r="D52" s="4" t="s">
        <v>6</v>
      </c>
      <c r="E52" s="9">
        <v>180711667020</v>
      </c>
      <c r="F52" s="9">
        <v>1001579893307</v>
      </c>
      <c r="G52" s="10">
        <f t="shared" si="2"/>
        <v>0.18042661222294429</v>
      </c>
    </row>
    <row r="53" spans="3:7" x14ac:dyDescent="0.25">
      <c r="C53" s="3">
        <v>6</v>
      </c>
      <c r="D53" s="4" t="s">
        <v>7</v>
      </c>
      <c r="E53" s="9">
        <v>187992998</v>
      </c>
      <c r="F53" s="9">
        <v>1010174017</v>
      </c>
      <c r="G53" s="10">
        <f t="shared" si="2"/>
        <v>0.18609961732959521</v>
      </c>
    </row>
    <row r="54" spans="3:7" x14ac:dyDescent="0.25">
      <c r="C54" s="3">
        <v>7</v>
      </c>
      <c r="D54" s="4" t="s">
        <v>8</v>
      </c>
      <c r="E54" s="9">
        <v>12533087704</v>
      </c>
      <c r="F54" s="9">
        <v>668660599446</v>
      </c>
      <c r="G54" s="10">
        <f t="shared" si="2"/>
        <v>1.874357142380445E-2</v>
      </c>
    </row>
    <row r="55" spans="3:7" x14ac:dyDescent="0.25">
      <c r="C55" s="3">
        <v>8</v>
      </c>
      <c r="D55" s="4" t="s">
        <v>9</v>
      </c>
      <c r="E55" s="9">
        <v>7900282</v>
      </c>
      <c r="F55" s="9">
        <v>54723863</v>
      </c>
      <c r="G55" s="10">
        <f t="shared" si="2"/>
        <v>0.14436630688882471</v>
      </c>
    </row>
    <row r="56" spans="3:7" x14ac:dyDescent="0.25">
      <c r="C56" s="3">
        <v>9</v>
      </c>
      <c r="D56" s="4" t="s">
        <v>10</v>
      </c>
      <c r="E56" s="9">
        <v>11203585</v>
      </c>
      <c r="F56" s="9">
        <v>86632111</v>
      </c>
      <c r="G56" s="10">
        <f t="shared" si="2"/>
        <v>0.12932369846095521</v>
      </c>
    </row>
    <row r="57" spans="3:7" x14ac:dyDescent="0.25">
      <c r="C57" s="3">
        <v>10</v>
      </c>
      <c r="D57" s="4" t="s">
        <v>11</v>
      </c>
      <c r="E57" s="9">
        <v>144700268968</v>
      </c>
      <c r="F57" s="9">
        <v>585825528987</v>
      </c>
      <c r="G57" s="10">
        <f t="shared" si="2"/>
        <v>0.24700232715739337</v>
      </c>
    </row>
    <row r="58" spans="3:7" x14ac:dyDescent="0.25">
      <c r="C58" s="3">
        <v>11</v>
      </c>
      <c r="D58" s="4" t="s">
        <v>12</v>
      </c>
      <c r="E58" s="9">
        <v>66585</v>
      </c>
      <c r="F58" s="9">
        <v>1099157</v>
      </c>
      <c r="G58" s="10">
        <f t="shared" si="2"/>
        <v>6.0578243144518935E-2</v>
      </c>
    </row>
    <row r="59" spans="3:7" x14ac:dyDescent="0.25">
      <c r="C59" s="3">
        <v>12</v>
      </c>
      <c r="D59" s="4" t="s">
        <v>13</v>
      </c>
      <c r="E59" s="9">
        <v>1211052647953</v>
      </c>
      <c r="F59" s="9">
        <v>11360031396135</v>
      </c>
      <c r="G59" s="10">
        <f t="shared" si="2"/>
        <v>0.10660645254598802</v>
      </c>
    </row>
    <row r="60" spans="3:7" x14ac:dyDescent="0.25">
      <c r="C60" s="3">
        <v>13</v>
      </c>
      <c r="D60" s="4" t="s">
        <v>14</v>
      </c>
      <c r="E60" s="9">
        <v>281340682456</v>
      </c>
      <c r="F60" s="9">
        <v>2849419530726</v>
      </c>
      <c r="G60" s="10">
        <f t="shared" si="2"/>
        <v>9.8736138859944422E-2</v>
      </c>
    </row>
    <row r="61" spans="3:7" x14ac:dyDescent="0.25">
      <c r="C61" s="3">
        <v>14</v>
      </c>
      <c r="D61" s="4" t="s">
        <v>15</v>
      </c>
      <c r="E61" s="9">
        <v>29707421605</v>
      </c>
      <c r="F61" s="9">
        <v>992485493010</v>
      </c>
      <c r="G61" s="10">
        <f t="shared" si="2"/>
        <v>2.9932348446629311E-2</v>
      </c>
    </row>
    <row r="62" spans="3:7" x14ac:dyDescent="0.25">
      <c r="C62" s="3">
        <v>15</v>
      </c>
      <c r="D62" s="4" t="s">
        <v>16</v>
      </c>
      <c r="E62" s="9">
        <v>84524160228</v>
      </c>
      <c r="F62" s="9">
        <v>541837229228</v>
      </c>
      <c r="G62" s="10">
        <f t="shared" si="2"/>
        <v>0.15599548290254717</v>
      </c>
    </row>
    <row r="63" spans="3:7" x14ac:dyDescent="0.25">
      <c r="C63" s="3">
        <v>16</v>
      </c>
      <c r="D63" s="4" t="s">
        <v>17</v>
      </c>
      <c r="E63" s="9">
        <v>617573766863</v>
      </c>
      <c r="F63" s="9">
        <v>3300848622529</v>
      </c>
      <c r="G63" s="10">
        <f t="shared" si="2"/>
        <v>0.18709545255966195</v>
      </c>
    </row>
    <row r="64" spans="3:7" x14ac:dyDescent="0.25">
      <c r="C64" s="3">
        <v>17</v>
      </c>
      <c r="D64" s="4" t="s">
        <v>18</v>
      </c>
      <c r="E64" s="9">
        <v>1276793</v>
      </c>
      <c r="F64" s="9">
        <v>5138126</v>
      </c>
      <c r="G64" s="10">
        <f t="shared" si="2"/>
        <v>0.24849390614399103</v>
      </c>
    </row>
  </sheetData>
  <mergeCells count="4">
    <mergeCell ref="C2:G2"/>
    <mergeCell ref="C4:G4"/>
    <mergeCell ref="C25:G25"/>
    <mergeCell ref="C46:G4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F64"/>
  <sheetViews>
    <sheetView topLeftCell="A44" workbookViewId="0">
      <selection activeCell="F48" sqref="F48:F64"/>
    </sheetView>
  </sheetViews>
  <sheetFormatPr defaultRowHeight="15" x14ac:dyDescent="0.25"/>
  <cols>
    <col min="3" max="3" width="4.7109375" customWidth="1"/>
    <col min="5" max="5" width="21.7109375" style="1" customWidth="1"/>
    <col min="6" max="6" width="21.42578125" style="1" customWidth="1"/>
  </cols>
  <sheetData>
    <row r="2" spans="3:6" x14ac:dyDescent="0.25">
      <c r="C2" s="85" t="s">
        <v>37</v>
      </c>
      <c r="D2" s="85"/>
      <c r="E2" s="85"/>
      <c r="F2" s="85"/>
    </row>
    <row r="4" spans="3:6" ht="21" x14ac:dyDescent="0.35">
      <c r="C4" s="86">
        <v>2019</v>
      </c>
      <c r="D4" s="86"/>
      <c r="E4" s="86"/>
      <c r="F4" s="86"/>
    </row>
    <row r="5" spans="3:6" x14ac:dyDescent="0.25">
      <c r="C5" s="6" t="s">
        <v>25</v>
      </c>
      <c r="D5" s="6" t="s">
        <v>26</v>
      </c>
      <c r="E5" s="6" t="s">
        <v>38</v>
      </c>
      <c r="F5" s="7" t="s">
        <v>39</v>
      </c>
    </row>
    <row r="6" spans="3:6" x14ac:dyDescent="0.25">
      <c r="C6" s="3">
        <v>1</v>
      </c>
      <c r="D6" s="4" t="s">
        <v>2</v>
      </c>
      <c r="E6" s="9">
        <v>822375</v>
      </c>
      <c r="F6" s="10">
        <f>LN(E6)</f>
        <v>13.6199517743883</v>
      </c>
    </row>
    <row r="7" spans="3:6" x14ac:dyDescent="0.25">
      <c r="C7" s="3">
        <v>2</v>
      </c>
      <c r="D7" s="4" t="s">
        <v>3</v>
      </c>
      <c r="E7" s="9">
        <v>1141009</v>
      </c>
      <c r="F7" s="10">
        <f t="shared" ref="F7:F22" si="0">LN(E7)</f>
        <v>13.947423516630808</v>
      </c>
    </row>
    <row r="8" spans="3:6" x14ac:dyDescent="0.25">
      <c r="C8" s="3">
        <v>3</v>
      </c>
      <c r="D8" s="4" t="s">
        <v>4</v>
      </c>
      <c r="E8" s="9">
        <v>723916345285</v>
      </c>
      <c r="F8" s="10">
        <f t="shared" si="0"/>
        <v>27.307941677469802</v>
      </c>
    </row>
    <row r="9" spans="3:6" x14ac:dyDescent="0.25">
      <c r="C9" s="3">
        <v>4</v>
      </c>
      <c r="D9" s="4" t="s">
        <v>5</v>
      </c>
      <c r="E9" s="9">
        <v>1393079542074</v>
      </c>
      <c r="F9" s="10">
        <f t="shared" si="0"/>
        <v>27.962537910369512</v>
      </c>
    </row>
    <row r="10" spans="3:6" x14ac:dyDescent="0.25">
      <c r="C10" s="3">
        <v>5</v>
      </c>
      <c r="D10" s="4" t="s">
        <v>6</v>
      </c>
      <c r="E10" s="9">
        <v>1245144303719</v>
      </c>
      <c r="F10" s="10">
        <f t="shared" si="0"/>
        <v>27.850272545730174</v>
      </c>
    </row>
    <row r="11" spans="3:6" x14ac:dyDescent="0.25">
      <c r="C11" s="3">
        <v>6</v>
      </c>
      <c r="D11" s="4" t="s">
        <v>7</v>
      </c>
      <c r="E11" s="9">
        <v>1425983722</v>
      </c>
      <c r="F11" s="10">
        <f t="shared" si="0"/>
        <v>21.078127743726096</v>
      </c>
    </row>
    <row r="12" spans="3:6" x14ac:dyDescent="0.25">
      <c r="C12" s="3">
        <v>7</v>
      </c>
      <c r="D12" s="4" t="s">
        <v>8</v>
      </c>
      <c r="E12" s="9">
        <v>848676035300</v>
      </c>
      <c r="F12" s="10">
        <f t="shared" si="0"/>
        <v>27.466943366572742</v>
      </c>
    </row>
    <row r="13" spans="3:6" x14ac:dyDescent="0.25">
      <c r="C13" s="3">
        <v>8</v>
      </c>
      <c r="D13" s="4" t="s">
        <v>9</v>
      </c>
      <c r="E13" s="9">
        <v>38709314</v>
      </c>
      <c r="F13" s="10">
        <f t="shared" si="0"/>
        <v>17.471590800877816</v>
      </c>
    </row>
    <row r="14" spans="3:6" x14ac:dyDescent="0.25">
      <c r="C14" s="3">
        <v>9</v>
      </c>
      <c r="D14" s="4" t="s">
        <v>10</v>
      </c>
      <c r="E14" s="9">
        <v>96198559</v>
      </c>
      <c r="F14" s="10">
        <f t="shared" si="0"/>
        <v>18.381924936313766</v>
      </c>
    </row>
    <row r="15" spans="3:6" x14ac:dyDescent="0.25">
      <c r="C15" s="3">
        <v>10</v>
      </c>
      <c r="D15" s="4" t="s">
        <v>11</v>
      </c>
      <c r="E15" s="9">
        <v>666313386673</v>
      </c>
      <c r="F15" s="10">
        <f t="shared" si="0"/>
        <v>27.225025947372664</v>
      </c>
    </row>
    <row r="16" spans="3:6" x14ac:dyDescent="0.25">
      <c r="C16" s="3">
        <v>11</v>
      </c>
      <c r="D16" s="4" t="s">
        <v>12</v>
      </c>
      <c r="E16" s="9">
        <v>2896950</v>
      </c>
      <c r="F16" s="10">
        <f t="shared" si="0"/>
        <v>14.879169017368856</v>
      </c>
    </row>
    <row r="17" spans="3:6" x14ac:dyDescent="0.25">
      <c r="C17" s="3">
        <v>12</v>
      </c>
      <c r="D17" s="4" t="s">
        <v>13</v>
      </c>
      <c r="E17" s="9">
        <v>19037918806473</v>
      </c>
      <c r="F17" s="10">
        <f t="shared" si="0"/>
        <v>30.577453832934669</v>
      </c>
    </row>
    <row r="18" spans="3:6" x14ac:dyDescent="0.25">
      <c r="C18" s="3">
        <v>13</v>
      </c>
      <c r="D18" s="4" t="s">
        <v>14</v>
      </c>
      <c r="E18" s="9">
        <v>4452166671985</v>
      </c>
      <c r="F18" s="10">
        <f t="shared" si="0"/>
        <v>29.124411986193863</v>
      </c>
    </row>
    <row r="19" spans="3:6" x14ac:dyDescent="0.25">
      <c r="C19" s="3">
        <v>14</v>
      </c>
      <c r="D19" s="4" t="s">
        <v>15</v>
      </c>
      <c r="E19" s="9">
        <v>1820383352811</v>
      </c>
      <c r="F19" s="10">
        <f t="shared" si="0"/>
        <v>28.230068228249788</v>
      </c>
    </row>
    <row r="20" spans="3:6" x14ac:dyDescent="0.25">
      <c r="C20" s="3">
        <v>15</v>
      </c>
      <c r="D20" s="4" t="s">
        <v>16</v>
      </c>
      <c r="E20" s="9">
        <v>790845543826</v>
      </c>
      <c r="F20" s="10">
        <f t="shared" si="0"/>
        <v>27.396368518676066</v>
      </c>
    </row>
    <row r="21" spans="3:6" x14ac:dyDescent="0.25">
      <c r="C21" s="3">
        <v>16</v>
      </c>
      <c r="D21" s="4" t="s">
        <v>17</v>
      </c>
      <c r="E21" s="9">
        <v>2881563083954</v>
      </c>
      <c r="F21" s="10">
        <f t="shared" si="0"/>
        <v>28.689354000331711</v>
      </c>
    </row>
    <row r="22" spans="3:6" x14ac:dyDescent="0.25">
      <c r="C22" s="3">
        <v>17</v>
      </c>
      <c r="D22" s="4" t="s">
        <v>18</v>
      </c>
      <c r="E22" s="9">
        <v>6608422</v>
      </c>
      <c r="F22" s="10">
        <f t="shared" si="0"/>
        <v>15.703855454129334</v>
      </c>
    </row>
    <row r="25" spans="3:6" ht="21" x14ac:dyDescent="0.35">
      <c r="C25" s="86">
        <v>2020</v>
      </c>
      <c r="D25" s="86"/>
      <c r="E25" s="86"/>
      <c r="F25" s="86"/>
    </row>
    <row r="26" spans="3:6" x14ac:dyDescent="0.25">
      <c r="C26" s="6" t="s">
        <v>25</v>
      </c>
      <c r="D26" s="6" t="s">
        <v>26</v>
      </c>
      <c r="E26" s="6" t="s">
        <v>38</v>
      </c>
      <c r="F26" s="7" t="s">
        <v>39</v>
      </c>
    </row>
    <row r="27" spans="3:6" x14ac:dyDescent="0.25">
      <c r="C27" s="3">
        <v>1</v>
      </c>
      <c r="D27" s="4" t="s">
        <v>2</v>
      </c>
      <c r="E27" s="9">
        <v>958791</v>
      </c>
      <c r="F27" s="10">
        <f>LN(E27)</f>
        <v>13.773428394764894</v>
      </c>
    </row>
    <row r="28" spans="3:6" x14ac:dyDescent="0.25">
      <c r="C28" s="3">
        <v>2</v>
      </c>
      <c r="D28" s="4" t="s">
        <v>3</v>
      </c>
      <c r="E28" s="9">
        <v>2963007</v>
      </c>
      <c r="F28" s="10">
        <f t="shared" ref="F28:F43" si="1">LN(E28)</f>
        <v>14.901715189023381</v>
      </c>
    </row>
    <row r="29" spans="3:6" x14ac:dyDescent="0.25">
      <c r="C29" s="3">
        <v>3</v>
      </c>
      <c r="D29" s="4" t="s">
        <v>4</v>
      </c>
      <c r="E29" s="9">
        <v>751789918087</v>
      </c>
      <c r="F29" s="10">
        <f t="shared" si="1"/>
        <v>27.345722757620781</v>
      </c>
    </row>
    <row r="30" spans="3:6" x14ac:dyDescent="0.25">
      <c r="C30" s="3">
        <v>4</v>
      </c>
      <c r="D30" s="4" t="s">
        <v>5</v>
      </c>
      <c r="E30" s="9">
        <v>1566673828068</v>
      </c>
      <c r="F30" s="10">
        <f t="shared" si="1"/>
        <v>28.079975907073237</v>
      </c>
    </row>
    <row r="31" spans="3:6" x14ac:dyDescent="0.25">
      <c r="C31" s="3">
        <v>5</v>
      </c>
      <c r="D31" s="4" t="s">
        <v>6</v>
      </c>
      <c r="E31" s="9">
        <v>1310940121622</v>
      </c>
      <c r="F31" s="10">
        <f t="shared" si="1"/>
        <v>27.901765645847046</v>
      </c>
    </row>
    <row r="32" spans="3:6" x14ac:dyDescent="0.25">
      <c r="C32" s="3">
        <v>6</v>
      </c>
      <c r="D32" s="4" t="s">
        <v>7</v>
      </c>
      <c r="E32" s="9">
        <v>1225580913</v>
      </c>
      <c r="F32" s="10">
        <f t="shared" si="1"/>
        <v>20.926680783232726</v>
      </c>
    </row>
    <row r="33" spans="3:6" x14ac:dyDescent="0.25">
      <c r="C33" s="3">
        <v>7</v>
      </c>
      <c r="D33" s="4" t="s">
        <v>8</v>
      </c>
      <c r="E33" s="9">
        <v>906924214166</v>
      </c>
      <c r="F33" s="10">
        <f t="shared" si="1"/>
        <v>27.533324726972925</v>
      </c>
    </row>
    <row r="34" spans="3:6" x14ac:dyDescent="0.25">
      <c r="C34" s="3">
        <v>8</v>
      </c>
      <c r="D34" s="4" t="s">
        <v>9</v>
      </c>
      <c r="E34" s="9">
        <v>103588325</v>
      </c>
      <c r="F34" s="10">
        <f t="shared" si="1"/>
        <v>18.455935188389123</v>
      </c>
    </row>
    <row r="35" spans="3:6" x14ac:dyDescent="0.25">
      <c r="C35" s="3">
        <v>9</v>
      </c>
      <c r="D35" s="4" t="s">
        <v>10</v>
      </c>
      <c r="E35" s="9">
        <v>163136516</v>
      </c>
      <c r="F35" s="10">
        <f t="shared" si="1"/>
        <v>18.910097929718024</v>
      </c>
    </row>
    <row r="36" spans="3:6" x14ac:dyDescent="0.25">
      <c r="C36" s="3">
        <v>10</v>
      </c>
      <c r="D36" s="4" t="s">
        <v>11</v>
      </c>
      <c r="E36" s="9">
        <v>674806910037</v>
      </c>
      <c r="F36" s="10">
        <f t="shared" si="1"/>
        <v>27.237692427691758</v>
      </c>
    </row>
    <row r="37" spans="3:6" x14ac:dyDescent="0.25">
      <c r="C37" s="3">
        <v>11</v>
      </c>
      <c r="D37" s="4" t="s">
        <v>12</v>
      </c>
      <c r="E37" s="9">
        <v>2907425</v>
      </c>
      <c r="F37" s="10">
        <f t="shared" si="1"/>
        <v>14.882778367685415</v>
      </c>
    </row>
    <row r="38" spans="3:6" x14ac:dyDescent="0.25">
      <c r="C38" s="3">
        <v>12</v>
      </c>
      <c r="D38" s="4" t="s">
        <v>13</v>
      </c>
      <c r="E38" s="9">
        <v>19777500514550</v>
      </c>
      <c r="F38" s="10">
        <f t="shared" si="1"/>
        <v>30.6155660698589</v>
      </c>
    </row>
    <row r="39" spans="3:6" x14ac:dyDescent="0.25">
      <c r="C39" s="3">
        <v>13</v>
      </c>
      <c r="D39" s="4" t="s">
        <v>14</v>
      </c>
      <c r="E39" s="9">
        <v>4682083844951</v>
      </c>
      <c r="F39" s="10">
        <f t="shared" si="1"/>
        <v>29.174764392771777</v>
      </c>
    </row>
    <row r="40" spans="3:6" x14ac:dyDescent="0.25">
      <c r="C40" s="3">
        <v>14</v>
      </c>
      <c r="D40" s="4" t="s">
        <v>15</v>
      </c>
      <c r="E40" s="9">
        <v>1768660546754</v>
      </c>
      <c r="F40" s="10">
        <f t="shared" si="1"/>
        <v>28.201243622785679</v>
      </c>
    </row>
    <row r="41" spans="3:6" x14ac:dyDescent="0.25">
      <c r="C41" s="3">
        <v>15</v>
      </c>
      <c r="D41" s="4" t="s">
        <v>16</v>
      </c>
      <c r="E41" s="9">
        <v>773863042440</v>
      </c>
      <c r="F41" s="10">
        <f t="shared" si="1"/>
        <v>27.374660747127098</v>
      </c>
    </row>
    <row r="42" spans="3:6" x14ac:dyDescent="0.25">
      <c r="C42" s="3">
        <v>16</v>
      </c>
      <c r="D42" s="4" t="s">
        <v>17</v>
      </c>
      <c r="E42" s="9">
        <v>3448995059882</v>
      </c>
      <c r="F42" s="10">
        <f t="shared" si="1"/>
        <v>28.869104017548796</v>
      </c>
    </row>
    <row r="43" spans="3:6" x14ac:dyDescent="0.25">
      <c r="C43" s="3">
        <v>17</v>
      </c>
      <c r="D43" s="4" t="s">
        <v>18</v>
      </c>
      <c r="E43" s="9">
        <v>8754116</v>
      </c>
      <c r="F43" s="10">
        <f t="shared" si="1"/>
        <v>15.9850345477304</v>
      </c>
    </row>
    <row r="46" spans="3:6" ht="21" x14ac:dyDescent="0.35">
      <c r="C46" s="86">
        <v>2021</v>
      </c>
      <c r="D46" s="86"/>
      <c r="E46" s="86"/>
      <c r="F46" s="86"/>
    </row>
    <row r="47" spans="3:6" x14ac:dyDescent="0.25">
      <c r="C47" s="6" t="s">
        <v>25</v>
      </c>
      <c r="D47" s="6" t="s">
        <v>26</v>
      </c>
      <c r="E47" s="6" t="s">
        <v>38</v>
      </c>
      <c r="F47" s="7" t="s">
        <v>39</v>
      </c>
    </row>
    <row r="48" spans="3:6" x14ac:dyDescent="0.25">
      <c r="C48" s="3">
        <v>1</v>
      </c>
      <c r="D48" s="4" t="s">
        <v>2</v>
      </c>
      <c r="E48" s="9">
        <v>1304108</v>
      </c>
      <c r="F48" s="10">
        <f>LN(E48)</f>
        <v>14.081029840125066</v>
      </c>
    </row>
    <row r="49" spans="3:6" x14ac:dyDescent="0.25">
      <c r="C49" s="3">
        <v>2</v>
      </c>
      <c r="D49" s="4" t="s">
        <v>3</v>
      </c>
      <c r="E49" s="9">
        <v>2993218</v>
      </c>
      <c r="F49" s="10">
        <f t="shared" ref="F49:F64" si="2">LN(E49)</f>
        <v>14.911859620801156</v>
      </c>
    </row>
    <row r="50" spans="3:6" x14ac:dyDescent="0.25">
      <c r="C50" s="3">
        <v>3</v>
      </c>
      <c r="D50" s="4" t="s">
        <v>4</v>
      </c>
      <c r="E50" s="9">
        <v>856198582426</v>
      </c>
      <c r="F50" s="10">
        <f t="shared" si="2"/>
        <v>27.475768174998329</v>
      </c>
    </row>
    <row r="51" spans="3:6" x14ac:dyDescent="0.25">
      <c r="C51" s="3">
        <v>4</v>
      </c>
      <c r="D51" s="4" t="s">
        <v>5</v>
      </c>
      <c r="E51" s="9">
        <v>1358085356038</v>
      </c>
      <c r="F51" s="10">
        <f t="shared" si="2"/>
        <v>27.937096997315141</v>
      </c>
    </row>
    <row r="52" spans="3:6" x14ac:dyDescent="0.25">
      <c r="C52" s="3">
        <v>5</v>
      </c>
      <c r="D52" s="4" t="s">
        <v>6</v>
      </c>
      <c r="E52" s="9">
        <v>1348181576913</v>
      </c>
      <c r="F52" s="10">
        <f t="shared" si="2"/>
        <v>27.929777820321338</v>
      </c>
    </row>
    <row r="53" spans="3:6" x14ac:dyDescent="0.25">
      <c r="C53" s="3">
        <v>6</v>
      </c>
      <c r="D53" s="4" t="s">
        <v>7</v>
      </c>
      <c r="E53" s="9">
        <v>1308722065</v>
      </c>
      <c r="F53" s="10">
        <f t="shared" si="2"/>
        <v>20.992316975126567</v>
      </c>
    </row>
    <row r="54" spans="3:6" x14ac:dyDescent="0.25">
      <c r="C54" s="3">
        <v>7</v>
      </c>
      <c r="D54" s="4" t="s">
        <v>8</v>
      </c>
      <c r="E54" s="9">
        <v>989119315334</v>
      </c>
      <c r="F54" s="10">
        <f t="shared" si="2"/>
        <v>27.620080803692819</v>
      </c>
    </row>
    <row r="55" spans="3:6" x14ac:dyDescent="0.25">
      <c r="C55" s="3">
        <v>8</v>
      </c>
      <c r="D55" s="4" t="s">
        <v>9</v>
      </c>
      <c r="E55" s="9">
        <v>118066628</v>
      </c>
      <c r="F55" s="10">
        <f t="shared" si="2"/>
        <v>18.586759667146257</v>
      </c>
    </row>
    <row r="56" spans="3:6" x14ac:dyDescent="0.25">
      <c r="C56" s="3">
        <v>9</v>
      </c>
      <c r="D56" s="4" t="s">
        <v>10</v>
      </c>
      <c r="E56" s="9">
        <v>179356193</v>
      </c>
      <c r="F56" s="10">
        <f t="shared" si="2"/>
        <v>19.004884291594529</v>
      </c>
    </row>
    <row r="57" spans="3:6" x14ac:dyDescent="0.25">
      <c r="C57" s="3">
        <v>10</v>
      </c>
      <c r="D57" s="4" t="s">
        <v>11</v>
      </c>
      <c r="E57" s="9">
        <v>767726284113</v>
      </c>
      <c r="F57" s="10">
        <f t="shared" si="2"/>
        <v>27.366699105673661</v>
      </c>
    </row>
    <row r="58" spans="3:6" x14ac:dyDescent="0.25">
      <c r="C58" s="3">
        <v>11</v>
      </c>
      <c r="D58" s="4" t="s">
        <v>12</v>
      </c>
      <c r="E58" s="9">
        <v>2922017</v>
      </c>
      <c r="F58" s="10">
        <f t="shared" si="2"/>
        <v>14.887784689208781</v>
      </c>
    </row>
    <row r="59" spans="3:6" x14ac:dyDescent="0.25">
      <c r="C59" s="3">
        <v>12</v>
      </c>
      <c r="D59" s="4" t="s">
        <v>13</v>
      </c>
      <c r="E59" s="9">
        <v>19917653265528</v>
      </c>
      <c r="F59" s="10">
        <f t="shared" si="2"/>
        <v>30.622627553189677</v>
      </c>
    </row>
    <row r="60" spans="3:6" x14ac:dyDescent="0.25">
      <c r="C60" s="3">
        <v>13</v>
      </c>
      <c r="D60" s="4" t="s">
        <v>14</v>
      </c>
      <c r="E60" s="9">
        <v>4452166671985</v>
      </c>
      <c r="F60" s="10">
        <f t="shared" si="2"/>
        <v>29.124411986193863</v>
      </c>
    </row>
    <row r="61" spans="3:6" x14ac:dyDescent="0.25">
      <c r="C61" s="3">
        <v>14</v>
      </c>
      <c r="D61" s="4" t="s">
        <v>15</v>
      </c>
      <c r="E61" s="9">
        <v>1970428120056</v>
      </c>
      <c r="F61" s="10">
        <f t="shared" si="2"/>
        <v>28.309271954893294</v>
      </c>
    </row>
    <row r="62" spans="3:6" x14ac:dyDescent="0.25">
      <c r="C62" s="3">
        <v>15</v>
      </c>
      <c r="D62" s="4" t="s">
        <v>16</v>
      </c>
      <c r="E62" s="9">
        <v>889125250792</v>
      </c>
      <c r="F62" s="10">
        <f t="shared" si="2"/>
        <v>27.513503952066127</v>
      </c>
    </row>
    <row r="63" spans="3:6" x14ac:dyDescent="0.25">
      <c r="C63" s="3">
        <v>16</v>
      </c>
      <c r="D63" s="4" t="s">
        <v>17</v>
      </c>
      <c r="E63" s="9">
        <v>3919243683748</v>
      </c>
      <c r="F63" s="10">
        <f t="shared" si="2"/>
        <v>28.996919813296635</v>
      </c>
    </row>
    <row r="64" spans="3:6" x14ac:dyDescent="0.25">
      <c r="C64" s="3">
        <v>17</v>
      </c>
      <c r="D64" s="4" t="s">
        <v>18</v>
      </c>
      <c r="E64" s="9">
        <v>7406856</v>
      </c>
      <c r="F64" s="10">
        <f t="shared" si="2"/>
        <v>15.817916615737188</v>
      </c>
    </row>
  </sheetData>
  <mergeCells count="4">
    <mergeCell ref="C2:F2"/>
    <mergeCell ref="C4:F4"/>
    <mergeCell ref="C25:F25"/>
    <mergeCell ref="C46:F4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2:H64"/>
  <sheetViews>
    <sheetView topLeftCell="A44" workbookViewId="0">
      <selection activeCell="G48" sqref="G48:G64"/>
    </sheetView>
  </sheetViews>
  <sheetFormatPr defaultRowHeight="15" x14ac:dyDescent="0.25"/>
  <cols>
    <col min="3" max="3" width="4.7109375" customWidth="1"/>
    <col min="5" max="6" width="21.7109375" style="1" customWidth="1"/>
    <col min="7" max="7" width="21.42578125" style="1" customWidth="1"/>
  </cols>
  <sheetData>
    <row r="2" spans="3:8" x14ac:dyDescent="0.25">
      <c r="C2" s="85" t="s">
        <v>24</v>
      </c>
      <c r="D2" s="85"/>
      <c r="E2" s="85"/>
      <c r="F2" s="85"/>
      <c r="G2" s="85"/>
    </row>
    <row r="4" spans="3:8" ht="21" x14ac:dyDescent="0.35">
      <c r="C4" s="86">
        <v>2019</v>
      </c>
      <c r="D4" s="86"/>
      <c r="E4" s="86"/>
      <c r="F4" s="86"/>
      <c r="G4" s="86"/>
    </row>
    <row r="5" spans="3:8" x14ac:dyDescent="0.25">
      <c r="C5" s="6" t="s">
        <v>25</v>
      </c>
      <c r="D5" s="6" t="s">
        <v>26</v>
      </c>
      <c r="E5" s="6" t="s">
        <v>27</v>
      </c>
      <c r="F5" s="6" t="s">
        <v>28</v>
      </c>
      <c r="G5" s="7" t="s">
        <v>29</v>
      </c>
      <c r="H5" s="1"/>
    </row>
    <row r="6" spans="3:8" x14ac:dyDescent="0.25">
      <c r="C6" s="3">
        <v>1</v>
      </c>
      <c r="D6" s="4" t="s">
        <v>2</v>
      </c>
      <c r="E6" s="9">
        <v>-26294</v>
      </c>
      <c r="F6" s="9">
        <v>110179</v>
      </c>
      <c r="G6" s="10">
        <f>E6/F6</f>
        <v>-0.2386480182248886</v>
      </c>
    </row>
    <row r="7" spans="3:8" x14ac:dyDescent="0.25">
      <c r="C7" s="3">
        <v>2</v>
      </c>
      <c r="D7" s="4" t="s">
        <v>3</v>
      </c>
      <c r="E7" s="9">
        <v>-19884</v>
      </c>
      <c r="F7" s="9">
        <v>83905</v>
      </c>
      <c r="G7" s="10">
        <f t="shared" ref="G7:G22" si="0">E7/F7</f>
        <v>-0.23698230141231155</v>
      </c>
    </row>
    <row r="8" spans="3:8" x14ac:dyDescent="0.25">
      <c r="C8" s="3">
        <v>3</v>
      </c>
      <c r="D8" s="4" t="s">
        <v>4</v>
      </c>
      <c r="E8" s="9">
        <v>-22776643675</v>
      </c>
      <c r="F8" s="9">
        <v>99535473132</v>
      </c>
      <c r="G8" s="10">
        <f t="shared" si="0"/>
        <v>-0.22882941084526234</v>
      </c>
    </row>
    <row r="9" spans="3:8" x14ac:dyDescent="0.25">
      <c r="C9" s="3">
        <v>4</v>
      </c>
      <c r="D9" s="4" t="s">
        <v>5</v>
      </c>
      <c r="E9" s="9">
        <v>-69673049453</v>
      </c>
      <c r="F9" s="9">
        <v>285132249695</v>
      </c>
      <c r="G9" s="10">
        <f t="shared" si="0"/>
        <v>-0.24435345187199203</v>
      </c>
    </row>
    <row r="10" spans="3:8" x14ac:dyDescent="0.25">
      <c r="C10" s="3">
        <v>5</v>
      </c>
      <c r="D10" s="4" t="s">
        <v>6</v>
      </c>
      <c r="E10" s="9">
        <v>-41911127844</v>
      </c>
      <c r="F10" s="9">
        <v>172667589552</v>
      </c>
      <c r="G10" s="10">
        <f t="shared" si="0"/>
        <v>-0.24272724228525924</v>
      </c>
    </row>
    <row r="11" spans="3:8" x14ac:dyDescent="0.25">
      <c r="C11" s="3">
        <v>6</v>
      </c>
      <c r="D11" s="4" t="s">
        <v>7</v>
      </c>
      <c r="E11" s="9">
        <v>-94622038</v>
      </c>
      <c r="F11" s="9">
        <v>412437215</v>
      </c>
      <c r="G11" s="10">
        <f t="shared" si="0"/>
        <v>-0.22942167815772882</v>
      </c>
    </row>
    <row r="12" spans="3:8" x14ac:dyDescent="0.25">
      <c r="C12" s="3">
        <v>7</v>
      </c>
      <c r="D12" s="4" t="s">
        <v>8</v>
      </c>
      <c r="E12" s="9">
        <v>-38455949448</v>
      </c>
      <c r="F12" s="9">
        <v>142179083420</v>
      </c>
      <c r="G12" s="10">
        <f t="shared" si="0"/>
        <v>-0.27047543508492256</v>
      </c>
    </row>
    <row r="13" spans="3:8" x14ac:dyDescent="0.25">
      <c r="C13" s="3">
        <v>8</v>
      </c>
      <c r="D13" s="4" t="s">
        <v>9</v>
      </c>
      <c r="E13" s="9">
        <v>-2076943</v>
      </c>
      <c r="F13" s="9">
        <v>7436972</v>
      </c>
      <c r="G13" s="10">
        <f t="shared" si="0"/>
        <v>-0.27927266634861608</v>
      </c>
    </row>
    <row r="14" spans="3:8" x14ac:dyDescent="0.25">
      <c r="C14" s="3">
        <v>9</v>
      </c>
      <c r="D14" s="4" t="s">
        <v>10</v>
      </c>
      <c r="E14" s="9">
        <v>-2846668</v>
      </c>
      <c r="F14" s="9">
        <v>8749397</v>
      </c>
      <c r="G14" s="10">
        <f t="shared" si="0"/>
        <v>-0.32535590738424602</v>
      </c>
    </row>
    <row r="15" spans="3:8" x14ac:dyDescent="0.25">
      <c r="C15" s="3">
        <v>10</v>
      </c>
      <c r="D15" s="4" t="s">
        <v>11</v>
      </c>
      <c r="E15" s="9">
        <v>-38578081614</v>
      </c>
      <c r="F15" s="9">
        <v>136625747757</v>
      </c>
      <c r="G15" s="10">
        <f t="shared" si="0"/>
        <v>-0.2823631873738342</v>
      </c>
    </row>
    <row r="16" spans="3:8" x14ac:dyDescent="0.25">
      <c r="C16" s="3">
        <v>11</v>
      </c>
      <c r="D16" s="4" t="s">
        <v>12</v>
      </c>
      <c r="E16" s="9">
        <v>-420553</v>
      </c>
      <c r="F16" s="9">
        <v>1626612</v>
      </c>
      <c r="G16" s="10">
        <f t="shared" si="0"/>
        <v>-0.25854536914765169</v>
      </c>
    </row>
    <row r="17" spans="3:7" x14ac:dyDescent="0.25">
      <c r="C17" s="3">
        <v>12</v>
      </c>
      <c r="D17" s="4" t="s">
        <v>13</v>
      </c>
      <c r="E17" s="9">
        <v>-653062374247</v>
      </c>
      <c r="F17" s="9">
        <v>2704466581011</v>
      </c>
      <c r="G17" s="10">
        <f t="shared" si="0"/>
        <v>-0.2414754831257217</v>
      </c>
    </row>
    <row r="18" spans="3:7" x14ac:dyDescent="0.25">
      <c r="C18" s="3">
        <v>13</v>
      </c>
      <c r="D18" s="4" t="s">
        <v>14</v>
      </c>
      <c r="E18" s="9">
        <v>-110580263193</v>
      </c>
      <c r="F18" s="9">
        <v>347098820613</v>
      </c>
      <c r="G18" s="10">
        <f t="shared" si="0"/>
        <v>-0.31858438181295973</v>
      </c>
    </row>
    <row r="19" spans="3:7" x14ac:dyDescent="0.25">
      <c r="C19" s="3">
        <v>14</v>
      </c>
      <c r="D19" s="4" t="s">
        <v>15</v>
      </c>
      <c r="E19" s="9">
        <v>-4206032677</v>
      </c>
      <c r="F19" s="9">
        <v>5163201735</v>
      </c>
      <c r="G19" s="10">
        <f t="shared" si="0"/>
        <v>-0.81461714898497961</v>
      </c>
    </row>
    <row r="20" spans="3:7" x14ac:dyDescent="0.25">
      <c r="C20" s="3">
        <v>15</v>
      </c>
      <c r="D20" s="4" t="s">
        <v>16</v>
      </c>
      <c r="E20" s="8">
        <v>-11838.578678</v>
      </c>
      <c r="F20" s="9">
        <v>56782206578</v>
      </c>
      <c r="G20" s="10">
        <f t="shared" si="0"/>
        <v>-2.0849099377174965E-7</v>
      </c>
    </row>
    <row r="21" spans="3:7" x14ac:dyDescent="0.25">
      <c r="C21" s="3">
        <v>16</v>
      </c>
      <c r="D21" s="4" t="s">
        <v>17</v>
      </c>
      <c r="E21" s="9">
        <v>124452770582</v>
      </c>
      <c r="F21" s="9">
        <v>607043293422</v>
      </c>
      <c r="G21" s="10">
        <f t="shared" si="0"/>
        <v>0.20501465370029848</v>
      </c>
    </row>
    <row r="22" spans="3:7" x14ac:dyDescent="0.25">
      <c r="C22" s="3">
        <v>17</v>
      </c>
      <c r="D22" s="4" t="s">
        <v>18</v>
      </c>
      <c r="E22" s="9">
        <v>-339494</v>
      </c>
      <c r="F22" s="9">
        <v>1375359</v>
      </c>
      <c r="G22" s="10">
        <f t="shared" si="0"/>
        <v>-0.24684027951974721</v>
      </c>
    </row>
    <row r="25" spans="3:7" ht="21" x14ac:dyDescent="0.35">
      <c r="C25" s="86">
        <v>2020</v>
      </c>
      <c r="D25" s="86"/>
      <c r="E25" s="86"/>
      <c r="F25" s="86"/>
      <c r="G25" s="86"/>
    </row>
    <row r="26" spans="3:7" x14ac:dyDescent="0.25">
      <c r="C26" s="6" t="s">
        <v>25</v>
      </c>
      <c r="D26" s="6" t="s">
        <v>26</v>
      </c>
      <c r="E26" s="6" t="s">
        <v>27</v>
      </c>
      <c r="F26" s="6" t="s">
        <v>28</v>
      </c>
      <c r="G26" s="7" t="s">
        <v>29</v>
      </c>
    </row>
    <row r="27" spans="3:7" x14ac:dyDescent="0.25">
      <c r="C27" s="3">
        <v>1</v>
      </c>
      <c r="D27" s="4" t="s">
        <v>2</v>
      </c>
      <c r="E27" s="9">
        <v>-3213</v>
      </c>
      <c r="F27" s="9">
        <v>167919</v>
      </c>
      <c r="G27" s="10">
        <f t="shared" ref="G27:G43" si="1">E27/F27</f>
        <v>-1.9134225430118092E-2</v>
      </c>
    </row>
    <row r="28" spans="3:7" x14ac:dyDescent="0.25">
      <c r="C28" s="3">
        <v>2</v>
      </c>
      <c r="D28" s="4" t="s">
        <v>3</v>
      </c>
      <c r="E28" s="9">
        <v>-2219</v>
      </c>
      <c r="F28" s="9">
        <v>69312</v>
      </c>
      <c r="G28" s="10">
        <f t="shared" si="1"/>
        <v>-3.2014658356417362E-2</v>
      </c>
    </row>
    <row r="29" spans="3:7" x14ac:dyDescent="0.25">
      <c r="C29" s="3">
        <v>3</v>
      </c>
      <c r="D29" s="4" t="s">
        <v>4</v>
      </c>
      <c r="E29" s="9">
        <v>-12770532085</v>
      </c>
      <c r="F29" s="9">
        <v>56816360398</v>
      </c>
      <c r="G29" s="10">
        <f t="shared" si="1"/>
        <v>-0.22476857010097284</v>
      </c>
    </row>
    <row r="30" spans="3:7" x14ac:dyDescent="0.25">
      <c r="C30" s="3">
        <v>4</v>
      </c>
      <c r="D30" s="4" t="s">
        <v>5</v>
      </c>
      <c r="E30" s="9">
        <v>-51052197134</v>
      </c>
      <c r="F30" s="9">
        <v>232864791126</v>
      </c>
      <c r="G30" s="10">
        <f t="shared" si="1"/>
        <v>-0.2192353635220721</v>
      </c>
    </row>
    <row r="31" spans="3:7" x14ac:dyDescent="0.25">
      <c r="C31" s="3">
        <v>5</v>
      </c>
      <c r="D31" s="4" t="s">
        <v>6</v>
      </c>
      <c r="E31" s="9">
        <v>-36192322490</v>
      </c>
      <c r="F31" s="9">
        <v>168964556985</v>
      </c>
      <c r="G31" s="10">
        <f t="shared" si="1"/>
        <v>-0.2142006769692712</v>
      </c>
    </row>
    <row r="32" spans="3:7" x14ac:dyDescent="0.25">
      <c r="C32" s="3">
        <v>6</v>
      </c>
      <c r="D32" s="4" t="s">
        <v>7</v>
      </c>
      <c r="E32" s="9">
        <v>-41238718</v>
      </c>
      <c r="F32" s="9">
        <v>164704480</v>
      </c>
      <c r="G32" s="10">
        <f t="shared" si="1"/>
        <v>-0.25038006252167516</v>
      </c>
    </row>
    <row r="33" spans="3:7" x14ac:dyDescent="0.25">
      <c r="C33" s="3">
        <v>7</v>
      </c>
      <c r="D33" s="4" t="s">
        <v>8</v>
      </c>
      <c r="E33" s="9">
        <v>-12836262144</v>
      </c>
      <c r="F33" s="9">
        <v>50874681549</v>
      </c>
      <c r="G33" s="10">
        <f t="shared" si="1"/>
        <v>-0.25231140035022609</v>
      </c>
    </row>
    <row r="34" spans="3:7" x14ac:dyDescent="0.25">
      <c r="C34" s="3">
        <v>8</v>
      </c>
      <c r="D34" s="4" t="s">
        <v>9</v>
      </c>
      <c r="E34" s="9">
        <v>-2540073</v>
      </c>
      <c r="F34" s="9">
        <v>9958647</v>
      </c>
      <c r="G34" s="10">
        <f t="shared" si="1"/>
        <v>-0.25506205812898075</v>
      </c>
    </row>
    <row r="35" spans="3:7" x14ac:dyDescent="0.25">
      <c r="C35" s="3">
        <v>9</v>
      </c>
      <c r="D35" s="4" t="s">
        <v>10</v>
      </c>
      <c r="E35" s="9">
        <v>-3674268</v>
      </c>
      <c r="F35" s="9">
        <v>12426334</v>
      </c>
      <c r="G35" s="10">
        <f t="shared" si="1"/>
        <v>-0.29568398853595917</v>
      </c>
    </row>
    <row r="36" spans="3:7" x14ac:dyDescent="0.25">
      <c r="C36" s="3">
        <v>10</v>
      </c>
      <c r="D36" s="4" t="s">
        <v>11</v>
      </c>
      <c r="E36" s="9">
        <v>-36207240010</v>
      </c>
      <c r="F36" s="9">
        <v>157207256439</v>
      </c>
      <c r="G36" s="10">
        <f t="shared" si="1"/>
        <v>-0.23031532277932243</v>
      </c>
    </row>
    <row r="37" spans="3:7" x14ac:dyDescent="0.25">
      <c r="C37" s="3">
        <v>11</v>
      </c>
      <c r="D37" s="4" t="s">
        <v>12</v>
      </c>
      <c r="E37" s="9">
        <v>-110853</v>
      </c>
      <c r="F37" s="9">
        <v>39647</v>
      </c>
      <c r="G37" s="10">
        <f t="shared" si="1"/>
        <v>-2.7959996973289276</v>
      </c>
    </row>
    <row r="38" spans="3:7" x14ac:dyDescent="0.25">
      <c r="C38" s="3">
        <v>12</v>
      </c>
      <c r="D38" s="4" t="s">
        <v>13</v>
      </c>
      <c r="E38" s="9">
        <v>-585721765291</v>
      </c>
      <c r="F38" s="9">
        <v>2683890279936</v>
      </c>
      <c r="G38" s="10">
        <f t="shared" si="1"/>
        <v>-0.21823610662093351</v>
      </c>
    </row>
    <row r="39" spans="3:7" x14ac:dyDescent="0.25">
      <c r="C39" s="3">
        <v>13</v>
      </c>
      <c r="D39" s="4" t="s">
        <v>14</v>
      </c>
      <c r="E39" s="9">
        <v>8252744699</v>
      </c>
      <c r="F39" s="9">
        <v>160357537779</v>
      </c>
      <c r="G39" s="10">
        <f t="shared" si="1"/>
        <v>5.1464650887653861E-2</v>
      </c>
    </row>
    <row r="40" spans="3:7" x14ac:dyDescent="0.25">
      <c r="C40" s="3">
        <v>14</v>
      </c>
      <c r="D40" s="4" t="s">
        <v>15</v>
      </c>
      <c r="E40" s="9">
        <v>-8153020233</v>
      </c>
      <c r="F40" s="9">
        <v>13568762041</v>
      </c>
      <c r="G40" s="10">
        <f t="shared" si="1"/>
        <v>-0.6008669183205112</v>
      </c>
    </row>
    <row r="41" spans="3:7" x14ac:dyDescent="0.25">
      <c r="C41" s="3">
        <v>15</v>
      </c>
      <c r="D41" s="4" t="s">
        <v>16</v>
      </c>
      <c r="E41" s="9">
        <v>-13153736835</v>
      </c>
      <c r="F41" s="9">
        <v>55673983557</v>
      </c>
      <c r="G41" s="10">
        <f t="shared" si="1"/>
        <v>-0.2362636189223459</v>
      </c>
    </row>
    <row r="42" spans="3:7" x14ac:dyDescent="0.25">
      <c r="C42" s="3">
        <v>16</v>
      </c>
      <c r="D42" s="4" t="s">
        <v>17</v>
      </c>
      <c r="E42" s="9">
        <v>-144978315572</v>
      </c>
      <c r="F42" s="9">
        <v>773607195121</v>
      </c>
      <c r="G42" s="10">
        <f t="shared" si="1"/>
        <v>-0.18740559354456873</v>
      </c>
    </row>
    <row r="43" spans="3:7" x14ac:dyDescent="0.25">
      <c r="C43" s="3">
        <v>17</v>
      </c>
      <c r="D43" s="4" t="s">
        <v>18</v>
      </c>
      <c r="E43" s="9">
        <v>-311851</v>
      </c>
      <c r="F43" s="9">
        <v>1421517</v>
      </c>
      <c r="G43" s="10">
        <f t="shared" si="1"/>
        <v>-0.21937901551652214</v>
      </c>
    </row>
    <row r="46" spans="3:7" ht="21" x14ac:dyDescent="0.35">
      <c r="C46" s="86">
        <v>2021</v>
      </c>
      <c r="D46" s="86"/>
      <c r="E46" s="86"/>
      <c r="F46" s="86"/>
      <c r="G46" s="86"/>
    </row>
    <row r="47" spans="3:7" x14ac:dyDescent="0.25">
      <c r="C47" s="6" t="s">
        <v>25</v>
      </c>
      <c r="D47" s="6" t="s">
        <v>26</v>
      </c>
      <c r="E47" s="6" t="s">
        <v>27</v>
      </c>
      <c r="F47" s="6" t="s">
        <v>28</v>
      </c>
      <c r="G47" s="7" t="s">
        <v>29</v>
      </c>
    </row>
    <row r="48" spans="3:7" x14ac:dyDescent="0.25">
      <c r="C48" s="3">
        <v>1</v>
      </c>
      <c r="D48" s="4" t="s">
        <v>2</v>
      </c>
      <c r="E48" s="9">
        <v>-7207</v>
      </c>
      <c r="F48" s="9">
        <v>337828</v>
      </c>
      <c r="G48" s="10">
        <f t="shared" ref="G48:G64" si="2">E48/F48</f>
        <v>-2.1333341226896528E-2</v>
      </c>
    </row>
    <row r="49" spans="3:7" x14ac:dyDescent="0.25">
      <c r="C49" s="3">
        <v>2</v>
      </c>
      <c r="D49" s="4" t="s">
        <v>3</v>
      </c>
      <c r="E49" s="9">
        <v>-22242</v>
      </c>
      <c r="F49" s="9">
        <v>113965</v>
      </c>
      <c r="G49" s="10">
        <f t="shared" si="2"/>
        <v>-0.19516518229280919</v>
      </c>
    </row>
    <row r="50" spans="3:7" x14ac:dyDescent="0.25">
      <c r="C50" s="3">
        <v>3</v>
      </c>
      <c r="D50" s="4" t="s">
        <v>4</v>
      </c>
      <c r="E50" s="9">
        <v>-26090326740</v>
      </c>
      <c r="F50" s="9">
        <v>126156941830</v>
      </c>
      <c r="G50" s="10">
        <f t="shared" si="2"/>
        <v>-0.20680849076983368</v>
      </c>
    </row>
    <row r="51" spans="3:7" x14ac:dyDescent="0.25">
      <c r="C51" s="3">
        <v>4</v>
      </c>
      <c r="D51" s="4" t="s">
        <v>5</v>
      </c>
      <c r="E51" s="9">
        <v>-49267827129</v>
      </c>
      <c r="F51" s="9">
        <v>236334817214</v>
      </c>
      <c r="G51" s="10">
        <f t="shared" si="2"/>
        <v>-0.20846622478137966</v>
      </c>
    </row>
    <row r="52" spans="3:7" x14ac:dyDescent="0.25">
      <c r="C52" s="3">
        <v>5</v>
      </c>
      <c r="D52" s="4" t="s">
        <v>6</v>
      </c>
      <c r="E52" s="9">
        <v>-49631575033</v>
      </c>
      <c r="F52" s="9">
        <v>230343242053</v>
      </c>
      <c r="G52" s="10">
        <f t="shared" si="2"/>
        <v>-0.21546790168725766</v>
      </c>
    </row>
    <row r="53" spans="3:7" x14ac:dyDescent="0.25">
      <c r="C53" s="3">
        <v>6</v>
      </c>
      <c r="D53" s="4" t="s">
        <v>7</v>
      </c>
      <c r="E53" s="9">
        <v>-52872873</v>
      </c>
      <c r="F53" s="9">
        <v>240865871</v>
      </c>
      <c r="G53" s="10">
        <f t="shared" si="2"/>
        <v>-0.21951168416051769</v>
      </c>
    </row>
    <row r="54" spans="3:7" x14ac:dyDescent="0.25">
      <c r="C54" s="3">
        <v>7</v>
      </c>
      <c r="D54" s="4" t="s">
        <v>8</v>
      </c>
      <c r="E54" s="9">
        <v>-5464655429</v>
      </c>
      <c r="F54" s="9">
        <v>17997743133</v>
      </c>
      <c r="G54" s="10">
        <f t="shared" si="2"/>
        <v>-0.30363003786737064</v>
      </c>
    </row>
    <row r="55" spans="3:7" x14ac:dyDescent="0.25">
      <c r="C55" s="3">
        <v>8</v>
      </c>
      <c r="D55" s="4" t="s">
        <v>9</v>
      </c>
      <c r="E55" s="9">
        <v>-2034950</v>
      </c>
      <c r="F55" s="9">
        <v>9935232</v>
      </c>
      <c r="G55" s="10">
        <f t="shared" si="2"/>
        <v>-0.20482158846416471</v>
      </c>
    </row>
    <row r="56" spans="3:7" x14ac:dyDescent="0.25">
      <c r="C56" s="3">
        <v>9</v>
      </c>
      <c r="D56" s="4" t="s">
        <v>10</v>
      </c>
      <c r="E56" s="9">
        <v>-3252500</v>
      </c>
      <c r="F56" s="9">
        <v>14456085</v>
      </c>
      <c r="G56" s="10">
        <f t="shared" si="2"/>
        <v>-0.22499175952548703</v>
      </c>
    </row>
    <row r="57" spans="3:7" x14ac:dyDescent="0.25">
      <c r="C57" s="3">
        <v>10</v>
      </c>
      <c r="D57" s="4" t="s">
        <v>11</v>
      </c>
      <c r="E57" s="9">
        <v>-38470328811</v>
      </c>
      <c r="F57" s="9">
        <v>183170597779</v>
      </c>
      <c r="G57" s="10">
        <f t="shared" si="2"/>
        <v>-0.21002458515430208</v>
      </c>
    </row>
    <row r="58" spans="3:7" x14ac:dyDescent="0.25">
      <c r="C58" s="3">
        <v>11</v>
      </c>
      <c r="D58" s="4" t="s">
        <v>12</v>
      </c>
      <c r="E58" s="9">
        <v>-211931</v>
      </c>
      <c r="F58" s="9">
        <v>877781</v>
      </c>
      <c r="G58" s="10">
        <f t="shared" si="2"/>
        <v>-0.24143949344996074</v>
      </c>
    </row>
    <row r="59" spans="3:7" x14ac:dyDescent="0.25">
      <c r="C59" s="3">
        <v>12</v>
      </c>
      <c r="D59" s="4" t="s">
        <v>13</v>
      </c>
      <c r="E59" s="9">
        <v>-338595908733</v>
      </c>
      <c r="F59" s="9">
        <v>1549648556686</v>
      </c>
      <c r="G59" s="10">
        <f t="shared" si="2"/>
        <v>-0.21849851520986416</v>
      </c>
    </row>
    <row r="60" spans="3:7" x14ac:dyDescent="0.25">
      <c r="C60" s="3">
        <v>13</v>
      </c>
      <c r="D60" s="4" t="s">
        <v>14</v>
      </c>
      <c r="E60" s="9">
        <v>-94705210879</v>
      </c>
      <c r="F60" s="9">
        <v>376045893335</v>
      </c>
      <c r="G60" s="10">
        <f t="shared" si="2"/>
        <v>-0.25184482148999826</v>
      </c>
    </row>
    <row r="61" spans="3:7" x14ac:dyDescent="0.25">
      <c r="C61" s="3">
        <v>14</v>
      </c>
      <c r="D61" s="4" t="s">
        <v>15</v>
      </c>
      <c r="E61" s="9">
        <v>-14445119241</v>
      </c>
      <c r="F61" s="9">
        <v>44152540846</v>
      </c>
      <c r="G61" s="10">
        <f t="shared" si="2"/>
        <v>-0.32716394038076418</v>
      </c>
    </row>
    <row r="62" spans="3:7" x14ac:dyDescent="0.25">
      <c r="C62" s="3">
        <v>15</v>
      </c>
      <c r="D62" s="4" t="s">
        <v>16</v>
      </c>
      <c r="E62" s="9">
        <v>-17201239321</v>
      </c>
      <c r="F62" s="9">
        <v>101725399549</v>
      </c>
      <c r="G62" s="10">
        <f t="shared" si="2"/>
        <v>-0.16909483174567777</v>
      </c>
    </row>
    <row r="63" spans="3:7" x14ac:dyDescent="0.25">
      <c r="C63" s="3">
        <v>16</v>
      </c>
      <c r="D63" s="4" t="s">
        <v>17</v>
      </c>
      <c r="E63" s="9">
        <v>-147614953252</v>
      </c>
      <c r="F63" s="9">
        <v>765188720115</v>
      </c>
      <c r="G63" s="10">
        <f t="shared" si="2"/>
        <v>-0.19291313289330114</v>
      </c>
    </row>
    <row r="64" spans="3:7" x14ac:dyDescent="0.25">
      <c r="C64" s="3">
        <v>17</v>
      </c>
      <c r="D64" s="4" t="s">
        <v>18</v>
      </c>
      <c r="E64" s="9">
        <v>-265139</v>
      </c>
      <c r="F64" s="9">
        <v>1541932</v>
      </c>
      <c r="G64" s="10">
        <f t="shared" si="2"/>
        <v>-0.1719524596415406</v>
      </c>
    </row>
  </sheetData>
  <mergeCells count="4">
    <mergeCell ref="C4:G4"/>
    <mergeCell ref="C2:G2"/>
    <mergeCell ref="C25:G25"/>
    <mergeCell ref="C46:G4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2:AB64"/>
  <sheetViews>
    <sheetView zoomScale="85" zoomScaleNormal="85" workbookViewId="0">
      <selection activeCell="F21" sqref="F21"/>
    </sheetView>
  </sheetViews>
  <sheetFormatPr defaultRowHeight="15" x14ac:dyDescent="0.25"/>
  <cols>
    <col min="3" max="3" width="4.7109375" customWidth="1"/>
    <col min="5" max="5" width="21.7109375" style="2" customWidth="1"/>
    <col min="6" max="6" width="25.42578125" style="2" customWidth="1"/>
    <col min="7" max="7" width="21.42578125" style="2" customWidth="1"/>
    <col min="8" max="8" width="24" bestFit="1" customWidth="1"/>
    <col min="9" max="9" width="10.28515625" bestFit="1" customWidth="1"/>
    <col min="10" max="10" width="9.28515625" bestFit="1" customWidth="1"/>
    <col min="11" max="11" width="22.42578125" customWidth="1"/>
    <col min="12" max="12" width="23.5703125" customWidth="1"/>
    <col min="13" max="13" width="22.140625" customWidth="1"/>
    <col min="14" max="14" width="20.42578125" customWidth="1"/>
    <col min="15" max="15" width="20.85546875" customWidth="1"/>
    <col min="16" max="16" width="15.42578125" customWidth="1"/>
    <col min="20" max="20" width="23" style="2" customWidth="1"/>
    <col min="21" max="21" width="22.7109375" style="2" customWidth="1"/>
    <col min="22" max="22" width="19" customWidth="1"/>
    <col min="23" max="23" width="23.42578125" customWidth="1"/>
    <col min="24" max="24" width="23.7109375" customWidth="1"/>
    <col min="25" max="25" width="22.85546875" customWidth="1"/>
    <col min="26" max="26" width="21.28515625" customWidth="1"/>
    <col min="27" max="27" width="18.85546875" customWidth="1"/>
    <col min="28" max="28" width="20.5703125" customWidth="1"/>
  </cols>
  <sheetData>
    <row r="2" spans="3:28" x14ac:dyDescent="0.25">
      <c r="C2" s="85" t="s">
        <v>40</v>
      </c>
      <c r="D2" s="85"/>
      <c r="E2" s="85"/>
      <c r="F2" s="85"/>
      <c r="G2" s="85"/>
    </row>
    <row r="4" spans="3:28" ht="21" x14ac:dyDescent="0.35">
      <c r="C4" s="87">
        <v>2019</v>
      </c>
      <c r="D4" s="87"/>
      <c r="E4" s="87"/>
      <c r="F4" s="87"/>
      <c r="G4" s="87"/>
      <c r="H4" s="87"/>
      <c r="I4" s="87"/>
      <c r="K4" s="88" t="s">
        <v>49</v>
      </c>
      <c r="L4" s="88"/>
      <c r="O4" t="s">
        <v>53</v>
      </c>
      <c r="T4" s="88" t="s">
        <v>58</v>
      </c>
      <c r="U4" s="88"/>
    </row>
    <row r="5" spans="3:28" x14ac:dyDescent="0.25">
      <c r="C5" s="6" t="s">
        <v>25</v>
      </c>
      <c r="D5" s="6" t="s">
        <v>26</v>
      </c>
      <c r="E5" s="6" t="s">
        <v>41</v>
      </c>
      <c r="F5" s="6" t="s">
        <v>42</v>
      </c>
      <c r="G5" s="7" t="s">
        <v>43</v>
      </c>
      <c r="H5" s="6" t="s">
        <v>44</v>
      </c>
      <c r="I5" s="6" t="s">
        <v>45</v>
      </c>
      <c r="J5" s="6" t="s">
        <v>46</v>
      </c>
      <c r="K5" s="6" t="s">
        <v>47</v>
      </c>
      <c r="L5" s="6" t="s">
        <v>48</v>
      </c>
      <c r="M5" s="6" t="s">
        <v>50</v>
      </c>
      <c r="N5" s="6" t="s">
        <v>51</v>
      </c>
      <c r="O5" s="6" t="s">
        <v>52</v>
      </c>
      <c r="P5" s="6" t="s">
        <v>54</v>
      </c>
      <c r="Q5" s="12" t="s">
        <v>55</v>
      </c>
      <c r="R5" s="12" t="s">
        <v>56</v>
      </c>
      <c r="S5" s="12" t="s">
        <v>57</v>
      </c>
      <c r="T5" s="6" t="s">
        <v>59</v>
      </c>
      <c r="U5" s="6" t="s">
        <v>60</v>
      </c>
      <c r="V5" s="6" t="s">
        <v>61</v>
      </c>
      <c r="W5" s="6" t="s">
        <v>62</v>
      </c>
      <c r="X5" s="6" t="s">
        <v>63</v>
      </c>
      <c r="Y5" s="6" t="s">
        <v>64</v>
      </c>
      <c r="Z5" s="6" t="s">
        <v>65</v>
      </c>
      <c r="AA5" s="6" t="s">
        <v>66</v>
      </c>
      <c r="AB5" s="6" t="s">
        <v>67</v>
      </c>
    </row>
    <row r="6" spans="3:28" x14ac:dyDescent="0.25">
      <c r="C6" s="3">
        <v>1</v>
      </c>
      <c r="D6" s="4" t="s">
        <v>2</v>
      </c>
      <c r="E6" s="9">
        <v>83885</v>
      </c>
      <c r="F6" s="9">
        <v>184462</v>
      </c>
      <c r="G6" s="9">
        <f>E6-F6</f>
        <v>-100577</v>
      </c>
      <c r="H6" s="11">
        <v>881274</v>
      </c>
      <c r="I6" s="14">
        <f>G6/H6-1</f>
        <v>-1.1141268209433162</v>
      </c>
      <c r="J6" s="14">
        <f>1/I6</f>
        <v>-0.89756388698488876</v>
      </c>
      <c r="K6" s="9">
        <v>764703</v>
      </c>
      <c r="L6" s="9">
        <v>804302</v>
      </c>
      <c r="M6" s="11">
        <f>K6-L6</f>
        <v>-39599</v>
      </c>
      <c r="N6" s="5">
        <f>M6/H6</f>
        <v>-4.4933811731652132E-2</v>
      </c>
      <c r="O6" s="9">
        <v>405448</v>
      </c>
      <c r="P6" s="5">
        <f>O6/H6</f>
        <v>0.46007030730510601</v>
      </c>
      <c r="Q6" s="14">
        <v>-45.776757093197403</v>
      </c>
      <c r="R6" s="14">
        <v>53.198034286304342</v>
      </c>
      <c r="S6" s="14">
        <v>-182.89093673632561</v>
      </c>
      <c r="T6" s="9">
        <v>134404</v>
      </c>
      <c r="U6" s="9">
        <v>131862</v>
      </c>
      <c r="V6" s="15">
        <f>T6-U6</f>
        <v>2542</v>
      </c>
      <c r="W6" s="5">
        <f>(M6-V6)/H6</f>
        <v>-4.7818272183225645E-2</v>
      </c>
      <c r="X6" s="5">
        <f>Q6*J6</f>
        <v>41.087564030133336</v>
      </c>
      <c r="Y6" s="5">
        <f>R6*W6</f>
        <v>-2.5438380831150709</v>
      </c>
      <c r="Z6" s="5">
        <f>S6*P6</f>
        <v>-84.142689467600022</v>
      </c>
      <c r="AA6" s="5">
        <f>X6+Y6+Z6</f>
        <v>-45.598963520581755</v>
      </c>
      <c r="AB6" s="14">
        <f>I6-AA6</f>
        <v>44.484836699638436</v>
      </c>
    </row>
    <row r="7" spans="3:28" x14ac:dyDescent="0.25">
      <c r="C7" s="3">
        <v>2</v>
      </c>
      <c r="D7" s="4" t="s">
        <v>3</v>
      </c>
      <c r="E7" s="9">
        <v>64021</v>
      </c>
      <c r="F7" s="9">
        <v>27114</v>
      </c>
      <c r="G7" s="9">
        <f t="shared" ref="G7:G22" si="0">E7-F7</f>
        <v>36907</v>
      </c>
      <c r="H7" s="11">
        <v>3392980</v>
      </c>
      <c r="I7" s="14">
        <f t="shared" ref="I7:I22" si="1">G7/H7-1</f>
        <v>-0.98912254124692744</v>
      </c>
      <c r="J7" s="14">
        <f t="shared" ref="J7:J22" si="2">1/I7</f>
        <v>-1.0109970790265885</v>
      </c>
      <c r="K7" s="9">
        <v>3003768</v>
      </c>
      <c r="L7" s="9">
        <v>2065855</v>
      </c>
      <c r="M7" s="11">
        <f t="shared" ref="M7:M22" si="3">K7-L7</f>
        <v>937913</v>
      </c>
      <c r="N7" s="5">
        <f t="shared" ref="N7:N22" si="4">M7/H7</f>
        <v>0.27642750620398587</v>
      </c>
      <c r="O7" s="9">
        <v>1808968</v>
      </c>
      <c r="P7" s="5">
        <f t="shared" ref="P7:P22" si="5">O7/H7</f>
        <v>0.53315021013975916</v>
      </c>
      <c r="Q7" s="14">
        <v>-45.776757093197403</v>
      </c>
      <c r="R7" s="14">
        <v>53.198034286304342</v>
      </c>
      <c r="S7" s="14">
        <v>-182.89093673632561</v>
      </c>
      <c r="T7" s="9">
        <v>81297</v>
      </c>
      <c r="U7" s="9">
        <v>105719</v>
      </c>
      <c r="V7" s="15">
        <f t="shared" ref="V7:V22" si="6">T7-U7</f>
        <v>-24422</v>
      </c>
      <c r="W7" s="5">
        <f t="shared" ref="W7:W22" si="7">(M7-V7)/H7</f>
        <v>0.28362530872566299</v>
      </c>
      <c r="X7" s="5">
        <f t="shared" ref="X7:X22" si="8">Q7*J7</f>
        <v>46.28016770853224</v>
      </c>
      <c r="Y7" s="5">
        <f t="shared" ref="Y7:Y22" si="9">R7*W7</f>
        <v>15.088308898051475</v>
      </c>
      <c r="Z7" s="5">
        <f t="shared" ref="Z7:Z22" si="10">S7*P7</f>
        <v>-97.508341353629405</v>
      </c>
      <c r="AA7" s="5">
        <f t="shared" ref="AA7:AA22" si="11">X7+Y7+Z7</f>
        <v>-36.139864747045692</v>
      </c>
      <c r="AB7" s="14">
        <f t="shared" ref="AB7:AB22" si="12">I7-AA7</f>
        <v>35.150742205798764</v>
      </c>
    </row>
    <row r="8" spans="3:28" x14ac:dyDescent="0.25">
      <c r="C8" s="3">
        <v>3</v>
      </c>
      <c r="D8" s="4" t="s">
        <v>4</v>
      </c>
      <c r="E8" s="9">
        <v>76758829457</v>
      </c>
      <c r="F8" s="9">
        <v>158440399915</v>
      </c>
      <c r="G8" s="9">
        <f t="shared" si="0"/>
        <v>-81681570458</v>
      </c>
      <c r="H8" s="11">
        <v>758846556031</v>
      </c>
      <c r="I8" s="14">
        <f>G8/H8-1</f>
        <v>-1.1076391133475252</v>
      </c>
      <c r="J8" s="14">
        <f t="shared" si="2"/>
        <v>-0.90282113366129113</v>
      </c>
      <c r="K8" s="9">
        <v>1028952947818</v>
      </c>
      <c r="L8" s="9">
        <v>961136629003</v>
      </c>
      <c r="M8" s="11">
        <f t="shared" si="3"/>
        <v>67816318815</v>
      </c>
      <c r="N8" s="5">
        <f t="shared" si="4"/>
        <v>8.9367630749621008E-2</v>
      </c>
      <c r="O8" s="9">
        <v>208167764816</v>
      </c>
      <c r="P8" s="5">
        <f t="shared" si="5"/>
        <v>0.27432128822562124</v>
      </c>
      <c r="Q8" s="14">
        <v>-45.776757093197403</v>
      </c>
      <c r="R8" s="14">
        <v>53.198034286304342</v>
      </c>
      <c r="S8" s="14">
        <v>-182.89093673632561</v>
      </c>
      <c r="T8" s="9">
        <v>182571429184</v>
      </c>
      <c r="U8" s="9">
        <v>193458573978</v>
      </c>
      <c r="V8" s="15">
        <f t="shared" si="6"/>
        <v>-10887144794</v>
      </c>
      <c r="W8" s="5">
        <f t="shared" si="7"/>
        <v>0.10371459550484519</v>
      </c>
      <c r="X8" s="5">
        <f t="shared" si="8"/>
        <v>41.328223734218028</v>
      </c>
      <c r="Y8" s="5">
        <f t="shared" si="9"/>
        <v>5.5174126076569401</v>
      </c>
      <c r="Z8" s="5">
        <f t="shared" si="10"/>
        <v>-50.170877370299436</v>
      </c>
      <c r="AA8" s="5">
        <f t="shared" si="11"/>
        <v>-3.3252410284244718</v>
      </c>
      <c r="AB8" s="14">
        <f t="shared" si="12"/>
        <v>2.2176019150769468</v>
      </c>
    </row>
    <row r="9" spans="3:28" x14ac:dyDescent="0.25">
      <c r="C9" s="3">
        <v>4</v>
      </c>
      <c r="D9" s="4" t="s">
        <v>5</v>
      </c>
      <c r="E9" s="9">
        <v>215459200242</v>
      </c>
      <c r="F9" s="9">
        <v>453147999966</v>
      </c>
      <c r="G9" s="9">
        <f t="shared" si="0"/>
        <v>-237688799724</v>
      </c>
      <c r="H9" s="11">
        <v>1168956042706</v>
      </c>
      <c r="I9" s="14">
        <f t="shared" si="1"/>
        <v>-1.2033342495700501</v>
      </c>
      <c r="J9" s="14">
        <f t="shared" si="2"/>
        <v>-0.83102429799309607</v>
      </c>
      <c r="K9" s="9">
        <v>3120937098980</v>
      </c>
      <c r="L9" s="9">
        <v>3629327583572</v>
      </c>
      <c r="M9" s="11">
        <f t="shared" si="3"/>
        <v>-508390484592</v>
      </c>
      <c r="N9" s="5">
        <f t="shared" si="4"/>
        <v>-0.43490983922298221</v>
      </c>
      <c r="O9" s="9">
        <v>195283411192</v>
      </c>
      <c r="P9" s="5">
        <f t="shared" si="5"/>
        <v>0.16705795945922924</v>
      </c>
      <c r="Q9" s="14">
        <v>-45.776757093197403</v>
      </c>
      <c r="R9" s="14">
        <v>53.198034286304342</v>
      </c>
      <c r="S9" s="14">
        <v>-182.89093673632561</v>
      </c>
      <c r="T9" s="9">
        <v>106059798871</v>
      </c>
      <c r="U9" s="9">
        <v>145708854828</v>
      </c>
      <c r="V9" s="15">
        <f t="shared" si="6"/>
        <v>-39649055957</v>
      </c>
      <c r="W9" s="5">
        <f t="shared" si="7"/>
        <v>-0.40099149284511759</v>
      </c>
      <c r="X9" s="5">
        <f t="shared" si="8"/>
        <v>38.041597427774853</v>
      </c>
      <c r="Y9" s="5">
        <f t="shared" si="9"/>
        <v>-21.331959184890927</v>
      </c>
      <c r="Z9" s="5">
        <f t="shared" si="10"/>
        <v>-30.553386694757545</v>
      </c>
      <c r="AA9" s="5">
        <f t="shared" si="11"/>
        <v>-13.843748451873619</v>
      </c>
      <c r="AB9" s="14">
        <f t="shared" si="12"/>
        <v>12.640414202303569</v>
      </c>
    </row>
    <row r="10" spans="3:28" x14ac:dyDescent="0.25">
      <c r="C10" s="3">
        <v>5</v>
      </c>
      <c r="D10" s="4" t="s">
        <v>6</v>
      </c>
      <c r="E10" s="9">
        <v>130756461708</v>
      </c>
      <c r="F10" s="9">
        <v>210065429291</v>
      </c>
      <c r="G10" s="9">
        <f t="shared" si="0"/>
        <v>-79308967583</v>
      </c>
      <c r="H10" s="11">
        <v>833933861594</v>
      </c>
      <c r="I10" s="14">
        <f t="shared" si="1"/>
        <v>-1.0951022272094901</v>
      </c>
      <c r="J10" s="14">
        <f t="shared" si="2"/>
        <v>-0.91315675847740074</v>
      </c>
      <c r="K10" s="9">
        <v>1088679619907</v>
      </c>
      <c r="L10" s="9">
        <v>831104026853</v>
      </c>
      <c r="M10" s="11">
        <f t="shared" si="3"/>
        <v>257575593054</v>
      </c>
      <c r="N10" s="5">
        <f t="shared" si="4"/>
        <v>0.30886813081515146</v>
      </c>
      <c r="O10" s="9">
        <v>926961764182</v>
      </c>
      <c r="P10" s="5">
        <f t="shared" si="5"/>
        <v>1.1115530941628684</v>
      </c>
      <c r="Q10" s="14">
        <v>-45.776757093197403</v>
      </c>
      <c r="R10" s="14">
        <v>53.198034286304342</v>
      </c>
      <c r="S10" s="14">
        <v>-182.89093673632561</v>
      </c>
      <c r="T10" s="9">
        <v>113534853636</v>
      </c>
      <c r="U10" s="9">
        <v>73438446519</v>
      </c>
      <c r="V10" s="15">
        <f t="shared" si="6"/>
        <v>40096407117</v>
      </c>
      <c r="W10" s="5">
        <f t="shared" si="7"/>
        <v>0.26078709110253107</v>
      </c>
      <c r="X10" s="5">
        <f t="shared" si="8"/>
        <v>41.801355120831502</v>
      </c>
      <c r="Y10" s="5">
        <f t="shared" si="9"/>
        <v>13.873360613898022</v>
      </c>
      <c r="Z10" s="5">
        <f t="shared" si="10"/>
        <v>-203.29298662360816</v>
      </c>
      <c r="AA10" s="5">
        <f t="shared" si="11"/>
        <v>-147.61827088887864</v>
      </c>
      <c r="AB10" s="14">
        <f t="shared" si="12"/>
        <v>146.52316866166916</v>
      </c>
    </row>
    <row r="11" spans="3:28" x14ac:dyDescent="0.25">
      <c r="C11" s="3">
        <v>6</v>
      </c>
      <c r="D11" s="4" t="s">
        <v>7</v>
      </c>
      <c r="E11" s="9">
        <v>317815177</v>
      </c>
      <c r="F11" s="9">
        <v>274364533</v>
      </c>
      <c r="G11" s="9">
        <f t="shared" si="0"/>
        <v>43450644</v>
      </c>
      <c r="H11" s="11">
        <v>51523517</v>
      </c>
      <c r="I11" s="14">
        <f t="shared" si="1"/>
        <v>-0.15668326756498396</v>
      </c>
      <c r="J11" s="14">
        <f t="shared" si="2"/>
        <v>-6.382302434337813</v>
      </c>
      <c r="K11" s="9">
        <v>827136727</v>
      </c>
      <c r="L11" s="9">
        <v>1001316690</v>
      </c>
      <c r="M11" s="11">
        <f t="shared" si="3"/>
        <v>-174179963</v>
      </c>
      <c r="N11" s="5">
        <f t="shared" si="4"/>
        <v>-3.3805914879607308</v>
      </c>
      <c r="O11" s="9">
        <v>85234517</v>
      </c>
      <c r="P11" s="5">
        <f t="shared" si="5"/>
        <v>1.6542837516313182</v>
      </c>
      <c r="Q11" s="14">
        <v>-45.776757093197403</v>
      </c>
      <c r="R11" s="14">
        <v>53.198034286304342</v>
      </c>
      <c r="S11" s="14">
        <v>-182.89093673632561</v>
      </c>
      <c r="T11" s="9">
        <v>1292794</v>
      </c>
      <c r="U11" s="9">
        <v>1346733</v>
      </c>
      <c r="V11" s="15">
        <f t="shared" si="6"/>
        <v>-53939</v>
      </c>
      <c r="W11" s="5">
        <f t="shared" si="7"/>
        <v>-3.3795446067860624</v>
      </c>
      <c r="X11" s="5">
        <f t="shared" si="8"/>
        <v>292.16110823200455</v>
      </c>
      <c r="Y11" s="5">
        <f t="shared" si="9"/>
        <v>-179.78512986389987</v>
      </c>
      <c r="Z11" s="5">
        <f t="shared" si="10"/>
        <v>-302.55350496353481</v>
      </c>
      <c r="AA11" s="5">
        <f t="shared" si="11"/>
        <v>-190.17752659543012</v>
      </c>
      <c r="AB11" s="14">
        <f t="shared" si="12"/>
        <v>190.02084332786515</v>
      </c>
    </row>
    <row r="12" spans="3:28" x14ac:dyDescent="0.25">
      <c r="C12" s="3">
        <v>7</v>
      </c>
      <c r="D12" s="4" t="s">
        <v>8</v>
      </c>
      <c r="E12" s="9">
        <v>103723133972</v>
      </c>
      <c r="F12" s="9">
        <v>105224199992</v>
      </c>
      <c r="G12" s="9">
        <f t="shared" si="0"/>
        <v>-1501066020</v>
      </c>
      <c r="H12" s="11">
        <v>758846556031</v>
      </c>
      <c r="I12" s="14">
        <f t="shared" si="1"/>
        <v>-1.0019780889931833</v>
      </c>
      <c r="J12" s="14">
        <f t="shared" si="2"/>
        <v>-0.99802581611822372</v>
      </c>
      <c r="K12" s="9">
        <v>1653031823505</v>
      </c>
      <c r="L12" s="9">
        <v>1430785280985</v>
      </c>
      <c r="M12" s="11">
        <f t="shared" si="3"/>
        <v>222246542520</v>
      </c>
      <c r="N12" s="5">
        <f t="shared" si="4"/>
        <v>0.29287415321803334</v>
      </c>
      <c r="O12" s="9">
        <v>353945662234</v>
      </c>
      <c r="P12" s="5">
        <f t="shared" si="5"/>
        <v>0.46642586623209342</v>
      </c>
      <c r="Q12" s="14">
        <v>-45.776757093197403</v>
      </c>
      <c r="R12" s="14">
        <v>53.198034286304342</v>
      </c>
      <c r="S12" s="14">
        <v>-182.89093673632561</v>
      </c>
      <c r="T12" s="9">
        <v>249970161581</v>
      </c>
      <c r="U12" s="9">
        <v>261411713631</v>
      </c>
      <c r="V12" s="15">
        <f t="shared" si="6"/>
        <v>-11441552050</v>
      </c>
      <c r="W12" s="5">
        <f t="shared" si="7"/>
        <v>0.30795171001666044</v>
      </c>
      <c r="X12" s="5">
        <f t="shared" si="8"/>
        <v>45.686385357184022</v>
      </c>
      <c r="Y12" s="5">
        <f t="shared" si="9"/>
        <v>16.382425627992355</v>
      </c>
      <c r="Z12" s="5">
        <f t="shared" si="10"/>
        <v>-85.305063593239666</v>
      </c>
      <c r="AA12" s="5">
        <f t="shared" si="11"/>
        <v>-23.236252608063289</v>
      </c>
      <c r="AB12" s="14">
        <f t="shared" si="12"/>
        <v>22.234274519070105</v>
      </c>
    </row>
    <row r="13" spans="3:28" x14ac:dyDescent="0.25">
      <c r="C13" s="3">
        <v>8</v>
      </c>
      <c r="D13" s="4" t="s">
        <v>9</v>
      </c>
      <c r="E13" s="9">
        <v>5360029</v>
      </c>
      <c r="F13" s="9">
        <v>7398161</v>
      </c>
      <c r="G13" s="9">
        <f t="shared" si="0"/>
        <v>-2038132</v>
      </c>
      <c r="H13" s="11">
        <v>34367153</v>
      </c>
      <c r="I13" s="14">
        <f t="shared" si="1"/>
        <v>-1.0593046505772532</v>
      </c>
      <c r="J13" s="14">
        <f t="shared" si="2"/>
        <v>-0.94401549115739658</v>
      </c>
      <c r="K13" s="9">
        <v>42296703</v>
      </c>
      <c r="L13" s="9">
        <v>38413407</v>
      </c>
      <c r="M13" s="11">
        <f t="shared" si="3"/>
        <v>3883296</v>
      </c>
      <c r="N13" s="5">
        <f t="shared" si="4"/>
        <v>0.11299440486094382</v>
      </c>
      <c r="O13" s="9">
        <v>11342412</v>
      </c>
      <c r="P13" s="5">
        <f t="shared" si="5"/>
        <v>0.33003641587652022</v>
      </c>
      <c r="Q13" s="14">
        <v>-45.776757093197403</v>
      </c>
      <c r="R13" s="14">
        <v>53.198034286304342</v>
      </c>
      <c r="S13" s="14">
        <v>-182.89093673632561</v>
      </c>
      <c r="T13" s="9">
        <v>1065882</v>
      </c>
      <c r="U13" s="9">
        <v>1117009</v>
      </c>
      <c r="V13" s="15">
        <f t="shared" si="6"/>
        <v>-51127</v>
      </c>
      <c r="W13" s="5">
        <f t="shared" si="7"/>
        <v>0.11448207537004884</v>
      </c>
      <c r="X13" s="5">
        <f t="shared" si="8"/>
        <v>43.213967830927587</v>
      </c>
      <c r="Y13" s="5">
        <f t="shared" si="9"/>
        <v>6.0902213707031363</v>
      </c>
      <c r="Z13" s="5">
        <f t="shared" si="10"/>
        <v>-60.36066925675631</v>
      </c>
      <c r="AA13" s="5">
        <f t="shared" si="11"/>
        <v>-11.05648005512559</v>
      </c>
      <c r="AB13" s="14">
        <f t="shared" si="12"/>
        <v>9.9971754045483365</v>
      </c>
    </row>
    <row r="14" spans="3:28" x14ac:dyDescent="0.25">
      <c r="C14" s="3">
        <v>9</v>
      </c>
      <c r="D14" s="4" t="s">
        <v>10</v>
      </c>
      <c r="E14" s="9">
        <v>5902729</v>
      </c>
      <c r="F14" s="9">
        <v>13344494</v>
      </c>
      <c r="G14" s="9">
        <f t="shared" si="0"/>
        <v>-7441765</v>
      </c>
      <c r="H14" s="11">
        <v>965378</v>
      </c>
      <c r="I14" s="14">
        <f t="shared" si="1"/>
        <v>-8.7086540194618074</v>
      </c>
      <c r="J14" s="14">
        <f t="shared" si="2"/>
        <v>-0.11482830730962944</v>
      </c>
      <c r="K14" s="9">
        <v>76593</v>
      </c>
      <c r="L14" s="9">
        <v>733947</v>
      </c>
      <c r="M14" s="11">
        <f t="shared" si="3"/>
        <v>-657354</v>
      </c>
      <c r="N14" s="5">
        <f t="shared" si="4"/>
        <v>-0.68092912827928542</v>
      </c>
      <c r="O14" s="9">
        <v>43072504</v>
      </c>
      <c r="P14" s="5">
        <f t="shared" si="5"/>
        <v>44.61724215799407</v>
      </c>
      <c r="Q14" s="14">
        <v>-45.776757093197403</v>
      </c>
      <c r="R14" s="14">
        <v>53.198034286304342</v>
      </c>
      <c r="S14" s="14">
        <v>-182.89093673632561</v>
      </c>
      <c r="T14" s="9">
        <v>4128356</v>
      </c>
      <c r="U14" s="9">
        <v>4258499</v>
      </c>
      <c r="V14" s="15">
        <f t="shared" si="6"/>
        <v>-130143</v>
      </c>
      <c r="W14" s="5">
        <f t="shared" si="7"/>
        <v>-0.5461187224071814</v>
      </c>
      <c r="X14" s="5">
        <f t="shared" si="8"/>
        <v>5.2564675311359306</v>
      </c>
      <c r="Y14" s="5">
        <f t="shared" si="9"/>
        <v>-29.052442519009958</v>
      </c>
      <c r="Z14" s="5">
        <f t="shared" si="10"/>
        <v>-8160.0892128670139</v>
      </c>
      <c r="AA14" s="5">
        <f t="shared" si="11"/>
        <v>-8183.8851878548876</v>
      </c>
      <c r="AB14" s="14">
        <v>81.75</v>
      </c>
    </row>
    <row r="15" spans="3:28" x14ac:dyDescent="0.25">
      <c r="C15" s="3">
        <v>10</v>
      </c>
      <c r="D15" s="4" t="s">
        <v>11</v>
      </c>
      <c r="E15" s="9">
        <v>98047666143</v>
      </c>
      <c r="F15" s="9">
        <v>201156380130</v>
      </c>
      <c r="G15" s="9">
        <f t="shared" si="0"/>
        <v>-103108713987</v>
      </c>
      <c r="H15" s="11">
        <v>536474210503</v>
      </c>
      <c r="I15" s="14">
        <f t="shared" si="1"/>
        <v>-1.1921969630009333</v>
      </c>
      <c r="J15" s="14">
        <f t="shared" si="2"/>
        <v>-0.83878757540436477</v>
      </c>
      <c r="K15" s="9">
        <v>457343303994</v>
      </c>
      <c r="L15" s="9">
        <v>856750384301</v>
      </c>
      <c r="M15" s="11">
        <f t="shared" si="3"/>
        <v>-399407080307</v>
      </c>
      <c r="N15" s="5">
        <f t="shared" si="4"/>
        <v>-0.7445037850608226</v>
      </c>
      <c r="O15" s="9">
        <v>138148991989</v>
      </c>
      <c r="P15" s="5">
        <f t="shared" si="5"/>
        <v>0.25751282966514094</v>
      </c>
      <c r="Q15" s="14">
        <v>-45.776757093197403</v>
      </c>
      <c r="R15" s="14">
        <v>53.198034286304342</v>
      </c>
      <c r="S15" s="14">
        <v>-182.89093673632561</v>
      </c>
      <c r="T15" s="9">
        <v>85892712850</v>
      </c>
      <c r="U15" s="9">
        <v>120504950804</v>
      </c>
      <c r="V15" s="15">
        <f t="shared" si="6"/>
        <v>-34612237954</v>
      </c>
      <c r="W15" s="5">
        <f t="shared" si="7"/>
        <v>-0.67998579467774811</v>
      </c>
      <c r="X15" s="5">
        <f t="shared" si="8"/>
        <v>38.396975092077604</v>
      </c>
      <c r="Y15" s="5">
        <f t="shared" si="9"/>
        <v>-36.173907619466746</v>
      </c>
      <c r="Z15" s="5">
        <f t="shared" si="10"/>
        <v>-47.096762639079486</v>
      </c>
      <c r="AA15" s="5">
        <f t="shared" si="11"/>
        <v>-44.873695166468629</v>
      </c>
      <c r="AB15" s="14">
        <f t="shared" si="12"/>
        <v>43.681498203467697</v>
      </c>
    </row>
    <row r="16" spans="3:28" x14ac:dyDescent="0.25">
      <c r="C16" s="3">
        <v>11</v>
      </c>
      <c r="D16" s="4" t="s">
        <v>12</v>
      </c>
      <c r="E16" s="9">
        <v>1206059</v>
      </c>
      <c r="F16" s="9">
        <v>1334524</v>
      </c>
      <c r="G16" s="9">
        <f t="shared" si="0"/>
        <v>-128465</v>
      </c>
      <c r="H16" s="11">
        <v>2889501</v>
      </c>
      <c r="I16" s="14">
        <f t="shared" si="1"/>
        <v>-1.0444592336185383</v>
      </c>
      <c r="J16" s="14">
        <f t="shared" si="2"/>
        <v>-0.95743325140177193</v>
      </c>
      <c r="K16" s="9">
        <v>3711405</v>
      </c>
      <c r="L16" s="9">
        <v>3574801</v>
      </c>
      <c r="M16" s="11">
        <f t="shared" si="3"/>
        <v>136604</v>
      </c>
      <c r="N16" s="5">
        <f t="shared" si="4"/>
        <v>4.7275982946536441E-2</v>
      </c>
      <c r="O16" s="9">
        <v>1559289</v>
      </c>
      <c r="P16" s="5">
        <f t="shared" si="5"/>
        <v>0.53963954329830655</v>
      </c>
      <c r="Q16" s="14">
        <v>-45.776757093197403</v>
      </c>
      <c r="R16" s="14">
        <v>53.198034286304342</v>
      </c>
      <c r="S16" s="14">
        <v>-182.89093673632561</v>
      </c>
      <c r="T16" s="9">
        <v>858299</v>
      </c>
      <c r="U16" s="9">
        <v>604963</v>
      </c>
      <c r="V16" s="15">
        <f t="shared" si="6"/>
        <v>253336</v>
      </c>
      <c r="W16" s="5">
        <f t="shared" si="7"/>
        <v>-4.0398670912382452E-2</v>
      </c>
      <c r="X16" s="5">
        <f t="shared" si="8"/>
        <v>43.828189382369118</v>
      </c>
      <c r="Y16" s="5">
        <f t="shared" si="9"/>
        <v>-2.1491298803180476</v>
      </c>
      <c r="Z16" s="5">
        <f t="shared" si="10"/>
        <v>-98.695181573790222</v>
      </c>
      <c r="AA16" s="5">
        <f t="shared" si="11"/>
        <v>-57.016122071739154</v>
      </c>
      <c r="AB16" s="14">
        <f t="shared" si="12"/>
        <v>55.971662838120615</v>
      </c>
    </row>
    <row r="17" spans="3:28" x14ac:dyDescent="0.25">
      <c r="C17" s="3">
        <v>12</v>
      </c>
      <c r="D17" s="4" t="s">
        <v>13</v>
      </c>
      <c r="E17" s="9">
        <v>2051404206764</v>
      </c>
      <c r="F17" s="9">
        <v>3303864262119</v>
      </c>
      <c r="G17" s="9">
        <f t="shared" si="0"/>
        <v>-1252460055355</v>
      </c>
      <c r="H17" s="11">
        <v>17591706426634</v>
      </c>
      <c r="I17" s="14">
        <f t="shared" si="1"/>
        <v>-1.0711960525591062</v>
      </c>
      <c r="J17" s="14">
        <f t="shared" si="2"/>
        <v>-0.93353592707047639</v>
      </c>
      <c r="K17" s="9">
        <v>25026739472547</v>
      </c>
      <c r="L17" s="9">
        <v>24060802395725</v>
      </c>
      <c r="M17" s="11">
        <f t="shared" si="3"/>
        <v>965937076822</v>
      </c>
      <c r="N17" s="5">
        <f t="shared" si="4"/>
        <v>5.4908662832137911E-2</v>
      </c>
      <c r="O17" s="9">
        <v>4674963819225</v>
      </c>
      <c r="P17" s="5">
        <f t="shared" si="5"/>
        <v>0.26574817165815495</v>
      </c>
      <c r="Q17" s="14">
        <v>-45.776757093197403</v>
      </c>
      <c r="R17" s="14">
        <v>53.198034286304342</v>
      </c>
      <c r="S17" s="14">
        <v>-182.89093673632561</v>
      </c>
      <c r="T17" s="9">
        <v>1156139900456</v>
      </c>
      <c r="U17" s="9">
        <v>936153661759</v>
      </c>
      <c r="V17" s="15">
        <f t="shared" si="6"/>
        <v>219986238697</v>
      </c>
      <c r="W17" s="5">
        <f t="shared" si="7"/>
        <v>4.2403551994002343E-2</v>
      </c>
      <c r="X17" s="5">
        <f t="shared" si="8"/>
        <v>42.734247371278045</v>
      </c>
      <c r="Y17" s="5">
        <f t="shared" si="9"/>
        <v>2.2557856128380256</v>
      </c>
      <c r="Z17" s="5">
        <f t="shared" si="10"/>
        <v>-48.602932050525816</v>
      </c>
      <c r="AA17" s="5">
        <f t="shared" si="11"/>
        <v>-3.6128990664097458</v>
      </c>
      <c r="AB17" s="14">
        <f t="shared" si="12"/>
        <v>2.5417030138506398</v>
      </c>
    </row>
    <row r="18" spans="3:28" x14ac:dyDescent="0.25">
      <c r="C18" s="3">
        <v>13</v>
      </c>
      <c r="D18" s="4" t="s">
        <v>14</v>
      </c>
      <c r="E18" s="9">
        <v>236518557420</v>
      </c>
      <c r="F18" s="9">
        <v>486591578118</v>
      </c>
      <c r="G18" s="9">
        <f t="shared" si="0"/>
        <v>-250073020698</v>
      </c>
      <c r="H18" s="11">
        <v>4393810380883</v>
      </c>
      <c r="I18" s="14">
        <f t="shared" si="1"/>
        <v>-1.056914841338179</v>
      </c>
      <c r="J18" s="14">
        <f t="shared" si="2"/>
        <v>-0.94615002163644701</v>
      </c>
      <c r="K18" s="9">
        <v>2462575532773</v>
      </c>
      <c r="L18" s="9">
        <v>1985177825653</v>
      </c>
      <c r="M18" s="11">
        <f t="shared" si="3"/>
        <v>477397707120</v>
      </c>
      <c r="N18" s="5">
        <f t="shared" si="4"/>
        <v>0.10865232354976138</v>
      </c>
      <c r="O18" s="9">
        <v>2540413874692</v>
      </c>
      <c r="P18" s="5">
        <f t="shared" si="5"/>
        <v>0.57818013397780421</v>
      </c>
      <c r="Q18" s="14">
        <v>-45.776757093197403</v>
      </c>
      <c r="R18" s="14">
        <v>53.198034286304342</v>
      </c>
      <c r="S18" s="14">
        <v>-182.89093673632561</v>
      </c>
      <c r="T18" s="9">
        <v>269387113504</v>
      </c>
      <c r="U18" s="9">
        <v>206166236967</v>
      </c>
      <c r="V18" s="15">
        <f t="shared" si="6"/>
        <v>63220876537</v>
      </c>
      <c r="W18" s="5">
        <f t="shared" si="7"/>
        <v>9.4263701589180807E-2</v>
      </c>
      <c r="X18" s="5">
        <f t="shared" si="8"/>
        <v>43.311679714175099</v>
      </c>
      <c r="Y18" s="5">
        <f t="shared" si="9"/>
        <v>5.0146436290952012</v>
      </c>
      <c r="Z18" s="5">
        <f t="shared" si="10"/>
        <v>-105.74390630553486</v>
      </c>
      <c r="AA18" s="5">
        <f t="shared" si="11"/>
        <v>-57.417582962264561</v>
      </c>
      <c r="AB18" s="14">
        <f t="shared" si="12"/>
        <v>56.360668120926384</v>
      </c>
    </row>
    <row r="19" spans="3:28" x14ac:dyDescent="0.25">
      <c r="C19" s="3">
        <v>14</v>
      </c>
      <c r="D19" s="4" t="s">
        <v>15</v>
      </c>
      <c r="E19" s="9">
        <v>957169058</v>
      </c>
      <c r="F19" s="9">
        <v>-40492304852</v>
      </c>
      <c r="G19" s="9">
        <f t="shared" si="0"/>
        <v>41449473910</v>
      </c>
      <c r="H19" s="11">
        <v>1771365972009</v>
      </c>
      <c r="I19" s="14">
        <f t="shared" si="1"/>
        <v>-0.97660027652953618</v>
      </c>
      <c r="J19" s="14">
        <f t="shared" si="2"/>
        <v>-1.0239603899700065</v>
      </c>
      <c r="K19" s="9">
        <v>433306365734</v>
      </c>
      <c r="L19" s="9">
        <v>494852468186</v>
      </c>
      <c r="M19" s="11">
        <f t="shared" si="3"/>
        <v>-61546102452</v>
      </c>
      <c r="N19" s="5">
        <f t="shared" si="4"/>
        <v>-3.4744995345144462E-2</v>
      </c>
      <c r="O19" s="9">
        <v>602802562379</v>
      </c>
      <c r="P19" s="5">
        <f t="shared" si="5"/>
        <v>0.340303794870424</v>
      </c>
      <c r="Q19" s="14">
        <v>-45.776757093197403</v>
      </c>
      <c r="R19" s="14">
        <v>53.198034286304342</v>
      </c>
      <c r="S19" s="14">
        <v>-182.89093673632561</v>
      </c>
      <c r="T19" s="9">
        <v>229958684263</v>
      </c>
      <c r="U19" s="9">
        <v>240432219376</v>
      </c>
      <c r="V19" s="15">
        <f t="shared" si="6"/>
        <v>-10473535113</v>
      </c>
      <c r="W19" s="5">
        <f t="shared" si="7"/>
        <v>-2.8832306901027286E-2</v>
      </c>
      <c r="X19" s="5">
        <f t="shared" si="8"/>
        <v>46.873586044712674</v>
      </c>
      <c r="Y19" s="5">
        <f t="shared" si="9"/>
        <v>-1.5338220510740987</v>
      </c>
      <c r="Z19" s="5">
        <f t="shared" si="10"/>
        <v>-62.238479818778245</v>
      </c>
      <c r="AA19" s="5">
        <f t="shared" si="11"/>
        <v>-16.898715825139668</v>
      </c>
      <c r="AB19" s="14">
        <f t="shared" si="12"/>
        <v>15.922115548610131</v>
      </c>
    </row>
    <row r="20" spans="3:28" x14ac:dyDescent="0.25">
      <c r="C20" s="3">
        <v>15</v>
      </c>
      <c r="D20" s="4" t="s">
        <v>16</v>
      </c>
      <c r="E20" s="9">
        <v>44943627900</v>
      </c>
      <c r="F20" s="9">
        <v>55384490789</v>
      </c>
      <c r="G20" s="9">
        <f t="shared" si="0"/>
        <v>-10440862889</v>
      </c>
      <c r="H20" s="11">
        <v>747293725435</v>
      </c>
      <c r="I20" s="14">
        <f t="shared" si="1"/>
        <v>-1.0139715650401351</v>
      </c>
      <c r="J20" s="14">
        <f t="shared" si="2"/>
        <v>-0.98622094985515496</v>
      </c>
      <c r="K20" s="9">
        <v>1281116255236</v>
      </c>
      <c r="L20" s="9">
        <v>1045029834378</v>
      </c>
      <c r="M20" s="11">
        <f t="shared" si="3"/>
        <v>236086420858</v>
      </c>
      <c r="N20" s="5">
        <f t="shared" si="4"/>
        <v>0.3159218561892434</v>
      </c>
      <c r="O20" s="9">
        <v>360346292384</v>
      </c>
      <c r="P20" s="5">
        <f t="shared" si="5"/>
        <v>0.48220168337990832</v>
      </c>
      <c r="Q20" s="14">
        <v>-45.776757093197403</v>
      </c>
      <c r="R20" s="14">
        <v>53.198034286304342</v>
      </c>
      <c r="S20" s="14">
        <v>-182.89093673632561</v>
      </c>
      <c r="T20" s="9">
        <v>177886504926</v>
      </c>
      <c r="U20" s="9">
        <v>163848351756</v>
      </c>
      <c r="V20" s="15">
        <f t="shared" si="6"/>
        <v>14038153170</v>
      </c>
      <c r="W20" s="5">
        <f t="shared" si="7"/>
        <v>0.2971365343108503</v>
      </c>
      <c r="X20" s="5">
        <f t="shared" si="8"/>
        <v>45.145996861741843</v>
      </c>
      <c r="Y20" s="5">
        <f t="shared" si="9"/>
        <v>15.807079539982261</v>
      </c>
      <c r="Z20" s="5">
        <f t="shared" si="10"/>
        <v>-88.190317569184529</v>
      </c>
      <c r="AA20" s="5">
        <f t="shared" si="11"/>
        <v>-27.237241167460425</v>
      </c>
      <c r="AB20" s="14">
        <f t="shared" si="12"/>
        <v>26.223269602420292</v>
      </c>
    </row>
    <row r="21" spans="3:28" x14ac:dyDescent="0.25">
      <c r="C21" s="3">
        <v>16</v>
      </c>
      <c r="D21" s="4" t="s">
        <v>17</v>
      </c>
      <c r="E21" s="9">
        <v>482590522840</v>
      </c>
      <c r="F21" s="9">
        <v>499922010752</v>
      </c>
      <c r="G21" s="9">
        <f t="shared" si="0"/>
        <v>-17331487912</v>
      </c>
      <c r="H21" s="11">
        <v>81757005129</v>
      </c>
      <c r="I21" s="14">
        <f t="shared" si="1"/>
        <v>-1.211987803181557</v>
      </c>
      <c r="J21" s="14">
        <f t="shared" si="2"/>
        <v>-0.82509081145447716</v>
      </c>
      <c r="K21" s="9">
        <v>3512509000000</v>
      </c>
      <c r="L21" s="9">
        <v>2826957000000</v>
      </c>
      <c r="M21" s="11">
        <f t="shared" si="3"/>
        <v>685552000000</v>
      </c>
      <c r="N21" s="5">
        <f t="shared" si="4"/>
        <v>8.3852386583670011</v>
      </c>
      <c r="O21" s="9">
        <v>1124520287704</v>
      </c>
      <c r="P21" s="5">
        <f t="shared" si="5"/>
        <v>13.754421238029447</v>
      </c>
      <c r="Q21" s="14">
        <v>-45.776757093197403</v>
      </c>
      <c r="R21" s="14">
        <v>53.198034286304342</v>
      </c>
      <c r="S21" s="14">
        <v>-182.89093673632561</v>
      </c>
      <c r="T21" s="9">
        <v>183022151732</v>
      </c>
      <c r="U21" s="9">
        <v>41034356231</v>
      </c>
      <c r="V21" s="15">
        <f t="shared" si="6"/>
        <v>141987795501</v>
      </c>
      <c r="W21" s="5">
        <f t="shared" si="7"/>
        <v>6.6485337084123755</v>
      </c>
      <c r="X21" s="5">
        <f t="shared" si="8"/>
        <v>37.76998165578074</v>
      </c>
      <c r="Y21" s="5">
        <f t="shared" si="9"/>
        <v>353.68892417377168</v>
      </c>
      <c r="Z21" s="5">
        <f t="shared" si="10"/>
        <v>-2515.558984489217</v>
      </c>
      <c r="AA21" s="5">
        <f t="shared" si="11"/>
        <v>-2124.1000786596646</v>
      </c>
      <c r="AB21" s="14">
        <v>21.22</v>
      </c>
    </row>
    <row r="22" spans="3:28" x14ac:dyDescent="0.25">
      <c r="C22" s="3">
        <v>17</v>
      </c>
      <c r="D22" s="4" t="s">
        <v>18</v>
      </c>
      <c r="E22" s="9">
        <v>1035865</v>
      </c>
      <c r="F22" s="9">
        <v>1096817</v>
      </c>
      <c r="G22" s="9">
        <f t="shared" si="0"/>
        <v>-60952</v>
      </c>
      <c r="H22" s="11">
        <v>5555871</v>
      </c>
      <c r="I22" s="14">
        <f t="shared" si="1"/>
        <v>-1.0109707370815486</v>
      </c>
      <c r="J22" s="14">
        <f t="shared" si="2"/>
        <v>-0.98914831391339897</v>
      </c>
      <c r="K22" s="9">
        <v>6241419</v>
      </c>
      <c r="L22" s="9">
        <v>5472882</v>
      </c>
      <c r="M22" s="11">
        <f t="shared" si="3"/>
        <v>768537</v>
      </c>
      <c r="N22" s="5">
        <f t="shared" si="4"/>
        <v>0.13832880569041289</v>
      </c>
      <c r="O22" s="9">
        <v>1556666</v>
      </c>
      <c r="P22" s="5">
        <f t="shared" si="5"/>
        <v>0.28018397115411786</v>
      </c>
      <c r="Q22" s="14">
        <v>-45.776757093197403</v>
      </c>
      <c r="R22" s="14">
        <v>53.198034286304342</v>
      </c>
      <c r="S22" s="14">
        <v>-182.89093673632561</v>
      </c>
      <c r="T22" s="9">
        <v>613245</v>
      </c>
      <c r="U22" s="9">
        <v>530498</v>
      </c>
      <c r="V22" s="15">
        <f t="shared" si="6"/>
        <v>82747</v>
      </c>
      <c r="W22" s="5">
        <f t="shared" si="7"/>
        <v>0.12343519134983516</v>
      </c>
      <c r="X22" s="5">
        <f t="shared" si="8"/>
        <v>45.280002095159439</v>
      </c>
      <c r="Y22" s="5">
        <f t="shared" si="9"/>
        <v>6.5665095415650683</v>
      </c>
      <c r="Z22" s="5">
        <f t="shared" si="10"/>
        <v>-51.243108942880248</v>
      </c>
      <c r="AA22" s="5">
        <f t="shared" si="11"/>
        <v>0.60340269384425937</v>
      </c>
      <c r="AB22" s="14">
        <f t="shared" si="12"/>
        <v>-1.614373430925808</v>
      </c>
    </row>
    <row r="25" spans="3:28" ht="21" x14ac:dyDescent="0.35">
      <c r="C25" s="87">
        <v>2020</v>
      </c>
      <c r="D25" s="87"/>
      <c r="E25" s="87"/>
      <c r="F25" s="87"/>
      <c r="G25" s="87"/>
      <c r="O25" t="s">
        <v>53</v>
      </c>
      <c r="T25" s="88" t="s">
        <v>58</v>
      </c>
      <c r="U25" s="88"/>
    </row>
    <row r="26" spans="3:28" x14ac:dyDescent="0.25">
      <c r="C26" s="6" t="s">
        <v>25</v>
      </c>
      <c r="D26" s="6" t="s">
        <v>26</v>
      </c>
      <c r="E26" s="6" t="s">
        <v>41</v>
      </c>
      <c r="F26" s="6" t="s">
        <v>42</v>
      </c>
      <c r="G26" s="7" t="s">
        <v>43</v>
      </c>
      <c r="H26" s="6" t="s">
        <v>44</v>
      </c>
      <c r="I26" s="6" t="s">
        <v>45</v>
      </c>
      <c r="J26" s="6" t="s">
        <v>46</v>
      </c>
      <c r="K26" s="6" t="s">
        <v>47</v>
      </c>
      <c r="L26" s="6" t="s">
        <v>48</v>
      </c>
      <c r="M26" s="6" t="s">
        <v>50</v>
      </c>
      <c r="N26" s="6" t="s">
        <v>51</v>
      </c>
      <c r="O26" s="6" t="s">
        <v>52</v>
      </c>
      <c r="P26" s="6" t="s">
        <v>54</v>
      </c>
      <c r="Q26" s="12" t="s">
        <v>55</v>
      </c>
      <c r="R26" s="12" t="s">
        <v>56</v>
      </c>
      <c r="S26" s="12" t="s">
        <v>57</v>
      </c>
      <c r="T26" s="6" t="s">
        <v>59</v>
      </c>
      <c r="U26" s="6" t="s">
        <v>60</v>
      </c>
      <c r="V26" s="6" t="s">
        <v>61</v>
      </c>
      <c r="W26" s="6" t="s">
        <v>62</v>
      </c>
      <c r="X26" s="6" t="s">
        <v>63</v>
      </c>
      <c r="Y26" s="6" t="s">
        <v>64</v>
      </c>
      <c r="Z26" s="6" t="s">
        <v>65</v>
      </c>
      <c r="AA26" s="6" t="s">
        <v>66</v>
      </c>
      <c r="AB26" s="6" t="s">
        <v>67</v>
      </c>
    </row>
    <row r="27" spans="3:28" x14ac:dyDescent="0.25">
      <c r="C27" s="3">
        <v>1</v>
      </c>
      <c r="D27" s="4" t="s">
        <v>2</v>
      </c>
      <c r="E27" s="9">
        <v>135789</v>
      </c>
      <c r="F27" s="9">
        <v>230679</v>
      </c>
      <c r="G27" s="9">
        <f>E27-F27</f>
        <v>-94890</v>
      </c>
      <c r="H27" s="9">
        <v>822375</v>
      </c>
      <c r="I27" s="14">
        <f>G27/H27-1</f>
        <v>-1.1153853169174646</v>
      </c>
      <c r="J27" s="14">
        <f>1/I27</f>
        <v>-0.896551160242678</v>
      </c>
      <c r="K27" s="9">
        <v>673364</v>
      </c>
      <c r="L27" s="9">
        <v>764703</v>
      </c>
      <c r="M27" s="11">
        <f>K27-L27</f>
        <v>-91339</v>
      </c>
      <c r="N27" s="5">
        <f>M27/H27</f>
        <v>-0.11106733546131631</v>
      </c>
      <c r="O27" s="9">
        <v>351626</v>
      </c>
      <c r="P27" s="5">
        <f>O27/H27</f>
        <v>0.42757379540963675</v>
      </c>
      <c r="Q27" s="14">
        <v>-37.471348626932723</v>
      </c>
      <c r="R27" s="14">
        <v>-0.59543256730254224</v>
      </c>
      <c r="S27" s="14">
        <v>1.0485972149166349</v>
      </c>
      <c r="T27" s="9">
        <v>11961</v>
      </c>
      <c r="U27" s="9">
        <f>T6</f>
        <v>134404</v>
      </c>
      <c r="V27" s="15">
        <f>T27-U27</f>
        <v>-122443</v>
      </c>
      <c r="W27" s="5">
        <f>(M27-V27)/H27</f>
        <v>3.7822161422708618E-2</v>
      </c>
      <c r="X27" s="5">
        <f>Q27*J27</f>
        <v>33.594981087334411</v>
      </c>
      <c r="Y27" s="5">
        <f>R27*W27</f>
        <v>-2.2520546676854564E-2</v>
      </c>
      <c r="Z27" s="5">
        <f>S27*P27</f>
        <v>0.44835269103788017</v>
      </c>
      <c r="AA27" s="5">
        <f>X27+Y27+Z27</f>
        <v>34.020813231695442</v>
      </c>
      <c r="AB27" s="14">
        <f>I27-AA27</f>
        <v>-35.13619854861291</v>
      </c>
    </row>
    <row r="28" spans="3:28" x14ac:dyDescent="0.25">
      <c r="C28" s="3">
        <v>2</v>
      </c>
      <c r="D28" s="4" t="s">
        <v>3</v>
      </c>
      <c r="E28" s="9">
        <v>67093</v>
      </c>
      <c r="F28" s="9">
        <v>193682</v>
      </c>
      <c r="G28" s="9">
        <f t="shared" ref="G28:G43" si="13">E28-F28</f>
        <v>-126589</v>
      </c>
      <c r="H28" s="9">
        <v>1141009</v>
      </c>
      <c r="I28" s="14">
        <f t="shared" ref="I28" si="14">G28/H28-1</f>
        <v>-1.1109447865880111</v>
      </c>
      <c r="J28" s="14">
        <f t="shared" ref="J28:J43" si="15">1/I28</f>
        <v>-0.90013474303367469</v>
      </c>
      <c r="K28" s="9">
        <v>2725866</v>
      </c>
      <c r="L28" s="9">
        <v>3003768</v>
      </c>
      <c r="M28" s="11">
        <f t="shared" ref="M28:M43" si="16">K28-L28</f>
        <v>-277902</v>
      </c>
      <c r="N28" s="5">
        <f t="shared" ref="N28:N43" si="17">M28/H28</f>
        <v>-0.24355811391496474</v>
      </c>
      <c r="O28" s="9">
        <v>1699087</v>
      </c>
      <c r="P28" s="5">
        <f t="shared" ref="P28:P43" si="18">O28/H28</f>
        <v>1.4891092007162081</v>
      </c>
      <c r="Q28" s="14">
        <v>-37.471348626932723</v>
      </c>
      <c r="R28" s="14">
        <v>-0.59543256730254224</v>
      </c>
      <c r="S28" s="14">
        <v>1.0485972149166349</v>
      </c>
      <c r="T28" s="9">
        <v>141619</v>
      </c>
      <c r="U28" s="9">
        <f t="shared" ref="U28:U43" si="19">T7</f>
        <v>81297</v>
      </c>
      <c r="V28" s="15">
        <f t="shared" ref="V28:V43" si="20">T28-U28</f>
        <v>60322</v>
      </c>
      <c r="W28" s="5">
        <f t="shared" ref="W28:W43" si="21">(M28-V28)/H28</f>
        <v>-0.29642535685520449</v>
      </c>
      <c r="X28" s="5">
        <f t="shared" ref="X28:X43" si="22">Q28*J28</f>
        <v>33.729262767429326</v>
      </c>
      <c r="Y28" s="5">
        <f t="shared" ref="Y28:Y43" si="23">R28*W28</f>
        <v>0.17650131124586665</v>
      </c>
      <c r="Z28" s="5">
        <f t="shared" ref="Z28:Z43" si="24">S28*P28</f>
        <v>1.5614757605777521</v>
      </c>
      <c r="AA28" s="5">
        <f t="shared" ref="AA28:AA43" si="25">X28+Y28+Z28</f>
        <v>35.46723983925294</v>
      </c>
      <c r="AB28" s="14">
        <f t="shared" ref="AB28:AB43" si="26">I28-AA28</f>
        <v>-36.578184625840954</v>
      </c>
    </row>
    <row r="29" spans="3:28" x14ac:dyDescent="0.25">
      <c r="C29" s="3">
        <v>3</v>
      </c>
      <c r="D29" s="4" t="s">
        <v>4</v>
      </c>
      <c r="E29" s="9">
        <v>44045828313</v>
      </c>
      <c r="F29" s="9">
        <v>202642422392</v>
      </c>
      <c r="G29" s="9">
        <f t="shared" si="13"/>
        <v>-158596594079</v>
      </c>
      <c r="H29" s="9">
        <v>723916345285</v>
      </c>
      <c r="I29" s="14">
        <f>G29/H29-1</f>
        <v>-1.2190813829691356</v>
      </c>
      <c r="J29" s="14">
        <f t="shared" si="15"/>
        <v>-0.82028978046112755</v>
      </c>
      <c r="K29" s="9">
        <v>956634474111</v>
      </c>
      <c r="L29" s="9">
        <v>1028952947818</v>
      </c>
      <c r="M29" s="11">
        <f t="shared" si="16"/>
        <v>-72318473707</v>
      </c>
      <c r="N29" s="5">
        <f t="shared" si="17"/>
        <v>-9.9898937464285048E-2</v>
      </c>
      <c r="O29" s="9">
        <v>241788672716</v>
      </c>
      <c r="P29" s="5">
        <f t="shared" si="18"/>
        <v>0.33400084732277974</v>
      </c>
      <c r="Q29" s="14">
        <v>-37.471348626932723</v>
      </c>
      <c r="R29" s="14">
        <v>-0.59543256730254224</v>
      </c>
      <c r="S29" s="14">
        <v>1.0485972149166349</v>
      </c>
      <c r="T29" s="9">
        <v>124395919918</v>
      </c>
      <c r="U29" s="9">
        <f t="shared" si="19"/>
        <v>182571429184</v>
      </c>
      <c r="V29" s="15">
        <f t="shared" si="20"/>
        <v>-58175509266</v>
      </c>
      <c r="W29" s="5">
        <f t="shared" si="21"/>
        <v>-1.9536738648209456E-2</v>
      </c>
      <c r="X29" s="5">
        <f t="shared" si="22"/>
        <v>30.737364338769016</v>
      </c>
      <c r="Y29" s="5">
        <f t="shared" si="23"/>
        <v>1.1632810450022155E-2</v>
      </c>
      <c r="Z29" s="5">
        <f t="shared" si="24"/>
        <v>0.35023235828246302</v>
      </c>
      <c r="AA29" s="5">
        <f t="shared" si="25"/>
        <v>31.099229507501498</v>
      </c>
      <c r="AB29" s="14">
        <f t="shared" si="26"/>
        <v>-32.318310890470634</v>
      </c>
    </row>
    <row r="30" spans="3:28" x14ac:dyDescent="0.25">
      <c r="C30" s="3">
        <v>4</v>
      </c>
      <c r="D30" s="4" t="s">
        <v>5</v>
      </c>
      <c r="E30" s="9">
        <v>181812593992</v>
      </c>
      <c r="F30" s="9">
        <v>171295450196</v>
      </c>
      <c r="G30" s="9">
        <f t="shared" si="13"/>
        <v>10517143796</v>
      </c>
      <c r="H30" s="9">
        <v>1393079542074</v>
      </c>
      <c r="I30" s="14">
        <f t="shared" ref="I30:I43" si="27">G30/H30-1</f>
        <v>-0.99245043554344192</v>
      </c>
      <c r="J30" s="14">
        <f t="shared" si="15"/>
        <v>-1.0076069939476868</v>
      </c>
      <c r="K30" s="9">
        <v>3634297273749</v>
      </c>
      <c r="L30" s="9">
        <v>3120937098980</v>
      </c>
      <c r="M30" s="11">
        <f t="shared" si="16"/>
        <v>513360174769</v>
      </c>
      <c r="N30" s="5">
        <f t="shared" si="17"/>
        <v>0.36850743928427487</v>
      </c>
      <c r="O30" s="9">
        <v>204186009945</v>
      </c>
      <c r="P30" s="5">
        <f t="shared" si="18"/>
        <v>0.14657168078213992</v>
      </c>
      <c r="Q30" s="14">
        <v>-37.471348626932723</v>
      </c>
      <c r="R30" s="14">
        <v>-0.59543256730254224</v>
      </c>
      <c r="S30" s="14">
        <v>1.0485972149166349</v>
      </c>
      <c r="T30" s="9">
        <v>119694603388</v>
      </c>
      <c r="U30" s="9">
        <f t="shared" si="19"/>
        <v>106059798871</v>
      </c>
      <c r="V30" s="15">
        <f t="shared" si="20"/>
        <v>13634804517</v>
      </c>
      <c r="W30" s="5">
        <f t="shared" si="21"/>
        <v>0.35871991164841521</v>
      </c>
      <c r="X30" s="5">
        <f t="shared" si="22"/>
        <v>37.756392949149465</v>
      </c>
      <c r="Y30" s="5">
        <f t="shared" si="23"/>
        <v>-0.213593517935357</v>
      </c>
      <c r="Z30" s="5">
        <f t="shared" si="24"/>
        <v>0.15369465625380199</v>
      </c>
      <c r="AA30" s="5">
        <f t="shared" si="25"/>
        <v>37.696494087467912</v>
      </c>
      <c r="AB30" s="14">
        <f t="shared" si="26"/>
        <v>-38.688944523011351</v>
      </c>
    </row>
    <row r="31" spans="3:28" x14ac:dyDescent="0.25">
      <c r="C31" s="3">
        <v>5</v>
      </c>
      <c r="D31" s="4" t="s">
        <v>6</v>
      </c>
      <c r="E31" s="9">
        <v>132772234495</v>
      </c>
      <c r="F31" s="9">
        <v>226926314731</v>
      </c>
      <c r="G31" s="9">
        <f t="shared" si="13"/>
        <v>-94154080236</v>
      </c>
      <c r="H31" s="9">
        <v>1245144303719</v>
      </c>
      <c r="I31" s="14">
        <f t="shared" si="27"/>
        <v>-1.0756170027480192</v>
      </c>
      <c r="J31" s="14">
        <f t="shared" si="15"/>
        <v>-0.92969895180642315</v>
      </c>
      <c r="K31" s="9">
        <v>972634784176</v>
      </c>
      <c r="L31" s="9">
        <v>1088679619907</v>
      </c>
      <c r="M31" s="11">
        <f t="shared" si="16"/>
        <v>-116044835731</v>
      </c>
      <c r="N31" s="5">
        <f t="shared" si="17"/>
        <v>-9.319790114639484E-2</v>
      </c>
      <c r="O31" s="9">
        <v>993154588208</v>
      </c>
      <c r="P31" s="5">
        <f t="shared" si="18"/>
        <v>0.79762207901657944</v>
      </c>
      <c r="Q31" s="14">
        <v>-37.471348626932723</v>
      </c>
      <c r="R31" s="14">
        <v>-0.59543256730254224</v>
      </c>
      <c r="S31" s="14">
        <v>1.0485972149166349</v>
      </c>
      <c r="T31" s="9">
        <v>7611850597</v>
      </c>
      <c r="U31" s="9">
        <f t="shared" si="19"/>
        <v>113534853636</v>
      </c>
      <c r="V31" s="15">
        <f t="shared" si="20"/>
        <v>-105923003039</v>
      </c>
      <c r="W31" s="5">
        <f t="shared" si="21"/>
        <v>-8.1290438881405844E-3</v>
      </c>
      <c r="X31" s="5">
        <f t="shared" si="22"/>
        <v>34.837073541232407</v>
      </c>
      <c r="Y31" s="5">
        <f t="shared" si="23"/>
        <v>4.8402974720305877E-3</v>
      </c>
      <c r="Z31" s="5">
        <f t="shared" si="24"/>
        <v>0.83638429061280128</v>
      </c>
      <c r="AA31" s="5">
        <f t="shared" si="25"/>
        <v>35.678298129317234</v>
      </c>
      <c r="AB31" s="14">
        <f t="shared" si="26"/>
        <v>-36.753915132065252</v>
      </c>
    </row>
    <row r="32" spans="3:28" x14ac:dyDescent="0.25">
      <c r="C32" s="3">
        <v>6</v>
      </c>
      <c r="D32" s="4" t="s">
        <v>7</v>
      </c>
      <c r="E32" s="9">
        <v>123465762</v>
      </c>
      <c r="F32" s="9">
        <v>246905899</v>
      </c>
      <c r="G32" s="9">
        <f t="shared" si="13"/>
        <v>-123440137</v>
      </c>
      <c r="H32" s="9">
        <v>1425983722</v>
      </c>
      <c r="I32" s="14">
        <f t="shared" si="27"/>
        <v>-1.0865648990907626</v>
      </c>
      <c r="J32" s="14">
        <f t="shared" si="15"/>
        <v>-0.92033158887867617</v>
      </c>
      <c r="K32" s="9">
        <v>546336411</v>
      </c>
      <c r="L32" s="9">
        <v>827136727</v>
      </c>
      <c r="M32" s="11">
        <f t="shared" si="16"/>
        <v>-280800316</v>
      </c>
      <c r="N32" s="5">
        <f t="shared" si="17"/>
        <v>-0.19691691543727174</v>
      </c>
      <c r="O32" s="9">
        <v>79117279</v>
      </c>
      <c r="P32" s="5">
        <f t="shared" si="18"/>
        <v>5.5482596175105564E-2</v>
      </c>
      <c r="Q32" s="14">
        <v>-37.471348626932723</v>
      </c>
      <c r="R32" s="14">
        <v>-0.59543256730254224</v>
      </c>
      <c r="S32" s="14">
        <v>1.0485972149166349</v>
      </c>
      <c r="T32" s="9">
        <v>101780949</v>
      </c>
      <c r="U32" s="9">
        <f t="shared" si="19"/>
        <v>1292794</v>
      </c>
      <c r="V32" s="15">
        <f t="shared" si="20"/>
        <v>100488155</v>
      </c>
      <c r="W32" s="5">
        <f t="shared" si="21"/>
        <v>-0.26738627174875984</v>
      </c>
      <c r="X32" s="5">
        <f t="shared" si="22"/>
        <v>34.486065819251792</v>
      </c>
      <c r="Y32" s="5">
        <f t="shared" si="23"/>
        <v>0.15921049424881928</v>
      </c>
      <c r="Z32" s="5">
        <f t="shared" si="24"/>
        <v>5.8178895825560038E-2</v>
      </c>
      <c r="AA32" s="5">
        <f t="shared" si="25"/>
        <v>34.703455209326172</v>
      </c>
      <c r="AB32" s="14">
        <f t="shared" si="26"/>
        <v>-35.790020108416932</v>
      </c>
    </row>
    <row r="33" spans="3:28" x14ac:dyDescent="0.25">
      <c r="C33" s="3">
        <v>7</v>
      </c>
      <c r="D33" s="4" t="s">
        <v>8</v>
      </c>
      <c r="E33" s="9">
        <v>38038419405</v>
      </c>
      <c r="F33" s="9">
        <v>78181287748</v>
      </c>
      <c r="G33" s="9">
        <f t="shared" si="13"/>
        <v>-40142868343</v>
      </c>
      <c r="H33" s="9">
        <v>848676035300</v>
      </c>
      <c r="I33" s="14">
        <f t="shared" si="27"/>
        <v>-1.047300579577235</v>
      </c>
      <c r="J33" s="14">
        <f t="shared" si="15"/>
        <v>-0.95483571717650639</v>
      </c>
      <c r="K33" s="9">
        <v>1173189488886</v>
      </c>
      <c r="L33" s="9">
        <v>1653031823505</v>
      </c>
      <c r="M33" s="11">
        <f t="shared" si="16"/>
        <v>-479842334619</v>
      </c>
      <c r="N33" s="5">
        <f t="shared" si="17"/>
        <v>-0.56540106549536262</v>
      </c>
      <c r="O33" s="9">
        <v>379776240198</v>
      </c>
      <c r="P33" s="5">
        <f t="shared" si="18"/>
        <v>0.44749259364175664</v>
      </c>
      <c r="Q33" s="14">
        <v>-37.471348626932723</v>
      </c>
      <c r="R33" s="14">
        <v>-0.59543256730254224</v>
      </c>
      <c r="S33" s="14">
        <v>1.0485972149166349</v>
      </c>
      <c r="T33" s="9">
        <v>2900060935</v>
      </c>
      <c r="U33" s="9">
        <f t="shared" si="19"/>
        <v>249970161581</v>
      </c>
      <c r="V33" s="15">
        <f t="shared" si="20"/>
        <v>-247070100646</v>
      </c>
      <c r="W33" s="5">
        <f t="shared" si="21"/>
        <v>-0.27427690224658802</v>
      </c>
      <c r="X33" s="5">
        <f t="shared" si="22"/>
        <v>35.778982039768202</v>
      </c>
      <c r="Y33" s="5">
        <f t="shared" si="23"/>
        <v>0.16331340005647432</v>
      </c>
      <c r="Z33" s="5">
        <f t="shared" si="24"/>
        <v>0.46923948738856747</v>
      </c>
      <c r="AA33" s="5">
        <f t="shared" si="25"/>
        <v>36.411534927213246</v>
      </c>
      <c r="AB33" s="14">
        <f t="shared" si="26"/>
        <v>-37.458835506790479</v>
      </c>
    </row>
    <row r="34" spans="3:28" x14ac:dyDescent="0.25">
      <c r="C34" s="3">
        <v>8</v>
      </c>
      <c r="D34" s="4" t="s">
        <v>9</v>
      </c>
      <c r="E34" s="9">
        <v>7418574</v>
      </c>
      <c r="F34" s="9">
        <v>9336780</v>
      </c>
      <c r="G34" s="9">
        <f t="shared" si="13"/>
        <v>-1918206</v>
      </c>
      <c r="H34" s="9">
        <v>38709314</v>
      </c>
      <c r="I34" s="14">
        <f t="shared" si="27"/>
        <v>-1.0495541202305987</v>
      </c>
      <c r="J34" s="14">
        <f t="shared" si="15"/>
        <v>-0.95278555028709611</v>
      </c>
      <c r="K34" s="9">
        <v>46641048</v>
      </c>
      <c r="L34" s="9">
        <v>42296703</v>
      </c>
      <c r="M34" s="11">
        <f t="shared" si="16"/>
        <v>4344345</v>
      </c>
      <c r="N34" s="5">
        <f t="shared" si="17"/>
        <v>0.11222996615233223</v>
      </c>
      <c r="O34" s="9">
        <v>13351296</v>
      </c>
      <c r="P34" s="5">
        <f t="shared" si="18"/>
        <v>0.34491171814618055</v>
      </c>
      <c r="Q34" s="14">
        <v>-37.471348626932723</v>
      </c>
      <c r="R34" s="14">
        <v>-0.59543256730254224</v>
      </c>
      <c r="S34" s="14">
        <v>1.0485972149166349</v>
      </c>
      <c r="T34" s="9">
        <v>2380015</v>
      </c>
      <c r="U34" s="9">
        <f t="shared" si="19"/>
        <v>1065882</v>
      </c>
      <c r="V34" s="15">
        <f t="shared" si="20"/>
        <v>1314133</v>
      </c>
      <c r="W34" s="5">
        <f t="shared" si="21"/>
        <v>7.8281211596774869E-2</v>
      </c>
      <c r="X34" s="5">
        <f t="shared" si="22"/>
        <v>35.702159521511717</v>
      </c>
      <c r="Y34" s="5">
        <f t="shared" si="23"/>
        <v>-4.6611182792621199E-2</v>
      </c>
      <c r="Z34" s="5">
        <f t="shared" si="24"/>
        <v>0.36167346704019632</v>
      </c>
      <c r="AA34" s="5">
        <f t="shared" si="25"/>
        <v>36.017221805759291</v>
      </c>
      <c r="AB34" s="14">
        <f t="shared" si="26"/>
        <v>-37.066775925989887</v>
      </c>
    </row>
    <row r="35" spans="3:28" x14ac:dyDescent="0.25">
      <c r="C35" s="3">
        <v>9</v>
      </c>
      <c r="D35" s="4" t="s">
        <v>10</v>
      </c>
      <c r="E35" s="9">
        <v>8752066</v>
      </c>
      <c r="F35" s="9">
        <v>13855497</v>
      </c>
      <c r="G35" s="9">
        <f t="shared" si="13"/>
        <v>-5103431</v>
      </c>
      <c r="H35" s="9">
        <v>96198559</v>
      </c>
      <c r="I35" s="14">
        <f t="shared" si="27"/>
        <v>-1.053051012957481</v>
      </c>
      <c r="J35" s="14">
        <f t="shared" si="15"/>
        <v>-0.9496216115793974</v>
      </c>
      <c r="K35" s="9">
        <v>81731469</v>
      </c>
      <c r="L35" s="9">
        <v>76593</v>
      </c>
      <c r="M35" s="11">
        <f t="shared" si="16"/>
        <v>81654876</v>
      </c>
      <c r="N35" s="5">
        <f t="shared" si="17"/>
        <v>0.84881599941637376</v>
      </c>
      <c r="O35" s="9">
        <v>45862919</v>
      </c>
      <c r="P35" s="5">
        <f t="shared" si="18"/>
        <v>0.47675266112873893</v>
      </c>
      <c r="Q35" s="14">
        <v>-37.471348626932723</v>
      </c>
      <c r="R35" s="14">
        <v>-0.59543256730254224</v>
      </c>
      <c r="S35" s="14">
        <v>1.0485972149166349</v>
      </c>
      <c r="T35" s="9">
        <v>5315611</v>
      </c>
      <c r="U35" s="9">
        <f t="shared" si="19"/>
        <v>4128356</v>
      </c>
      <c r="V35" s="15">
        <f t="shared" si="20"/>
        <v>1187255</v>
      </c>
      <c r="W35" s="5">
        <f t="shared" si="21"/>
        <v>0.83647428648073618</v>
      </c>
      <c r="X35" s="5">
        <f t="shared" si="22"/>
        <v>35.583602471161292</v>
      </c>
      <c r="Y35" s="5">
        <f t="shared" si="23"/>
        <v>-0.49806403188178694</v>
      </c>
      <c r="Z35" s="5">
        <f t="shared" si="24"/>
        <v>0.49992151266368989</v>
      </c>
      <c r="AA35" s="5">
        <f t="shared" si="25"/>
        <v>35.585459951943193</v>
      </c>
      <c r="AB35" s="14">
        <f t="shared" si="26"/>
        <v>-36.638510964900675</v>
      </c>
    </row>
    <row r="36" spans="3:28" x14ac:dyDescent="0.25">
      <c r="C36" s="3">
        <v>10</v>
      </c>
      <c r="D36" s="4" t="s">
        <v>11</v>
      </c>
      <c r="E36" s="9">
        <v>121000016429</v>
      </c>
      <c r="F36" s="9">
        <v>212500750913</v>
      </c>
      <c r="G36" s="9">
        <f t="shared" si="13"/>
        <v>-91500734484</v>
      </c>
      <c r="H36" s="9">
        <v>666313386673</v>
      </c>
      <c r="I36" s="14">
        <f t="shared" si="27"/>
        <v>-1.137323872391153</v>
      </c>
      <c r="J36" s="14">
        <f t="shared" si="15"/>
        <v>-0.87925702104323367</v>
      </c>
      <c r="K36" s="9">
        <v>961217831486</v>
      </c>
      <c r="L36" s="9">
        <v>457343303994</v>
      </c>
      <c r="M36" s="11">
        <f t="shared" si="16"/>
        <v>503874527492</v>
      </c>
      <c r="N36" s="5">
        <f t="shared" si="17"/>
        <v>0.75621252337120082</v>
      </c>
      <c r="O36" s="9">
        <v>131897013807</v>
      </c>
      <c r="P36" s="5">
        <f t="shared" si="18"/>
        <v>0.19795041859444104</v>
      </c>
      <c r="Q36" s="14">
        <v>-37.471348626932723</v>
      </c>
      <c r="R36" s="14">
        <v>-0.59543256730254224</v>
      </c>
      <c r="S36" s="14">
        <v>1.0485972149166349</v>
      </c>
      <c r="T36" s="9">
        <v>85570702292</v>
      </c>
      <c r="U36" s="9">
        <f t="shared" si="19"/>
        <v>85892712850</v>
      </c>
      <c r="V36" s="15">
        <f t="shared" si="20"/>
        <v>-322010558</v>
      </c>
      <c r="W36" s="5">
        <f t="shared" si="21"/>
        <v>0.75669579530365871</v>
      </c>
      <c r="X36" s="5">
        <f t="shared" si="22"/>
        <v>32.94694636818933</v>
      </c>
      <c r="Y36" s="5">
        <f t="shared" si="23"/>
        <v>-0.45056132006469651</v>
      </c>
      <c r="Z36" s="5">
        <f t="shared" si="24"/>
        <v>0.20757025762971293</v>
      </c>
      <c r="AA36" s="5">
        <f t="shared" si="25"/>
        <v>32.703955305754349</v>
      </c>
      <c r="AB36" s="14">
        <f t="shared" si="26"/>
        <v>-33.841279178145498</v>
      </c>
    </row>
    <row r="37" spans="3:28" x14ac:dyDescent="0.25">
      <c r="C37" s="3">
        <v>11</v>
      </c>
      <c r="D37" s="4" t="s">
        <v>12</v>
      </c>
      <c r="E37" s="9">
        <v>285617</v>
      </c>
      <c r="F37" s="9">
        <v>872649</v>
      </c>
      <c r="G37" s="9">
        <f t="shared" si="13"/>
        <v>-587032</v>
      </c>
      <c r="H37" s="9">
        <v>2896950</v>
      </c>
      <c r="I37" s="14">
        <f t="shared" si="27"/>
        <v>-1.2026379468061237</v>
      </c>
      <c r="J37" s="14">
        <f t="shared" si="15"/>
        <v>-0.83150544405797733</v>
      </c>
      <c r="K37" s="9">
        <v>1985009</v>
      </c>
      <c r="L37" s="9">
        <v>3711405</v>
      </c>
      <c r="M37" s="11">
        <f t="shared" si="16"/>
        <v>-1726396</v>
      </c>
      <c r="N37" s="5">
        <f t="shared" si="17"/>
        <v>-0.59593572550440976</v>
      </c>
      <c r="O37" s="9">
        <v>1479447</v>
      </c>
      <c r="P37" s="5">
        <f t="shared" si="18"/>
        <v>0.5106912442396313</v>
      </c>
      <c r="Q37" s="14">
        <v>-37.471348626932723</v>
      </c>
      <c r="R37" s="14">
        <v>-0.59543256730254224</v>
      </c>
      <c r="S37" s="14">
        <v>1.0485972149166349</v>
      </c>
      <c r="T37" s="9">
        <v>336035</v>
      </c>
      <c r="U37" s="9">
        <f t="shared" si="19"/>
        <v>858299</v>
      </c>
      <c r="V37" s="15">
        <f t="shared" si="20"/>
        <v>-522264</v>
      </c>
      <c r="W37" s="5">
        <f t="shared" si="21"/>
        <v>-0.41565508552097896</v>
      </c>
      <c r="X37" s="5">
        <f t="shared" si="22"/>
        <v>31.157630379488975</v>
      </c>
      <c r="Y37" s="5">
        <f t="shared" si="23"/>
        <v>0.24749457468411426</v>
      </c>
      <c r="Z37" s="5">
        <f t="shared" si="24"/>
        <v>0.53550941639198835</v>
      </c>
      <c r="AA37" s="5">
        <f t="shared" si="25"/>
        <v>31.940634370565078</v>
      </c>
      <c r="AB37" s="14">
        <f t="shared" si="26"/>
        <v>-33.143272317371199</v>
      </c>
    </row>
    <row r="38" spans="3:28" x14ac:dyDescent="0.25">
      <c r="C38" s="3">
        <v>12</v>
      </c>
      <c r="D38" s="4" t="s">
        <v>13</v>
      </c>
      <c r="E38" s="9">
        <v>2098168514645</v>
      </c>
      <c r="F38" s="9">
        <v>3715832449186</v>
      </c>
      <c r="G38" s="9">
        <f t="shared" si="13"/>
        <v>-1617663934541</v>
      </c>
      <c r="H38" s="9">
        <v>19037918806473</v>
      </c>
      <c r="I38" s="14">
        <f t="shared" si="27"/>
        <v>-1.0849706289319285</v>
      </c>
      <c r="J38" s="14">
        <f t="shared" si="15"/>
        <v>-0.9216839362595689</v>
      </c>
      <c r="K38" s="9">
        <v>24476953742651</v>
      </c>
      <c r="L38" s="9">
        <v>25026739472547</v>
      </c>
      <c r="M38" s="11">
        <f t="shared" si="16"/>
        <v>-549785729896</v>
      </c>
      <c r="N38" s="5">
        <f t="shared" si="17"/>
        <v>-2.8878457539648177E-2</v>
      </c>
      <c r="O38" s="9">
        <v>6043201970326</v>
      </c>
      <c r="P38" s="5">
        <f t="shared" si="18"/>
        <v>0.31742975856537831</v>
      </c>
      <c r="Q38" s="14">
        <v>-37.471348626932723</v>
      </c>
      <c r="R38" s="14">
        <v>-0.59543256730254224</v>
      </c>
      <c r="S38" s="14">
        <v>1.0485972149166349</v>
      </c>
      <c r="T38" s="9">
        <v>130604357590</v>
      </c>
      <c r="U38" s="9">
        <f t="shared" si="19"/>
        <v>1156139900456</v>
      </c>
      <c r="V38" s="15">
        <f t="shared" si="20"/>
        <v>-1025535542866</v>
      </c>
      <c r="W38" s="5">
        <f t="shared" si="21"/>
        <v>2.4989591446741666E-2</v>
      </c>
      <c r="X38" s="5">
        <f t="shared" si="22"/>
        <v>34.536740099425948</v>
      </c>
      <c r="Y38" s="5">
        <f t="shared" si="23"/>
        <v>-1.4879616590975041E-2</v>
      </c>
      <c r="Z38" s="5">
        <f t="shared" si="24"/>
        <v>0.33285596076331553</v>
      </c>
      <c r="AA38" s="5">
        <f t="shared" si="25"/>
        <v>34.854716443598292</v>
      </c>
      <c r="AB38" s="14">
        <f t="shared" si="26"/>
        <v>-35.939687072530219</v>
      </c>
    </row>
    <row r="39" spans="3:28" x14ac:dyDescent="0.25">
      <c r="C39" s="3">
        <v>13</v>
      </c>
      <c r="D39" s="4" t="s">
        <v>14</v>
      </c>
      <c r="E39" s="9">
        <v>168610282478</v>
      </c>
      <c r="F39" s="9">
        <v>479788528325</v>
      </c>
      <c r="G39" s="9">
        <f t="shared" si="13"/>
        <v>-311178245847</v>
      </c>
      <c r="H39" s="9">
        <v>4452166671985</v>
      </c>
      <c r="I39" s="14">
        <f t="shared" si="27"/>
        <v>-1.0698936649890201</v>
      </c>
      <c r="J39" s="14">
        <f t="shared" si="15"/>
        <v>-0.93467232560000502</v>
      </c>
      <c r="K39" s="9">
        <v>3212034546032</v>
      </c>
      <c r="L39" s="9">
        <v>2462575532773</v>
      </c>
      <c r="M39" s="11">
        <f t="shared" si="16"/>
        <v>749459013259</v>
      </c>
      <c r="N39" s="5">
        <f t="shared" si="17"/>
        <v>0.16833579433917586</v>
      </c>
      <c r="O39" s="9">
        <v>2434486072405</v>
      </c>
      <c r="P39" s="5">
        <f t="shared" si="18"/>
        <v>0.5468092845049719</v>
      </c>
      <c r="Q39" s="14">
        <v>-37.471348626932723</v>
      </c>
      <c r="R39" s="14">
        <v>-0.59543256730254224</v>
      </c>
      <c r="S39" s="14">
        <v>1.0485972149166349</v>
      </c>
      <c r="T39" s="9">
        <v>176075299580</v>
      </c>
      <c r="U39" s="9">
        <f t="shared" si="19"/>
        <v>269387113504</v>
      </c>
      <c r="V39" s="15">
        <f t="shared" si="20"/>
        <v>-93311813924</v>
      </c>
      <c r="W39" s="5">
        <f t="shared" si="21"/>
        <v>0.18929453663226187</v>
      </c>
      <c r="X39" s="5">
        <f t="shared" si="22"/>
        <v>35.023432564503764</v>
      </c>
      <c r="Y39" s="5">
        <f t="shared" si="23"/>
        <v>-0.11271213192329281</v>
      </c>
      <c r="Z39" s="5">
        <f t="shared" si="24"/>
        <v>0.57338269282247145</v>
      </c>
      <c r="AA39" s="5">
        <f t="shared" si="25"/>
        <v>35.484103125402939</v>
      </c>
      <c r="AB39" s="14">
        <f t="shared" si="26"/>
        <v>-36.553996790391956</v>
      </c>
    </row>
    <row r="40" spans="3:28" x14ac:dyDescent="0.25">
      <c r="C40" s="3">
        <v>14</v>
      </c>
      <c r="D40" s="4" t="s">
        <v>15</v>
      </c>
      <c r="E40" s="9">
        <v>5415741808</v>
      </c>
      <c r="F40" s="9">
        <v>19707485134</v>
      </c>
      <c r="G40" s="9">
        <f t="shared" si="13"/>
        <v>-14291743326</v>
      </c>
      <c r="H40" s="9">
        <v>1820383352811</v>
      </c>
      <c r="I40" s="14">
        <f t="shared" si="27"/>
        <v>-1.0078509525501489</v>
      </c>
      <c r="J40" s="14">
        <f t="shared" si="15"/>
        <v>-0.992210204762635</v>
      </c>
      <c r="K40" s="9">
        <v>3165530224724</v>
      </c>
      <c r="L40" s="9">
        <v>433306365734</v>
      </c>
      <c r="M40" s="11">
        <f t="shared" si="16"/>
        <v>2732223858990</v>
      </c>
      <c r="N40" s="5">
        <f t="shared" si="17"/>
        <v>1.5009057596417557</v>
      </c>
      <c r="O40" s="9">
        <v>440748401586</v>
      </c>
      <c r="P40" s="5">
        <f t="shared" si="18"/>
        <v>0.24211845318482234</v>
      </c>
      <c r="Q40" s="14">
        <v>-37.471348626932723</v>
      </c>
      <c r="R40" s="14">
        <v>-0.59543256730254224</v>
      </c>
      <c r="S40" s="14">
        <v>1.0485972149166349</v>
      </c>
      <c r="T40" s="9">
        <v>355583321595</v>
      </c>
      <c r="U40" s="9">
        <f t="shared" si="19"/>
        <v>229958684263</v>
      </c>
      <c r="V40" s="15">
        <f t="shared" si="20"/>
        <v>125624637332</v>
      </c>
      <c r="W40" s="5">
        <f t="shared" si="21"/>
        <v>1.4318957694449035</v>
      </c>
      <c r="X40" s="5">
        <f t="shared" si="22"/>
        <v>37.179454493861002</v>
      </c>
      <c r="Y40" s="5">
        <f t="shared" si="23"/>
        <v>-0.85259737411022796</v>
      </c>
      <c r="Z40" s="5">
        <f t="shared" si="24"/>
        <v>0.25388473568952835</v>
      </c>
      <c r="AA40" s="5">
        <f t="shared" si="25"/>
        <v>36.580741855440309</v>
      </c>
      <c r="AB40" s="14">
        <f t="shared" si="26"/>
        <v>-37.588592807990459</v>
      </c>
    </row>
    <row r="41" spans="3:28" x14ac:dyDescent="0.25">
      <c r="C41" s="3">
        <v>15</v>
      </c>
      <c r="D41" s="4" t="s">
        <v>16</v>
      </c>
      <c r="E41" s="9">
        <v>42520246722</v>
      </c>
      <c r="F41" s="9">
        <v>99975050847</v>
      </c>
      <c r="G41" s="9">
        <f t="shared" si="13"/>
        <v>-57454804125</v>
      </c>
      <c r="H41" s="9">
        <v>790845543826</v>
      </c>
      <c r="I41" s="14">
        <f t="shared" si="27"/>
        <v>-1.0726498424041713</v>
      </c>
      <c r="J41" s="14">
        <f t="shared" si="15"/>
        <v>-0.9322706818831592</v>
      </c>
      <c r="K41" s="9">
        <v>1253700810596</v>
      </c>
      <c r="L41" s="9">
        <v>1281116255236</v>
      </c>
      <c r="M41" s="11">
        <f t="shared" si="16"/>
        <v>-27415444640</v>
      </c>
      <c r="N41" s="5">
        <f t="shared" si="17"/>
        <v>-3.4665991171130478E-2</v>
      </c>
      <c r="O41" s="9">
        <v>354930905744</v>
      </c>
      <c r="P41" s="5">
        <f t="shared" si="18"/>
        <v>0.44879927378346723</v>
      </c>
      <c r="Q41" s="14">
        <v>-37.471348626932723</v>
      </c>
      <c r="R41" s="14">
        <v>-0.59543256730254224</v>
      </c>
      <c r="S41" s="14">
        <v>1.0485972149166349</v>
      </c>
      <c r="T41" s="9">
        <v>153898836527</v>
      </c>
      <c r="U41" s="9">
        <f t="shared" si="19"/>
        <v>177886504926</v>
      </c>
      <c r="V41" s="15">
        <f t="shared" si="20"/>
        <v>-23987668399</v>
      </c>
      <c r="W41" s="5">
        <f t="shared" si="21"/>
        <v>-4.3343182088589616E-3</v>
      </c>
      <c r="X41" s="5">
        <f t="shared" si="22"/>
        <v>34.933439735512152</v>
      </c>
      <c r="Y41" s="5">
        <f t="shared" si="23"/>
        <v>2.5807942186070478E-3</v>
      </c>
      <c r="Z41" s="5">
        <f t="shared" si="24"/>
        <v>0.4706096685459521</v>
      </c>
      <c r="AA41" s="5">
        <f t="shared" si="25"/>
        <v>35.406630198276716</v>
      </c>
      <c r="AB41" s="14">
        <f t="shared" si="26"/>
        <v>-36.479280040680884</v>
      </c>
    </row>
    <row r="42" spans="3:28" x14ac:dyDescent="0.25">
      <c r="C42" s="3">
        <v>16</v>
      </c>
      <c r="D42" s="4" t="s">
        <v>17</v>
      </c>
      <c r="E42" s="9">
        <v>628628879549</v>
      </c>
      <c r="F42" s="9">
        <v>926245668352</v>
      </c>
      <c r="G42" s="9">
        <f t="shared" si="13"/>
        <v>-297616788803</v>
      </c>
      <c r="H42" s="9">
        <v>2881563083954</v>
      </c>
      <c r="I42" s="14">
        <f t="shared" si="27"/>
        <v>-1.1032831071650941</v>
      </c>
      <c r="J42" s="14">
        <f t="shared" si="15"/>
        <v>-0.90638567155217131</v>
      </c>
      <c r="K42" s="9">
        <v>3846300254825</v>
      </c>
      <c r="L42" s="9">
        <v>3512509000000</v>
      </c>
      <c r="M42" s="11">
        <f t="shared" si="16"/>
        <v>333791254825</v>
      </c>
      <c r="N42" s="5">
        <f t="shared" si="17"/>
        <v>0.11583687224608007</v>
      </c>
      <c r="O42" s="9">
        <v>1538988540784</v>
      </c>
      <c r="P42" s="5">
        <f t="shared" si="18"/>
        <v>0.5340811552430923</v>
      </c>
      <c r="Q42" s="14">
        <v>-37.471348626932723</v>
      </c>
      <c r="R42" s="14">
        <v>-0.59543256730254224</v>
      </c>
      <c r="S42" s="14">
        <v>1.0485972149166349</v>
      </c>
      <c r="T42" s="9">
        <v>141282908965</v>
      </c>
      <c r="U42" s="9">
        <f t="shared" si="19"/>
        <v>183022151732</v>
      </c>
      <c r="V42" s="15">
        <f t="shared" si="20"/>
        <v>-41739242767</v>
      </c>
      <c r="W42" s="5">
        <f t="shared" si="21"/>
        <v>0.1303218033584424</v>
      </c>
      <c r="X42" s="5">
        <f t="shared" si="22"/>
        <v>33.963493489187947</v>
      </c>
      <c r="Y42" s="5">
        <f t="shared" si="23"/>
        <v>-7.7597845949214428E-2</v>
      </c>
      <c r="Z42" s="5">
        <f t="shared" si="24"/>
        <v>0.56003601192736552</v>
      </c>
      <c r="AA42" s="5">
        <f t="shared" si="25"/>
        <v>34.445931655166099</v>
      </c>
      <c r="AB42" s="14">
        <f t="shared" si="26"/>
        <v>-35.549214762331196</v>
      </c>
    </row>
    <row r="43" spans="3:28" x14ac:dyDescent="0.25">
      <c r="C43" s="3">
        <v>17</v>
      </c>
      <c r="D43" s="4" t="s">
        <v>18</v>
      </c>
      <c r="E43" s="9">
        <v>1109666</v>
      </c>
      <c r="F43" s="9">
        <v>1217063</v>
      </c>
      <c r="G43" s="9">
        <f t="shared" si="13"/>
        <v>-107397</v>
      </c>
      <c r="H43" s="9">
        <v>6608422</v>
      </c>
      <c r="I43" s="14">
        <f t="shared" si="27"/>
        <v>-1.0162515347839469</v>
      </c>
      <c r="J43" s="14">
        <f t="shared" si="15"/>
        <v>-0.98400835400715836</v>
      </c>
      <c r="K43" s="9">
        <v>5967362</v>
      </c>
      <c r="L43" s="9">
        <v>6241419</v>
      </c>
      <c r="M43" s="11">
        <f t="shared" si="16"/>
        <v>-274057</v>
      </c>
      <c r="N43" s="5">
        <f t="shared" si="17"/>
        <v>-4.1470868537148507E-2</v>
      </c>
      <c r="O43" s="9">
        <v>1715401</v>
      </c>
      <c r="P43" s="5">
        <f t="shared" si="18"/>
        <v>0.25957800515766094</v>
      </c>
      <c r="Q43" s="14">
        <v>-37.471348626932723</v>
      </c>
      <c r="R43" s="14">
        <v>-0.59543256730254224</v>
      </c>
      <c r="S43" s="14">
        <v>1.0485972149166349</v>
      </c>
      <c r="T43" s="9">
        <v>563444</v>
      </c>
      <c r="U43" s="9">
        <f t="shared" si="19"/>
        <v>613245</v>
      </c>
      <c r="V43" s="15">
        <f t="shared" si="20"/>
        <v>-49801</v>
      </c>
      <c r="W43" s="5">
        <f t="shared" si="21"/>
        <v>-3.3934878856102108E-2</v>
      </c>
      <c r="X43" s="5">
        <f t="shared" si="22"/>
        <v>36.872120084816466</v>
      </c>
      <c r="Y43" s="5">
        <f t="shared" si="23"/>
        <v>2.0205932038389635E-2</v>
      </c>
      <c r="Z43" s="5">
        <f t="shared" si="24"/>
        <v>0.27219277326193914</v>
      </c>
      <c r="AA43" s="5">
        <f t="shared" si="25"/>
        <v>37.164518790116794</v>
      </c>
      <c r="AB43" s="14">
        <f t="shared" si="26"/>
        <v>-38.180770324900742</v>
      </c>
    </row>
    <row r="46" spans="3:28" ht="21" x14ac:dyDescent="0.35">
      <c r="C46" s="87">
        <v>2021</v>
      </c>
      <c r="D46" s="87"/>
      <c r="E46" s="87"/>
      <c r="F46" s="87"/>
      <c r="G46" s="87"/>
      <c r="O46" t="s">
        <v>53</v>
      </c>
      <c r="T46" s="88" t="s">
        <v>58</v>
      </c>
      <c r="U46" s="88"/>
    </row>
    <row r="47" spans="3:28" x14ac:dyDescent="0.25">
      <c r="C47" s="6" t="s">
        <v>25</v>
      </c>
      <c r="D47" s="6" t="s">
        <v>26</v>
      </c>
      <c r="E47" s="6" t="s">
        <v>41</v>
      </c>
      <c r="F47" s="6" t="s">
        <v>42</v>
      </c>
      <c r="G47" s="7" t="s">
        <v>43</v>
      </c>
      <c r="H47" s="6" t="s">
        <v>44</v>
      </c>
      <c r="I47" s="6" t="s">
        <v>45</v>
      </c>
      <c r="J47" s="6" t="s">
        <v>46</v>
      </c>
      <c r="K47" s="6" t="s">
        <v>47</v>
      </c>
      <c r="L47" s="6" t="s">
        <v>48</v>
      </c>
      <c r="M47" s="6" t="s">
        <v>50</v>
      </c>
      <c r="N47" s="6" t="s">
        <v>51</v>
      </c>
      <c r="O47" s="6" t="s">
        <v>52</v>
      </c>
      <c r="P47" s="6" t="s">
        <v>54</v>
      </c>
      <c r="Q47" s="12" t="s">
        <v>55</v>
      </c>
      <c r="R47" s="12" t="s">
        <v>56</v>
      </c>
      <c r="S47" s="12" t="s">
        <v>57</v>
      </c>
      <c r="T47" s="6" t="s">
        <v>59</v>
      </c>
      <c r="U47" s="6" t="s">
        <v>60</v>
      </c>
      <c r="V47" s="6" t="s">
        <v>61</v>
      </c>
      <c r="W47" s="6" t="s">
        <v>62</v>
      </c>
      <c r="X47" s="6" t="s">
        <v>63</v>
      </c>
      <c r="Y47" s="6" t="s">
        <v>64</v>
      </c>
      <c r="Z47" s="6" t="s">
        <v>65</v>
      </c>
      <c r="AA47" s="6" t="s">
        <v>66</v>
      </c>
      <c r="AB47" s="6" t="s">
        <v>67</v>
      </c>
    </row>
    <row r="48" spans="3:28" x14ac:dyDescent="0.25">
      <c r="C48" s="3">
        <v>1</v>
      </c>
      <c r="D48" s="4" t="s">
        <v>2</v>
      </c>
      <c r="E48" s="9">
        <v>265758</v>
      </c>
      <c r="F48" s="9">
        <v>308296</v>
      </c>
      <c r="G48" s="9">
        <f>E48-F48</f>
        <v>-42538</v>
      </c>
      <c r="H48" s="9">
        <v>958791</v>
      </c>
      <c r="I48" s="14">
        <f>G48/H48-1</f>
        <v>-1.0443662904637194</v>
      </c>
      <c r="J48" s="14">
        <f>1/I48</f>
        <v>-0.95751845796935875</v>
      </c>
      <c r="K48" s="9">
        <v>380237</v>
      </c>
      <c r="L48" s="9">
        <v>673364</v>
      </c>
      <c r="M48" s="11">
        <f>K48-L48</f>
        <v>-293127</v>
      </c>
      <c r="N48" s="5">
        <f>M48/H48</f>
        <v>-0.30572564823825005</v>
      </c>
      <c r="O48" s="9">
        <v>503588</v>
      </c>
      <c r="P48" s="5">
        <f>O48/H48</f>
        <v>0.5252322977583227</v>
      </c>
      <c r="Q48" s="14">
        <v>-21.313142192082196</v>
      </c>
      <c r="R48" s="14">
        <v>-3.5258406122587314</v>
      </c>
      <c r="S48" s="14">
        <v>0.15184768313200833</v>
      </c>
      <c r="T48" s="9">
        <v>162895</v>
      </c>
      <c r="U48" s="9">
        <f>T27</f>
        <v>11961</v>
      </c>
      <c r="V48" s="15">
        <f>T48-U48</f>
        <v>150934</v>
      </c>
      <c r="W48" s="5">
        <f>(M48-V48)/H48</f>
        <v>-0.4631468171895648</v>
      </c>
      <c r="X48" s="5">
        <f>Q48*J48</f>
        <v>20.407727046244222</v>
      </c>
      <c r="Y48" s="5">
        <f>R48*W48</f>
        <v>1.6329818574853379</v>
      </c>
      <c r="Z48" s="5">
        <f>S48*P48</f>
        <v>7.9755307520702437E-2</v>
      </c>
      <c r="AA48" s="5">
        <f>X48+Y48+Z48</f>
        <v>22.120464211250262</v>
      </c>
      <c r="AB48" s="14">
        <f>I48-AA48</f>
        <v>-23.164830501713983</v>
      </c>
    </row>
    <row r="49" spans="3:28" x14ac:dyDescent="0.25">
      <c r="C49" s="3">
        <v>2</v>
      </c>
      <c r="D49" s="4" t="s">
        <v>3</v>
      </c>
      <c r="E49" s="9">
        <v>91723</v>
      </c>
      <c r="F49" s="9">
        <v>233809</v>
      </c>
      <c r="G49" s="9">
        <f t="shared" ref="G49:G64" si="28">E49-F49</f>
        <v>-142086</v>
      </c>
      <c r="H49" s="9">
        <v>2963007</v>
      </c>
      <c r="I49" s="14">
        <f t="shared" ref="I49" si="29">G49/H49-1</f>
        <v>-1.047953312293896</v>
      </c>
      <c r="J49" s="14">
        <f t="shared" ref="J49:J64" si="30">1/I49</f>
        <v>-0.95424098408646707</v>
      </c>
      <c r="K49" s="9">
        <v>3374782</v>
      </c>
      <c r="L49" s="9">
        <v>2725866</v>
      </c>
      <c r="M49" s="11">
        <f t="shared" ref="M49:M64" si="31">K49-L49</f>
        <v>648916</v>
      </c>
      <c r="N49" s="5">
        <f t="shared" ref="N49:N64" si="32">M49/H49</f>
        <v>0.21900589502488518</v>
      </c>
      <c r="O49" s="9">
        <v>1663014</v>
      </c>
      <c r="P49" s="5">
        <f t="shared" ref="P49:P64" si="33">O49/H49</f>
        <v>0.56125888328984708</v>
      </c>
      <c r="Q49" s="14">
        <v>-21.313142192082196</v>
      </c>
      <c r="R49" s="14">
        <v>-3.5258406122587314</v>
      </c>
      <c r="S49" s="14">
        <v>0.15184768313200833</v>
      </c>
      <c r="T49" s="9">
        <v>139622</v>
      </c>
      <c r="U49" s="9">
        <f t="shared" ref="U49:U64" si="34">T28</f>
        <v>141619</v>
      </c>
      <c r="V49" s="15">
        <f t="shared" ref="V49:V64" si="35">T49-U49</f>
        <v>-1997</v>
      </c>
      <c r="W49" s="5">
        <f t="shared" ref="W49:W64" si="36">(M49-V49)/H49</f>
        <v>0.21967987250789486</v>
      </c>
      <c r="X49" s="5">
        <f t="shared" ref="X49:X64" si="37">Q49*J49</f>
        <v>20.337873779347316</v>
      </c>
      <c r="Y49" s="5">
        <f t="shared" ref="Y49:Y64" si="38">R49*W49</f>
        <v>-0.77455621618415604</v>
      </c>
      <c r="Z49" s="5">
        <f t="shared" ref="Z49:Z64" si="39">S49*P49</f>
        <v>8.5225861064821551E-2</v>
      </c>
      <c r="AA49" s="5">
        <f t="shared" ref="AA49:AA64" si="40">X49+Y49+Z49</f>
        <v>19.648543424227981</v>
      </c>
      <c r="AB49" s="14">
        <f t="shared" ref="AB49:AB64" si="41">I49-AA49</f>
        <v>-20.696496736521876</v>
      </c>
    </row>
    <row r="50" spans="3:28" x14ac:dyDescent="0.25">
      <c r="C50" s="3">
        <v>3</v>
      </c>
      <c r="D50" s="4" t="s">
        <v>4</v>
      </c>
      <c r="E50" s="9">
        <v>100066615090</v>
      </c>
      <c r="F50" s="9">
        <v>213482549779</v>
      </c>
      <c r="G50" s="9">
        <f t="shared" si="28"/>
        <v>-113415934689</v>
      </c>
      <c r="H50" s="9">
        <v>751789918087</v>
      </c>
      <c r="I50" s="14">
        <f>G50/H50-1</f>
        <v>-1.1508612073138698</v>
      </c>
      <c r="J50" s="14">
        <f t="shared" si="30"/>
        <v>-0.8689145082351134</v>
      </c>
      <c r="K50" s="9">
        <v>1019133657275</v>
      </c>
      <c r="L50" s="9">
        <v>956634474111</v>
      </c>
      <c r="M50" s="11">
        <f t="shared" si="31"/>
        <v>62499183164</v>
      </c>
      <c r="N50" s="5">
        <f t="shared" si="32"/>
        <v>8.3133840532252729E-2</v>
      </c>
      <c r="O50" s="9">
        <v>198170686974</v>
      </c>
      <c r="P50" s="5">
        <f t="shared" si="33"/>
        <v>0.26359848969279065</v>
      </c>
      <c r="Q50" s="14">
        <v>-21.313142192082196</v>
      </c>
      <c r="R50" s="14">
        <v>-3.5258406122587314</v>
      </c>
      <c r="S50" s="14">
        <v>0.15184768313200833</v>
      </c>
      <c r="T50" s="9">
        <v>110549359898</v>
      </c>
      <c r="U50" s="9">
        <f t="shared" si="34"/>
        <v>124395919918</v>
      </c>
      <c r="V50" s="15">
        <f t="shared" si="35"/>
        <v>-13846560020</v>
      </c>
      <c r="W50" s="5">
        <f t="shared" si="36"/>
        <v>0.10155196464760914</v>
      </c>
      <c r="X50" s="5">
        <f t="shared" si="37"/>
        <v>18.51929846677815</v>
      </c>
      <c r="Y50" s="5">
        <f t="shared" si="38"/>
        <v>-0.35805604120920326</v>
      </c>
      <c r="Z50" s="5">
        <f t="shared" si="39"/>
        <v>4.0026819936946838E-2</v>
      </c>
      <c r="AA50" s="5">
        <f t="shared" si="40"/>
        <v>18.201269245505895</v>
      </c>
      <c r="AB50" s="14">
        <f t="shared" si="41"/>
        <v>-19.352130452819765</v>
      </c>
    </row>
    <row r="51" spans="3:28" x14ac:dyDescent="0.25">
      <c r="C51" s="3">
        <v>4</v>
      </c>
      <c r="D51" s="4" t="s">
        <v>5</v>
      </c>
      <c r="E51" s="9">
        <v>187066990085</v>
      </c>
      <c r="F51" s="9">
        <v>-91481686113</v>
      </c>
      <c r="G51" s="9">
        <f t="shared" si="28"/>
        <v>278548676198</v>
      </c>
      <c r="H51" s="9">
        <v>1566673828068</v>
      </c>
      <c r="I51" s="14">
        <f t="shared" ref="I51:I64" si="42">G51/H51-1</f>
        <v>-0.82220378536513739</v>
      </c>
      <c r="J51" s="14">
        <f t="shared" si="30"/>
        <v>-1.2162434882927522</v>
      </c>
      <c r="K51" s="9">
        <v>5359440530374</v>
      </c>
      <c r="L51" s="9">
        <v>3634297273749</v>
      </c>
      <c r="M51" s="11">
        <f t="shared" si="31"/>
        <v>1725143256625</v>
      </c>
      <c r="N51" s="5">
        <f t="shared" si="32"/>
        <v>1.1011502367103574</v>
      </c>
      <c r="O51" s="9">
        <v>236062886495</v>
      </c>
      <c r="P51" s="5">
        <f t="shared" si="33"/>
        <v>0.15067774942414747</v>
      </c>
      <c r="Q51" s="14">
        <v>-21.313142192082196</v>
      </c>
      <c r="R51" s="14">
        <v>-3.5258406122587314</v>
      </c>
      <c r="S51" s="14">
        <v>0.15184768313200833</v>
      </c>
      <c r="T51" s="9">
        <v>231747886364</v>
      </c>
      <c r="U51" s="9">
        <f t="shared" si="34"/>
        <v>119694603388</v>
      </c>
      <c r="V51" s="15">
        <f t="shared" si="35"/>
        <v>112053282976</v>
      </c>
      <c r="W51" s="5">
        <f t="shared" si="36"/>
        <v>1.0296271915375261</v>
      </c>
      <c r="X51" s="5">
        <f t="shared" si="37"/>
        <v>25.921970406177486</v>
      </c>
      <c r="Y51" s="5">
        <f t="shared" si="38"/>
        <v>-3.6303013674089093</v>
      </c>
      <c r="Z51" s="5">
        <f t="shared" si="39"/>
        <v>2.2880067149602095E-2</v>
      </c>
      <c r="AA51" s="5">
        <f t="shared" si="40"/>
        <v>22.314549105918179</v>
      </c>
      <c r="AB51" s="14">
        <f t="shared" si="41"/>
        <v>-23.136752891283315</v>
      </c>
    </row>
    <row r="52" spans="3:28" x14ac:dyDescent="0.25">
      <c r="C52" s="3">
        <v>5</v>
      </c>
      <c r="D52" s="4" t="s">
        <v>6</v>
      </c>
      <c r="E52" s="9">
        <v>180711667020</v>
      </c>
      <c r="F52" s="9">
        <v>304980204013</v>
      </c>
      <c r="G52" s="9">
        <f t="shared" si="28"/>
        <v>-124268536993</v>
      </c>
      <c r="H52" s="9">
        <v>1310940121622</v>
      </c>
      <c r="I52" s="14">
        <f t="shared" si="42"/>
        <v>-1.0947934500923238</v>
      </c>
      <c r="J52" s="14">
        <f t="shared" si="30"/>
        <v>-0.91341430652117084</v>
      </c>
      <c r="K52" s="9">
        <v>1103519743574</v>
      </c>
      <c r="L52" s="9">
        <v>972634784176</v>
      </c>
      <c r="M52" s="11">
        <f t="shared" si="31"/>
        <v>130884959398</v>
      </c>
      <c r="N52" s="5">
        <f t="shared" si="32"/>
        <v>9.9840532179348254E-2</v>
      </c>
      <c r="O52" s="9">
        <v>1027647313598</v>
      </c>
      <c r="P52" s="5">
        <f t="shared" si="33"/>
        <v>0.78390103151813872</v>
      </c>
      <c r="Q52" s="14">
        <v>-21.313142192082196</v>
      </c>
      <c r="R52" s="14">
        <v>-3.5258406122587314</v>
      </c>
      <c r="S52" s="14">
        <v>0.15184768313200833</v>
      </c>
      <c r="T52" s="9">
        <v>3091954866</v>
      </c>
      <c r="U52" s="9">
        <f t="shared" si="34"/>
        <v>7611850597</v>
      </c>
      <c r="V52" s="15">
        <f t="shared" si="35"/>
        <v>-4519895731</v>
      </c>
      <c r="W52" s="5">
        <f t="shared" si="36"/>
        <v>0.1032883599301746</v>
      </c>
      <c r="X52" s="5">
        <f t="shared" si="37"/>
        <v>19.467728995167867</v>
      </c>
      <c r="Y52" s="5">
        <f t="shared" si="38"/>
        <v>-0.36417829421540704</v>
      </c>
      <c r="Z52" s="5">
        <f t="shared" si="39"/>
        <v>0.11903355544082081</v>
      </c>
      <c r="AA52" s="5">
        <f t="shared" si="40"/>
        <v>19.222584256393283</v>
      </c>
      <c r="AB52" s="14">
        <f t="shared" si="41"/>
        <v>-20.317377706485608</v>
      </c>
    </row>
    <row r="53" spans="3:28" x14ac:dyDescent="0.25">
      <c r="C53" s="3">
        <v>6</v>
      </c>
      <c r="D53" s="4" t="s">
        <v>7</v>
      </c>
      <c r="E53" s="9">
        <v>187992998</v>
      </c>
      <c r="F53" s="9">
        <v>335398629</v>
      </c>
      <c r="G53" s="9">
        <f t="shared" si="28"/>
        <v>-147405631</v>
      </c>
      <c r="H53" s="9">
        <v>1225580913</v>
      </c>
      <c r="I53" s="14">
        <f t="shared" si="42"/>
        <v>-1.1202740916054068</v>
      </c>
      <c r="J53" s="14">
        <f t="shared" si="30"/>
        <v>-0.89263869216769243</v>
      </c>
      <c r="K53" s="9">
        <v>681205785</v>
      </c>
      <c r="L53" s="9">
        <v>546336411</v>
      </c>
      <c r="M53" s="11">
        <f t="shared" si="31"/>
        <v>134869374</v>
      </c>
      <c r="N53" s="5">
        <f t="shared" si="32"/>
        <v>0.11004526308251995</v>
      </c>
      <c r="O53" s="9">
        <v>84151006</v>
      </c>
      <c r="P53" s="5">
        <f t="shared" si="33"/>
        <v>6.8662138180671878E-2</v>
      </c>
      <c r="Q53" s="14">
        <v>-21.313142192082196</v>
      </c>
      <c r="R53" s="14">
        <v>-3.5258406122587314</v>
      </c>
      <c r="S53" s="14">
        <v>0.15184768313200833</v>
      </c>
      <c r="T53" s="9">
        <v>88805365</v>
      </c>
      <c r="U53" s="9">
        <f t="shared" si="34"/>
        <v>101780949</v>
      </c>
      <c r="V53" s="15">
        <f t="shared" si="35"/>
        <v>-12975584</v>
      </c>
      <c r="W53" s="5">
        <f t="shared" si="36"/>
        <v>0.12063255590208428</v>
      </c>
      <c r="X53" s="5">
        <f t="shared" si="37"/>
        <v>19.024935372324318</v>
      </c>
      <c r="Y53" s="5">
        <f t="shared" si="38"/>
        <v>-0.42533116476014049</v>
      </c>
      <c r="Z53" s="5">
        <f t="shared" si="39"/>
        <v>1.0426186601624834E-2</v>
      </c>
      <c r="AA53" s="5">
        <f t="shared" si="40"/>
        <v>18.610030394165801</v>
      </c>
      <c r="AB53" s="14">
        <f t="shared" si="41"/>
        <v>-19.730304485771207</v>
      </c>
    </row>
    <row r="54" spans="3:28" x14ac:dyDescent="0.25">
      <c r="C54" s="3">
        <v>7</v>
      </c>
      <c r="D54" s="4" t="s">
        <v>8</v>
      </c>
      <c r="E54" s="9">
        <v>12533087704</v>
      </c>
      <c r="F54" s="9">
        <v>13949428441</v>
      </c>
      <c r="G54" s="9">
        <f t="shared" si="28"/>
        <v>-1416340737</v>
      </c>
      <c r="H54" s="9">
        <v>906924214166</v>
      </c>
      <c r="I54" s="14">
        <f t="shared" si="42"/>
        <v>-1.0015616969035306</v>
      </c>
      <c r="J54" s="14">
        <f t="shared" si="30"/>
        <v>-0.99844073819080859</v>
      </c>
      <c r="K54" s="9">
        <v>933597187584</v>
      </c>
      <c r="L54" s="9">
        <v>1173189488886</v>
      </c>
      <c r="M54" s="11">
        <f t="shared" si="31"/>
        <v>-239592301302</v>
      </c>
      <c r="N54" s="5">
        <f t="shared" si="32"/>
        <v>-0.26418117143594749</v>
      </c>
      <c r="O54" s="9">
        <v>442033942721</v>
      </c>
      <c r="P54" s="5">
        <f t="shared" si="33"/>
        <v>0.48739898639434914</v>
      </c>
      <c r="Q54" s="14">
        <v>-21.313142192082196</v>
      </c>
      <c r="R54" s="14">
        <v>-3.5258406122587314</v>
      </c>
      <c r="S54" s="14">
        <v>0.15184768313200833</v>
      </c>
      <c r="T54" s="9">
        <v>786019596</v>
      </c>
      <c r="U54" s="9">
        <f t="shared" si="34"/>
        <v>2900060935</v>
      </c>
      <c r="V54" s="15">
        <f t="shared" si="35"/>
        <v>-2114041339</v>
      </c>
      <c r="W54" s="5">
        <f t="shared" si="36"/>
        <v>-0.26185017033797364</v>
      </c>
      <c r="X54" s="5">
        <f t="shared" si="37"/>
        <v>21.279909423428215</v>
      </c>
      <c r="Y54" s="5">
        <f t="shared" si="38"/>
        <v>0.92324196490449406</v>
      </c>
      <c r="Z54" s="5">
        <f t="shared" si="39"/>
        <v>7.4010406844871174E-2</v>
      </c>
      <c r="AA54" s="5">
        <f t="shared" si="40"/>
        <v>22.27716179517758</v>
      </c>
      <c r="AB54" s="14">
        <f t="shared" si="41"/>
        <v>-23.278723492081109</v>
      </c>
    </row>
    <row r="55" spans="3:28" x14ac:dyDescent="0.25">
      <c r="C55" s="3">
        <v>8</v>
      </c>
      <c r="D55" s="4" t="s">
        <v>9</v>
      </c>
      <c r="E55" s="9">
        <v>7900282</v>
      </c>
      <c r="F55" s="9">
        <v>7989039</v>
      </c>
      <c r="G55" s="9">
        <f t="shared" si="28"/>
        <v>-88757</v>
      </c>
      <c r="H55" s="9">
        <v>103588325</v>
      </c>
      <c r="I55" s="14">
        <f t="shared" si="42"/>
        <v>-1.0008568243573781</v>
      </c>
      <c r="J55" s="14">
        <f t="shared" si="30"/>
        <v>-0.99914390916210394</v>
      </c>
      <c r="K55" s="9">
        <v>56803733</v>
      </c>
      <c r="L55" s="9">
        <v>46641048</v>
      </c>
      <c r="M55" s="11">
        <f t="shared" si="31"/>
        <v>10162685</v>
      </c>
      <c r="N55" s="5">
        <f t="shared" si="32"/>
        <v>9.810647097537295E-2</v>
      </c>
      <c r="O55" s="9">
        <v>14175833</v>
      </c>
      <c r="P55" s="5">
        <f t="shared" si="33"/>
        <v>0.13684778665935568</v>
      </c>
      <c r="Q55" s="14">
        <v>-21.313142192082196</v>
      </c>
      <c r="R55" s="14">
        <v>-3.5258406122587314</v>
      </c>
      <c r="S55" s="14">
        <v>0.15184768313200833</v>
      </c>
      <c r="T55" s="9">
        <v>3066583</v>
      </c>
      <c r="U55" s="9">
        <f t="shared" si="34"/>
        <v>2380015</v>
      </c>
      <c r="V55" s="15">
        <f t="shared" si="35"/>
        <v>686568</v>
      </c>
      <c r="W55" s="5">
        <f t="shared" si="36"/>
        <v>9.1478619815505272E-2</v>
      </c>
      <c r="X55" s="5">
        <f t="shared" si="37"/>
        <v>21.294896206324779</v>
      </c>
      <c r="Y55" s="5">
        <f t="shared" si="38"/>
        <v>-0.3225390328988848</v>
      </c>
      <c r="Z55" s="5">
        <f t="shared" si="39"/>
        <v>2.078001934596652E-2</v>
      </c>
      <c r="AA55" s="5">
        <f t="shared" si="40"/>
        <v>20.993137192771862</v>
      </c>
      <c r="AB55" s="14">
        <f t="shared" si="41"/>
        <v>-21.993994017129239</v>
      </c>
    </row>
    <row r="56" spans="3:28" x14ac:dyDescent="0.25">
      <c r="C56" s="3">
        <v>9</v>
      </c>
      <c r="D56" s="4" t="s">
        <v>10</v>
      </c>
      <c r="E56" s="9">
        <v>11203585</v>
      </c>
      <c r="F56" s="9">
        <v>14692641</v>
      </c>
      <c r="G56" s="9">
        <f t="shared" si="28"/>
        <v>-3489056</v>
      </c>
      <c r="H56" s="9">
        <v>163136516</v>
      </c>
      <c r="I56" s="14">
        <f t="shared" si="42"/>
        <v>-1.0213873391779436</v>
      </c>
      <c r="J56" s="14">
        <f t="shared" si="30"/>
        <v>-0.97906050098960795</v>
      </c>
      <c r="K56" s="9">
        <v>99345618</v>
      </c>
      <c r="L56" s="9">
        <v>81731469</v>
      </c>
      <c r="M56" s="11">
        <f t="shared" si="31"/>
        <v>17614149</v>
      </c>
      <c r="N56" s="5">
        <f t="shared" si="32"/>
        <v>0.10797183507339338</v>
      </c>
      <c r="O56" s="9">
        <v>46751821</v>
      </c>
      <c r="P56" s="5">
        <f t="shared" si="33"/>
        <v>0.28658097001409544</v>
      </c>
      <c r="Q56" s="14">
        <v>-21.313142192082196</v>
      </c>
      <c r="R56" s="14">
        <v>-3.5258406122587314</v>
      </c>
      <c r="S56" s="14">
        <v>0.15184768313200833</v>
      </c>
      <c r="T56" s="9">
        <v>6230066</v>
      </c>
      <c r="U56" s="9">
        <f t="shared" si="34"/>
        <v>5315611</v>
      </c>
      <c r="V56" s="15">
        <f t="shared" si="35"/>
        <v>914455</v>
      </c>
      <c r="W56" s="5">
        <f t="shared" si="36"/>
        <v>0.10236637639116922</v>
      </c>
      <c r="X56" s="5">
        <f t="shared" si="37"/>
        <v>20.866855672242746</v>
      </c>
      <c r="Y56" s="5">
        <f t="shared" si="38"/>
        <v>-0.3609275272097478</v>
      </c>
      <c r="Z56" s="5">
        <f t="shared" si="39"/>
        <v>4.3516656326363944E-2</v>
      </c>
      <c r="AA56" s="5">
        <f t="shared" si="40"/>
        <v>20.549444801359364</v>
      </c>
      <c r="AB56" s="14">
        <f t="shared" si="41"/>
        <v>-21.570832140537309</v>
      </c>
    </row>
    <row r="57" spans="3:28" x14ac:dyDescent="0.25">
      <c r="C57" s="3">
        <v>10</v>
      </c>
      <c r="D57" s="4" t="s">
        <v>11</v>
      </c>
      <c r="E57" s="9">
        <v>144700268968</v>
      </c>
      <c r="F57" s="9">
        <v>97933973535</v>
      </c>
      <c r="G57" s="9">
        <f t="shared" si="28"/>
        <v>46766295433</v>
      </c>
      <c r="H57" s="9">
        <v>674806910037</v>
      </c>
      <c r="I57" s="14">
        <f t="shared" si="42"/>
        <v>-0.93069677453297595</v>
      </c>
      <c r="J57" s="14">
        <f t="shared" si="30"/>
        <v>-1.0744638075078754</v>
      </c>
      <c r="K57" s="9">
        <v>1042307144847</v>
      </c>
      <c r="L57" s="9">
        <v>961217831486</v>
      </c>
      <c r="M57" s="11">
        <f t="shared" si="31"/>
        <v>81089313361</v>
      </c>
      <c r="N57" s="5">
        <f t="shared" si="32"/>
        <v>0.12016669087836376</v>
      </c>
      <c r="O57" s="9">
        <v>128944476290</v>
      </c>
      <c r="P57" s="5">
        <f t="shared" si="33"/>
        <v>0.19108351496123521</v>
      </c>
      <c r="Q57" s="14">
        <v>-21.313142192082196</v>
      </c>
      <c r="R57" s="14">
        <v>-3.5258406122587314</v>
      </c>
      <c r="S57" s="14">
        <v>0.15184768313200833</v>
      </c>
      <c r="T57" s="9">
        <v>85392187963</v>
      </c>
      <c r="U57" s="9">
        <f t="shared" si="34"/>
        <v>85570702292</v>
      </c>
      <c r="V57" s="15">
        <f t="shared" si="35"/>
        <v>-178514329</v>
      </c>
      <c r="W57" s="5">
        <f t="shared" si="36"/>
        <v>0.12043123222544364</v>
      </c>
      <c r="X57" s="5">
        <f t="shared" si="37"/>
        <v>22.900199909661382</v>
      </c>
      <c r="Y57" s="5">
        <f t="shared" si="38"/>
        <v>-0.42462132956483162</v>
      </c>
      <c r="Z57" s="5">
        <f t="shared" si="39"/>
        <v>2.9015589031584018E-2</v>
      </c>
      <c r="AA57" s="5">
        <f t="shared" si="40"/>
        <v>22.504594169128133</v>
      </c>
      <c r="AB57" s="14">
        <f t="shared" si="41"/>
        <v>-23.435290943661109</v>
      </c>
    </row>
    <row r="58" spans="3:28" x14ac:dyDescent="0.25">
      <c r="C58" s="3">
        <v>11</v>
      </c>
      <c r="D58" s="4" t="s">
        <v>12</v>
      </c>
      <c r="E58" s="9">
        <v>66585</v>
      </c>
      <c r="F58" s="9">
        <v>1168005</v>
      </c>
      <c r="G58" s="9">
        <f t="shared" si="28"/>
        <v>-1101420</v>
      </c>
      <c r="H58" s="9">
        <v>2907425</v>
      </c>
      <c r="I58" s="14">
        <f t="shared" si="42"/>
        <v>-1.378830064404069</v>
      </c>
      <c r="J58" s="14">
        <f t="shared" si="30"/>
        <v>-0.72525253533124878</v>
      </c>
      <c r="K58" s="9">
        <v>2473681</v>
      </c>
      <c r="L58" s="9">
        <v>1985009</v>
      </c>
      <c r="M58" s="11">
        <f t="shared" si="31"/>
        <v>488672</v>
      </c>
      <c r="N58" s="5">
        <f t="shared" si="32"/>
        <v>0.16807725048797476</v>
      </c>
      <c r="O58" s="9">
        <v>1406550</v>
      </c>
      <c r="P58" s="5">
        <f t="shared" si="33"/>
        <v>0.48377860133967343</v>
      </c>
      <c r="Q58" s="14">
        <v>-21.313142192082196</v>
      </c>
      <c r="R58" s="14">
        <v>-3.5258406122587314</v>
      </c>
      <c r="S58" s="14">
        <v>0.15184768313200833</v>
      </c>
      <c r="T58" s="9">
        <v>327812</v>
      </c>
      <c r="U58" s="9">
        <f t="shared" si="34"/>
        <v>336035</v>
      </c>
      <c r="V58" s="15">
        <f t="shared" si="35"/>
        <v>-8223</v>
      </c>
      <c r="W58" s="5">
        <f t="shared" si="36"/>
        <v>0.17090552636783407</v>
      </c>
      <c r="X58" s="5">
        <f t="shared" si="37"/>
        <v>15.457410410683023</v>
      </c>
      <c r="Y58" s="5">
        <f t="shared" si="38"/>
        <v>-0.60258564572716489</v>
      </c>
      <c r="Z58" s="5">
        <f t="shared" si="39"/>
        <v>7.3460659762272909E-2</v>
      </c>
      <c r="AA58" s="5">
        <f t="shared" si="40"/>
        <v>14.92828542471813</v>
      </c>
      <c r="AB58" s="14">
        <f t="shared" si="41"/>
        <v>-16.3071154891222</v>
      </c>
    </row>
    <row r="59" spans="3:28" x14ac:dyDescent="0.25">
      <c r="C59" s="3">
        <v>12</v>
      </c>
      <c r="D59" s="4" t="s">
        <v>13</v>
      </c>
      <c r="E59" s="9">
        <v>1211052647953</v>
      </c>
      <c r="F59" s="9">
        <v>1041955003348</v>
      </c>
      <c r="G59" s="9">
        <f t="shared" si="28"/>
        <v>169097644605</v>
      </c>
      <c r="H59" s="9">
        <v>19777500514550</v>
      </c>
      <c r="I59" s="14">
        <f t="shared" si="42"/>
        <v>-0.99144999923116683</v>
      </c>
      <c r="J59" s="14">
        <f t="shared" si="30"/>
        <v>-1.0086237336985864</v>
      </c>
      <c r="K59" s="9">
        <v>27904558322183</v>
      </c>
      <c r="L59" s="9">
        <v>24476953742651</v>
      </c>
      <c r="M59" s="11">
        <f t="shared" si="31"/>
        <v>3427604579532</v>
      </c>
      <c r="N59" s="5">
        <f t="shared" si="32"/>
        <v>0.17330827912305524</v>
      </c>
      <c r="O59" s="9">
        <v>6376788515278</v>
      </c>
      <c r="P59" s="5">
        <f t="shared" si="33"/>
        <v>0.32242641129432387</v>
      </c>
      <c r="Q59" s="14">
        <v>-21.313142192082196</v>
      </c>
      <c r="R59" s="14">
        <v>-3.5258406122587314</v>
      </c>
      <c r="S59" s="14">
        <v>0.15184768313200833</v>
      </c>
      <c r="T59" s="9">
        <v>358952306318</v>
      </c>
      <c r="U59" s="9">
        <f t="shared" si="34"/>
        <v>130604357590</v>
      </c>
      <c r="V59" s="15">
        <f t="shared" si="35"/>
        <v>228347948728</v>
      </c>
      <c r="W59" s="5">
        <f t="shared" si="36"/>
        <v>0.16176243446184499</v>
      </c>
      <c r="X59" s="5">
        <f t="shared" si="37"/>
        <v>21.49694105462682</v>
      </c>
      <c r="Y59" s="5">
        <f t="shared" si="38"/>
        <v>-0.57034856096341446</v>
      </c>
      <c r="Z59" s="5">
        <f t="shared" si="39"/>
        <v>4.8959703535611084E-2</v>
      </c>
      <c r="AA59" s="5">
        <f t="shared" si="40"/>
        <v>20.975552197199018</v>
      </c>
      <c r="AB59" s="14">
        <f t="shared" si="41"/>
        <v>-21.967002196430187</v>
      </c>
    </row>
    <row r="60" spans="3:28" x14ac:dyDescent="0.25">
      <c r="C60" s="3">
        <v>13</v>
      </c>
      <c r="D60" s="4" t="s">
        <v>14</v>
      </c>
      <c r="E60" s="9">
        <v>281340682456</v>
      </c>
      <c r="F60" s="9">
        <v>486591578118</v>
      </c>
      <c r="G60" s="9">
        <f t="shared" si="28"/>
        <v>-205250895662</v>
      </c>
      <c r="H60" s="9">
        <v>4682083844951</v>
      </c>
      <c r="I60" s="14">
        <f t="shared" si="42"/>
        <v>-1.0438375096343768</v>
      </c>
      <c r="J60" s="14">
        <f t="shared" si="30"/>
        <v>-0.95800351182078936</v>
      </c>
      <c r="K60" s="9">
        <v>3287623237457</v>
      </c>
      <c r="L60" s="9">
        <v>3212034546032</v>
      </c>
      <c r="M60" s="11">
        <f t="shared" si="31"/>
        <v>75588691425</v>
      </c>
      <c r="N60" s="5">
        <f t="shared" si="32"/>
        <v>1.6144241309670751E-2</v>
      </c>
      <c r="O60" s="9">
        <v>2492863630370</v>
      </c>
      <c r="P60" s="5">
        <f t="shared" si="33"/>
        <v>0.53242609763561144</v>
      </c>
      <c r="Q60" s="14">
        <v>-21.313142192082196</v>
      </c>
      <c r="R60" s="14">
        <v>-3.5258406122587314</v>
      </c>
      <c r="S60" s="14">
        <v>0.15184768313200833</v>
      </c>
      <c r="T60" s="9">
        <v>193582865936</v>
      </c>
      <c r="U60" s="9">
        <f t="shared" si="34"/>
        <v>176075299580</v>
      </c>
      <c r="V60" s="15">
        <f t="shared" si="35"/>
        <v>17507566356</v>
      </c>
      <c r="W60" s="5">
        <f t="shared" si="36"/>
        <v>1.2404973296587312E-2</v>
      </c>
      <c r="X60" s="5">
        <f t="shared" si="37"/>
        <v>20.418065067950582</v>
      </c>
      <c r="Y60" s="5">
        <f t="shared" si="38"/>
        <v>-4.3737958643092621E-2</v>
      </c>
      <c r="Z60" s="5">
        <f t="shared" si="39"/>
        <v>8.0847669364984054E-2</v>
      </c>
      <c r="AA60" s="5">
        <f t="shared" si="40"/>
        <v>20.455174778672475</v>
      </c>
      <c r="AB60" s="14">
        <f t="shared" si="41"/>
        <v>-21.499012288306851</v>
      </c>
    </row>
    <row r="61" spans="3:28" x14ac:dyDescent="0.25">
      <c r="C61" s="3">
        <v>14</v>
      </c>
      <c r="D61" s="4" t="s">
        <v>15</v>
      </c>
      <c r="E61" s="9">
        <v>29707421605</v>
      </c>
      <c r="F61" s="9">
        <v>-44012427508</v>
      </c>
      <c r="G61" s="9">
        <f t="shared" si="28"/>
        <v>73719849113</v>
      </c>
      <c r="H61" s="9">
        <v>1768660546754</v>
      </c>
      <c r="I61" s="14">
        <f t="shared" si="42"/>
        <v>-0.95831882536855528</v>
      </c>
      <c r="J61" s="14">
        <f t="shared" si="30"/>
        <v>-1.0434940580609118</v>
      </c>
      <c r="K61" s="9">
        <v>3847887478570</v>
      </c>
      <c r="L61" s="9">
        <v>3165530224724</v>
      </c>
      <c r="M61" s="11">
        <f t="shared" si="31"/>
        <v>682357253846</v>
      </c>
      <c r="N61" s="5">
        <f t="shared" si="32"/>
        <v>0.38580453162610628</v>
      </c>
      <c r="O61" s="9">
        <v>440353396212</v>
      </c>
      <c r="P61" s="5">
        <f t="shared" si="33"/>
        <v>0.24897564262411739</v>
      </c>
      <c r="Q61" s="14">
        <v>-21.313142192082196</v>
      </c>
      <c r="R61" s="14">
        <v>-3.5258406122587314</v>
      </c>
      <c r="S61" s="14">
        <v>0.15184768313200833</v>
      </c>
      <c r="T61" s="9">
        <v>443947525518</v>
      </c>
      <c r="U61" s="9">
        <f t="shared" si="34"/>
        <v>355583321595</v>
      </c>
      <c r="V61" s="15">
        <f t="shared" si="35"/>
        <v>88364203923</v>
      </c>
      <c r="W61" s="5">
        <f t="shared" si="36"/>
        <v>0.33584344435858415</v>
      </c>
      <c r="X61" s="5">
        <f t="shared" si="37"/>
        <v>22.240137236045086</v>
      </c>
      <c r="Y61" s="5">
        <f t="shared" si="38"/>
        <v>-1.1841304554803516</v>
      </c>
      <c r="Z61" s="5">
        <f t="shared" si="39"/>
        <v>3.7806374488775128E-2</v>
      </c>
      <c r="AA61" s="5">
        <f t="shared" si="40"/>
        <v>21.09381315505351</v>
      </c>
      <c r="AB61" s="14">
        <f t="shared" si="41"/>
        <v>-22.052131980422065</v>
      </c>
    </row>
    <row r="62" spans="3:28" x14ac:dyDescent="0.25">
      <c r="C62" s="3">
        <v>15</v>
      </c>
      <c r="D62" s="4" t="s">
        <v>16</v>
      </c>
      <c r="E62" s="9">
        <v>84524160228</v>
      </c>
      <c r="F62" s="9">
        <v>127778774118</v>
      </c>
      <c r="G62" s="9">
        <f t="shared" si="28"/>
        <v>-43254613890</v>
      </c>
      <c r="H62" s="9">
        <v>773863042440</v>
      </c>
      <c r="I62" s="14">
        <f t="shared" si="42"/>
        <v>-1.0558944044589824</v>
      </c>
      <c r="J62" s="14">
        <f t="shared" si="30"/>
        <v>-0.94706439941063847</v>
      </c>
      <c r="K62" s="9">
        <v>1356846112540</v>
      </c>
      <c r="L62" s="9">
        <v>1253700810596</v>
      </c>
      <c r="M62" s="11">
        <f t="shared" si="31"/>
        <v>103145301944</v>
      </c>
      <c r="N62" s="5">
        <f t="shared" si="32"/>
        <v>0.13328624871240982</v>
      </c>
      <c r="O62" s="9">
        <v>413018253918</v>
      </c>
      <c r="P62" s="5">
        <f t="shared" si="33"/>
        <v>0.53370975388067143</v>
      </c>
      <c r="Q62" s="14">
        <v>-21.313142192082196</v>
      </c>
      <c r="R62" s="14">
        <v>-3.5258406122587314</v>
      </c>
      <c r="S62" s="14">
        <v>0.15184768313200833</v>
      </c>
      <c r="T62" s="9">
        <v>156305738314</v>
      </c>
      <c r="U62" s="9">
        <f t="shared" si="34"/>
        <v>153898836527</v>
      </c>
      <c r="V62" s="15">
        <f t="shared" si="35"/>
        <v>2406901787</v>
      </c>
      <c r="W62" s="5">
        <f t="shared" si="36"/>
        <v>0.13017600613071087</v>
      </c>
      <c r="X62" s="5">
        <f t="shared" si="37"/>
        <v>20.184918209697862</v>
      </c>
      <c r="Y62" s="5">
        <f t="shared" si="38"/>
        <v>-0.458979849157302</v>
      </c>
      <c r="Z62" s="5">
        <f t="shared" si="39"/>
        <v>8.1042589591734354E-2</v>
      </c>
      <c r="AA62" s="5">
        <f t="shared" si="40"/>
        <v>19.806980950132296</v>
      </c>
      <c r="AB62" s="14">
        <f t="shared" si="41"/>
        <v>-20.862875354591278</v>
      </c>
    </row>
    <row r="63" spans="3:28" x14ac:dyDescent="0.25">
      <c r="C63" s="3">
        <v>16</v>
      </c>
      <c r="D63" s="4" t="s">
        <v>17</v>
      </c>
      <c r="E63" s="9">
        <v>617573766863</v>
      </c>
      <c r="F63" s="9">
        <v>624353076652</v>
      </c>
      <c r="G63" s="9">
        <f t="shared" si="28"/>
        <v>-6779309789</v>
      </c>
      <c r="H63" s="9">
        <v>3448995059882</v>
      </c>
      <c r="I63" s="14">
        <f t="shared" si="42"/>
        <v>-1.0019655898809063</v>
      </c>
      <c r="J63" s="14">
        <f t="shared" si="30"/>
        <v>-0.99803826608342916</v>
      </c>
      <c r="K63" s="9">
        <v>4241856914012</v>
      </c>
      <c r="L63" s="9">
        <v>3846300254825</v>
      </c>
      <c r="M63" s="11">
        <f t="shared" si="31"/>
        <v>395556659187</v>
      </c>
      <c r="N63" s="5">
        <f t="shared" si="32"/>
        <v>0.11468751109215365</v>
      </c>
      <c r="O63" s="9">
        <v>1552703249576</v>
      </c>
      <c r="P63" s="5">
        <f t="shared" si="33"/>
        <v>0.45019004742474827</v>
      </c>
      <c r="Q63" s="14">
        <v>-21.313142192082196</v>
      </c>
      <c r="R63" s="14">
        <v>-3.5258406122587314</v>
      </c>
      <c r="S63" s="14">
        <v>0.15184768313200833</v>
      </c>
      <c r="T63" s="9">
        <v>180415788122</v>
      </c>
      <c r="U63" s="9">
        <f t="shared" si="34"/>
        <v>141282908965</v>
      </c>
      <c r="V63" s="15">
        <f t="shared" si="35"/>
        <v>39132879157</v>
      </c>
      <c r="W63" s="5">
        <f t="shared" si="36"/>
        <v>0.10334134257710252</v>
      </c>
      <c r="X63" s="5">
        <f t="shared" si="37"/>
        <v>21.271331478175291</v>
      </c>
      <c r="Y63" s="5">
        <f t="shared" si="38"/>
        <v>-0.36436510258369048</v>
      </c>
      <c r="Z63" s="5">
        <f t="shared" si="39"/>
        <v>6.8360315670536978E-2</v>
      </c>
      <c r="AA63" s="5">
        <f t="shared" si="40"/>
        <v>20.975326691262136</v>
      </c>
      <c r="AB63" s="14">
        <f t="shared" si="41"/>
        <v>-21.977292281143043</v>
      </c>
    </row>
    <row r="64" spans="3:28" x14ac:dyDescent="0.25">
      <c r="C64" s="3">
        <v>17</v>
      </c>
      <c r="D64" s="4" t="s">
        <v>18</v>
      </c>
      <c r="E64" s="9">
        <v>1276793</v>
      </c>
      <c r="F64" s="9">
        <v>1414447</v>
      </c>
      <c r="G64" s="9">
        <f t="shared" si="28"/>
        <v>-137654</v>
      </c>
      <c r="H64" s="9">
        <v>8754116</v>
      </c>
      <c r="I64" s="14">
        <f t="shared" si="42"/>
        <v>-1.0157244889147004</v>
      </c>
      <c r="J64" s="14">
        <f t="shared" si="30"/>
        <v>-0.98451894279766561</v>
      </c>
      <c r="K64" s="9">
        <v>6616642</v>
      </c>
      <c r="L64" s="9">
        <v>5967362</v>
      </c>
      <c r="M64" s="11">
        <f t="shared" si="31"/>
        <v>649280</v>
      </c>
      <c r="N64" s="5">
        <f t="shared" si="32"/>
        <v>7.4168539690358221E-2</v>
      </c>
      <c r="O64" s="9">
        <v>2165353</v>
      </c>
      <c r="P64" s="5">
        <f t="shared" si="33"/>
        <v>0.24735255964165884</v>
      </c>
      <c r="Q64" s="14">
        <v>-21.313142192082196</v>
      </c>
      <c r="R64" s="14">
        <v>-3.5258406122587314</v>
      </c>
      <c r="S64" s="14">
        <v>0.15184768313200833</v>
      </c>
      <c r="T64" s="9">
        <v>626006</v>
      </c>
      <c r="U64" s="9">
        <f t="shared" si="34"/>
        <v>563444</v>
      </c>
      <c r="V64" s="15">
        <f t="shared" si="35"/>
        <v>62562</v>
      </c>
      <c r="W64" s="5">
        <f t="shared" si="36"/>
        <v>6.7021958584967345E-2</v>
      </c>
      <c r="X64" s="5">
        <f t="shared" si="37"/>
        <v>20.983192218645087</v>
      </c>
      <c r="Y64" s="5">
        <f t="shared" si="38"/>
        <v>-0.23630874349200059</v>
      </c>
      <c r="Z64" s="5">
        <f t="shared" si="39"/>
        <v>3.7559913098357801E-2</v>
      </c>
      <c r="AA64" s="5">
        <f t="shared" si="40"/>
        <v>20.784443388251447</v>
      </c>
      <c r="AB64" s="14">
        <f t="shared" si="41"/>
        <v>-21.800167877166146</v>
      </c>
    </row>
  </sheetData>
  <mergeCells count="8">
    <mergeCell ref="C46:G46"/>
    <mergeCell ref="T46:U46"/>
    <mergeCell ref="C2:G2"/>
    <mergeCell ref="C4:I4"/>
    <mergeCell ref="K4:L4"/>
    <mergeCell ref="T4:U4"/>
    <mergeCell ref="C25:G25"/>
    <mergeCell ref="T25:U2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2:J54"/>
  <sheetViews>
    <sheetView workbookViewId="0">
      <selection activeCell="J4" sqref="J4:J54"/>
    </sheetView>
  </sheetViews>
  <sheetFormatPr defaultRowHeight="15" x14ac:dyDescent="0.25"/>
  <cols>
    <col min="6" max="10" width="19" style="13" customWidth="1"/>
  </cols>
  <sheetData>
    <row r="2" spans="3:10" x14ac:dyDescent="0.25">
      <c r="F2" s="61" t="s">
        <v>68</v>
      </c>
      <c r="G2" s="61" t="s">
        <v>69</v>
      </c>
      <c r="H2" s="61" t="s">
        <v>70</v>
      </c>
      <c r="I2" s="61" t="s">
        <v>71</v>
      </c>
      <c r="J2" s="61" t="s">
        <v>72</v>
      </c>
    </row>
    <row r="3" spans="3:10" x14ac:dyDescent="0.25">
      <c r="C3" s="61" t="s">
        <v>25</v>
      </c>
      <c r="D3" s="61" t="s">
        <v>78</v>
      </c>
      <c r="E3" s="63" t="s">
        <v>79</v>
      </c>
      <c r="F3" s="25" t="s">
        <v>73</v>
      </c>
      <c r="G3" s="27" t="s">
        <v>74</v>
      </c>
      <c r="H3" s="26" t="s">
        <v>75</v>
      </c>
      <c r="I3" s="28" t="s">
        <v>76</v>
      </c>
      <c r="J3" s="29" t="s">
        <v>77</v>
      </c>
    </row>
    <row r="4" spans="3:10" x14ac:dyDescent="0.25">
      <c r="C4" s="61">
        <v>1</v>
      </c>
      <c r="D4" s="62" t="s">
        <v>2</v>
      </c>
      <c r="E4" s="24">
        <v>2019</v>
      </c>
      <c r="F4" s="64">
        <v>7.6135198177511147E-4</v>
      </c>
      <c r="G4" s="64">
        <v>0.14770124151094224</v>
      </c>
      <c r="H4" s="64">
        <v>13.6199517743883</v>
      </c>
      <c r="I4" s="64">
        <v>-0.2386480182248886</v>
      </c>
      <c r="J4" s="64">
        <v>44.484836699638436</v>
      </c>
    </row>
    <row r="5" spans="3:10" x14ac:dyDescent="0.25">
      <c r="C5" s="61">
        <v>1</v>
      </c>
      <c r="D5" s="62" t="s">
        <v>2</v>
      </c>
      <c r="E5" s="24">
        <v>2020</v>
      </c>
      <c r="F5" s="64">
        <v>8.0865774569881894E-4</v>
      </c>
      <c r="G5" s="64">
        <v>0.19384361063685213</v>
      </c>
      <c r="H5" s="64">
        <v>13.773428394764894</v>
      </c>
      <c r="I5" s="64">
        <v>-1.9134225430118092E-2</v>
      </c>
      <c r="J5" s="64">
        <v>-35.13619854861291</v>
      </c>
    </row>
    <row r="6" spans="3:10" x14ac:dyDescent="0.25">
      <c r="C6" s="61">
        <v>1</v>
      </c>
      <c r="D6" s="62" t="s">
        <v>2</v>
      </c>
      <c r="E6" s="24">
        <v>2021</v>
      </c>
      <c r="F6" s="64">
        <v>7.8666658773103462E-4</v>
      </c>
      <c r="G6" s="64">
        <v>0.27402901784563477</v>
      </c>
      <c r="H6" s="64">
        <v>14.081029840125066</v>
      </c>
      <c r="I6" s="64">
        <v>-2.1333341226896528E-2</v>
      </c>
      <c r="J6" s="64">
        <v>-23.164830501713983</v>
      </c>
    </row>
    <row r="7" spans="3:10" x14ac:dyDescent="0.25">
      <c r="C7" s="61">
        <v>2</v>
      </c>
      <c r="D7" s="62" t="s">
        <v>3</v>
      </c>
      <c r="E7" s="24">
        <v>2019</v>
      </c>
      <c r="F7" s="64">
        <v>7.6301769858768851E-4</v>
      </c>
      <c r="G7" s="64">
        <v>4.9809463494637128E-2</v>
      </c>
      <c r="H7" s="64">
        <v>13.947423516630808</v>
      </c>
      <c r="I7" s="64">
        <v>-0.23698230141231155</v>
      </c>
      <c r="J7" s="64">
        <v>35.150742205798764</v>
      </c>
    </row>
    <row r="8" spans="3:10" x14ac:dyDescent="0.25">
      <c r="C8" s="61">
        <v>2</v>
      </c>
      <c r="D8" s="62" t="s">
        <v>3</v>
      </c>
      <c r="E8" s="24">
        <v>2020</v>
      </c>
      <c r="F8" s="64">
        <v>9.6798534164358266E-4</v>
      </c>
      <c r="G8" s="64">
        <v>5.0745146563643019E-2</v>
      </c>
      <c r="H8" s="64">
        <v>14.901715189023381</v>
      </c>
      <c r="I8" s="64">
        <v>-3.2014658356417362E-2</v>
      </c>
      <c r="J8" s="64">
        <v>-36.578184625840954</v>
      </c>
    </row>
    <row r="9" spans="3:10" x14ac:dyDescent="0.25">
      <c r="C9" s="61">
        <v>2</v>
      </c>
      <c r="D9" s="62" t="s">
        <v>3</v>
      </c>
      <c r="E9" s="24">
        <v>2021</v>
      </c>
      <c r="F9" s="64">
        <v>8.0483481770719084E-4</v>
      </c>
      <c r="G9" s="64">
        <v>6.6097282043558497E-2</v>
      </c>
      <c r="H9" s="64">
        <v>14.911859620801156</v>
      </c>
      <c r="I9" s="64">
        <v>-0.19516518229280919</v>
      </c>
      <c r="J9" s="64">
        <v>-20.696496736521876</v>
      </c>
    </row>
    <row r="10" spans="3:10" x14ac:dyDescent="0.25">
      <c r="C10" s="61">
        <v>3</v>
      </c>
      <c r="D10" s="62" t="s">
        <v>4</v>
      </c>
      <c r="E10" s="24">
        <v>2019</v>
      </c>
      <c r="F10" s="64">
        <v>0.77117058915473768</v>
      </c>
      <c r="G10" s="64">
        <v>8.2060558302827977E-2</v>
      </c>
      <c r="H10" s="64">
        <v>27.307941677469802</v>
      </c>
      <c r="I10" s="64">
        <v>-0.22882941084526234</v>
      </c>
      <c r="J10" s="64">
        <v>2.2176019150769468</v>
      </c>
    </row>
    <row r="11" spans="3:10" x14ac:dyDescent="0.25">
      <c r="C11" s="61">
        <v>3</v>
      </c>
      <c r="D11" s="62" t="s">
        <v>4</v>
      </c>
      <c r="E11" s="17">
        <v>2020</v>
      </c>
      <c r="F11" s="64">
        <v>0.77523142989902716</v>
      </c>
      <c r="G11" s="64">
        <v>4.5799398918393602E-2</v>
      </c>
      <c r="H11" s="64">
        <v>27.345722757620781</v>
      </c>
      <c r="I11" s="64">
        <v>-0.22476857010097284</v>
      </c>
      <c r="J11" s="64">
        <v>-32.318310890470634</v>
      </c>
    </row>
    <row r="12" spans="3:10" x14ac:dyDescent="0.25">
      <c r="C12" s="61">
        <v>3</v>
      </c>
      <c r="D12" s="62" t="s">
        <v>4</v>
      </c>
      <c r="E12" s="17">
        <v>2021</v>
      </c>
      <c r="F12" s="64">
        <v>0.79319150923016635</v>
      </c>
      <c r="G12" s="64">
        <v>9.7834523265973819E-2</v>
      </c>
      <c r="H12" s="64">
        <v>27.475768174998329</v>
      </c>
      <c r="I12" s="64">
        <v>-0.20680849076983368</v>
      </c>
      <c r="J12" s="64">
        <v>-19.352130452819765</v>
      </c>
    </row>
    <row r="13" spans="3:10" x14ac:dyDescent="0.25">
      <c r="C13" s="61">
        <v>4</v>
      </c>
      <c r="D13" s="62" t="s">
        <v>5</v>
      </c>
      <c r="E13" s="17">
        <v>2019</v>
      </c>
      <c r="F13" s="64">
        <v>0.75564654812800791</v>
      </c>
      <c r="G13" s="64">
        <v>0.19045364646804785</v>
      </c>
      <c r="H13" s="64">
        <v>27.962537910369512</v>
      </c>
      <c r="I13" s="64">
        <v>-0.24435345187199203</v>
      </c>
      <c r="J13" s="64">
        <v>12.640414202303569</v>
      </c>
    </row>
    <row r="14" spans="3:10" x14ac:dyDescent="0.25">
      <c r="C14" s="61">
        <v>4</v>
      </c>
      <c r="D14" s="62" t="s">
        <v>5</v>
      </c>
      <c r="E14" s="17">
        <v>2020</v>
      </c>
      <c r="F14" s="64">
        <v>0.78076463647792793</v>
      </c>
      <c r="G14" s="64">
        <v>0.14421387445432352</v>
      </c>
      <c r="H14" s="64">
        <v>28.079975907073237</v>
      </c>
      <c r="I14" s="64">
        <v>-0.2192353635220721</v>
      </c>
      <c r="J14" s="64">
        <v>-38.688944523011351</v>
      </c>
    </row>
    <row r="15" spans="3:10" x14ac:dyDescent="0.25">
      <c r="C15" s="61">
        <v>4</v>
      </c>
      <c r="D15" s="62" t="s">
        <v>5</v>
      </c>
      <c r="E15" s="17">
        <v>2021</v>
      </c>
      <c r="F15" s="64">
        <v>0.79153377521862034</v>
      </c>
      <c r="G15" s="64">
        <v>0.13483598434745772</v>
      </c>
      <c r="H15" s="64">
        <v>27.937096997315141</v>
      </c>
      <c r="I15" s="64">
        <v>-0.20846622478137966</v>
      </c>
      <c r="J15" s="64">
        <v>-23.136752891283315</v>
      </c>
    </row>
    <row r="16" spans="3:10" x14ac:dyDescent="0.25">
      <c r="C16" s="61">
        <v>5</v>
      </c>
      <c r="D16" s="62" t="s">
        <v>6</v>
      </c>
      <c r="E16" s="17">
        <v>2019</v>
      </c>
      <c r="F16" s="64">
        <v>0.75727275771474079</v>
      </c>
      <c r="G16" s="64">
        <v>0.17063363948967272</v>
      </c>
      <c r="H16" s="64">
        <v>27.850272545730174</v>
      </c>
      <c r="I16" s="64">
        <v>-0.24272724228525924</v>
      </c>
      <c r="J16" s="64">
        <v>146.52316866166916</v>
      </c>
    </row>
    <row r="17" spans="3:10" x14ac:dyDescent="0.25">
      <c r="C17" s="61">
        <v>5</v>
      </c>
      <c r="D17" s="62" t="s">
        <v>6</v>
      </c>
      <c r="E17" s="17">
        <v>2020</v>
      </c>
      <c r="F17" s="64">
        <v>0.78579932303072886</v>
      </c>
      <c r="G17" s="64">
        <v>0.14839096019550635</v>
      </c>
      <c r="H17" s="64">
        <v>27.901765645847046</v>
      </c>
      <c r="I17" s="64">
        <v>-0.2142006769692712</v>
      </c>
      <c r="J17" s="64">
        <v>-36.753915132065252</v>
      </c>
    </row>
    <row r="18" spans="3:10" x14ac:dyDescent="0.25">
      <c r="C18" s="61">
        <v>5</v>
      </c>
      <c r="D18" s="62" t="s">
        <v>6</v>
      </c>
      <c r="E18" s="17">
        <v>2021</v>
      </c>
      <c r="F18" s="64">
        <v>0.78453209831274229</v>
      </c>
      <c r="G18" s="64">
        <v>0.18042661222294429</v>
      </c>
      <c r="H18" s="64">
        <v>27.929777820321338</v>
      </c>
      <c r="I18" s="64">
        <v>-0.21546790168725766</v>
      </c>
      <c r="J18" s="64">
        <v>-20.317377706485608</v>
      </c>
    </row>
    <row r="19" spans="3:10" x14ac:dyDescent="0.25">
      <c r="C19" s="61">
        <v>6</v>
      </c>
      <c r="D19" s="62" t="s">
        <v>7</v>
      </c>
      <c r="E19" s="17">
        <v>2019</v>
      </c>
      <c r="F19" s="64">
        <v>0.77057832184227115</v>
      </c>
      <c r="G19" s="64">
        <v>0.2618859425129697</v>
      </c>
      <c r="H19" s="64">
        <v>21.078127743726096</v>
      </c>
      <c r="I19" s="64">
        <v>-0.22942167815772882</v>
      </c>
      <c r="J19" s="64">
        <v>190.02084332786515</v>
      </c>
    </row>
    <row r="20" spans="3:10" x14ac:dyDescent="0.25">
      <c r="C20" s="61">
        <v>6</v>
      </c>
      <c r="D20" s="62" t="s">
        <v>7</v>
      </c>
      <c r="E20" s="17">
        <v>2020</v>
      </c>
      <c r="F20" s="64">
        <v>0.74961993747832478</v>
      </c>
      <c r="G20" s="64">
        <v>0.12105685609957817</v>
      </c>
      <c r="H20" s="64">
        <v>20.926680783232726</v>
      </c>
      <c r="I20" s="64">
        <v>-0.25038006252167516</v>
      </c>
      <c r="J20" s="64">
        <v>-35.790020108416932</v>
      </c>
    </row>
    <row r="21" spans="3:10" x14ac:dyDescent="0.25">
      <c r="C21" s="61">
        <v>6</v>
      </c>
      <c r="D21" s="62" t="s">
        <v>7</v>
      </c>
      <c r="E21" s="17">
        <v>2021</v>
      </c>
      <c r="F21" s="64">
        <v>0.78048831583948231</v>
      </c>
      <c r="G21" s="64">
        <v>0.18609961732959521</v>
      </c>
      <c r="H21" s="64">
        <v>20.992316975126567</v>
      </c>
      <c r="I21" s="64">
        <v>-0.21951168416051769</v>
      </c>
      <c r="J21" s="64">
        <v>-19.730304485771207</v>
      </c>
    </row>
    <row r="22" spans="3:10" x14ac:dyDescent="0.25">
      <c r="C22" s="61">
        <v>7</v>
      </c>
      <c r="D22" s="62" t="s">
        <v>8</v>
      </c>
      <c r="E22" s="17">
        <v>2019</v>
      </c>
      <c r="F22" s="64">
        <v>0.72952456491507744</v>
      </c>
      <c r="G22" s="64">
        <v>0.16167144204341996</v>
      </c>
      <c r="H22" s="64">
        <v>27.466943366572742</v>
      </c>
      <c r="I22" s="64">
        <v>-0.27047543508492256</v>
      </c>
      <c r="J22" s="64">
        <v>22.234274519070105</v>
      </c>
    </row>
    <row r="23" spans="3:10" x14ac:dyDescent="0.25">
      <c r="C23" s="61">
        <v>7</v>
      </c>
      <c r="D23" s="62" t="s">
        <v>8</v>
      </c>
      <c r="E23" s="17">
        <v>2020</v>
      </c>
      <c r="F23" s="64">
        <v>0.74768859964977386</v>
      </c>
      <c r="G23" s="64">
        <v>5.7411203183673119E-2</v>
      </c>
      <c r="H23" s="64">
        <v>27.533324726972925</v>
      </c>
      <c r="I23" s="64">
        <v>-0.25231140035022609</v>
      </c>
      <c r="J23" s="64">
        <v>-37.458835506790479</v>
      </c>
    </row>
    <row r="24" spans="3:10" x14ac:dyDescent="0.25">
      <c r="C24" s="61">
        <v>7</v>
      </c>
      <c r="D24" s="62" t="s">
        <v>8</v>
      </c>
      <c r="E24" s="17">
        <v>2021</v>
      </c>
      <c r="F24" s="64">
        <v>0.69636996213262936</v>
      </c>
      <c r="G24" s="64">
        <v>1.874357142380445E-2</v>
      </c>
      <c r="H24" s="64">
        <v>27.620080803692819</v>
      </c>
      <c r="I24" s="64">
        <v>-0.30363003786737064</v>
      </c>
      <c r="J24" s="64">
        <v>-23.278723492081109</v>
      </c>
    </row>
    <row r="25" spans="3:10" x14ac:dyDescent="0.25">
      <c r="C25" s="61">
        <v>8</v>
      </c>
      <c r="D25" s="62" t="s">
        <v>9</v>
      </c>
      <c r="E25" s="17">
        <v>2019</v>
      </c>
      <c r="F25" s="64">
        <v>0.72072733365138397</v>
      </c>
      <c r="G25" s="64">
        <v>0.20096764648362511</v>
      </c>
      <c r="H25" s="64">
        <v>17.471590800877816</v>
      </c>
      <c r="I25" s="64">
        <v>-0.27927266634861608</v>
      </c>
      <c r="J25" s="64">
        <v>9.9971754045483365</v>
      </c>
    </row>
    <row r="26" spans="3:10" x14ac:dyDescent="0.25">
      <c r="C26" s="61">
        <v>8</v>
      </c>
      <c r="D26" s="62" t="s">
        <v>9</v>
      </c>
      <c r="E26" s="17">
        <v>2020</v>
      </c>
      <c r="F26" s="64">
        <v>0.74493794187101925</v>
      </c>
      <c r="G26" s="64">
        <v>0.14743364573347065</v>
      </c>
      <c r="H26" s="64">
        <v>18.455935188389123</v>
      </c>
      <c r="I26" s="64">
        <v>-0.25506205812898075</v>
      </c>
      <c r="J26" s="64">
        <v>-37.066775925989887</v>
      </c>
    </row>
    <row r="27" spans="3:10" x14ac:dyDescent="0.25">
      <c r="C27" s="61">
        <v>8</v>
      </c>
      <c r="D27" s="62" t="s">
        <v>9</v>
      </c>
      <c r="E27" s="17">
        <v>2021</v>
      </c>
      <c r="F27" s="64">
        <v>0.79517841153583535</v>
      </c>
      <c r="G27" s="64">
        <v>0.14436630688882471</v>
      </c>
      <c r="H27" s="64">
        <v>18.586759667146257</v>
      </c>
      <c r="I27" s="64">
        <v>-0.20482158846416471</v>
      </c>
      <c r="J27" s="64">
        <v>-21.993994017129239</v>
      </c>
    </row>
    <row r="28" spans="3:10" x14ac:dyDescent="0.25">
      <c r="C28" s="61">
        <v>9</v>
      </c>
      <c r="D28" s="62" t="s">
        <v>10</v>
      </c>
      <c r="E28" s="17">
        <v>2019</v>
      </c>
      <c r="F28" s="64">
        <v>0.67464409261575398</v>
      </c>
      <c r="G28" s="64">
        <v>0.10890144009625537</v>
      </c>
      <c r="H28" s="64">
        <v>18.381924936313766</v>
      </c>
      <c r="I28" s="64">
        <v>-0.32535590738424602</v>
      </c>
      <c r="J28" s="64">
        <v>81.75</v>
      </c>
    </row>
    <row r="29" spans="3:10" x14ac:dyDescent="0.25">
      <c r="C29" s="61">
        <v>9</v>
      </c>
      <c r="D29" s="62" t="s">
        <v>10</v>
      </c>
      <c r="E29" s="17">
        <v>2020</v>
      </c>
      <c r="F29" s="64">
        <v>0.70431601146404077</v>
      </c>
      <c r="G29" s="64">
        <v>0.11059239725459982</v>
      </c>
      <c r="H29" s="64">
        <v>18.910097929718024</v>
      </c>
      <c r="I29" s="64">
        <v>-0.29568398853595917</v>
      </c>
      <c r="J29" s="64">
        <v>-36.638510964900675</v>
      </c>
    </row>
    <row r="30" spans="3:10" x14ac:dyDescent="0.25">
      <c r="C30" s="61">
        <v>9</v>
      </c>
      <c r="D30" s="62" t="s">
        <v>10</v>
      </c>
      <c r="E30" s="17">
        <v>2021</v>
      </c>
      <c r="F30" s="64">
        <v>0.775008240474513</v>
      </c>
      <c r="G30" s="64">
        <v>0.12932369846095521</v>
      </c>
      <c r="H30" s="64">
        <v>19.004884291594529</v>
      </c>
      <c r="I30" s="64">
        <v>-0.22499175952548703</v>
      </c>
      <c r="J30" s="64">
        <v>-21.570832140537309</v>
      </c>
    </row>
    <row r="31" spans="3:10" x14ac:dyDescent="0.25">
      <c r="C31" s="61">
        <v>10</v>
      </c>
      <c r="D31" s="62" t="s">
        <v>11</v>
      </c>
      <c r="E31" s="17">
        <v>2019</v>
      </c>
      <c r="F31" s="64">
        <v>0.71763681262616574</v>
      </c>
      <c r="G31" s="64">
        <v>0.22503791960481767</v>
      </c>
      <c r="H31" s="64">
        <v>27.225025947372664</v>
      </c>
      <c r="I31" s="64">
        <v>-0.2823631873738342</v>
      </c>
      <c r="J31" s="64">
        <v>43.681498203467697</v>
      </c>
    </row>
    <row r="32" spans="3:10" x14ac:dyDescent="0.25">
      <c r="C32" s="61">
        <v>10</v>
      </c>
      <c r="D32" s="62" t="s">
        <v>11</v>
      </c>
      <c r="E32" s="17">
        <v>2020</v>
      </c>
      <c r="F32" s="64">
        <v>0.76968467722067757</v>
      </c>
      <c r="G32" s="64">
        <v>0.27443808536698122</v>
      </c>
      <c r="H32" s="64">
        <v>27.237692427691758</v>
      </c>
      <c r="I32" s="64">
        <v>-0.23031532277932243</v>
      </c>
      <c r="J32" s="64">
        <v>-33.841279178145498</v>
      </c>
    </row>
    <row r="33" spans="3:10" x14ac:dyDescent="0.25">
      <c r="C33" s="61">
        <v>10</v>
      </c>
      <c r="D33" s="62" t="s">
        <v>11</v>
      </c>
      <c r="E33" s="17">
        <v>2021</v>
      </c>
      <c r="F33" s="64">
        <v>0.78997541484569789</v>
      </c>
      <c r="G33" s="64">
        <v>0.24700232715739337</v>
      </c>
      <c r="H33" s="64">
        <v>27.366699105673661</v>
      </c>
      <c r="I33" s="64">
        <v>-0.21002458515430208</v>
      </c>
      <c r="J33" s="64">
        <v>-23.435290943661109</v>
      </c>
    </row>
    <row r="34" spans="3:10" x14ac:dyDescent="0.25">
      <c r="C34" s="61">
        <v>11</v>
      </c>
      <c r="D34" s="62" t="s">
        <v>12</v>
      </c>
      <c r="E34" s="17">
        <v>2019</v>
      </c>
      <c r="F34" s="64">
        <v>0.74145463085234831</v>
      </c>
      <c r="G34" s="64">
        <v>1.0524010760841775</v>
      </c>
      <c r="H34" s="64">
        <v>14.879169017368856</v>
      </c>
      <c r="I34" s="64">
        <v>-0.25854536914765169</v>
      </c>
      <c r="J34" s="64">
        <v>55.971662838120615</v>
      </c>
    </row>
    <row r="35" spans="3:10" x14ac:dyDescent="0.25">
      <c r="C35" s="61">
        <v>11</v>
      </c>
      <c r="D35" s="62" t="s">
        <v>12</v>
      </c>
      <c r="E35" s="17">
        <v>2020</v>
      </c>
      <c r="F35" s="64">
        <v>7.2040003026710719</v>
      </c>
      <c r="G35" s="64">
        <v>0.19925757252306744</v>
      </c>
      <c r="H35" s="64">
        <v>14.882778367685415</v>
      </c>
      <c r="I35" s="64">
        <v>-2.7959996973289276</v>
      </c>
      <c r="J35" s="64">
        <v>-33.143272317371199</v>
      </c>
    </row>
    <row r="36" spans="3:10" x14ac:dyDescent="0.25">
      <c r="C36" s="61">
        <v>11</v>
      </c>
      <c r="D36" s="62" t="s">
        <v>12</v>
      </c>
      <c r="E36" s="17">
        <v>2021</v>
      </c>
      <c r="F36" s="64">
        <v>7.585605065500392E-2</v>
      </c>
      <c r="G36" s="64">
        <v>6.0578243144518935E-2</v>
      </c>
      <c r="H36" s="64">
        <v>14.887784689208781</v>
      </c>
      <c r="I36" s="64">
        <v>-0.24143949344996074</v>
      </c>
      <c r="J36" s="64">
        <v>-16.3071154891222</v>
      </c>
    </row>
    <row r="37" spans="3:10" x14ac:dyDescent="0.25">
      <c r="C37" s="61">
        <v>12</v>
      </c>
      <c r="D37" s="62" t="s">
        <v>13</v>
      </c>
      <c r="E37" s="17">
        <v>2019</v>
      </c>
      <c r="F37" s="64">
        <v>0.75852451687427824</v>
      </c>
      <c r="G37" s="64">
        <v>0.20696293221512782</v>
      </c>
      <c r="H37" s="64">
        <v>30.577453832934669</v>
      </c>
      <c r="I37" s="64">
        <v>-0.2414754831257217</v>
      </c>
      <c r="J37" s="64">
        <v>2.5417030138506398</v>
      </c>
    </row>
    <row r="38" spans="3:10" x14ac:dyDescent="0.25">
      <c r="C38" s="61">
        <v>12</v>
      </c>
      <c r="D38" s="62" t="s">
        <v>13</v>
      </c>
      <c r="E38" s="17">
        <v>2020</v>
      </c>
      <c r="F38" s="64">
        <v>0.78176389337906649</v>
      </c>
      <c r="G38" s="64">
        <v>0.18614864588582303</v>
      </c>
      <c r="H38" s="64">
        <v>30.6155660698589</v>
      </c>
      <c r="I38" s="64">
        <v>-0.21823610662093351</v>
      </c>
      <c r="J38" s="64">
        <v>-35.939687072530219</v>
      </c>
    </row>
    <row r="39" spans="3:10" x14ac:dyDescent="0.25">
      <c r="C39" s="61">
        <v>12</v>
      </c>
      <c r="D39" s="62" t="s">
        <v>13</v>
      </c>
      <c r="E39" s="17">
        <v>2021</v>
      </c>
      <c r="F39" s="64">
        <v>0.78150148479013581</v>
      </c>
      <c r="G39" s="64">
        <v>0.10660645254598802</v>
      </c>
      <c r="H39" s="64">
        <v>30.622627553189677</v>
      </c>
      <c r="I39" s="64">
        <v>-0.21849851520986416</v>
      </c>
      <c r="J39" s="64">
        <v>-21.967002196430187</v>
      </c>
    </row>
    <row r="40" spans="3:10" x14ac:dyDescent="0.25">
      <c r="C40" s="61">
        <v>13</v>
      </c>
      <c r="D40" s="62" t="s">
        <v>14</v>
      </c>
      <c r="E40" s="17">
        <v>2019</v>
      </c>
      <c r="F40" s="64">
        <v>0.68141561818704033</v>
      </c>
      <c r="G40" s="64">
        <v>7.6478936126195801E-2</v>
      </c>
      <c r="H40" s="64">
        <v>29.124411986193863</v>
      </c>
      <c r="I40" s="64">
        <v>-0.31858438181295973</v>
      </c>
      <c r="J40" s="64">
        <v>56.360668120926384</v>
      </c>
    </row>
    <row r="41" spans="3:10" x14ac:dyDescent="0.25">
      <c r="C41" s="61">
        <v>13</v>
      </c>
      <c r="D41" s="62" t="s">
        <v>14</v>
      </c>
      <c r="E41" s="17">
        <v>2020</v>
      </c>
      <c r="F41" s="64">
        <v>1.051464650887654</v>
      </c>
      <c r="G41" s="64">
        <v>5.223899213537584E-2</v>
      </c>
      <c r="H41" s="64">
        <v>29.174764392771777</v>
      </c>
      <c r="I41" s="64">
        <v>5.1464650887653861E-2</v>
      </c>
      <c r="J41" s="64">
        <v>-36.553996790391956</v>
      </c>
    </row>
    <row r="42" spans="3:10" x14ac:dyDescent="0.25">
      <c r="C42" s="61">
        <v>13</v>
      </c>
      <c r="D42" s="62" t="s">
        <v>14</v>
      </c>
      <c r="E42" s="17">
        <v>2021</v>
      </c>
      <c r="F42" s="64">
        <v>0.74815517851000179</v>
      </c>
      <c r="G42" s="64">
        <v>9.8736138859944422E-2</v>
      </c>
      <c r="H42" s="64">
        <v>29.124411986193863</v>
      </c>
      <c r="I42" s="64">
        <v>-0.25184482148999826</v>
      </c>
      <c r="J42" s="64">
        <v>-21.499012288306851</v>
      </c>
    </row>
    <row r="43" spans="3:10" x14ac:dyDescent="0.25">
      <c r="C43" s="61">
        <v>14</v>
      </c>
      <c r="D43" s="62" t="s">
        <v>15</v>
      </c>
      <c r="E43" s="17">
        <v>2019</v>
      </c>
      <c r="F43" s="64">
        <v>0.18538285101502044</v>
      </c>
      <c r="G43" s="64">
        <v>9.2406856976103469E-4</v>
      </c>
      <c r="H43" s="64">
        <v>28.230068228249788</v>
      </c>
      <c r="I43" s="64">
        <v>-0.81461714898497961</v>
      </c>
      <c r="J43" s="64">
        <v>15.922115548610131</v>
      </c>
    </row>
    <row r="44" spans="3:10" x14ac:dyDescent="0.25">
      <c r="C44" s="61">
        <v>14</v>
      </c>
      <c r="D44" s="62" t="s">
        <v>15</v>
      </c>
      <c r="E44" s="17">
        <v>2020</v>
      </c>
      <c r="F44" s="64">
        <v>0.3991330816794888</v>
      </c>
      <c r="G44" s="64">
        <v>5.6297765715656173E-3</v>
      </c>
      <c r="H44" s="64">
        <v>28.201243622785679</v>
      </c>
      <c r="I44" s="64">
        <v>-0.6008669183205112</v>
      </c>
      <c r="J44" s="64">
        <v>-37.588592807990459</v>
      </c>
    </row>
    <row r="45" spans="3:10" x14ac:dyDescent="0.25">
      <c r="C45" s="61">
        <v>14</v>
      </c>
      <c r="D45" s="62" t="s">
        <v>15</v>
      </c>
      <c r="E45" s="17">
        <v>2021</v>
      </c>
      <c r="F45" s="64">
        <v>0.67283605961923576</v>
      </c>
      <c r="G45" s="64">
        <v>2.9932348446629311E-2</v>
      </c>
      <c r="H45" s="64">
        <v>28.309271954893294</v>
      </c>
      <c r="I45" s="64">
        <v>-0.32716394038076418</v>
      </c>
      <c r="J45" s="64">
        <v>-22.052131980422065</v>
      </c>
    </row>
    <row r="46" spans="3:10" x14ac:dyDescent="0.25">
      <c r="C46" s="61">
        <v>15</v>
      </c>
      <c r="D46" s="62" t="s">
        <v>16</v>
      </c>
      <c r="E46" s="17">
        <v>2019</v>
      </c>
      <c r="F46" s="64">
        <v>0.79150900622825038</v>
      </c>
      <c r="G46" s="64">
        <v>0.11815394537076516</v>
      </c>
      <c r="H46" s="64">
        <v>27.396368518676066</v>
      </c>
      <c r="I46" s="64">
        <v>-2.0849099377174965E-7</v>
      </c>
      <c r="J46" s="64">
        <v>26.223269602420292</v>
      </c>
    </row>
    <row r="47" spans="3:10" x14ac:dyDescent="0.25">
      <c r="C47" s="61">
        <v>15</v>
      </c>
      <c r="D47" s="62" t="s">
        <v>16</v>
      </c>
      <c r="E47" s="17">
        <v>2020</v>
      </c>
      <c r="F47" s="64">
        <v>0.76373638107765407</v>
      </c>
      <c r="G47" s="64">
        <v>0.10448401315665315</v>
      </c>
      <c r="H47" s="64">
        <v>27.374660747127098</v>
      </c>
      <c r="I47" s="64">
        <v>-0.2362636189223459</v>
      </c>
      <c r="J47" s="64">
        <v>-36.479280040680884</v>
      </c>
    </row>
    <row r="48" spans="3:10" x14ac:dyDescent="0.25">
      <c r="C48" s="61">
        <v>15</v>
      </c>
      <c r="D48" s="62" t="s">
        <v>16</v>
      </c>
      <c r="E48" s="17">
        <v>2021</v>
      </c>
      <c r="F48" s="64">
        <v>0.83090516825432226</v>
      </c>
      <c r="G48" s="64">
        <v>0.15599548290254717</v>
      </c>
      <c r="H48" s="64">
        <v>27.513503952066127</v>
      </c>
      <c r="I48" s="64">
        <v>-0.16909483174567777</v>
      </c>
      <c r="J48" s="64">
        <v>-20.862875354591278</v>
      </c>
    </row>
    <row r="49" spans="3:10" x14ac:dyDescent="0.25">
      <c r="C49" s="61">
        <v>16</v>
      </c>
      <c r="D49" s="62" t="s">
        <v>17</v>
      </c>
      <c r="E49" s="17">
        <v>2019</v>
      </c>
      <c r="F49" s="64">
        <v>0.79498534629970152</v>
      </c>
      <c r="G49" s="64">
        <v>0.22466897037446415</v>
      </c>
      <c r="H49" s="64">
        <v>28.689354000331711</v>
      </c>
      <c r="I49" s="64">
        <v>0.20501465370029848</v>
      </c>
      <c r="J49" s="64">
        <v>21.22</v>
      </c>
    </row>
    <row r="50" spans="3:10" x14ac:dyDescent="0.25">
      <c r="C50" s="61">
        <v>16</v>
      </c>
      <c r="D50" s="62" t="s">
        <v>17</v>
      </c>
      <c r="E50" s="17">
        <v>2020</v>
      </c>
      <c r="F50" s="64">
        <v>0.81259440645543124</v>
      </c>
      <c r="G50" s="64">
        <v>0.2351510503954588</v>
      </c>
      <c r="H50" s="64">
        <v>28.869104017548796</v>
      </c>
      <c r="I50" s="64">
        <v>-0.18740559354456873</v>
      </c>
      <c r="J50" s="64">
        <v>-35.549214762331196</v>
      </c>
    </row>
    <row r="51" spans="3:10" x14ac:dyDescent="0.25">
      <c r="C51" s="61">
        <v>16</v>
      </c>
      <c r="D51" s="62" t="s">
        <v>17</v>
      </c>
      <c r="E51" s="17">
        <v>2021</v>
      </c>
      <c r="F51" s="64">
        <v>0.80708686710669886</v>
      </c>
      <c r="G51" s="64">
        <v>0.18709545255966195</v>
      </c>
      <c r="H51" s="64">
        <v>28.996919813296635</v>
      </c>
      <c r="I51" s="64">
        <v>-0.19291313289330114</v>
      </c>
      <c r="J51" s="64">
        <v>-21.977292281143043</v>
      </c>
    </row>
    <row r="52" spans="3:10" x14ac:dyDescent="0.25">
      <c r="C52" s="61">
        <v>17</v>
      </c>
      <c r="D52" s="62" t="s">
        <v>18</v>
      </c>
      <c r="E52" s="17">
        <v>2019</v>
      </c>
      <c r="F52" s="64">
        <v>0.75315972048025281</v>
      </c>
      <c r="G52" s="64">
        <v>0.1831723322804267</v>
      </c>
      <c r="H52" s="64">
        <v>15.703855454129334</v>
      </c>
      <c r="I52" s="64">
        <v>-0.24684027951974721</v>
      </c>
      <c r="J52" s="64">
        <v>-1.614373430925808</v>
      </c>
    </row>
    <row r="53" spans="3:10" x14ac:dyDescent="0.25">
      <c r="C53" s="61">
        <v>17</v>
      </c>
      <c r="D53" s="62" t="s">
        <v>18</v>
      </c>
      <c r="E53" s="17">
        <v>2020</v>
      </c>
      <c r="F53" s="64">
        <v>0.78062098448347783</v>
      </c>
      <c r="G53" s="64">
        <v>0.23206336944085382</v>
      </c>
      <c r="H53" s="64">
        <v>15.9850345477304</v>
      </c>
      <c r="I53" s="64">
        <v>-0.21937901551652214</v>
      </c>
      <c r="J53" s="64">
        <v>-38.180770324900742</v>
      </c>
    </row>
    <row r="54" spans="3:10" x14ac:dyDescent="0.25">
      <c r="C54" s="61">
        <v>17</v>
      </c>
      <c r="D54" s="62" t="s">
        <v>18</v>
      </c>
      <c r="E54" s="17">
        <v>2021</v>
      </c>
      <c r="F54" s="64">
        <v>0.8280475403584594</v>
      </c>
      <c r="G54" s="64">
        <v>0.24849390614399103</v>
      </c>
      <c r="H54" s="64">
        <v>15.817916615737188</v>
      </c>
      <c r="I54" s="64">
        <v>-0.1719524596415406</v>
      </c>
      <c r="J54" s="64">
        <v>-21.800167877166146</v>
      </c>
    </row>
  </sheetData>
  <autoFilter ref="C3:J3" xr:uid="{00000000-0009-0000-0000-000006000000}">
    <sortState ref="C4:J54">
      <sortCondition ref="C3"/>
    </sortState>
  </autoFilter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TABULASI DATA</vt:lpstr>
      <vt:lpstr>X1</vt:lpstr>
      <vt:lpstr>X2</vt:lpstr>
      <vt:lpstr>X3</vt:lpstr>
      <vt:lpstr>Y</vt:lpstr>
      <vt:lpstr>Z</vt:lpstr>
      <vt:lpstr>analisis deskriptif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2023-08-08T11:04:18Z</dcterms:created>
  <dcterms:modified xsi:type="dcterms:W3CDTF">2023-08-11T15:28:21Z</dcterms:modified>
</cp:coreProperties>
</file>