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E:\Kuliah\"/>
    </mc:Choice>
  </mc:AlternateContent>
  <xr:revisionPtr revIDLastSave="0" documentId="8_{2B480EC0-FCDA-4B51-9837-017C79A93EC4}" xr6:coauthVersionLast="47" xr6:coauthVersionMax="47" xr10:uidLastSave="{00000000-0000-0000-0000-000000000000}"/>
  <bookViews>
    <workbookView xWindow="-120" yWindow="-120" windowWidth="21840" windowHeight="13290" xr2:uid="{00000000-000D-0000-FFFF-FFFF00000000}"/>
  </bookViews>
  <sheets>
    <sheet name="Sheet1" sheetId="10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0" l="1"/>
  <c r="D28" i="10" s="1"/>
  <c r="D14" i="10"/>
  <c r="D12" i="10"/>
  <c r="D27" i="10" s="1"/>
  <c r="C13" i="10"/>
  <c r="C28" i="10" s="1"/>
  <c r="C30" i="10" s="1"/>
  <c r="C31" i="10" s="1"/>
  <c r="C14" i="10"/>
  <c r="C29" i="10" s="1"/>
  <c r="C12" i="10"/>
  <c r="C27" i="10" s="1"/>
  <c r="O7" i="10"/>
  <c r="O8" i="10"/>
  <c r="O9" i="10"/>
  <c r="O6" i="10"/>
  <c r="O10" i="10" s="1"/>
  <c r="H13" i="10" l="1"/>
  <c r="I13" i="10" s="1"/>
  <c r="H14" i="10"/>
  <c r="I14" i="10" s="1"/>
  <c r="D29" i="10"/>
  <c r="D30" i="10" s="1"/>
  <c r="H12" i="10"/>
  <c r="I12" i="10" s="1"/>
  <c r="I15" i="10" s="1"/>
  <c r="E28" i="10"/>
  <c r="E36" i="10" s="1"/>
  <c r="E27" i="10"/>
  <c r="E12" i="10"/>
  <c r="G12" i="10" s="1"/>
  <c r="E14" i="10"/>
  <c r="G14" i="10" s="1"/>
  <c r="E13" i="10"/>
  <c r="G13" i="10" s="1"/>
  <c r="P8" i="10"/>
  <c r="D31" i="10" l="1"/>
  <c r="E31" i="10" s="1"/>
  <c r="H28" i="10"/>
  <c r="H27" i="10"/>
  <c r="H36" i="10"/>
  <c r="H37" i="10"/>
  <c r="H29" i="10"/>
  <c r="H35" i="10"/>
  <c r="E29" i="10"/>
  <c r="E37" i="10" s="1"/>
  <c r="E35" i="10"/>
  <c r="P6" i="10"/>
  <c r="Q6" i="10" s="1"/>
  <c r="P9" i="10"/>
  <c r="P7" i="10"/>
  <c r="E30" i="10" l="1"/>
  <c r="G28" i="10"/>
  <c r="F28" i="10"/>
  <c r="G29" i="10"/>
  <c r="F29" i="10"/>
  <c r="G27" i="10"/>
  <c r="F27" i="10"/>
  <c r="Q7" i="10"/>
  <c r="Q8" i="10" s="1"/>
  <c r="Q9" i="10" s="1"/>
</calcChain>
</file>

<file path=xl/sharedStrings.xml><?xml version="1.0" encoding="utf-8"?>
<sst xmlns="http://schemas.openxmlformats.org/spreadsheetml/2006/main" count="60" uniqueCount="38">
  <si>
    <t>Bulan</t>
  </si>
  <si>
    <t>No</t>
  </si>
  <si>
    <t>Periode</t>
  </si>
  <si>
    <t>Jumlah produksi</t>
  </si>
  <si>
    <t>Cacat</t>
  </si>
  <si>
    <t>Proporsi</t>
  </si>
  <si>
    <t>UCL</t>
  </si>
  <si>
    <t>LCL</t>
  </si>
  <si>
    <t>CL</t>
  </si>
  <si>
    <t>total</t>
  </si>
  <si>
    <t>rata rata</t>
  </si>
  <si>
    <t>Jumlah Produksi</t>
  </si>
  <si>
    <t>Jumlah cacat</t>
  </si>
  <si>
    <t>Banyak CTQ</t>
  </si>
  <si>
    <t>% yield</t>
  </si>
  <si>
    <t>DPO</t>
  </si>
  <si>
    <t>DPMO</t>
  </si>
  <si>
    <t>Tingkat sigma</t>
  </si>
  <si>
    <t>Rata rata</t>
  </si>
  <si>
    <t>DPU</t>
  </si>
  <si>
    <t>bulan</t>
  </si>
  <si>
    <t>total produksi</t>
  </si>
  <si>
    <t>Jumlah kecacatan</t>
  </si>
  <si>
    <t>oktober</t>
  </si>
  <si>
    <t>November</t>
  </si>
  <si>
    <t>desember</t>
  </si>
  <si>
    <t>Jenis kecacatan</t>
  </si>
  <si>
    <t>Jahitan Terlepas</t>
  </si>
  <si>
    <t xml:space="preserve">Warna Benang Tidak Sesuai </t>
  </si>
  <si>
    <t>Jahitan Tidak Rapi</t>
  </si>
  <si>
    <t>Kancing Terlepas</t>
  </si>
  <si>
    <t>Oktober</t>
  </si>
  <si>
    <t>Desember</t>
  </si>
  <si>
    <t>Jenis Kecacatan</t>
  </si>
  <si>
    <t xml:space="preserve">Oktober </t>
  </si>
  <si>
    <t>Jumlah Cacat</t>
  </si>
  <si>
    <t>Prosentase Kecacatan</t>
  </si>
  <si>
    <t>Prosentase Kumulatif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</si>
</sst>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5" x14ac:knownFonts="1">
    <font>
      <sz val="11"/>
      <color theme="1"/>
      <name val="Calibri"/>
      <family val="2"/>
      <charset val="1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Calibri"/>
      <family val="2"/>
      <charset val="1"/>
      <scheme val="minor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0" fontId="1" fillId="0" borderId="1" xfId="1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9" fontId="0" fillId="0" borderId="0" xfId="1" applyFont="1"/>
    <xf numFmtId="9" fontId="0" fillId="0" borderId="0" xfId="0" applyNumberFormat="1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9" fontId="4" fillId="0" borderId="1" xfId="1" applyFont="1" applyBorder="1"/>
    <xf numFmtId="9" fontId="4" fillId="0" borderId="1" xfId="0" applyNumberFormat="1" applyFont="1" applyBorder="1"/>
    <xf numFmtId="165" fontId="2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Times New Roman" panose="02020603050405020304" pitchFamily="18" charset="0"/>
                <a:ea typeface="+mj-ea"/>
                <a:cs typeface="Times New Roman" panose="02020603050405020304" pitchFamily="18" charset="0"/>
              </a:defRPr>
            </a:pPr>
            <a:r>
              <a:rPr lang="en-ID"/>
              <a:t>Pareto 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Times New Roman" panose="02020603050405020304" pitchFamily="18" charset="0"/>
              <a:ea typeface="+mj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Sheet1!$L$17</c:f>
              <c:strCache>
                <c:ptCount val="1"/>
                <c:pt idx="0">
                  <c:v>Prosentase Kecacatan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Sheet1!$K$18:$K$21</c:f>
              <c:strCache>
                <c:ptCount val="4"/>
                <c:pt idx="0">
                  <c:v>Jahitan Terlepas</c:v>
                </c:pt>
                <c:pt idx="1">
                  <c:v>Warna Benang Tidak Sesuai </c:v>
                </c:pt>
                <c:pt idx="2">
                  <c:v>Jahitan Tidak Rapi</c:v>
                </c:pt>
                <c:pt idx="3">
                  <c:v>Kancing Terlepas</c:v>
                </c:pt>
              </c:strCache>
            </c:strRef>
          </c:cat>
          <c:val>
            <c:numRef>
              <c:f>Sheet1!$L$18:$L$21</c:f>
              <c:numCache>
                <c:formatCode>0%</c:formatCode>
                <c:ptCount val="4"/>
                <c:pt idx="0">
                  <c:v>0.34023668639053256</c:v>
                </c:pt>
                <c:pt idx="1">
                  <c:v>0.18639053254437871</c:v>
                </c:pt>
                <c:pt idx="2">
                  <c:v>0.31656804733727811</c:v>
                </c:pt>
                <c:pt idx="3">
                  <c:v>0.15680473372781065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B9-4F46-8095-72AA4045008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47"/>
        <c:axId val="274215440"/>
        <c:axId val="274219600"/>
      </c:barChart>
      <c:lineChart>
        <c:grouping val="standard"/>
        <c:varyColors val="0"/>
        <c:ser>
          <c:idx val="1"/>
          <c:order val="1"/>
          <c:tx>
            <c:strRef>
              <c:f>Sheet1!$M$17</c:f>
              <c:strCache>
                <c:ptCount val="1"/>
                <c:pt idx="0">
                  <c:v>Prosentase Kumulatif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dk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Sheet1!$K$18:$K$21</c:f>
              <c:strCache>
                <c:ptCount val="4"/>
                <c:pt idx="0">
                  <c:v>Jahitan Terlepas</c:v>
                </c:pt>
                <c:pt idx="1">
                  <c:v>Warna Benang Tidak Sesuai </c:v>
                </c:pt>
                <c:pt idx="2">
                  <c:v>Jahitan Tidak Rapi</c:v>
                </c:pt>
                <c:pt idx="3">
                  <c:v>Kancing Terlepas</c:v>
                </c:pt>
              </c:strCache>
            </c:strRef>
          </c:cat>
          <c:val>
            <c:numRef>
              <c:f>Sheet1!$M$18:$M$21</c:f>
              <c:numCache>
                <c:formatCode>0%</c:formatCode>
                <c:ptCount val="4"/>
                <c:pt idx="0">
                  <c:v>0.34023668639053256</c:v>
                </c:pt>
                <c:pt idx="1">
                  <c:v>0.52662721893491127</c:v>
                </c:pt>
                <c:pt idx="2">
                  <c:v>0.84319526627218933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5B9-4F46-8095-72AA4045008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74215440"/>
        <c:axId val="274219600"/>
      </c:lineChart>
      <c:catAx>
        <c:axId val="2742154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4219600"/>
        <c:crosses val="autoZero"/>
        <c:auto val="1"/>
        <c:lblAlgn val="ctr"/>
        <c:lblOffset val="100"/>
        <c:noMultiLvlLbl val="0"/>
      </c:catAx>
      <c:valAx>
        <c:axId val="274219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74215440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8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</c:dTable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ID"/>
              <a:t>P Chart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Sheet1!$E$34</c:f>
              <c:strCache>
                <c:ptCount val="1"/>
                <c:pt idx="0">
                  <c:v>Proporsi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Sheet1!$E$35:$E$37</c:f>
              <c:numCache>
                <c:formatCode>0.0000</c:formatCode>
                <c:ptCount val="3"/>
                <c:pt idx="0">
                  <c:v>0.25714285714285712</c:v>
                </c:pt>
                <c:pt idx="1">
                  <c:v>0.26682692307692307</c:v>
                </c:pt>
                <c:pt idx="2">
                  <c:v>0.28132387706855794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CD-4940-9661-F882C4F0C7B5}"/>
            </c:ext>
          </c:extLst>
        </c:ser>
        <c:ser>
          <c:idx val="1"/>
          <c:order val="1"/>
          <c:tx>
            <c:strRef>
              <c:f>Sheet1!$F$34</c:f>
              <c:strCache>
                <c:ptCount val="1"/>
                <c:pt idx="0">
                  <c:v>UCL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Sheet1!$F$35:$F$37</c:f>
              <c:numCache>
                <c:formatCode>0.0000</c:formatCode>
                <c:ptCount val="3"/>
                <c:pt idx="0">
                  <c:v>0.29160000000000003</c:v>
                </c:pt>
                <c:pt idx="1">
                  <c:v>0.29160000000000003</c:v>
                </c:pt>
                <c:pt idx="2">
                  <c:v>0.29160000000000003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8CD-4940-9661-F882C4F0C7B5}"/>
            </c:ext>
          </c:extLst>
        </c:ser>
        <c:ser>
          <c:idx val="2"/>
          <c:order val="2"/>
          <c:tx>
            <c:strRef>
              <c:f>Sheet1!$G$34</c:f>
              <c:strCache>
                <c:ptCount val="1"/>
                <c:pt idx="0">
                  <c:v>LCL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val>
            <c:numRef>
              <c:f>Sheet1!$G$35:$G$37</c:f>
              <c:numCache>
                <c:formatCode>0.0000</c:formatCode>
                <c:ptCount val="3"/>
                <c:pt idx="0">
                  <c:v>0.24529999999999999</c:v>
                </c:pt>
                <c:pt idx="1">
                  <c:v>0.24529999999999999</c:v>
                </c:pt>
                <c:pt idx="2">
                  <c:v>0.24529999999999999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8CD-4940-9661-F882C4F0C7B5}"/>
            </c:ext>
          </c:extLst>
        </c:ser>
        <c:ser>
          <c:idx val="3"/>
          <c:order val="3"/>
          <c:tx>
            <c:strRef>
              <c:f>Sheet1!$H$34</c:f>
              <c:strCache>
                <c:ptCount val="1"/>
                <c:pt idx="0">
                  <c:v>CL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val>
            <c:numRef>
              <c:f>Sheet1!$H$35:$H$37</c:f>
              <c:numCache>
                <c:formatCode>0.0000</c:formatCode>
                <c:ptCount val="3"/>
                <c:pt idx="0">
                  <c:v>0.26846703733121524</c:v>
                </c:pt>
                <c:pt idx="1">
                  <c:v>0.26846703733121524</c:v>
                </c:pt>
                <c:pt idx="2">
                  <c:v>0.26846703733121524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8CD-4940-9661-F882C4F0C7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43032367"/>
        <c:axId val="1443034031"/>
      </c:lineChart>
      <c:catAx>
        <c:axId val="14430323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43034031"/>
        <c:crosses val="autoZero"/>
        <c:auto val="1"/>
        <c:lblAlgn val="ctr"/>
        <c:lblOffset val="100"/>
        <c:noMultiLvlLbl val="0"/>
      </c:catAx>
      <c:valAx>
        <c:axId val="1443034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44303236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312964</xdr:colOff>
      <xdr:row>16</xdr:row>
      <xdr:rowOff>34471</xdr:rowOff>
    </xdr:from>
    <xdr:to>
      <xdr:col>21</xdr:col>
      <xdr:colOff>22678</xdr:colOff>
      <xdr:row>23</xdr:row>
      <xdr:rowOff>74385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9B8022-B9C9-42B0-BF22-603C117C7F0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571594</xdr:colOff>
      <xdr:row>24</xdr:row>
      <xdr:rowOff>36162</xdr:rowOff>
    </xdr:from>
    <xdr:to>
      <xdr:col>15</xdr:col>
      <xdr:colOff>311509</xdr:colOff>
      <xdr:row>38</xdr:row>
      <xdr:rowOff>143201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A16D2AD1-DDCD-43EC-B853-9DB08433D5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713FF8-EDB3-4C5E-B3DB-7E7BE23CA4B8}">
  <dimension ref="A1:Q37"/>
  <sheetViews>
    <sheetView tabSelected="1" zoomScale="47" zoomScaleNormal="69" workbookViewId="0">
      <selection activeCell="T27" sqref="T27"/>
    </sheetView>
  </sheetViews>
  <sheetFormatPr defaultRowHeight="15" x14ac:dyDescent="0.25"/>
  <cols>
    <col min="2" max="4" width="10.42578125" customWidth="1"/>
    <col min="5" max="8" width="26.85546875" customWidth="1"/>
    <col min="9" max="9" width="16.85546875" customWidth="1"/>
  </cols>
  <sheetData>
    <row r="1" spans="1:17" ht="15.75" x14ac:dyDescent="0.25">
      <c r="B1" s="23" t="s">
        <v>20</v>
      </c>
      <c r="C1" s="22" t="s">
        <v>21</v>
      </c>
      <c r="D1" s="22" t="s">
        <v>22</v>
      </c>
      <c r="E1" s="23" t="s">
        <v>26</v>
      </c>
      <c r="F1" s="23"/>
      <c r="G1" s="23"/>
      <c r="H1" s="23"/>
    </row>
    <row r="2" spans="1:17" ht="15.95" customHeight="1" x14ac:dyDescent="0.25">
      <c r="B2" s="23"/>
      <c r="C2" s="22"/>
      <c r="D2" s="22"/>
      <c r="E2" s="2" t="s">
        <v>27</v>
      </c>
      <c r="F2" s="2" t="s">
        <v>28</v>
      </c>
      <c r="G2" s="2" t="s">
        <v>29</v>
      </c>
      <c r="H2" s="2" t="s">
        <v>30</v>
      </c>
    </row>
    <row r="3" spans="1:17" ht="15.75" x14ac:dyDescent="0.25">
      <c r="B3" s="1" t="s">
        <v>23</v>
      </c>
      <c r="C3" s="1">
        <v>420</v>
      </c>
      <c r="D3" s="1">
        <v>108</v>
      </c>
      <c r="E3" s="1">
        <v>36</v>
      </c>
      <c r="F3" s="1">
        <v>20</v>
      </c>
      <c r="G3" s="1">
        <v>37</v>
      </c>
      <c r="H3" s="1">
        <v>15</v>
      </c>
    </row>
    <row r="4" spans="1:17" ht="15.75" x14ac:dyDescent="0.25">
      <c r="B4" s="1" t="s">
        <v>24</v>
      </c>
      <c r="C4" s="1">
        <v>416</v>
      </c>
      <c r="D4" s="1">
        <v>111</v>
      </c>
      <c r="E4" s="1">
        <v>39</v>
      </c>
      <c r="F4" s="1">
        <v>25</v>
      </c>
      <c r="G4" s="1">
        <v>34</v>
      </c>
      <c r="H4" s="1">
        <v>13</v>
      </c>
    </row>
    <row r="5" spans="1:17" ht="15.75" x14ac:dyDescent="0.25">
      <c r="B5" s="1" t="s">
        <v>25</v>
      </c>
      <c r="C5" s="1">
        <v>423</v>
      </c>
      <c r="D5" s="1">
        <v>119</v>
      </c>
      <c r="E5" s="1">
        <v>40</v>
      </c>
      <c r="F5" s="1">
        <v>18</v>
      </c>
      <c r="G5" s="1">
        <v>36</v>
      </c>
      <c r="H5" s="1">
        <v>25</v>
      </c>
      <c r="K5" s="15" t="s">
        <v>33</v>
      </c>
      <c r="L5" s="15" t="s">
        <v>34</v>
      </c>
      <c r="M5" s="15" t="s">
        <v>24</v>
      </c>
      <c r="N5" s="15" t="s">
        <v>32</v>
      </c>
      <c r="O5" s="15" t="s">
        <v>35</v>
      </c>
      <c r="P5" s="15" t="s">
        <v>36</v>
      </c>
      <c r="Q5" s="15" t="s">
        <v>37</v>
      </c>
    </row>
    <row r="6" spans="1:17" ht="25.5" x14ac:dyDescent="0.25">
      <c r="K6" s="14" t="s">
        <v>27</v>
      </c>
      <c r="L6" s="15">
        <v>36</v>
      </c>
      <c r="M6" s="15">
        <v>39</v>
      </c>
      <c r="N6" s="15">
        <v>40</v>
      </c>
      <c r="O6" s="15">
        <f>SUM(L6:N6)</f>
        <v>115</v>
      </c>
      <c r="P6" s="16">
        <f>O6/$O$10</f>
        <v>0.34023668639053256</v>
      </c>
      <c r="Q6" s="17">
        <f>P6</f>
        <v>0.34023668639053256</v>
      </c>
    </row>
    <row r="7" spans="1:17" ht="51" x14ac:dyDescent="0.25">
      <c r="K7" s="14" t="s">
        <v>28</v>
      </c>
      <c r="L7" s="15">
        <v>20</v>
      </c>
      <c r="M7" s="15">
        <v>25</v>
      </c>
      <c r="N7" s="15">
        <v>18</v>
      </c>
      <c r="O7" s="15">
        <f t="shared" ref="O7:O9" si="0">SUM(L7:N7)</f>
        <v>63</v>
      </c>
      <c r="P7" s="16">
        <f>O7/$O$10</f>
        <v>0.18639053254437871</v>
      </c>
      <c r="Q7" s="17">
        <f>Q6+P7</f>
        <v>0.52662721893491127</v>
      </c>
    </row>
    <row r="8" spans="1:17" ht="38.25" x14ac:dyDescent="0.25">
      <c r="K8" s="14" t="s">
        <v>29</v>
      </c>
      <c r="L8" s="15">
        <v>37</v>
      </c>
      <c r="M8" s="15">
        <v>34</v>
      </c>
      <c r="N8" s="15">
        <v>36</v>
      </c>
      <c r="O8" s="15">
        <f t="shared" si="0"/>
        <v>107</v>
      </c>
      <c r="P8" s="16">
        <f>O8/$O$10</f>
        <v>0.31656804733727811</v>
      </c>
      <c r="Q8" s="17">
        <f t="shared" ref="Q8:Q9" si="1">Q7+P8</f>
        <v>0.84319526627218933</v>
      </c>
    </row>
    <row r="9" spans="1:17" ht="25.5" x14ac:dyDescent="0.25">
      <c r="K9" s="14" t="s">
        <v>30</v>
      </c>
      <c r="L9" s="15">
        <v>15</v>
      </c>
      <c r="M9" s="15">
        <v>13</v>
      </c>
      <c r="N9" s="15">
        <v>25</v>
      </c>
      <c r="O9" s="15">
        <f t="shared" si="0"/>
        <v>53</v>
      </c>
      <c r="P9" s="16">
        <f>O9/$O$10</f>
        <v>0.15680473372781065</v>
      </c>
      <c r="Q9" s="17">
        <f t="shared" si="1"/>
        <v>1</v>
      </c>
    </row>
    <row r="10" spans="1:17" ht="15.75" x14ac:dyDescent="0.25">
      <c r="A10" s="20" t="s">
        <v>1</v>
      </c>
      <c r="B10" s="23" t="s">
        <v>0</v>
      </c>
      <c r="C10" s="22" t="s">
        <v>11</v>
      </c>
      <c r="D10" s="22" t="s">
        <v>12</v>
      </c>
      <c r="E10" s="22" t="s">
        <v>19</v>
      </c>
      <c r="F10" s="22" t="s">
        <v>13</v>
      </c>
      <c r="G10" s="22" t="s">
        <v>14</v>
      </c>
      <c r="H10" s="22" t="s">
        <v>15</v>
      </c>
      <c r="I10" s="22" t="s">
        <v>16</v>
      </c>
      <c r="J10" s="22" t="s">
        <v>17</v>
      </c>
      <c r="K10" s="12"/>
      <c r="L10" s="13"/>
      <c r="M10" s="13"/>
      <c r="N10" s="13"/>
      <c r="O10">
        <f>SUM(O6:O9)</f>
        <v>338</v>
      </c>
      <c r="P10" s="10"/>
      <c r="Q10" s="11"/>
    </row>
    <row r="11" spans="1:17" ht="15.75" x14ac:dyDescent="0.25">
      <c r="A11" s="20"/>
      <c r="B11" s="23"/>
      <c r="C11" s="22"/>
      <c r="D11" s="22"/>
      <c r="E11" s="22"/>
      <c r="F11" s="22"/>
      <c r="G11" s="22"/>
      <c r="H11" s="22"/>
      <c r="I11" s="22"/>
      <c r="J11" s="22"/>
      <c r="K11" s="12"/>
      <c r="L11" s="13"/>
      <c r="M11" s="13"/>
      <c r="N11" s="13"/>
      <c r="P11" s="10"/>
      <c r="Q11" s="11"/>
    </row>
    <row r="12" spans="1:17" ht="15.75" x14ac:dyDescent="0.25">
      <c r="A12" s="4">
        <v>1</v>
      </c>
      <c r="B12" s="3" t="s">
        <v>31</v>
      </c>
      <c r="C12" s="4">
        <f>C3</f>
        <v>420</v>
      </c>
      <c r="D12" s="4">
        <f>D3</f>
        <v>108</v>
      </c>
      <c r="E12" s="5">
        <f>D12/C12</f>
        <v>0.25714285714285712</v>
      </c>
      <c r="F12" s="3">
        <v>4</v>
      </c>
      <c r="G12" s="8">
        <f>1-E12</f>
        <v>0.74285714285714288</v>
      </c>
      <c r="H12" s="5">
        <f>D12/(C12*2)</f>
        <v>0.12857142857142856</v>
      </c>
      <c r="I12" s="7">
        <f>H12*1000000</f>
        <v>128571.42857142857</v>
      </c>
      <c r="J12" s="3">
        <v>2.63</v>
      </c>
      <c r="K12" s="12"/>
      <c r="L12" s="13"/>
      <c r="M12" s="13"/>
      <c r="N12" s="13"/>
      <c r="P12" s="10"/>
      <c r="Q12" s="11"/>
    </row>
    <row r="13" spans="1:17" ht="15.75" x14ac:dyDescent="0.25">
      <c r="A13" s="4">
        <v>2</v>
      </c>
      <c r="B13" s="3" t="s">
        <v>24</v>
      </c>
      <c r="C13" s="4">
        <f t="shared" ref="C13:D14" si="2">C4</f>
        <v>416</v>
      </c>
      <c r="D13" s="4">
        <f t="shared" si="2"/>
        <v>111</v>
      </c>
      <c r="E13" s="5">
        <f>D13/C13</f>
        <v>0.26682692307692307</v>
      </c>
      <c r="F13" s="3">
        <v>4</v>
      </c>
      <c r="G13" s="8">
        <f>1-E13</f>
        <v>0.73317307692307687</v>
      </c>
      <c r="H13" s="5">
        <f t="shared" ref="H13:H14" si="3">D13/(C13*2)</f>
        <v>0.13341346153846154</v>
      </c>
      <c r="I13" s="7">
        <f>H13*1000000</f>
        <v>133413.46153846153</v>
      </c>
      <c r="J13" s="3">
        <v>2.61</v>
      </c>
      <c r="K13" s="12"/>
      <c r="L13" s="13"/>
      <c r="M13" s="13"/>
      <c r="N13" s="13"/>
      <c r="P13" s="10"/>
      <c r="Q13" s="11"/>
    </row>
    <row r="14" spans="1:17" ht="14.45" customHeight="1" x14ac:dyDescent="0.25">
      <c r="A14" s="4">
        <v>3</v>
      </c>
      <c r="B14" s="3" t="s">
        <v>32</v>
      </c>
      <c r="C14" s="4">
        <f t="shared" si="2"/>
        <v>423</v>
      </c>
      <c r="D14" s="4">
        <f t="shared" si="2"/>
        <v>119</v>
      </c>
      <c r="E14" s="5">
        <f>D14/C14</f>
        <v>0.28132387706855794</v>
      </c>
      <c r="F14" s="3">
        <v>4</v>
      </c>
      <c r="G14" s="8">
        <f>1-E14</f>
        <v>0.71867612293144201</v>
      </c>
      <c r="H14" s="5">
        <f t="shared" si="3"/>
        <v>0.14066193853427897</v>
      </c>
      <c r="I14" s="7">
        <f>H14*1000000</f>
        <v>140661.93853427898</v>
      </c>
      <c r="J14" s="3">
        <v>2.58</v>
      </c>
    </row>
    <row r="15" spans="1:17" ht="15.75" x14ac:dyDescent="0.25">
      <c r="A15" s="4"/>
      <c r="B15" s="23" t="s">
        <v>18</v>
      </c>
      <c r="C15" s="23"/>
      <c r="D15" s="23"/>
      <c r="E15" s="23"/>
      <c r="F15" s="23"/>
      <c r="G15" s="23"/>
      <c r="H15" s="23"/>
      <c r="I15" s="7">
        <f>(I12+I13)/2</f>
        <v>130992.44505494504</v>
      </c>
      <c r="J15" s="3">
        <v>2.62</v>
      </c>
    </row>
    <row r="17" spans="1:13" x14ac:dyDescent="0.25">
      <c r="L17" s="15" t="s">
        <v>36</v>
      </c>
      <c r="M17" s="15" t="s">
        <v>37</v>
      </c>
    </row>
    <row r="18" spans="1:13" ht="31.5" x14ac:dyDescent="0.25">
      <c r="K18" s="2" t="s">
        <v>27</v>
      </c>
      <c r="L18" s="10">
        <v>0.34023668639053256</v>
      </c>
      <c r="M18" s="11">
        <v>0.34023668639053256</v>
      </c>
    </row>
    <row r="19" spans="1:13" ht="63" x14ac:dyDescent="0.25">
      <c r="K19" s="2" t="s">
        <v>28</v>
      </c>
      <c r="L19" s="10">
        <v>0.18639053254437871</v>
      </c>
      <c r="M19" s="11">
        <v>0.52662721893491127</v>
      </c>
    </row>
    <row r="20" spans="1:13" ht="47.25" x14ac:dyDescent="0.25">
      <c r="K20" s="2" t="s">
        <v>29</v>
      </c>
      <c r="L20" s="10">
        <v>0.31656804733727811</v>
      </c>
      <c r="M20" s="11">
        <v>0.84319526627218933</v>
      </c>
    </row>
    <row r="21" spans="1:13" ht="31.5" x14ac:dyDescent="0.25">
      <c r="K21" s="2" t="s">
        <v>30</v>
      </c>
      <c r="L21" s="10">
        <v>0.15680473372781065</v>
      </c>
      <c r="M21" s="11">
        <v>1</v>
      </c>
    </row>
    <row r="25" spans="1:13" x14ac:dyDescent="0.25">
      <c r="A25" s="20" t="s">
        <v>1</v>
      </c>
      <c r="B25" s="20" t="s">
        <v>2</v>
      </c>
      <c r="C25" s="21" t="s">
        <v>3</v>
      </c>
      <c r="D25" s="20" t="s">
        <v>4</v>
      </c>
      <c r="E25" s="20" t="s">
        <v>5</v>
      </c>
      <c r="F25" s="20" t="s">
        <v>6</v>
      </c>
      <c r="G25" s="20" t="s">
        <v>7</v>
      </c>
      <c r="H25" s="20" t="s">
        <v>8</v>
      </c>
    </row>
    <row r="26" spans="1:13" x14ac:dyDescent="0.25">
      <c r="A26" s="20"/>
      <c r="B26" s="20"/>
      <c r="C26" s="21"/>
      <c r="D26" s="20"/>
      <c r="E26" s="20"/>
      <c r="F26" s="20"/>
      <c r="G26" s="20"/>
      <c r="H26" s="20"/>
    </row>
    <row r="27" spans="1:13" ht="15.75" x14ac:dyDescent="0.25">
      <c r="A27" s="3">
        <v>1</v>
      </c>
      <c r="B27" s="3" t="s">
        <v>31</v>
      </c>
      <c r="C27" s="2">
        <f>C12</f>
        <v>420</v>
      </c>
      <c r="D27" s="3">
        <f>D12</f>
        <v>108</v>
      </c>
      <c r="E27" s="5">
        <f>D27/C27</f>
        <v>0.25714285714285712</v>
      </c>
      <c r="F27" s="5">
        <f>$H$27+(3*(SQRT($H$27*(1-$H$27))/$C$31))</f>
        <v>0.27163499386701795</v>
      </c>
      <c r="G27" s="6">
        <f>$H$27-(3*(SQRT($H$27*(1-$H$27))/$C$31))</f>
        <v>0.26529908079541253</v>
      </c>
      <c r="H27" s="6">
        <f>$D$30/$C$30</f>
        <v>0.26846703733121524</v>
      </c>
    </row>
    <row r="28" spans="1:13" ht="15.75" x14ac:dyDescent="0.25">
      <c r="A28" s="3">
        <v>2</v>
      </c>
      <c r="B28" s="3" t="s">
        <v>24</v>
      </c>
      <c r="C28" s="2">
        <f t="shared" ref="C28:D29" si="4">C13</f>
        <v>416</v>
      </c>
      <c r="D28" s="3">
        <f t="shared" si="4"/>
        <v>111</v>
      </c>
      <c r="E28" s="5">
        <f>D28/C28</f>
        <v>0.26682692307692307</v>
      </c>
      <c r="F28" s="5">
        <f>$H$28+(3*(SQRT($H$28*(1-$H$28))/$C$31))</f>
        <v>0.27163499386701795</v>
      </c>
      <c r="G28" s="6">
        <f>$H$28-(3*(SQRT($H$28*(1-$H$28))/$C$31))</f>
        <v>0.26529908079541253</v>
      </c>
      <c r="H28" s="6">
        <f t="shared" ref="H28:H29" si="5">$D$30/$C$30</f>
        <v>0.26846703733121524</v>
      </c>
    </row>
    <row r="29" spans="1:13" ht="15.75" x14ac:dyDescent="0.25">
      <c r="A29" s="3">
        <v>3</v>
      </c>
      <c r="B29" s="3" t="s">
        <v>32</v>
      </c>
      <c r="C29" s="2">
        <f t="shared" si="4"/>
        <v>423</v>
      </c>
      <c r="D29" s="3">
        <f t="shared" si="4"/>
        <v>119</v>
      </c>
      <c r="E29" s="5">
        <f>D29/C29</f>
        <v>0.28132387706855794</v>
      </c>
      <c r="F29" s="5">
        <f>$H$29+(3*(SQRT($H$29*(1-$H$29))/$C$31))</f>
        <v>0.27163499386701795</v>
      </c>
      <c r="G29" s="6">
        <f>$H$29-(3*(SQRT($H$29*(1-$H$29))/$C$31))</f>
        <v>0.26529908079541253</v>
      </c>
      <c r="H29" s="6">
        <f t="shared" si="5"/>
        <v>0.26846703733121524</v>
      </c>
    </row>
    <row r="30" spans="1:13" ht="15.75" x14ac:dyDescent="0.25">
      <c r="A30" s="20" t="s">
        <v>9</v>
      </c>
      <c r="B30" s="20"/>
      <c r="C30" s="4">
        <f>SUM(C27:C29)</f>
        <v>1259</v>
      </c>
      <c r="D30" s="4">
        <f>SUM(D27:D29)</f>
        <v>338</v>
      </c>
      <c r="E30" s="6">
        <f>SUM(E27:E29)</f>
        <v>0.80529365728833824</v>
      </c>
      <c r="F30" s="5"/>
      <c r="G30" s="6"/>
      <c r="H30" s="6"/>
    </row>
    <row r="31" spans="1:13" ht="15.75" x14ac:dyDescent="0.25">
      <c r="A31" s="20" t="s">
        <v>10</v>
      </c>
      <c r="B31" s="20"/>
      <c r="C31" s="18">
        <f>C30/3</f>
        <v>419.66666666666669</v>
      </c>
      <c r="D31" s="9">
        <f>D30/3</f>
        <v>112.66666666666667</v>
      </c>
      <c r="E31" s="6">
        <f>D31/C31</f>
        <v>0.26846703733121524</v>
      </c>
      <c r="F31" s="5"/>
      <c r="G31" s="6"/>
      <c r="H31" s="6"/>
    </row>
    <row r="34" spans="4:8" x14ac:dyDescent="0.25">
      <c r="D34" s="19" t="s">
        <v>1</v>
      </c>
      <c r="E34" s="4" t="s">
        <v>5</v>
      </c>
      <c r="F34" s="4" t="s">
        <v>6</v>
      </c>
      <c r="G34" s="4" t="s">
        <v>7</v>
      </c>
      <c r="H34" s="4" t="s">
        <v>8</v>
      </c>
    </row>
    <row r="35" spans="4:8" ht="15.75" x14ac:dyDescent="0.25">
      <c r="D35">
        <v>1</v>
      </c>
      <c r="E35" s="5">
        <f>E27</f>
        <v>0.25714285714285712</v>
      </c>
      <c r="F35" s="5">
        <v>0.29160000000000003</v>
      </c>
      <c r="G35" s="6">
        <v>0.24529999999999999</v>
      </c>
      <c r="H35" s="6">
        <f>$D$30/$C$30</f>
        <v>0.26846703733121524</v>
      </c>
    </row>
    <row r="36" spans="4:8" ht="15.75" x14ac:dyDescent="0.25">
      <c r="D36">
        <v>2</v>
      </c>
      <c r="E36" s="5">
        <f t="shared" ref="E36:E37" si="6">E28</f>
        <v>0.26682692307692307</v>
      </c>
      <c r="F36" s="5">
        <v>0.29160000000000003</v>
      </c>
      <c r="G36" s="6">
        <v>0.24529999999999999</v>
      </c>
      <c r="H36" s="6">
        <f t="shared" ref="H36:H37" si="7">$D$30/$C$30</f>
        <v>0.26846703733121524</v>
      </c>
    </row>
    <row r="37" spans="4:8" ht="15.75" x14ac:dyDescent="0.25">
      <c r="D37">
        <v>3</v>
      </c>
      <c r="E37" s="5">
        <f t="shared" si="6"/>
        <v>0.28132387706855794</v>
      </c>
      <c r="F37" s="5">
        <v>0.29160000000000003</v>
      </c>
      <c r="G37" s="6">
        <v>0.24529999999999999</v>
      </c>
      <c r="H37" s="6">
        <f t="shared" si="7"/>
        <v>0.26846703733121524</v>
      </c>
    </row>
  </sheetData>
  <mergeCells count="25">
    <mergeCell ref="E1:H1"/>
    <mergeCell ref="B1:B2"/>
    <mergeCell ref="C1:C2"/>
    <mergeCell ref="D1:D2"/>
    <mergeCell ref="I10:I11"/>
    <mergeCell ref="J10:J11"/>
    <mergeCell ref="B15:H15"/>
    <mergeCell ref="A10:A11"/>
    <mergeCell ref="B10:B11"/>
    <mergeCell ref="C10:C11"/>
    <mergeCell ref="D10:D11"/>
    <mergeCell ref="E10:E11"/>
    <mergeCell ref="F10:F11"/>
    <mergeCell ref="G10:G11"/>
    <mergeCell ref="H10:H11"/>
    <mergeCell ref="F25:F26"/>
    <mergeCell ref="G25:G26"/>
    <mergeCell ref="H25:H26"/>
    <mergeCell ref="A30:B30"/>
    <mergeCell ref="A31:B31"/>
    <mergeCell ref="A25:A26"/>
    <mergeCell ref="B25:B26"/>
    <mergeCell ref="C25:C26"/>
    <mergeCell ref="D25:D26"/>
    <mergeCell ref="E25:E26"/>
  </mergeCells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moco alquran</cp:lastModifiedBy>
  <dcterms:created xsi:type="dcterms:W3CDTF">2020-05-30T01:36:53Z</dcterms:created>
  <dcterms:modified xsi:type="dcterms:W3CDTF">2023-09-07T03:11:23Z</dcterms:modified>
</cp:coreProperties>
</file>