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KULIAH KIKI\Skripsi kiki\"/>
    </mc:Choice>
  </mc:AlternateContent>
  <xr:revisionPtr revIDLastSave="0" documentId="8_{30286667-9688-481E-80E4-482A9A5E3CA3}" xr6:coauthVersionLast="45" xr6:coauthVersionMax="45" xr10:uidLastSave="{00000000-0000-0000-0000-000000000000}"/>
  <bookViews>
    <workbookView xWindow="-120" yWindow="-120" windowWidth="20730" windowHeight="11160" xr2:uid="{0DC5F36B-F1F9-4D8B-AB44-759B5024F64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38" i="1" l="1"/>
  <c r="Y38" i="1" s="1"/>
  <c r="T38" i="1"/>
  <c r="U38" i="1" s="1"/>
  <c r="O38" i="1"/>
  <c r="P38" i="1" s="1"/>
  <c r="L38" i="1"/>
  <c r="J38" i="1"/>
  <c r="G38" i="1"/>
  <c r="Y37" i="1"/>
  <c r="X37" i="1"/>
  <c r="U37" i="1"/>
  <c r="T37" i="1"/>
  <c r="P37" i="1"/>
  <c r="O37" i="1"/>
  <c r="L37" i="1"/>
  <c r="J37" i="1"/>
  <c r="G37" i="1"/>
  <c r="X36" i="1"/>
  <c r="Y36" i="1" s="1"/>
  <c r="T36" i="1"/>
  <c r="U36" i="1" s="1"/>
  <c r="O36" i="1"/>
  <c r="P36" i="1" s="1"/>
  <c r="L36" i="1"/>
  <c r="J36" i="1"/>
  <c r="G36" i="1"/>
  <c r="Y35" i="1"/>
  <c r="X35" i="1"/>
  <c r="U35" i="1"/>
  <c r="T35" i="1"/>
  <c r="P35" i="1"/>
  <c r="O35" i="1"/>
  <c r="L35" i="1"/>
  <c r="J35" i="1"/>
  <c r="G35" i="1"/>
  <c r="X34" i="1"/>
  <c r="Y34" i="1" s="1"/>
  <c r="T34" i="1"/>
  <c r="U34" i="1" s="1"/>
  <c r="O34" i="1"/>
  <c r="P34" i="1" s="1"/>
  <c r="L34" i="1"/>
  <c r="J34" i="1"/>
  <c r="G34" i="1"/>
  <c r="Y33" i="1"/>
  <c r="X33" i="1"/>
  <c r="U33" i="1"/>
  <c r="T33" i="1"/>
  <c r="P33" i="1"/>
  <c r="O33" i="1"/>
  <c r="L33" i="1"/>
  <c r="J33" i="1"/>
  <c r="G33" i="1"/>
  <c r="X32" i="1"/>
  <c r="Y32" i="1" s="1"/>
  <c r="T32" i="1"/>
  <c r="U32" i="1" s="1"/>
  <c r="O32" i="1"/>
  <c r="P32" i="1" s="1"/>
  <c r="L32" i="1"/>
  <c r="J32" i="1"/>
  <c r="G32" i="1"/>
  <c r="Y31" i="1"/>
  <c r="X31" i="1"/>
  <c r="U31" i="1"/>
  <c r="T31" i="1"/>
  <c r="P31" i="1"/>
  <c r="O31" i="1"/>
  <c r="L31" i="1"/>
  <c r="J31" i="1"/>
  <c r="G31" i="1"/>
  <c r="X30" i="1"/>
  <c r="Y30" i="1" s="1"/>
  <c r="T30" i="1"/>
  <c r="U30" i="1" s="1"/>
  <c r="O30" i="1"/>
  <c r="P30" i="1" s="1"/>
  <c r="L30" i="1"/>
  <c r="J30" i="1"/>
  <c r="G30" i="1"/>
  <c r="Y29" i="1"/>
  <c r="X29" i="1"/>
  <c r="U29" i="1"/>
  <c r="T29" i="1"/>
  <c r="P29" i="1"/>
  <c r="O29" i="1"/>
  <c r="L29" i="1"/>
  <c r="J29" i="1"/>
  <c r="G29" i="1"/>
  <c r="X28" i="1"/>
  <c r="Y28" i="1" s="1"/>
  <c r="T28" i="1"/>
  <c r="U28" i="1" s="1"/>
  <c r="O28" i="1"/>
  <c r="P28" i="1" s="1"/>
  <c r="L28" i="1"/>
  <c r="J28" i="1"/>
  <c r="G28" i="1"/>
  <c r="Y27" i="1"/>
  <c r="X27" i="1"/>
  <c r="U27" i="1"/>
  <c r="T27" i="1"/>
  <c r="P27" i="1"/>
  <c r="O27" i="1"/>
  <c r="L27" i="1"/>
  <c r="J27" i="1"/>
  <c r="G27" i="1"/>
  <c r="X26" i="1"/>
  <c r="Y26" i="1" s="1"/>
  <c r="T26" i="1"/>
  <c r="U26" i="1" s="1"/>
  <c r="O26" i="1"/>
  <c r="P26" i="1" s="1"/>
  <c r="L26" i="1"/>
  <c r="J26" i="1"/>
  <c r="G26" i="1"/>
  <c r="Y25" i="1"/>
  <c r="X25" i="1"/>
  <c r="U25" i="1"/>
  <c r="T25" i="1"/>
  <c r="P25" i="1"/>
  <c r="O25" i="1"/>
  <c r="L25" i="1"/>
  <c r="J25" i="1"/>
  <c r="G25" i="1"/>
  <c r="X24" i="1"/>
  <c r="Y24" i="1" s="1"/>
  <c r="T24" i="1"/>
  <c r="U24" i="1" s="1"/>
  <c r="O24" i="1"/>
  <c r="P24" i="1" s="1"/>
  <c r="L24" i="1"/>
  <c r="J24" i="1"/>
  <c r="G24" i="1"/>
  <c r="Y23" i="1"/>
  <c r="X23" i="1"/>
  <c r="U23" i="1"/>
  <c r="T23" i="1"/>
  <c r="P23" i="1"/>
  <c r="O23" i="1"/>
  <c r="L23" i="1"/>
  <c r="J23" i="1"/>
  <c r="G23" i="1"/>
  <c r="X22" i="1"/>
  <c r="Y22" i="1" s="1"/>
  <c r="T22" i="1"/>
  <c r="U22" i="1" s="1"/>
  <c r="O22" i="1"/>
  <c r="P22" i="1" s="1"/>
  <c r="L22" i="1"/>
  <c r="J22" i="1"/>
  <c r="G22" i="1"/>
  <c r="Y21" i="1"/>
  <c r="X21" i="1"/>
  <c r="U21" i="1"/>
  <c r="T21" i="1"/>
  <c r="P21" i="1"/>
  <c r="O21" i="1"/>
  <c r="L21" i="1"/>
  <c r="J21" i="1"/>
  <c r="G21" i="1"/>
  <c r="X20" i="1"/>
  <c r="Y20" i="1" s="1"/>
  <c r="T20" i="1"/>
  <c r="U20" i="1" s="1"/>
  <c r="O20" i="1"/>
  <c r="P20" i="1" s="1"/>
  <c r="L20" i="1"/>
  <c r="J20" i="1"/>
  <c r="G20" i="1"/>
  <c r="Y19" i="1"/>
  <c r="X19" i="1"/>
  <c r="U19" i="1"/>
  <c r="T19" i="1"/>
  <c r="P19" i="1"/>
  <c r="O19" i="1"/>
  <c r="L19" i="1"/>
  <c r="J19" i="1"/>
  <c r="G19" i="1"/>
  <c r="X18" i="1"/>
  <c r="Y18" i="1" s="1"/>
  <c r="T18" i="1"/>
  <c r="U18" i="1" s="1"/>
  <c r="O18" i="1"/>
  <c r="P18" i="1" s="1"/>
  <c r="L18" i="1"/>
  <c r="J18" i="1"/>
  <c r="G18" i="1"/>
  <c r="Y17" i="1"/>
  <c r="X17" i="1"/>
  <c r="U17" i="1"/>
  <c r="T17" i="1"/>
  <c r="P17" i="1"/>
  <c r="O17" i="1"/>
  <c r="L17" i="1"/>
  <c r="J17" i="1"/>
  <c r="G17" i="1"/>
  <c r="X16" i="1"/>
  <c r="Y16" i="1" s="1"/>
  <c r="T16" i="1"/>
  <c r="U16" i="1" s="1"/>
  <c r="O16" i="1"/>
  <c r="P16" i="1" s="1"/>
  <c r="L16" i="1"/>
  <c r="J16" i="1"/>
  <c r="G16" i="1"/>
  <c r="Y15" i="1"/>
  <c r="X15" i="1"/>
  <c r="U15" i="1"/>
  <c r="T15" i="1"/>
  <c r="P15" i="1"/>
  <c r="O15" i="1"/>
  <c r="L15" i="1"/>
  <c r="J15" i="1"/>
  <c r="G15" i="1"/>
  <c r="X14" i="1"/>
  <c r="Y14" i="1" s="1"/>
  <c r="T14" i="1"/>
  <c r="U14" i="1" s="1"/>
  <c r="O14" i="1"/>
  <c r="P14" i="1" s="1"/>
  <c r="L14" i="1"/>
  <c r="J14" i="1"/>
  <c r="G14" i="1"/>
  <c r="Y13" i="1"/>
  <c r="X13" i="1"/>
  <c r="U13" i="1"/>
  <c r="T13" i="1"/>
  <c r="P13" i="1"/>
  <c r="O13" i="1"/>
  <c r="L13" i="1"/>
  <c r="J13" i="1"/>
  <c r="G13" i="1"/>
  <c r="X12" i="1"/>
  <c r="Y12" i="1" s="1"/>
  <c r="T12" i="1"/>
  <c r="U12" i="1" s="1"/>
  <c r="O12" i="1"/>
  <c r="P12" i="1" s="1"/>
  <c r="L12" i="1"/>
  <c r="J12" i="1"/>
  <c r="G12" i="1"/>
  <c r="Y11" i="1"/>
  <c r="X11" i="1"/>
  <c r="U11" i="1"/>
  <c r="T11" i="1"/>
  <c r="P11" i="1"/>
  <c r="O11" i="1"/>
  <c r="L11" i="1"/>
  <c r="J11" i="1"/>
  <c r="G11" i="1"/>
  <c r="X10" i="1"/>
  <c r="Y10" i="1" s="1"/>
  <c r="T10" i="1"/>
  <c r="U10" i="1" s="1"/>
  <c r="O10" i="1"/>
  <c r="P10" i="1" s="1"/>
  <c r="L10" i="1"/>
  <c r="J10" i="1"/>
  <c r="G10" i="1"/>
  <c r="Y9" i="1"/>
  <c r="X9" i="1"/>
  <c r="U9" i="1"/>
  <c r="T9" i="1"/>
  <c r="P9" i="1"/>
  <c r="O9" i="1"/>
  <c r="L9" i="1"/>
  <c r="J9" i="1"/>
  <c r="G9" i="1"/>
  <c r="X8" i="1"/>
  <c r="Y8" i="1" s="1"/>
  <c r="T8" i="1"/>
  <c r="U8" i="1" s="1"/>
  <c r="O8" i="1"/>
  <c r="P8" i="1" s="1"/>
  <c r="L8" i="1"/>
  <c r="J8" i="1"/>
  <c r="G8" i="1"/>
  <c r="Y7" i="1"/>
  <c r="X7" i="1"/>
  <c r="U7" i="1"/>
  <c r="T7" i="1"/>
  <c r="P7" i="1"/>
  <c r="O7" i="1"/>
  <c r="L7" i="1"/>
  <c r="J7" i="1"/>
  <c r="G7" i="1"/>
  <c r="X6" i="1"/>
  <c r="Y6" i="1" s="1"/>
  <c r="T6" i="1"/>
  <c r="U6" i="1" s="1"/>
  <c r="O6" i="1"/>
  <c r="P6" i="1" s="1"/>
  <c r="L6" i="1"/>
  <c r="J6" i="1"/>
  <c r="G6" i="1"/>
  <c r="Y5" i="1"/>
  <c r="X5" i="1"/>
  <c r="U5" i="1"/>
  <c r="T5" i="1"/>
  <c r="P5" i="1"/>
  <c r="O5" i="1"/>
  <c r="L5" i="1"/>
  <c r="H5" i="1"/>
  <c r="J5" i="1" s="1"/>
  <c r="G5" i="1"/>
  <c r="Y4" i="1"/>
  <c r="X4" i="1"/>
  <c r="U4" i="1"/>
  <c r="T4" i="1"/>
  <c r="P4" i="1"/>
  <c r="O4" i="1"/>
  <c r="L4" i="1"/>
  <c r="H4" i="1"/>
  <c r="J4" i="1" s="1"/>
  <c r="G4" i="1"/>
  <c r="Y3" i="1"/>
  <c r="X3" i="1"/>
  <c r="U3" i="1"/>
  <c r="T3" i="1"/>
  <c r="P3" i="1"/>
  <c r="O3" i="1"/>
  <c r="L3" i="1"/>
  <c r="J3" i="1"/>
  <c r="G3" i="1"/>
</calcChain>
</file>

<file path=xl/sharedStrings.xml><?xml version="1.0" encoding="utf-8"?>
<sst xmlns="http://schemas.openxmlformats.org/spreadsheetml/2006/main" count="103" uniqueCount="55">
  <si>
    <t>NO</t>
  </si>
  <si>
    <t>TAHUN</t>
  </si>
  <si>
    <t>KODE EMITEN</t>
  </si>
  <si>
    <t>EMITEN</t>
  </si>
  <si>
    <t>RETURN ON ASSET</t>
  </si>
  <si>
    <t>DEBT TO EQUITY RATIO</t>
  </si>
  <si>
    <t>UKURAN PERUSAHAAN</t>
  </si>
  <si>
    <t>PERTUMBUHAN PENJUALAN</t>
  </si>
  <si>
    <t>PERPUTARAN PERSEDIAAN</t>
  </si>
  <si>
    <t>PERTUMBUHAN LABA</t>
  </si>
  <si>
    <t>LABA BERSIH SETELAH PAJAK</t>
  </si>
  <si>
    <t>ASET</t>
  </si>
  <si>
    <t>ROA</t>
  </si>
  <si>
    <t>TOTAL UTANG</t>
  </si>
  <si>
    <t>EKUITAS</t>
  </si>
  <si>
    <t>DER</t>
  </si>
  <si>
    <t>TOTAL ASET</t>
  </si>
  <si>
    <t>LN (TOTAL ASET</t>
  </si>
  <si>
    <t>PENJUALAN PERIODE INI</t>
  </si>
  <si>
    <t>PENJUALAN PERIODE SEBELUMNYA</t>
  </si>
  <si>
    <t>PENJUALAN</t>
  </si>
  <si>
    <t>SG</t>
  </si>
  <si>
    <t>HARGA POKOK PENJUALAN</t>
  </si>
  <si>
    <t>PERSEDIAAN TAHUN INI</t>
  </si>
  <si>
    <t>PERSEDIAAN TAHUN LALU</t>
  </si>
  <si>
    <t>RATA-RATA PERSEDIAAN</t>
  </si>
  <si>
    <t>ITR</t>
  </si>
  <si>
    <t>LABA BERSIH TAHUN INI</t>
  </si>
  <si>
    <t>LABA BERSIH TAHUN LALU</t>
  </si>
  <si>
    <t>LABA BERSIH</t>
  </si>
  <si>
    <t>PL</t>
  </si>
  <si>
    <t>CAMP</t>
  </si>
  <si>
    <t>PT. Campina Ice Cream Industry, Tbk</t>
  </si>
  <si>
    <t>CLEO</t>
  </si>
  <si>
    <t>PT. Sariguna Primatirta, Tbk</t>
  </si>
  <si>
    <t>DLTA</t>
  </si>
  <si>
    <t>PT. Delta Djakarta, Tbk</t>
  </si>
  <si>
    <t>GOOD</t>
  </si>
  <si>
    <t>PT. Garuda Food Putra Putri Jaya, Tbk</t>
  </si>
  <si>
    <t>HOKI</t>
  </si>
  <si>
    <t>PT. Buyung Poetra Sembada, Tbk</t>
  </si>
  <si>
    <t>ICPB</t>
  </si>
  <si>
    <t>PT. Indofood CPB Sukses Makmur, Tbk</t>
  </si>
  <si>
    <t>INDF</t>
  </si>
  <si>
    <t>PT. Indofood Sukses Makmur, Tbk</t>
  </si>
  <si>
    <t>ROTI</t>
  </si>
  <si>
    <t>PT. Nippon Indosari Corpindo, Tbk</t>
  </si>
  <si>
    <t>STTP</t>
  </si>
  <si>
    <t>PT. Siantar Top, Tbk</t>
  </si>
  <si>
    <t>ULTJ</t>
  </si>
  <si>
    <t>PT. Ultrajaya Milk Industry &amp; Trading Company, Tbk</t>
  </si>
  <si>
    <t>MYOR</t>
  </si>
  <si>
    <t>PT. Mayora Indah, Tbk</t>
  </si>
  <si>
    <t>CEKA</t>
  </si>
  <si>
    <t>PT. Wilmar Cahaya Indonesia, Tbk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</si>
</sst>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3" fontId="0" fillId="2" borderId="1" xfId="0" applyNumberFormat="1" applyFill="1" applyBorder="1"/>
    <xf numFmtId="10" fontId="0" fillId="2" borderId="1" xfId="1" applyNumberFormat="1" applyFont="1" applyFill="1" applyBorder="1"/>
    <xf numFmtId="2" fontId="0" fillId="2" borderId="1" xfId="0" applyNumberFormat="1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3" fontId="0" fillId="0" borderId="1" xfId="0" applyNumberFormat="1" applyBorder="1"/>
    <xf numFmtId="10" fontId="0" fillId="0" borderId="1" xfId="1" applyNumberFormat="1" applyFont="1" applyBorder="1"/>
    <xf numFmtId="2" fontId="0" fillId="0" borderId="1" xfId="0" applyNumberFormat="1" applyBorder="1"/>
    <xf numFmtId="10" fontId="0" fillId="0" borderId="1" xfId="1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24F92-2AA0-4DD7-B0BF-F1A5F9E42FAB}">
  <dimension ref="A1:Y38"/>
  <sheetViews>
    <sheetView tabSelected="1" workbookViewId="0">
      <selection activeCell="L16" sqref="A1:Y38"/>
    </sheetView>
  </sheetViews>
  <sheetFormatPr defaultRowHeight="15" x14ac:dyDescent="0.25"/>
  <cols>
    <col min="1" max="1" width="3.85546875" bestFit="1" customWidth="1"/>
    <col min="2" max="2" width="7.42578125" bestFit="1" customWidth="1"/>
    <col min="3" max="3" width="13.28515625" bestFit="1" customWidth="1"/>
    <col min="4" max="4" width="47" bestFit="1" customWidth="1"/>
    <col min="5" max="5" width="26.5703125" bestFit="1" customWidth="1"/>
    <col min="6" max="6" width="17.5703125" bestFit="1" customWidth="1"/>
    <col min="7" max="7" width="7.140625" bestFit="1" customWidth="1"/>
    <col min="8" max="8" width="16.42578125" bestFit="1" customWidth="1"/>
    <col min="9" max="9" width="17.5703125" bestFit="1" customWidth="1"/>
    <col min="10" max="10" width="8.140625" bestFit="1" customWidth="1"/>
    <col min="11" max="11" width="17.5703125" bestFit="1" customWidth="1"/>
    <col min="12" max="12" width="14.85546875" bestFit="1" customWidth="1"/>
    <col min="13" max="13" width="23" bestFit="1" customWidth="1"/>
    <col min="14" max="14" width="32.85546875" bestFit="1" customWidth="1"/>
    <col min="15" max="15" width="16.42578125" bestFit="1" customWidth="1"/>
    <col min="16" max="16" width="5.28515625" bestFit="1" customWidth="1"/>
    <col min="17" max="17" width="25.7109375" bestFit="1" customWidth="1"/>
    <col min="18" max="18" width="22.42578125" bestFit="1" customWidth="1"/>
    <col min="19" max="19" width="24.28515625" bestFit="1" customWidth="1"/>
    <col min="20" max="20" width="23.140625" bestFit="1" customWidth="1"/>
    <col min="21" max="21" width="5.5703125" bestFit="1" customWidth="1"/>
    <col min="22" max="22" width="22.42578125" bestFit="1" customWidth="1"/>
    <col min="23" max="23" width="24.28515625" bestFit="1" customWidth="1"/>
    <col min="24" max="24" width="15.5703125" bestFit="1" customWidth="1"/>
    <col min="25" max="25" width="5.28515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/>
      <c r="G1" s="2"/>
      <c r="H1" s="2" t="s">
        <v>5</v>
      </c>
      <c r="I1" s="2"/>
      <c r="J1" s="2"/>
      <c r="K1" s="2" t="s">
        <v>6</v>
      </c>
      <c r="L1" s="2"/>
      <c r="M1" s="2" t="s">
        <v>7</v>
      </c>
      <c r="N1" s="2"/>
      <c r="O1" s="2"/>
      <c r="P1" s="2"/>
      <c r="Q1" s="2" t="s">
        <v>8</v>
      </c>
      <c r="R1" s="2"/>
      <c r="S1" s="2"/>
      <c r="T1" s="3"/>
      <c r="U1" s="3"/>
      <c r="V1" s="2" t="s">
        <v>9</v>
      </c>
      <c r="W1" s="2"/>
      <c r="X1" s="2"/>
      <c r="Y1" s="2"/>
    </row>
    <row r="2" spans="1:25" x14ac:dyDescent="0.25">
      <c r="A2" s="1"/>
      <c r="B2" s="1"/>
      <c r="C2" s="1"/>
      <c r="D2" s="1"/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15</v>
      </c>
      <c r="K2" s="4" t="s">
        <v>16</v>
      </c>
      <c r="L2" s="4" t="s">
        <v>17</v>
      </c>
      <c r="M2" s="4" t="s">
        <v>18</v>
      </c>
      <c r="N2" s="4" t="s">
        <v>19</v>
      </c>
      <c r="O2" s="4" t="s">
        <v>20</v>
      </c>
      <c r="P2" s="4" t="s">
        <v>21</v>
      </c>
      <c r="Q2" s="4" t="s">
        <v>22</v>
      </c>
      <c r="R2" s="4" t="s">
        <v>23</v>
      </c>
      <c r="S2" s="4" t="s">
        <v>24</v>
      </c>
      <c r="T2" s="4" t="s">
        <v>25</v>
      </c>
      <c r="U2" s="4" t="s">
        <v>26</v>
      </c>
      <c r="V2" s="4" t="s">
        <v>27</v>
      </c>
      <c r="W2" s="4" t="s">
        <v>28</v>
      </c>
      <c r="X2" s="4" t="s">
        <v>29</v>
      </c>
      <c r="Y2" s="4" t="s">
        <v>30</v>
      </c>
    </row>
    <row r="3" spans="1:25" x14ac:dyDescent="0.25">
      <c r="A3" s="5">
        <v>1</v>
      </c>
      <c r="B3" s="5">
        <v>2019</v>
      </c>
      <c r="C3" s="6" t="s">
        <v>31</v>
      </c>
      <c r="D3" s="6" t="s">
        <v>32</v>
      </c>
      <c r="E3" s="7">
        <v>76758829457</v>
      </c>
      <c r="F3" s="7">
        <v>1057529235985</v>
      </c>
      <c r="G3" s="8">
        <f>SUM(E3/F3)</f>
        <v>7.2583174861833091E-2</v>
      </c>
      <c r="H3" s="7">
        <v>64836341000</v>
      </c>
      <c r="I3" s="7">
        <v>935392483850</v>
      </c>
      <c r="J3" s="8">
        <f>SUM(H3/I3)</f>
        <v>6.9314584112477415E-2</v>
      </c>
      <c r="K3" s="7">
        <v>1057529235985</v>
      </c>
      <c r="L3" s="9">
        <f>LN(K3)</f>
        <v>27.686956393806206</v>
      </c>
      <c r="M3" s="7">
        <v>1028952947818</v>
      </c>
      <c r="N3" s="7">
        <v>961136629003</v>
      </c>
      <c r="O3" s="7">
        <f>M3-N3</f>
        <v>67816318815</v>
      </c>
      <c r="P3" s="9">
        <f>O3/N3</f>
        <v>7.0558458359189558E-2</v>
      </c>
      <c r="Q3" s="7">
        <v>426417881003</v>
      </c>
      <c r="R3" s="7">
        <v>171000649858</v>
      </c>
      <c r="S3" s="7">
        <v>166906099156</v>
      </c>
      <c r="T3" s="7">
        <f>AVERAGE(R3:S3)</f>
        <v>168953374507</v>
      </c>
      <c r="U3" s="9">
        <f>SUM(Q3/T3)</f>
        <v>2.5238790420568535</v>
      </c>
      <c r="V3" s="7">
        <v>76758829457</v>
      </c>
      <c r="W3" s="7">
        <v>61947295689</v>
      </c>
      <c r="X3" s="7">
        <f>SUM(V3-W3)</f>
        <v>14811533768</v>
      </c>
      <c r="Y3" s="9">
        <f>SUM(X3/W3)</f>
        <v>0.23909895667374692</v>
      </c>
    </row>
    <row r="4" spans="1:25" x14ac:dyDescent="0.25">
      <c r="A4" s="5">
        <v>2</v>
      </c>
      <c r="B4" s="5">
        <v>2020</v>
      </c>
      <c r="C4" s="6" t="s">
        <v>31</v>
      </c>
      <c r="D4" s="6" t="s">
        <v>32</v>
      </c>
      <c r="E4" s="7">
        <v>44045828312</v>
      </c>
      <c r="F4" s="7">
        <v>1086873666641</v>
      </c>
      <c r="G4" s="8">
        <f>SUM(E4/F4)</f>
        <v>4.0525251152808146E-2</v>
      </c>
      <c r="H4" s="7">
        <f>SUM(F4:G4)</f>
        <v>1086873666641.0405</v>
      </c>
      <c r="I4" s="7">
        <v>961711929701</v>
      </c>
      <c r="J4" s="8">
        <f>SUM(H4/I4)</f>
        <v>1.1301447274122447</v>
      </c>
      <c r="K4" s="7">
        <v>1086873666641</v>
      </c>
      <c r="L4" s="9">
        <f>LN(K4)</f>
        <v>27.714326495271916</v>
      </c>
      <c r="M4" s="7">
        <v>956634474111</v>
      </c>
      <c r="N4" s="7">
        <v>1028952947818</v>
      </c>
      <c r="O4" s="7">
        <f t="shared" ref="O4:O38" si="0">M4-N4</f>
        <v>-72318473707</v>
      </c>
      <c r="P4" s="9">
        <f t="shared" ref="P4:P38" si="1">O4/N4</f>
        <v>-7.028355753327567E-2</v>
      </c>
      <c r="Q4" s="7">
        <v>493655714828</v>
      </c>
      <c r="R4" s="7">
        <v>138318505104</v>
      </c>
      <c r="S4" s="7">
        <v>171000649858</v>
      </c>
      <c r="T4" s="7">
        <f t="shared" ref="T4" si="2">AVERAGE(R4:S4)</f>
        <v>154659577481</v>
      </c>
      <c r="U4" s="9">
        <f t="shared" ref="U4" si="3">SUM(Q4/T4)</f>
        <v>3.1918858364180247</v>
      </c>
      <c r="V4" s="7">
        <v>44045828312</v>
      </c>
      <c r="W4" s="7">
        <v>76758829457</v>
      </c>
      <c r="X4" s="7">
        <f>SUM(V4-W4)</f>
        <v>-32713001145</v>
      </c>
      <c r="Y4" s="9">
        <f t="shared" ref="Y4:Y38" si="4">SUM(X4/W4)</f>
        <v>-0.42617899955503746</v>
      </c>
    </row>
    <row r="5" spans="1:25" x14ac:dyDescent="0.25">
      <c r="A5" s="5">
        <v>3</v>
      </c>
      <c r="B5" s="5">
        <v>2021</v>
      </c>
      <c r="C5" s="6" t="s">
        <v>31</v>
      </c>
      <c r="D5" s="6" t="s">
        <v>32</v>
      </c>
      <c r="E5" s="7">
        <v>100066615090</v>
      </c>
      <c r="F5" s="7">
        <v>1147260611703</v>
      </c>
      <c r="G5" s="8">
        <f>SUM(E5/F5)</f>
        <v>8.7222217924365561E-2</v>
      </c>
      <c r="H5" s="7">
        <f>SUM(F5:G5)</f>
        <v>1147260611703.0872</v>
      </c>
      <c r="I5" s="7">
        <v>1022814971131</v>
      </c>
      <c r="J5" s="8">
        <f>SUM(H5/I5)</f>
        <v>1.1216697487664642</v>
      </c>
      <c r="K5" s="7">
        <v>1147260611703</v>
      </c>
      <c r="L5" s="9">
        <f>LN(K5)</f>
        <v>27.768398139865219</v>
      </c>
      <c r="M5" s="7">
        <v>1019133657275</v>
      </c>
      <c r="N5" s="7">
        <v>956634474111</v>
      </c>
      <c r="O5" s="7">
        <f t="shared" si="0"/>
        <v>62499183164</v>
      </c>
      <c r="P5" s="9">
        <f t="shared" si="1"/>
        <v>6.5332355100500075E-2</v>
      </c>
      <c r="Q5" s="7">
        <v>464038494499</v>
      </c>
      <c r="R5" s="7">
        <v>120967227625</v>
      </c>
      <c r="S5" s="7">
        <v>138318505104</v>
      </c>
      <c r="T5" s="7">
        <f>AVERAGE(R5:S5)</f>
        <v>129642866364.5</v>
      </c>
      <c r="U5" s="9">
        <f>SUM(Q5/T5)</f>
        <v>3.5793600335426343</v>
      </c>
      <c r="V5" s="7">
        <v>100066615090</v>
      </c>
      <c r="W5" s="7">
        <v>44045828312</v>
      </c>
      <c r="X5" s="7">
        <f t="shared" ref="X5:X38" si="5">SUM(V5-W5)</f>
        <v>56020786778</v>
      </c>
      <c r="Y5" s="9">
        <f t="shared" si="4"/>
        <v>1.2718749748824112</v>
      </c>
    </row>
    <row r="6" spans="1:25" x14ac:dyDescent="0.25">
      <c r="A6" s="10">
        <v>4</v>
      </c>
      <c r="B6" s="10">
        <v>2019</v>
      </c>
      <c r="C6" s="11" t="s">
        <v>33</v>
      </c>
      <c r="D6" s="11" t="s">
        <v>34</v>
      </c>
      <c r="E6" s="12">
        <v>130756461708</v>
      </c>
      <c r="F6" s="12">
        <v>1245144303719</v>
      </c>
      <c r="G6" s="13">
        <f>SUM(E6/F6)</f>
        <v>0.10501309873679403</v>
      </c>
      <c r="H6" s="12">
        <v>478844867693</v>
      </c>
      <c r="I6" s="12">
        <v>766299436026</v>
      </c>
      <c r="J6" s="13">
        <f>SUM(H6/I6)</f>
        <v>0.62487957733111676</v>
      </c>
      <c r="K6" s="12">
        <v>1245144303719</v>
      </c>
      <c r="L6" s="14">
        <f>LN(K6)</f>
        <v>27.850272545730174</v>
      </c>
      <c r="M6" s="12">
        <v>1088679619907</v>
      </c>
      <c r="N6" s="12">
        <v>831104026853</v>
      </c>
      <c r="O6" s="12">
        <f t="shared" si="0"/>
        <v>257575593054</v>
      </c>
      <c r="P6" s="14">
        <f t="shared" si="1"/>
        <v>0.3099197991246867</v>
      </c>
      <c r="Q6" s="12">
        <v>692217433141</v>
      </c>
      <c r="R6" s="12">
        <v>100220176995</v>
      </c>
      <c r="S6" s="12">
        <v>94918120811</v>
      </c>
      <c r="T6" s="12">
        <f t="shared" ref="T6:T38" si="6">AVERAGE(R6:S6)</f>
        <v>97569148903</v>
      </c>
      <c r="U6" s="14">
        <f t="shared" ref="U6:U38" si="7">SUM(Q6/T6)</f>
        <v>7.0946343277953519</v>
      </c>
      <c r="V6" s="12">
        <v>130756461708</v>
      </c>
      <c r="W6" s="12">
        <v>63261752474</v>
      </c>
      <c r="X6" s="12">
        <f t="shared" si="5"/>
        <v>67494709234</v>
      </c>
      <c r="Y6" s="9">
        <f t="shared" si="4"/>
        <v>1.0669117846796878</v>
      </c>
    </row>
    <row r="7" spans="1:25" x14ac:dyDescent="0.25">
      <c r="A7" s="10">
        <v>5</v>
      </c>
      <c r="B7" s="10">
        <v>2020</v>
      </c>
      <c r="C7" s="11" t="s">
        <v>33</v>
      </c>
      <c r="D7" s="11" t="s">
        <v>34</v>
      </c>
      <c r="E7" s="12">
        <v>132772234495</v>
      </c>
      <c r="F7" s="12">
        <v>1310940121622</v>
      </c>
      <c r="G7" s="13">
        <f t="shared" ref="G7:G38" si="8">SUM(E7/F7)</f>
        <v>0.10128016703823479</v>
      </c>
      <c r="H7" s="12">
        <v>416194010942</v>
      </c>
      <c r="I7" s="12">
        <v>894746110680</v>
      </c>
      <c r="J7" s="13">
        <f t="shared" ref="J7:J38" si="9">SUM(H7/I7)</f>
        <v>0.46515319370954944</v>
      </c>
      <c r="K7" s="12">
        <v>1310940121622</v>
      </c>
      <c r="L7" s="14">
        <f t="shared" ref="L7" si="10">LN(K7)</f>
        <v>27.901765645847046</v>
      </c>
      <c r="M7" s="12">
        <v>972634784176</v>
      </c>
      <c r="N7" s="12">
        <v>1088679619907</v>
      </c>
      <c r="O7" s="12">
        <f t="shared" si="0"/>
        <v>-116044835731</v>
      </c>
      <c r="P7" s="14">
        <f t="shared" si="1"/>
        <v>-0.10659227343753627</v>
      </c>
      <c r="Q7" s="12">
        <v>562235507989</v>
      </c>
      <c r="R7" s="12">
        <v>101777866019</v>
      </c>
      <c r="S7" s="12">
        <v>100220176995</v>
      </c>
      <c r="T7" s="12">
        <f t="shared" si="6"/>
        <v>100999021507</v>
      </c>
      <c r="U7" s="14">
        <f t="shared" si="7"/>
        <v>5.5667421287842158</v>
      </c>
      <c r="V7" s="12">
        <v>132772234495</v>
      </c>
      <c r="W7" s="12">
        <v>130756461708</v>
      </c>
      <c r="X7" s="12">
        <f t="shared" si="5"/>
        <v>2015772787</v>
      </c>
      <c r="Y7" s="9">
        <f t="shared" si="4"/>
        <v>1.5416238407410731E-2</v>
      </c>
    </row>
    <row r="8" spans="1:25" x14ac:dyDescent="0.25">
      <c r="A8" s="10">
        <v>6</v>
      </c>
      <c r="B8" s="10">
        <v>2021</v>
      </c>
      <c r="C8" s="11" t="s">
        <v>33</v>
      </c>
      <c r="D8" s="11" t="s">
        <v>34</v>
      </c>
      <c r="E8" s="12">
        <v>180711667020</v>
      </c>
      <c r="F8" s="12">
        <v>1348181576913</v>
      </c>
      <c r="G8" s="13">
        <f t="shared" si="8"/>
        <v>0.13404104470392239</v>
      </c>
      <c r="H8" s="12">
        <v>346601683606</v>
      </c>
      <c r="I8" s="12">
        <v>1001579893307</v>
      </c>
      <c r="J8" s="13">
        <f t="shared" si="9"/>
        <v>0.34605495370079392</v>
      </c>
      <c r="K8" s="12">
        <v>1348181576913</v>
      </c>
      <c r="L8" s="14">
        <f>LN(K8)</f>
        <v>27.929777820321338</v>
      </c>
      <c r="M8" s="12">
        <v>1103519743574</v>
      </c>
      <c r="N8" s="12">
        <v>972634784176</v>
      </c>
      <c r="O8" s="12">
        <f t="shared" si="0"/>
        <v>130884959398</v>
      </c>
      <c r="P8" s="14">
        <f t="shared" si="1"/>
        <v>0.13456742605487174</v>
      </c>
      <c r="Q8" s="12">
        <v>642038152501</v>
      </c>
      <c r="R8" s="12">
        <v>121734019328</v>
      </c>
      <c r="S8" s="12">
        <v>101777866019</v>
      </c>
      <c r="T8" s="12">
        <f t="shared" si="6"/>
        <v>111755942673.5</v>
      </c>
      <c r="U8" s="14">
        <f t="shared" si="7"/>
        <v>5.7450023429782453</v>
      </c>
      <c r="V8" s="12">
        <v>180711667020</v>
      </c>
      <c r="W8" s="12">
        <v>132772234495</v>
      </c>
      <c r="X8" s="12">
        <f t="shared" si="5"/>
        <v>47939432525</v>
      </c>
      <c r="Y8" s="9">
        <f t="shared" si="4"/>
        <v>0.36106519339181059</v>
      </c>
    </row>
    <row r="9" spans="1:25" x14ac:dyDescent="0.25">
      <c r="A9" s="5">
        <v>7</v>
      </c>
      <c r="B9" s="5">
        <v>2019</v>
      </c>
      <c r="C9" s="6" t="s">
        <v>35</v>
      </c>
      <c r="D9" s="6" t="s">
        <v>36</v>
      </c>
      <c r="E9" s="7">
        <v>317815177</v>
      </c>
      <c r="F9" s="7">
        <v>1425983722</v>
      </c>
      <c r="G9" s="8">
        <f t="shared" si="8"/>
        <v>0.2228743372710113</v>
      </c>
      <c r="H9" s="7">
        <v>212420390</v>
      </c>
      <c r="I9" s="7">
        <v>1213563332</v>
      </c>
      <c r="J9" s="8">
        <f t="shared" si="9"/>
        <v>0.17503856980411797</v>
      </c>
      <c r="K9" s="7">
        <v>1425983722</v>
      </c>
      <c r="L9" s="9">
        <f t="shared" ref="L9:L38" si="11">LN(K9)</f>
        <v>21.078127743726096</v>
      </c>
      <c r="M9" s="7">
        <v>827136727</v>
      </c>
      <c r="N9" s="7">
        <v>893006350</v>
      </c>
      <c r="O9" s="7">
        <f t="shared" si="0"/>
        <v>-65869623</v>
      </c>
      <c r="P9" s="9">
        <f t="shared" si="1"/>
        <v>-7.3761651302927458E-2</v>
      </c>
      <c r="Q9" s="7">
        <v>230440697</v>
      </c>
      <c r="R9" s="7">
        <v>207460611</v>
      </c>
      <c r="S9" s="7">
        <v>205396087</v>
      </c>
      <c r="T9" s="7">
        <f t="shared" si="6"/>
        <v>206428349</v>
      </c>
      <c r="U9" s="9">
        <f t="shared" si="7"/>
        <v>1.1163229184185357</v>
      </c>
      <c r="V9" s="7">
        <v>317815177</v>
      </c>
      <c r="W9" s="7">
        <v>338129985</v>
      </c>
      <c r="X9" s="7">
        <f t="shared" si="5"/>
        <v>-20314808</v>
      </c>
      <c r="Y9" s="9">
        <f t="shared" si="4"/>
        <v>-6.007987726968373E-2</v>
      </c>
    </row>
    <row r="10" spans="1:25" x14ac:dyDescent="0.25">
      <c r="A10" s="5">
        <v>8</v>
      </c>
      <c r="B10" s="5">
        <v>2020</v>
      </c>
      <c r="C10" s="6" t="s">
        <v>35</v>
      </c>
      <c r="D10" s="6" t="s">
        <v>36</v>
      </c>
      <c r="E10" s="7">
        <v>123465762</v>
      </c>
      <c r="F10" s="7">
        <v>1225580913</v>
      </c>
      <c r="G10" s="8">
        <f t="shared" si="8"/>
        <v>0.10074060446794833</v>
      </c>
      <c r="H10" s="7">
        <v>205681950</v>
      </c>
      <c r="I10" s="7">
        <v>1019898963</v>
      </c>
      <c r="J10" s="8">
        <f t="shared" si="9"/>
        <v>0.20166894708373187</v>
      </c>
      <c r="K10" s="7">
        <v>1225580913</v>
      </c>
      <c r="L10" s="9">
        <f t="shared" si="11"/>
        <v>20.926680783232726</v>
      </c>
      <c r="M10" s="7">
        <v>546336411</v>
      </c>
      <c r="N10" s="7">
        <v>827136727</v>
      </c>
      <c r="O10" s="7">
        <f t="shared" si="0"/>
        <v>-280800316</v>
      </c>
      <c r="P10" s="9">
        <f t="shared" si="1"/>
        <v>-0.33948476332136079</v>
      </c>
      <c r="Q10" s="7">
        <v>179156903</v>
      </c>
      <c r="R10" s="7">
        <v>185922488</v>
      </c>
      <c r="S10" s="7">
        <v>207460611</v>
      </c>
      <c r="T10" s="7">
        <f t="shared" si="6"/>
        <v>196691549.5</v>
      </c>
      <c r="U10" s="9">
        <f t="shared" si="7"/>
        <v>0.91085205976274031</v>
      </c>
      <c r="V10" s="7">
        <v>123465762</v>
      </c>
      <c r="W10" s="7">
        <v>317815177</v>
      </c>
      <c r="X10" s="7">
        <f t="shared" si="5"/>
        <v>-194349415</v>
      </c>
      <c r="Y10" s="9">
        <f t="shared" si="4"/>
        <v>-0.61151709881998495</v>
      </c>
    </row>
    <row r="11" spans="1:25" x14ac:dyDescent="0.25">
      <c r="A11" s="5">
        <v>9</v>
      </c>
      <c r="B11" s="5">
        <v>2021</v>
      </c>
      <c r="C11" s="6" t="s">
        <v>35</v>
      </c>
      <c r="D11" s="6" t="s">
        <v>36</v>
      </c>
      <c r="E11" s="7">
        <v>187992998</v>
      </c>
      <c r="F11" s="7">
        <v>1308722065</v>
      </c>
      <c r="G11" s="8">
        <f t="shared" si="8"/>
        <v>0.14364623553588515</v>
      </c>
      <c r="H11" s="7">
        <v>298548048</v>
      </c>
      <c r="I11" s="7">
        <v>1010174017</v>
      </c>
      <c r="J11" s="8">
        <f t="shared" si="9"/>
        <v>0.29554120673844259</v>
      </c>
      <c r="K11" s="7">
        <v>1308722065</v>
      </c>
      <c r="L11" s="9">
        <f t="shared" si="11"/>
        <v>20.992316975126567</v>
      </c>
      <c r="M11" s="7">
        <v>681205785</v>
      </c>
      <c r="N11" s="7">
        <v>546336411</v>
      </c>
      <c r="O11" s="7">
        <f t="shared" si="0"/>
        <v>134869374</v>
      </c>
      <c r="P11" s="9">
        <f t="shared" si="1"/>
        <v>0.24686140495951678</v>
      </c>
      <c r="Q11" s="7">
        <v>204614850</v>
      </c>
      <c r="R11" s="7">
        <v>173367092</v>
      </c>
      <c r="S11" s="7">
        <v>185922488</v>
      </c>
      <c r="T11" s="7">
        <f t="shared" si="6"/>
        <v>179644790</v>
      </c>
      <c r="U11" s="9">
        <f t="shared" si="7"/>
        <v>1.1389968503957171</v>
      </c>
      <c r="V11" s="7">
        <v>187992998</v>
      </c>
      <c r="W11" s="7">
        <v>123465762</v>
      </c>
      <c r="X11" s="7">
        <f t="shared" si="5"/>
        <v>64527236</v>
      </c>
      <c r="Y11" s="9">
        <f t="shared" si="4"/>
        <v>0.52263263073693256</v>
      </c>
    </row>
    <row r="12" spans="1:25" x14ac:dyDescent="0.25">
      <c r="A12" s="10">
        <v>10</v>
      </c>
      <c r="B12" s="10">
        <v>2019</v>
      </c>
      <c r="C12" s="11" t="s">
        <v>37</v>
      </c>
      <c r="D12" s="11" t="s">
        <v>38</v>
      </c>
      <c r="E12" s="12">
        <v>435766359480</v>
      </c>
      <c r="F12" s="12">
        <v>5063067672414</v>
      </c>
      <c r="G12" s="13">
        <f t="shared" si="8"/>
        <v>8.606765456726212E-2</v>
      </c>
      <c r="H12" s="12">
        <v>2297546907499</v>
      </c>
      <c r="I12" s="12">
        <v>2765520764915</v>
      </c>
      <c r="J12" s="13">
        <f t="shared" si="9"/>
        <v>0.83078273598485042</v>
      </c>
      <c r="K12" s="12">
        <v>5063067672414</v>
      </c>
      <c r="L12" s="14">
        <f t="shared" si="11"/>
        <v>29.252993674897308</v>
      </c>
      <c r="M12" s="12">
        <v>8438631355699</v>
      </c>
      <c r="N12" s="12">
        <v>8048946664266</v>
      </c>
      <c r="O12" s="12">
        <f t="shared" si="0"/>
        <v>389684691433</v>
      </c>
      <c r="P12" s="14">
        <f t="shared" si="1"/>
        <v>4.841437118263426E-2</v>
      </c>
      <c r="Q12" s="12">
        <v>5910489349236</v>
      </c>
      <c r="R12" s="12">
        <v>804886752999</v>
      </c>
      <c r="S12" s="12">
        <v>810645851791</v>
      </c>
      <c r="T12" s="12">
        <f t="shared" si="6"/>
        <v>807766302395</v>
      </c>
      <c r="U12" s="14">
        <f t="shared" si="7"/>
        <v>7.3170783823385515</v>
      </c>
      <c r="V12" s="12">
        <v>435766359480</v>
      </c>
      <c r="W12" s="12">
        <v>425481597110</v>
      </c>
      <c r="X12" s="12">
        <f t="shared" si="5"/>
        <v>10284762370</v>
      </c>
      <c r="Y12" s="9">
        <f t="shared" si="4"/>
        <v>2.4172049836837184E-2</v>
      </c>
    </row>
    <row r="13" spans="1:25" x14ac:dyDescent="0.25">
      <c r="A13" s="10">
        <v>11</v>
      </c>
      <c r="B13" s="10">
        <v>2020</v>
      </c>
      <c r="C13" s="11" t="s">
        <v>37</v>
      </c>
      <c r="D13" s="11" t="s">
        <v>38</v>
      </c>
      <c r="E13" s="12">
        <v>245103761907</v>
      </c>
      <c r="F13" s="12">
        <v>6570969641033</v>
      </c>
      <c r="G13" s="13">
        <f t="shared" si="8"/>
        <v>3.7301003549982628E-2</v>
      </c>
      <c r="H13" s="12">
        <v>3676532851880</v>
      </c>
      <c r="I13" s="12">
        <v>2894436789153</v>
      </c>
      <c r="J13" s="13">
        <f t="shared" si="9"/>
        <v>1.2702066480283596</v>
      </c>
      <c r="K13" s="12">
        <v>6570969641033</v>
      </c>
      <c r="L13" s="14">
        <f t="shared" si="11"/>
        <v>29.513682523689489</v>
      </c>
      <c r="M13" s="12">
        <v>7711334590144</v>
      </c>
      <c r="N13" s="12">
        <v>8438631355699</v>
      </c>
      <c r="O13" s="12">
        <f t="shared" si="0"/>
        <v>-727296765555</v>
      </c>
      <c r="P13" s="14">
        <f t="shared" si="1"/>
        <v>-8.6186578711466372E-2</v>
      </c>
      <c r="Q13" s="12">
        <v>5568907814506</v>
      </c>
      <c r="R13" s="12">
        <v>861818731958</v>
      </c>
      <c r="S13" s="12">
        <v>804886752999</v>
      </c>
      <c r="T13" s="12">
        <f t="shared" si="6"/>
        <v>833352742478.5</v>
      </c>
      <c r="U13" s="14">
        <f t="shared" si="7"/>
        <v>6.6825337346863947</v>
      </c>
      <c r="V13" s="12">
        <v>245103761907</v>
      </c>
      <c r="W13" s="12">
        <v>435766359480</v>
      </c>
      <c r="X13" s="12">
        <f t="shared" si="5"/>
        <v>-190662597573</v>
      </c>
      <c r="Y13" s="9">
        <f t="shared" si="4"/>
        <v>-0.43753399826576261</v>
      </c>
    </row>
    <row r="14" spans="1:25" x14ac:dyDescent="0.25">
      <c r="A14" s="10">
        <v>12</v>
      </c>
      <c r="B14" s="10">
        <v>2021</v>
      </c>
      <c r="C14" s="11" t="s">
        <v>37</v>
      </c>
      <c r="D14" s="11" t="s">
        <v>38</v>
      </c>
      <c r="E14" s="12">
        <v>492637672186</v>
      </c>
      <c r="F14" s="12">
        <v>6766602280143</v>
      </c>
      <c r="G14" s="13">
        <f t="shared" si="8"/>
        <v>7.2804289625780838E-2</v>
      </c>
      <c r="H14" s="12">
        <v>3735944249731</v>
      </c>
      <c r="I14" s="12">
        <v>3030658030412</v>
      </c>
      <c r="J14" s="13">
        <f t="shared" si="9"/>
        <v>1.2327171895481459</v>
      </c>
      <c r="K14" s="12">
        <v>6766602280143</v>
      </c>
      <c r="L14" s="14">
        <f t="shared" si="11"/>
        <v>29.543020198013107</v>
      </c>
      <c r="M14" s="12">
        <v>8799579901024</v>
      </c>
      <c r="N14" s="12">
        <v>7711334590144</v>
      </c>
      <c r="O14" s="12">
        <f t="shared" si="0"/>
        <v>1088245310880</v>
      </c>
      <c r="P14" s="14">
        <f t="shared" si="1"/>
        <v>0.14112282357335482</v>
      </c>
      <c r="Q14" s="12">
        <v>6379825025746</v>
      </c>
      <c r="R14" s="12">
        <v>1005419097716</v>
      </c>
      <c r="S14" s="12">
        <v>861818731958</v>
      </c>
      <c r="T14" s="12">
        <f t="shared" si="6"/>
        <v>933618914837</v>
      </c>
      <c r="U14" s="14">
        <f t="shared" si="7"/>
        <v>6.8334359173301991</v>
      </c>
      <c r="V14" s="12">
        <v>492637672186</v>
      </c>
      <c r="W14" s="12">
        <v>245103761907</v>
      </c>
      <c r="X14" s="12">
        <f t="shared" si="5"/>
        <v>247533910279</v>
      </c>
      <c r="Y14" s="9">
        <f t="shared" si="4"/>
        <v>1.0099147738618637</v>
      </c>
    </row>
    <row r="15" spans="1:25" x14ac:dyDescent="0.25">
      <c r="A15" s="5">
        <v>13</v>
      </c>
      <c r="B15" s="5">
        <v>2019</v>
      </c>
      <c r="C15" s="6" t="s">
        <v>39</v>
      </c>
      <c r="D15" s="6" t="s">
        <v>40</v>
      </c>
      <c r="E15" s="7">
        <v>103723133972</v>
      </c>
      <c r="F15" s="7">
        <v>848676035300</v>
      </c>
      <c r="G15" s="8">
        <f t="shared" si="8"/>
        <v>0.12221758322106353</v>
      </c>
      <c r="H15" s="7">
        <v>207108590481</v>
      </c>
      <c r="I15" s="7">
        <v>641567444819</v>
      </c>
      <c r="J15" s="8">
        <f t="shared" si="9"/>
        <v>0.32281655210767402</v>
      </c>
      <c r="K15" s="7">
        <v>848676035300</v>
      </c>
      <c r="L15" s="9">
        <f t="shared" si="11"/>
        <v>27.466943366572742</v>
      </c>
      <c r="M15" s="7">
        <v>1653031823505</v>
      </c>
      <c r="N15" s="7">
        <v>1430785280985</v>
      </c>
      <c r="O15" s="7">
        <f t="shared" si="0"/>
        <v>222246542520</v>
      </c>
      <c r="P15" s="9">
        <f t="shared" si="1"/>
        <v>0.15533186249092396</v>
      </c>
      <c r="Q15" s="7">
        <v>1412510688423</v>
      </c>
      <c r="R15" s="7">
        <v>156029530465</v>
      </c>
      <c r="S15" s="7">
        <v>142212647161</v>
      </c>
      <c r="T15" s="7">
        <f t="shared" si="6"/>
        <v>149121088813</v>
      </c>
      <c r="U15" s="9">
        <f t="shared" si="7"/>
        <v>9.4722396387160828</v>
      </c>
      <c r="V15" s="7">
        <v>103723133972</v>
      </c>
      <c r="W15" s="7">
        <v>90195136265</v>
      </c>
      <c r="X15" s="7">
        <f t="shared" si="5"/>
        <v>13527997707</v>
      </c>
      <c r="Y15" s="9">
        <f t="shared" si="4"/>
        <v>0.14998588911993813</v>
      </c>
    </row>
    <row r="16" spans="1:25" x14ac:dyDescent="0.25">
      <c r="A16" s="5">
        <v>14</v>
      </c>
      <c r="B16" s="5">
        <v>2020</v>
      </c>
      <c r="C16" s="6" t="s">
        <v>39</v>
      </c>
      <c r="D16" s="6" t="s">
        <v>40</v>
      </c>
      <c r="E16" s="7">
        <v>38038419405</v>
      </c>
      <c r="F16" s="7">
        <v>906924214166</v>
      </c>
      <c r="G16" s="8">
        <f t="shared" si="8"/>
        <v>4.1942224952037269E-2</v>
      </c>
      <c r="H16" s="7">
        <v>244363297557</v>
      </c>
      <c r="I16" s="7">
        <v>662560916609</v>
      </c>
      <c r="J16" s="8">
        <f t="shared" si="9"/>
        <v>0.36881634794828561</v>
      </c>
      <c r="K16" s="7">
        <v>906924214166</v>
      </c>
      <c r="L16" s="9">
        <f t="shared" si="11"/>
        <v>27.533324726972925</v>
      </c>
      <c r="M16" s="7">
        <v>1173189488886</v>
      </c>
      <c r="N16" s="7">
        <v>1653031823505</v>
      </c>
      <c r="O16" s="7">
        <f t="shared" si="0"/>
        <v>-479842334619</v>
      </c>
      <c r="P16" s="9">
        <f t="shared" si="1"/>
        <v>-0.2902801554065475</v>
      </c>
      <c r="Q16" s="7">
        <v>1029660122589</v>
      </c>
      <c r="R16" s="7">
        <v>146626605836</v>
      </c>
      <c r="S16" s="7">
        <v>156029530465</v>
      </c>
      <c r="T16" s="7">
        <f t="shared" si="6"/>
        <v>151328068150.5</v>
      </c>
      <c r="U16" s="9">
        <f t="shared" si="7"/>
        <v>6.8041582448866933</v>
      </c>
      <c r="V16" s="7">
        <v>38038419405</v>
      </c>
      <c r="W16" s="7">
        <v>103723133972</v>
      </c>
      <c r="X16" s="7">
        <f t="shared" si="5"/>
        <v>-65684714567</v>
      </c>
      <c r="Y16" s="9">
        <f t="shared" si="4"/>
        <v>-0.63326966754332303</v>
      </c>
    </row>
    <row r="17" spans="1:25" x14ac:dyDescent="0.25">
      <c r="A17" s="5">
        <v>15</v>
      </c>
      <c r="B17" s="5">
        <v>2021</v>
      </c>
      <c r="C17" s="6" t="s">
        <v>39</v>
      </c>
      <c r="D17" s="6" t="s">
        <v>40</v>
      </c>
      <c r="E17" s="7">
        <v>12533087704</v>
      </c>
      <c r="F17" s="7">
        <v>989119315334</v>
      </c>
      <c r="G17" s="8">
        <f t="shared" si="8"/>
        <v>1.2670956384840084E-2</v>
      </c>
      <c r="H17" s="7">
        <v>320458715888</v>
      </c>
      <c r="I17" s="7">
        <v>668660599446</v>
      </c>
      <c r="J17" s="8">
        <f t="shared" si="9"/>
        <v>0.47925467143347028</v>
      </c>
      <c r="K17" s="7">
        <v>989119315334</v>
      </c>
      <c r="L17" s="9">
        <f t="shared" si="11"/>
        <v>27.620080803692819</v>
      </c>
      <c r="M17" s="7">
        <v>933597187584</v>
      </c>
      <c r="N17" s="7">
        <v>1173189488886</v>
      </c>
      <c r="O17" s="7">
        <f t="shared" si="0"/>
        <v>-239592301302</v>
      </c>
      <c r="P17" s="9">
        <f t="shared" si="1"/>
        <v>-0.20422302072404727</v>
      </c>
      <c r="Q17" s="7">
        <v>820501051093</v>
      </c>
      <c r="R17" s="7">
        <v>149626654775</v>
      </c>
      <c r="S17" s="7">
        <v>146626605836</v>
      </c>
      <c r="T17" s="7">
        <f t="shared" si="6"/>
        <v>148126630305.5</v>
      </c>
      <c r="U17" s="9">
        <f t="shared" si="7"/>
        <v>5.5391866364662352</v>
      </c>
      <c r="V17" s="7">
        <v>12533087704</v>
      </c>
      <c r="W17" s="7">
        <v>38038419405</v>
      </c>
      <c r="X17" s="7">
        <f t="shared" si="5"/>
        <v>-25505331701</v>
      </c>
      <c r="Y17" s="9">
        <f t="shared" si="4"/>
        <v>-0.67051502401930574</v>
      </c>
    </row>
    <row r="18" spans="1:25" x14ac:dyDescent="0.25">
      <c r="A18" s="10">
        <v>16</v>
      </c>
      <c r="B18" s="10">
        <v>2019</v>
      </c>
      <c r="C18" s="11" t="s">
        <v>41</v>
      </c>
      <c r="D18" s="11" t="s">
        <v>42</v>
      </c>
      <c r="E18" s="12">
        <v>5360029</v>
      </c>
      <c r="F18" s="12">
        <v>38709314</v>
      </c>
      <c r="G18" s="13">
        <f t="shared" si="8"/>
        <v>0.13846871582379372</v>
      </c>
      <c r="H18" s="12">
        <v>12038210</v>
      </c>
      <c r="I18" s="12">
        <v>26671104</v>
      </c>
      <c r="J18" s="13">
        <f t="shared" si="9"/>
        <v>0.45135776906722719</v>
      </c>
      <c r="K18" s="12">
        <v>38709314</v>
      </c>
      <c r="L18" s="14">
        <f t="shared" si="11"/>
        <v>17.471590800877816</v>
      </c>
      <c r="M18" s="12">
        <v>42296703</v>
      </c>
      <c r="N18" s="12">
        <v>38413407</v>
      </c>
      <c r="O18" s="12">
        <f t="shared" si="0"/>
        <v>3883296</v>
      </c>
      <c r="P18" s="14">
        <f t="shared" si="1"/>
        <v>0.10109220460450176</v>
      </c>
      <c r="Q18" s="12">
        <v>27892690</v>
      </c>
      <c r="R18" s="12">
        <v>3840690</v>
      </c>
      <c r="S18" s="12">
        <v>4001277</v>
      </c>
      <c r="T18" s="12">
        <f t="shared" si="6"/>
        <v>3920983.5</v>
      </c>
      <c r="U18" s="14">
        <f t="shared" si="7"/>
        <v>7.1136973669998866</v>
      </c>
      <c r="V18" s="12">
        <v>5360029</v>
      </c>
      <c r="W18" s="12">
        <v>4658781</v>
      </c>
      <c r="X18" s="12">
        <f t="shared" si="5"/>
        <v>701248</v>
      </c>
      <c r="Y18" s="9">
        <f t="shared" si="4"/>
        <v>0.15052177812178766</v>
      </c>
    </row>
    <row r="19" spans="1:25" x14ac:dyDescent="0.25">
      <c r="A19" s="10">
        <v>17</v>
      </c>
      <c r="B19" s="10">
        <v>2020</v>
      </c>
      <c r="C19" s="11" t="s">
        <v>41</v>
      </c>
      <c r="D19" s="11" t="s">
        <v>42</v>
      </c>
      <c r="E19" s="12">
        <v>7418574</v>
      </c>
      <c r="F19" s="12">
        <v>103588325</v>
      </c>
      <c r="G19" s="13">
        <f t="shared" si="8"/>
        <v>7.1615927760198844E-2</v>
      </c>
      <c r="H19" s="12">
        <v>53270272</v>
      </c>
      <c r="I19" s="12">
        <v>50318053</v>
      </c>
      <c r="J19" s="13">
        <f t="shared" si="9"/>
        <v>1.0586711691726227</v>
      </c>
      <c r="K19" s="12">
        <v>103588325</v>
      </c>
      <c r="L19" s="14">
        <f t="shared" si="11"/>
        <v>18.455935188389123</v>
      </c>
      <c r="M19" s="12">
        <v>46641048</v>
      </c>
      <c r="N19" s="12">
        <v>42296703</v>
      </c>
      <c r="O19" s="12">
        <f t="shared" si="0"/>
        <v>4344345</v>
      </c>
      <c r="P19" s="14">
        <f t="shared" si="1"/>
        <v>0.10271119713515259</v>
      </c>
      <c r="Q19" s="12">
        <v>29416673</v>
      </c>
      <c r="R19" s="12">
        <v>4586940</v>
      </c>
      <c r="S19" s="12">
        <v>3840690</v>
      </c>
      <c r="T19" s="12">
        <f t="shared" si="6"/>
        <v>4213815</v>
      </c>
      <c r="U19" s="14">
        <f t="shared" si="7"/>
        <v>6.9810072345368743</v>
      </c>
      <c r="V19" s="12">
        <v>7418574</v>
      </c>
      <c r="W19" s="12">
        <v>5360029</v>
      </c>
      <c r="X19" s="12">
        <f t="shared" si="5"/>
        <v>2058545</v>
      </c>
      <c r="Y19" s="9">
        <f t="shared" si="4"/>
        <v>0.38405482507650612</v>
      </c>
    </row>
    <row r="20" spans="1:25" x14ac:dyDescent="0.25">
      <c r="A20" s="10">
        <v>18</v>
      </c>
      <c r="B20" s="10">
        <v>2021</v>
      </c>
      <c r="C20" s="11" t="s">
        <v>41</v>
      </c>
      <c r="D20" s="11" t="s">
        <v>42</v>
      </c>
      <c r="E20" s="12">
        <v>7900282</v>
      </c>
      <c r="F20" s="12">
        <v>118066628</v>
      </c>
      <c r="G20" s="13">
        <f t="shared" si="8"/>
        <v>6.6913759915291221E-2</v>
      </c>
      <c r="H20" s="12">
        <v>63342765</v>
      </c>
      <c r="I20" s="12">
        <v>54723863</v>
      </c>
      <c r="J20" s="13">
        <f t="shared" si="9"/>
        <v>1.1574980552816603</v>
      </c>
      <c r="K20" s="12">
        <v>118066628</v>
      </c>
      <c r="L20" s="14">
        <f t="shared" si="11"/>
        <v>18.586759667146257</v>
      </c>
      <c r="M20" s="12">
        <v>56803733</v>
      </c>
      <c r="N20" s="12">
        <v>46641048</v>
      </c>
      <c r="O20" s="12">
        <f t="shared" si="0"/>
        <v>10162685</v>
      </c>
      <c r="P20" s="14">
        <f t="shared" si="1"/>
        <v>0.21789143760234547</v>
      </c>
      <c r="Q20" s="12">
        <v>36526493</v>
      </c>
      <c r="R20" s="12">
        <v>5857217</v>
      </c>
      <c r="S20" s="12">
        <v>4586940</v>
      </c>
      <c r="T20" s="12">
        <f t="shared" si="6"/>
        <v>5222078.5</v>
      </c>
      <c r="U20" s="14">
        <f t="shared" si="7"/>
        <v>6.9946273308606912</v>
      </c>
      <c r="V20" s="12">
        <v>7900282</v>
      </c>
      <c r="W20" s="12">
        <v>7418574</v>
      </c>
      <c r="X20" s="12">
        <f t="shared" si="5"/>
        <v>481708</v>
      </c>
      <c r="Y20" s="9">
        <f t="shared" si="4"/>
        <v>6.4932694612199054E-2</v>
      </c>
    </row>
    <row r="21" spans="1:25" x14ac:dyDescent="0.25">
      <c r="A21" s="5">
        <v>19</v>
      </c>
      <c r="B21" s="5">
        <v>2019</v>
      </c>
      <c r="C21" s="6" t="s">
        <v>43</v>
      </c>
      <c r="D21" s="6" t="s">
        <v>44</v>
      </c>
      <c r="E21" s="7">
        <v>5902729</v>
      </c>
      <c r="F21" s="7">
        <v>96198559</v>
      </c>
      <c r="G21" s="8">
        <f t="shared" si="8"/>
        <v>6.1359848435983327E-2</v>
      </c>
      <c r="H21" s="7">
        <v>41996071</v>
      </c>
      <c r="I21" s="7">
        <v>54202488</v>
      </c>
      <c r="J21" s="8">
        <f t="shared" si="9"/>
        <v>0.77479969185178366</v>
      </c>
      <c r="K21" s="7">
        <v>96198559</v>
      </c>
      <c r="L21" s="9">
        <f t="shared" si="11"/>
        <v>18.381924936313766</v>
      </c>
      <c r="M21" s="7">
        <v>76592955</v>
      </c>
      <c r="N21" s="7">
        <v>73394728</v>
      </c>
      <c r="O21" s="7">
        <f t="shared" si="0"/>
        <v>3198227</v>
      </c>
      <c r="P21" s="9">
        <f t="shared" si="1"/>
        <v>4.3575704783591539E-2</v>
      </c>
      <c r="Q21" s="7">
        <v>53876594</v>
      </c>
      <c r="R21" s="7">
        <v>9658705</v>
      </c>
      <c r="S21" s="7">
        <v>11644156</v>
      </c>
      <c r="T21" s="7">
        <f t="shared" si="6"/>
        <v>10651430.5</v>
      </c>
      <c r="U21" s="9">
        <f t="shared" si="7"/>
        <v>5.0581557096955194</v>
      </c>
      <c r="V21" s="7">
        <v>5902729</v>
      </c>
      <c r="W21" s="7">
        <v>4961851</v>
      </c>
      <c r="X21" s="7">
        <f t="shared" si="5"/>
        <v>940878</v>
      </c>
      <c r="Y21" s="9">
        <f t="shared" si="4"/>
        <v>0.18962238084134328</v>
      </c>
    </row>
    <row r="22" spans="1:25" x14ac:dyDescent="0.25">
      <c r="A22" s="5">
        <v>20</v>
      </c>
      <c r="B22" s="5">
        <v>2020</v>
      </c>
      <c r="C22" s="6" t="s">
        <v>43</v>
      </c>
      <c r="D22" s="6" t="s">
        <v>44</v>
      </c>
      <c r="E22" s="7">
        <v>8752066</v>
      </c>
      <c r="F22" s="7">
        <v>163136516</v>
      </c>
      <c r="G22" s="8">
        <f t="shared" si="8"/>
        <v>5.3648724482996804E-2</v>
      </c>
      <c r="H22" s="7">
        <v>83998472</v>
      </c>
      <c r="I22" s="7">
        <v>79138044</v>
      </c>
      <c r="J22" s="8">
        <f t="shared" si="9"/>
        <v>1.0614170853148708</v>
      </c>
      <c r="K22" s="7">
        <v>163136516</v>
      </c>
      <c r="L22" s="9">
        <f t="shared" si="11"/>
        <v>18.910097929718024</v>
      </c>
      <c r="M22" s="7">
        <v>81731469</v>
      </c>
      <c r="N22" s="7">
        <v>76592955</v>
      </c>
      <c r="O22" s="7">
        <f t="shared" si="0"/>
        <v>5138514</v>
      </c>
      <c r="P22" s="9">
        <f t="shared" si="1"/>
        <v>6.7088598422661724E-2</v>
      </c>
      <c r="Q22" s="7">
        <v>54979425</v>
      </c>
      <c r="R22" s="7">
        <v>11150432</v>
      </c>
      <c r="S22" s="7">
        <v>9658705</v>
      </c>
      <c r="T22" s="7">
        <f t="shared" si="6"/>
        <v>10404568.5</v>
      </c>
      <c r="U22" s="9">
        <f t="shared" si="7"/>
        <v>5.2841619525115338</v>
      </c>
      <c r="V22" s="7">
        <v>8752066</v>
      </c>
      <c r="W22" s="7">
        <v>5902729</v>
      </c>
      <c r="X22" s="7">
        <f t="shared" si="5"/>
        <v>2849337</v>
      </c>
      <c r="Y22" s="9">
        <f t="shared" si="4"/>
        <v>0.48271519834300369</v>
      </c>
    </row>
    <row r="23" spans="1:25" x14ac:dyDescent="0.25">
      <c r="A23" s="5">
        <v>21</v>
      </c>
      <c r="B23" s="5">
        <v>2021</v>
      </c>
      <c r="C23" s="6" t="s">
        <v>43</v>
      </c>
      <c r="D23" s="6" t="s">
        <v>44</v>
      </c>
      <c r="E23" s="7">
        <v>11203585</v>
      </c>
      <c r="F23" s="7">
        <v>179356193</v>
      </c>
      <c r="G23" s="8">
        <f t="shared" si="8"/>
        <v>6.2465559803669558E-2</v>
      </c>
      <c r="H23" s="7">
        <v>92724082</v>
      </c>
      <c r="I23" s="7">
        <v>86632111</v>
      </c>
      <c r="J23" s="8">
        <f t="shared" si="9"/>
        <v>1.0703200110176236</v>
      </c>
      <c r="K23" s="7">
        <v>179356193</v>
      </c>
      <c r="L23" s="9">
        <f t="shared" si="11"/>
        <v>19.004884291594529</v>
      </c>
      <c r="M23" s="7">
        <v>99345618</v>
      </c>
      <c r="N23" s="7">
        <v>81731469</v>
      </c>
      <c r="O23" s="7">
        <f t="shared" si="0"/>
        <v>17614149</v>
      </c>
      <c r="P23" s="9">
        <f t="shared" si="1"/>
        <v>0.21551244845482956</v>
      </c>
      <c r="Q23" s="7">
        <v>66881557</v>
      </c>
      <c r="R23" s="7">
        <v>12683836</v>
      </c>
      <c r="S23" s="7">
        <v>11150432</v>
      </c>
      <c r="T23" s="7">
        <f t="shared" si="6"/>
        <v>11917134</v>
      </c>
      <c r="U23" s="9">
        <f t="shared" si="7"/>
        <v>5.6122182565036187</v>
      </c>
      <c r="V23" s="7">
        <v>11203585</v>
      </c>
      <c r="W23" s="7">
        <v>8752066</v>
      </c>
      <c r="X23" s="7">
        <f t="shared" si="5"/>
        <v>2451519</v>
      </c>
      <c r="Y23" s="9">
        <f t="shared" si="4"/>
        <v>0.28010746262653868</v>
      </c>
    </row>
    <row r="24" spans="1:25" x14ac:dyDescent="0.25">
      <c r="A24" s="10">
        <v>22</v>
      </c>
      <c r="B24" s="10">
        <v>2019</v>
      </c>
      <c r="C24" s="11" t="s">
        <v>45</v>
      </c>
      <c r="D24" s="11" t="s">
        <v>46</v>
      </c>
      <c r="E24" s="12">
        <v>236518557420</v>
      </c>
      <c r="F24" s="12">
        <v>4682083844951</v>
      </c>
      <c r="G24" s="13">
        <f t="shared" si="8"/>
        <v>5.0515660388067068E-2</v>
      </c>
      <c r="H24" s="12">
        <v>1589486465854</v>
      </c>
      <c r="I24" s="12">
        <v>3092597379097</v>
      </c>
      <c r="J24" s="13">
        <f t="shared" si="9"/>
        <v>0.51396488808967122</v>
      </c>
      <c r="K24" s="12">
        <v>4682083844951</v>
      </c>
      <c r="L24" s="14">
        <f t="shared" si="11"/>
        <v>29.174764392771777</v>
      </c>
      <c r="M24" s="12">
        <v>3337022314624</v>
      </c>
      <c r="N24" s="12">
        <v>2766545866684</v>
      </c>
      <c r="O24" s="12">
        <f t="shared" si="0"/>
        <v>570476447940</v>
      </c>
      <c r="P24" s="14">
        <f t="shared" si="1"/>
        <v>0.20620530995344633</v>
      </c>
      <c r="Q24" s="12">
        <v>1487586425468</v>
      </c>
      <c r="R24" s="12">
        <v>83599374391</v>
      </c>
      <c r="S24" s="12">
        <v>65127735601</v>
      </c>
      <c r="T24" s="12">
        <f t="shared" si="6"/>
        <v>74363554996</v>
      </c>
      <c r="U24" s="14">
        <f t="shared" si="7"/>
        <v>20.004240323744838</v>
      </c>
      <c r="V24" s="12">
        <v>236518557420</v>
      </c>
      <c r="W24" s="12">
        <v>127171436363</v>
      </c>
      <c r="X24" s="12">
        <f t="shared" si="5"/>
        <v>109347121057</v>
      </c>
      <c r="Y24" s="9">
        <f t="shared" si="4"/>
        <v>0.85984026118001833</v>
      </c>
    </row>
    <row r="25" spans="1:25" x14ac:dyDescent="0.25">
      <c r="A25" s="10">
        <v>23</v>
      </c>
      <c r="B25" s="10">
        <v>2020</v>
      </c>
      <c r="C25" s="11" t="s">
        <v>45</v>
      </c>
      <c r="D25" s="11" t="s">
        <v>46</v>
      </c>
      <c r="E25" s="12">
        <v>168610282478</v>
      </c>
      <c r="F25" s="12">
        <v>4452166671985</v>
      </c>
      <c r="G25" s="13">
        <f t="shared" si="8"/>
        <v>3.7871511760548052E-2</v>
      </c>
      <c r="H25" s="12">
        <v>1224495624254</v>
      </c>
      <c r="I25" s="12">
        <v>3227671047731</v>
      </c>
      <c r="J25" s="13">
        <f t="shared" si="9"/>
        <v>0.37937435573392786</v>
      </c>
      <c r="K25" s="12">
        <v>4452166671985</v>
      </c>
      <c r="L25" s="14">
        <f t="shared" si="11"/>
        <v>29.124411986193863</v>
      </c>
      <c r="M25" s="12">
        <v>3212034546032</v>
      </c>
      <c r="N25" s="12">
        <v>3337022314624</v>
      </c>
      <c r="O25" s="12">
        <f t="shared" si="0"/>
        <v>-124987768592</v>
      </c>
      <c r="P25" s="14">
        <f t="shared" si="1"/>
        <v>-3.7454879472714295E-2</v>
      </c>
      <c r="Q25" s="12">
        <v>1409870836152</v>
      </c>
      <c r="R25" s="12">
        <v>103693623334</v>
      </c>
      <c r="S25" s="12">
        <v>83599374391</v>
      </c>
      <c r="T25" s="12">
        <f t="shared" si="6"/>
        <v>93646498862.5</v>
      </c>
      <c r="U25" s="14">
        <f t="shared" si="7"/>
        <v>15.05524342369805</v>
      </c>
      <c r="V25" s="12">
        <v>168610282478</v>
      </c>
      <c r="W25" s="12">
        <v>236518557420</v>
      </c>
      <c r="X25" s="12">
        <f t="shared" si="5"/>
        <v>-67908274942</v>
      </c>
      <c r="Y25" s="9">
        <f t="shared" si="4"/>
        <v>-0.2871160541598064</v>
      </c>
    </row>
    <row r="26" spans="1:25" x14ac:dyDescent="0.25">
      <c r="A26" s="10">
        <v>24</v>
      </c>
      <c r="B26" s="10">
        <v>2021</v>
      </c>
      <c r="C26" s="11" t="s">
        <v>45</v>
      </c>
      <c r="D26" s="11" t="s">
        <v>46</v>
      </c>
      <c r="E26" s="12">
        <v>281340682456</v>
      </c>
      <c r="F26" s="12">
        <v>4191284422677</v>
      </c>
      <c r="G26" s="13">
        <f t="shared" si="8"/>
        <v>6.7125170731387851E-2</v>
      </c>
      <c r="H26" s="12">
        <v>1341864891951</v>
      </c>
      <c r="I26" s="12">
        <v>2849419530726</v>
      </c>
      <c r="J26" s="13">
        <f t="shared" si="9"/>
        <v>0.47092570170216669</v>
      </c>
      <c r="K26" s="12">
        <v>4191284422677</v>
      </c>
      <c r="L26" s="14">
        <f t="shared" si="11"/>
        <v>29.064028347678988</v>
      </c>
      <c r="M26" s="12">
        <v>3287623237457</v>
      </c>
      <c r="N26" s="12">
        <v>3212034546032</v>
      </c>
      <c r="O26" s="12">
        <f t="shared" si="0"/>
        <v>75588691425</v>
      </c>
      <c r="P26" s="14">
        <f t="shared" si="1"/>
        <v>2.3532963404263134E-2</v>
      </c>
      <c r="Q26" s="12">
        <v>1501277071348</v>
      </c>
      <c r="R26" s="12">
        <v>119581372896</v>
      </c>
      <c r="S26" s="12">
        <v>103693623334</v>
      </c>
      <c r="T26" s="12">
        <f t="shared" si="6"/>
        <v>111637498115</v>
      </c>
      <c r="U26" s="14">
        <f t="shared" si="7"/>
        <v>13.447784988888811</v>
      </c>
      <c r="V26" s="12">
        <v>281340682456</v>
      </c>
      <c r="W26" s="12">
        <v>168610282478</v>
      </c>
      <c r="X26" s="12">
        <f t="shared" si="5"/>
        <v>112730399978</v>
      </c>
      <c r="Y26" s="9">
        <f t="shared" si="4"/>
        <v>0.66858555908480188</v>
      </c>
    </row>
    <row r="27" spans="1:25" x14ac:dyDescent="0.25">
      <c r="A27" s="5">
        <v>25</v>
      </c>
      <c r="B27" s="5">
        <v>2019</v>
      </c>
      <c r="C27" s="6" t="s">
        <v>47</v>
      </c>
      <c r="D27" s="6" t="s">
        <v>48</v>
      </c>
      <c r="E27" s="7">
        <v>482590522840</v>
      </c>
      <c r="F27" s="7">
        <v>2881563083954</v>
      </c>
      <c r="G27" s="8">
        <f t="shared" si="8"/>
        <v>0.16747525866336505</v>
      </c>
      <c r="H27" s="7">
        <v>733556075974</v>
      </c>
      <c r="I27" s="7">
        <v>2148007007980</v>
      </c>
      <c r="J27" s="8">
        <f t="shared" si="9"/>
        <v>0.34150543887835866</v>
      </c>
      <c r="K27" s="7">
        <v>2881563083954</v>
      </c>
      <c r="L27" s="9">
        <f t="shared" si="11"/>
        <v>28.689354000331711</v>
      </c>
      <c r="M27" s="7">
        <v>3512509168853</v>
      </c>
      <c r="N27" s="7">
        <v>2826957323397</v>
      </c>
      <c r="O27" s="7">
        <f t="shared" si="0"/>
        <v>685551845456</v>
      </c>
      <c r="P27" s="9">
        <f t="shared" si="1"/>
        <v>0.24250519800285128</v>
      </c>
      <c r="Q27" s="7">
        <v>2559476265555</v>
      </c>
      <c r="R27" s="7">
        <v>316826909348</v>
      </c>
      <c r="S27" s="7">
        <v>316826909348</v>
      </c>
      <c r="T27" s="7">
        <f t="shared" si="6"/>
        <v>316826909348</v>
      </c>
      <c r="U27" s="9">
        <f t="shared" si="7"/>
        <v>8.0784686844377003</v>
      </c>
      <c r="V27" s="7">
        <v>482590522840</v>
      </c>
      <c r="W27" s="7">
        <v>255088886019</v>
      </c>
      <c r="X27" s="7">
        <f t="shared" si="5"/>
        <v>227501636821</v>
      </c>
      <c r="Y27" s="9">
        <f t="shared" si="4"/>
        <v>0.89185240631790919</v>
      </c>
    </row>
    <row r="28" spans="1:25" x14ac:dyDescent="0.25">
      <c r="A28" s="5">
        <v>26</v>
      </c>
      <c r="B28" s="5">
        <v>2020</v>
      </c>
      <c r="C28" s="6" t="s">
        <v>47</v>
      </c>
      <c r="D28" s="6" t="s">
        <v>48</v>
      </c>
      <c r="E28" s="7">
        <v>628628879549</v>
      </c>
      <c r="F28" s="7">
        <v>3448995059882</v>
      </c>
      <c r="G28" s="8">
        <f t="shared" si="8"/>
        <v>0.18226436067162916</v>
      </c>
      <c r="H28" s="7">
        <v>775696860738</v>
      </c>
      <c r="I28" s="7">
        <v>2673298199144</v>
      </c>
      <c r="J28" s="8">
        <f t="shared" si="9"/>
        <v>0.29016473395537429</v>
      </c>
      <c r="K28" s="7">
        <v>3448995059882</v>
      </c>
      <c r="L28" s="9">
        <f t="shared" si="11"/>
        <v>28.869104017548796</v>
      </c>
      <c r="M28" s="7">
        <v>3846300254825</v>
      </c>
      <c r="N28" s="7">
        <v>3512509168853</v>
      </c>
      <c r="O28" s="7">
        <f t="shared" si="0"/>
        <v>333791085972</v>
      </c>
      <c r="P28" s="9">
        <f t="shared" si="1"/>
        <v>9.5029242608638806E-2</v>
      </c>
      <c r="Q28" s="7">
        <v>2776101376253</v>
      </c>
      <c r="R28" s="7">
        <v>291378253517</v>
      </c>
      <c r="S28" s="7">
        <v>316826909348</v>
      </c>
      <c r="T28" s="7">
        <f t="shared" si="6"/>
        <v>304102581432.5</v>
      </c>
      <c r="U28" s="9">
        <f t="shared" si="7"/>
        <v>9.1288319986497584</v>
      </c>
      <c r="V28" s="7">
        <v>628628879549</v>
      </c>
      <c r="W28" s="7">
        <v>482590522840</v>
      </c>
      <c r="X28" s="7">
        <f t="shared" si="5"/>
        <v>146038356709</v>
      </c>
      <c r="Y28" s="9">
        <f t="shared" si="4"/>
        <v>0.30261339540937926</v>
      </c>
    </row>
    <row r="29" spans="1:25" x14ac:dyDescent="0.25">
      <c r="A29" s="5">
        <v>27</v>
      </c>
      <c r="B29" s="5">
        <v>2021</v>
      </c>
      <c r="C29" s="6" t="s">
        <v>47</v>
      </c>
      <c r="D29" s="6" t="s">
        <v>48</v>
      </c>
      <c r="E29" s="7">
        <v>617573766863</v>
      </c>
      <c r="F29" s="7">
        <v>3919243683748</v>
      </c>
      <c r="G29" s="8">
        <f t="shared" si="8"/>
        <v>0.15757473040625275</v>
      </c>
      <c r="H29" s="7">
        <v>618395061219</v>
      </c>
      <c r="I29" s="7">
        <v>3300848622529</v>
      </c>
      <c r="J29" s="8">
        <f t="shared" si="9"/>
        <v>0.18734426565287515</v>
      </c>
      <c r="K29" s="7">
        <v>3919243683748</v>
      </c>
      <c r="L29" s="9">
        <f t="shared" si="11"/>
        <v>28.996919813296635</v>
      </c>
      <c r="M29" s="7">
        <v>4241856914012</v>
      </c>
      <c r="N29" s="7">
        <v>3846300254825</v>
      </c>
      <c r="O29" s="7">
        <f t="shared" si="0"/>
        <v>395556659187</v>
      </c>
      <c r="P29" s="9">
        <f t="shared" si="1"/>
        <v>0.1028408166239214</v>
      </c>
      <c r="Q29" s="7">
        <v>3209530695002</v>
      </c>
      <c r="R29" s="7">
        <v>339743039394</v>
      </c>
      <c r="S29" s="7">
        <v>291378253517</v>
      </c>
      <c r="T29" s="7">
        <f t="shared" si="6"/>
        <v>315560646455.5</v>
      </c>
      <c r="U29" s="9">
        <f t="shared" si="7"/>
        <v>10.170883888890133</v>
      </c>
      <c r="V29" s="7">
        <v>617573766863</v>
      </c>
      <c r="W29" s="7">
        <v>628628879549</v>
      </c>
      <c r="X29" s="7">
        <f t="shared" si="5"/>
        <v>-11055112686</v>
      </c>
      <c r="Y29" s="9">
        <f t="shared" si="4"/>
        <v>-1.7586071918826444E-2</v>
      </c>
    </row>
    <row r="30" spans="1:25" x14ac:dyDescent="0.25">
      <c r="A30" s="10">
        <v>28</v>
      </c>
      <c r="B30" s="10">
        <v>2019</v>
      </c>
      <c r="C30" s="11" t="s">
        <v>49</v>
      </c>
      <c r="D30" s="11" t="s">
        <v>50</v>
      </c>
      <c r="E30" s="12">
        <v>1035865</v>
      </c>
      <c r="F30" s="12">
        <v>6608422</v>
      </c>
      <c r="G30" s="15">
        <f t="shared" si="8"/>
        <v>0.15674922091839777</v>
      </c>
      <c r="H30" s="12">
        <v>953283</v>
      </c>
      <c r="I30" s="12">
        <v>5655139</v>
      </c>
      <c r="J30" s="15">
        <f t="shared" si="9"/>
        <v>0.16856933136391519</v>
      </c>
      <c r="K30" s="12">
        <v>6608422</v>
      </c>
      <c r="L30" s="14">
        <f t="shared" si="11"/>
        <v>15.703855454129334</v>
      </c>
      <c r="M30" s="12">
        <v>6241419</v>
      </c>
      <c r="N30" s="12">
        <v>5472882</v>
      </c>
      <c r="O30" s="12">
        <f t="shared" si="0"/>
        <v>768537</v>
      </c>
      <c r="P30" s="14">
        <f t="shared" si="1"/>
        <v>0.1404263786429161</v>
      </c>
      <c r="Q30" s="12">
        <v>3891701</v>
      </c>
      <c r="R30" s="12">
        <v>987927</v>
      </c>
      <c r="S30" s="12">
        <v>708773</v>
      </c>
      <c r="T30" s="12">
        <f t="shared" si="6"/>
        <v>848350</v>
      </c>
      <c r="U30" s="14">
        <f t="shared" si="7"/>
        <v>4.5873766723640008</v>
      </c>
      <c r="V30" s="12">
        <v>1035865</v>
      </c>
      <c r="W30" s="12">
        <v>701607</v>
      </c>
      <c r="X30" s="12">
        <f t="shared" si="5"/>
        <v>334258</v>
      </c>
      <c r="Y30" s="9">
        <f t="shared" si="4"/>
        <v>0.47641770962946495</v>
      </c>
    </row>
    <row r="31" spans="1:25" x14ac:dyDescent="0.25">
      <c r="A31" s="10">
        <v>29</v>
      </c>
      <c r="B31" s="10">
        <v>2020</v>
      </c>
      <c r="C31" s="11" t="s">
        <v>49</v>
      </c>
      <c r="D31" s="11" t="s">
        <v>50</v>
      </c>
      <c r="E31" s="12">
        <v>1109666</v>
      </c>
      <c r="F31" s="12">
        <v>8754116</v>
      </c>
      <c r="G31" s="15">
        <f t="shared" si="8"/>
        <v>0.12675934383323229</v>
      </c>
      <c r="H31" s="12">
        <v>3972379</v>
      </c>
      <c r="I31" s="12">
        <v>4781737</v>
      </c>
      <c r="J31" s="15">
        <f t="shared" si="9"/>
        <v>0.83073975001134526</v>
      </c>
      <c r="K31" s="12">
        <v>8754116</v>
      </c>
      <c r="L31" s="14">
        <f t="shared" si="11"/>
        <v>15.9850345477304</v>
      </c>
      <c r="M31" s="12">
        <v>5967362</v>
      </c>
      <c r="N31" s="12">
        <v>6241419</v>
      </c>
      <c r="O31" s="12">
        <f t="shared" si="0"/>
        <v>-274057</v>
      </c>
      <c r="P31" s="14">
        <f t="shared" si="1"/>
        <v>-4.3909405857866617E-2</v>
      </c>
      <c r="Q31" s="12">
        <v>3738835</v>
      </c>
      <c r="R31" s="12">
        <v>924639</v>
      </c>
      <c r="S31" s="12">
        <v>987927</v>
      </c>
      <c r="T31" s="12">
        <f t="shared" si="6"/>
        <v>956283</v>
      </c>
      <c r="U31" s="14">
        <f t="shared" si="7"/>
        <v>3.9097578854795074</v>
      </c>
      <c r="V31" s="12">
        <v>1109666</v>
      </c>
      <c r="W31" s="12">
        <v>1035865</v>
      </c>
      <c r="X31" s="12">
        <f t="shared" si="5"/>
        <v>73801</v>
      </c>
      <c r="Y31" s="9">
        <f t="shared" si="4"/>
        <v>7.1245770443059658E-2</v>
      </c>
    </row>
    <row r="32" spans="1:25" x14ac:dyDescent="0.25">
      <c r="A32" s="10">
        <v>30</v>
      </c>
      <c r="B32" s="10">
        <v>2021</v>
      </c>
      <c r="C32" s="11" t="s">
        <v>49</v>
      </c>
      <c r="D32" s="11" t="s">
        <v>50</v>
      </c>
      <c r="E32" s="12">
        <v>1276793</v>
      </c>
      <c r="F32" s="12">
        <v>7406856</v>
      </c>
      <c r="G32" s="15">
        <f t="shared" si="8"/>
        <v>0.1723798869587852</v>
      </c>
      <c r="H32" s="12">
        <v>2268730</v>
      </c>
      <c r="I32" s="12">
        <v>5138126</v>
      </c>
      <c r="J32" s="15">
        <f t="shared" si="9"/>
        <v>0.44154814420666211</v>
      </c>
      <c r="K32" s="12">
        <v>7406856</v>
      </c>
      <c r="L32" s="14">
        <f t="shared" si="11"/>
        <v>15.817916615737188</v>
      </c>
      <c r="M32" s="12">
        <v>6616642</v>
      </c>
      <c r="N32" s="12">
        <v>5967362</v>
      </c>
      <c r="O32" s="12">
        <f t="shared" si="0"/>
        <v>649280</v>
      </c>
      <c r="P32" s="14">
        <f t="shared" si="1"/>
        <v>0.10880519733845542</v>
      </c>
      <c r="Q32" s="12">
        <v>4241696</v>
      </c>
      <c r="R32" s="12">
        <v>681983</v>
      </c>
      <c r="S32" s="12">
        <v>924639</v>
      </c>
      <c r="T32" s="12">
        <f t="shared" si="6"/>
        <v>803311</v>
      </c>
      <c r="U32" s="14">
        <f t="shared" si="7"/>
        <v>5.2802662978597334</v>
      </c>
      <c r="V32" s="12">
        <v>1276793</v>
      </c>
      <c r="W32" s="12">
        <v>1109666</v>
      </c>
      <c r="X32" s="12">
        <f t="shared" si="5"/>
        <v>167127</v>
      </c>
      <c r="Y32" s="9">
        <f t="shared" si="4"/>
        <v>0.15061018360479639</v>
      </c>
    </row>
    <row r="33" spans="1:25" x14ac:dyDescent="0.25">
      <c r="A33" s="5">
        <v>31</v>
      </c>
      <c r="B33" s="5">
        <v>2019</v>
      </c>
      <c r="C33" s="6" t="s">
        <v>51</v>
      </c>
      <c r="D33" s="6" t="s">
        <v>52</v>
      </c>
      <c r="E33" s="7">
        <v>2051404206764</v>
      </c>
      <c r="F33" s="7">
        <v>19037918806473</v>
      </c>
      <c r="G33" s="8">
        <f t="shared" si="8"/>
        <v>0.10775359573791811</v>
      </c>
      <c r="H33" s="7">
        <v>9125978611155</v>
      </c>
      <c r="I33" s="7">
        <v>9911940195318</v>
      </c>
      <c r="J33" s="8">
        <f t="shared" si="9"/>
        <v>0.92070557643858097</v>
      </c>
      <c r="K33" s="7">
        <v>19037918806473</v>
      </c>
      <c r="L33" s="9">
        <f t="shared" si="11"/>
        <v>30.577453832934669</v>
      </c>
      <c r="M33" s="7">
        <v>25026739472547</v>
      </c>
      <c r="N33" s="7">
        <v>24060802395725</v>
      </c>
      <c r="O33" s="7">
        <f t="shared" si="0"/>
        <v>965937076822</v>
      </c>
      <c r="P33" s="9">
        <f t="shared" si="1"/>
        <v>4.014567182487741E-2</v>
      </c>
      <c r="Q33" s="7">
        <v>17109498526032</v>
      </c>
      <c r="R33" s="7">
        <v>2790633951514</v>
      </c>
      <c r="S33" s="7">
        <v>3351796321991</v>
      </c>
      <c r="T33" s="7">
        <f t="shared" si="6"/>
        <v>3071215136752.5</v>
      </c>
      <c r="U33" s="9">
        <f t="shared" si="7"/>
        <v>5.5709215291650223</v>
      </c>
      <c r="V33" s="7">
        <v>2051404206764</v>
      </c>
      <c r="W33" s="7">
        <v>1760434280304</v>
      </c>
      <c r="X33" s="7">
        <f t="shared" si="5"/>
        <v>290969926460</v>
      </c>
      <c r="Y33" s="9">
        <f t="shared" si="4"/>
        <v>0.16528303823403959</v>
      </c>
    </row>
    <row r="34" spans="1:25" x14ac:dyDescent="0.25">
      <c r="A34" s="5">
        <v>32</v>
      </c>
      <c r="B34" s="5">
        <v>2020</v>
      </c>
      <c r="C34" s="6" t="s">
        <v>51</v>
      </c>
      <c r="D34" s="6" t="s">
        <v>52</v>
      </c>
      <c r="E34" s="7">
        <v>2098168514645</v>
      </c>
      <c r="F34" s="7">
        <v>19777500514550</v>
      </c>
      <c r="G34" s="8">
        <f t="shared" si="8"/>
        <v>0.10608865933798915</v>
      </c>
      <c r="H34" s="7">
        <v>8506032464592</v>
      </c>
      <c r="I34" s="7">
        <v>11271468049958</v>
      </c>
      <c r="J34" s="8">
        <f t="shared" si="9"/>
        <v>0.75465169460545078</v>
      </c>
      <c r="K34" s="7">
        <v>19777500514550</v>
      </c>
      <c r="L34" s="9">
        <f t="shared" si="11"/>
        <v>30.6155660698589</v>
      </c>
      <c r="M34" s="7">
        <v>24476953742651</v>
      </c>
      <c r="N34" s="7">
        <v>25026739472547</v>
      </c>
      <c r="O34" s="7">
        <f t="shared" si="0"/>
        <v>-549785729896</v>
      </c>
      <c r="P34" s="9">
        <f t="shared" si="1"/>
        <v>-2.1967932758443651E-2</v>
      </c>
      <c r="Q34" s="7">
        <v>17177830782966</v>
      </c>
      <c r="R34" s="7">
        <v>2805111592211</v>
      </c>
      <c r="S34" s="7">
        <v>2790633951514</v>
      </c>
      <c r="T34" s="7">
        <f t="shared" si="6"/>
        <v>2797872771862.5</v>
      </c>
      <c r="U34" s="9">
        <f t="shared" si="7"/>
        <v>6.1396039718886097</v>
      </c>
      <c r="V34" s="7">
        <v>2098168514645</v>
      </c>
      <c r="W34" s="7">
        <v>2051404206764</v>
      </c>
      <c r="X34" s="7">
        <f t="shared" si="5"/>
        <v>46764307881</v>
      </c>
      <c r="Y34" s="9">
        <f t="shared" si="4"/>
        <v>2.2796242557564333E-2</v>
      </c>
    </row>
    <row r="35" spans="1:25" x14ac:dyDescent="0.25">
      <c r="A35" s="5">
        <v>33</v>
      </c>
      <c r="B35" s="5">
        <v>2021</v>
      </c>
      <c r="C35" s="6" t="s">
        <v>51</v>
      </c>
      <c r="D35" s="6" t="s">
        <v>52</v>
      </c>
      <c r="E35" s="7">
        <v>1211052647953</v>
      </c>
      <c r="F35" s="7">
        <v>19917653265528</v>
      </c>
      <c r="G35" s="8">
        <f t="shared" si="8"/>
        <v>6.0802978734899468E-2</v>
      </c>
      <c r="H35" s="7">
        <v>8557621869393</v>
      </c>
      <c r="I35" s="7">
        <v>11360031396135</v>
      </c>
      <c r="J35" s="8">
        <f t="shared" si="9"/>
        <v>0.75330970232217331</v>
      </c>
      <c r="K35" s="7">
        <v>19917653265528</v>
      </c>
      <c r="L35" s="9">
        <f t="shared" si="11"/>
        <v>30.622627553189677</v>
      </c>
      <c r="M35" s="7">
        <v>27904558322183</v>
      </c>
      <c r="N35" s="7">
        <v>24476953742651</v>
      </c>
      <c r="O35" s="7">
        <f t="shared" si="0"/>
        <v>3427604579532</v>
      </c>
      <c r="P35" s="9">
        <f t="shared" si="1"/>
        <v>0.1400339525730856</v>
      </c>
      <c r="Q35" s="7">
        <v>20981574813780</v>
      </c>
      <c r="R35" s="7">
        <v>3034214212009</v>
      </c>
      <c r="S35" s="7">
        <v>2805111592211</v>
      </c>
      <c r="T35" s="7">
        <f t="shared" si="6"/>
        <v>2919662902110</v>
      </c>
      <c r="U35" s="9">
        <f t="shared" si="7"/>
        <v>7.1863004453756991</v>
      </c>
      <c r="V35" s="7">
        <v>1211052647953</v>
      </c>
      <c r="W35" s="7">
        <v>2098168514645</v>
      </c>
      <c r="X35" s="7">
        <f t="shared" si="5"/>
        <v>-887115866692</v>
      </c>
      <c r="Y35" s="9">
        <f t="shared" si="4"/>
        <v>-0.42280487029522301</v>
      </c>
    </row>
    <row r="36" spans="1:25" x14ac:dyDescent="0.25">
      <c r="A36" s="10">
        <v>34</v>
      </c>
      <c r="B36" s="10">
        <v>2019</v>
      </c>
      <c r="C36" s="11" t="s">
        <v>53</v>
      </c>
      <c r="D36" s="11" t="s">
        <v>54</v>
      </c>
      <c r="E36" s="12">
        <v>215459200242</v>
      </c>
      <c r="F36" s="12">
        <v>1393079542074</v>
      </c>
      <c r="G36" s="15">
        <f t="shared" si="8"/>
        <v>0.15466396119867423</v>
      </c>
      <c r="H36" s="12">
        <v>261784845240</v>
      </c>
      <c r="I36" s="12">
        <v>1131294696834</v>
      </c>
      <c r="J36" s="15">
        <f t="shared" si="9"/>
        <v>0.2314028749296019</v>
      </c>
      <c r="K36" s="12">
        <v>1393079542074</v>
      </c>
      <c r="L36" s="14">
        <f t="shared" si="11"/>
        <v>27.962537910369512</v>
      </c>
      <c r="M36" s="12">
        <v>3120937098980</v>
      </c>
      <c r="N36" s="12">
        <v>3629327583572</v>
      </c>
      <c r="O36" s="12">
        <f t="shared" si="0"/>
        <v>-508390484592</v>
      </c>
      <c r="P36" s="14">
        <f t="shared" si="1"/>
        <v>-0.1400784230371511</v>
      </c>
      <c r="Q36" s="12">
        <v>2755574838991</v>
      </c>
      <c r="R36" s="12">
        <v>262081626426</v>
      </c>
      <c r="S36" s="12">
        <v>332754905703</v>
      </c>
      <c r="T36" s="12">
        <f t="shared" si="6"/>
        <v>297418266064.5</v>
      </c>
      <c r="U36" s="14">
        <f t="shared" si="7"/>
        <v>9.2649818568756253</v>
      </c>
      <c r="V36" s="12">
        <v>215459200242</v>
      </c>
      <c r="W36" s="12">
        <v>92649656775</v>
      </c>
      <c r="X36" s="12">
        <f t="shared" si="5"/>
        <v>122809543467</v>
      </c>
      <c r="Y36" s="9">
        <f t="shared" si="4"/>
        <v>1.3255261567265531</v>
      </c>
    </row>
    <row r="37" spans="1:25" x14ac:dyDescent="0.25">
      <c r="A37" s="10">
        <v>35</v>
      </c>
      <c r="B37" s="10">
        <v>2020</v>
      </c>
      <c r="C37" s="11" t="s">
        <v>53</v>
      </c>
      <c r="D37" s="11" t="s">
        <v>54</v>
      </c>
      <c r="E37" s="12">
        <v>181812593992</v>
      </c>
      <c r="F37" s="12">
        <v>1566673828068</v>
      </c>
      <c r="G37" s="15">
        <f t="shared" si="8"/>
        <v>0.11605006143251191</v>
      </c>
      <c r="H37" s="12">
        <v>305958833204</v>
      </c>
      <c r="I37" s="12">
        <v>1260714994864</v>
      </c>
      <c r="J37" s="15">
        <f t="shared" si="9"/>
        <v>0.24268675668207262</v>
      </c>
      <c r="K37" s="12">
        <v>1566673828068</v>
      </c>
      <c r="L37" s="14">
        <f t="shared" si="11"/>
        <v>28.079975907073237</v>
      </c>
      <c r="M37" s="12">
        <v>3634297273749</v>
      </c>
      <c r="N37" s="12">
        <v>3120937098980</v>
      </c>
      <c r="O37" s="12">
        <f t="shared" si="0"/>
        <v>513360174769</v>
      </c>
      <c r="P37" s="14">
        <f t="shared" si="1"/>
        <v>0.16448911288112114</v>
      </c>
      <c r="Q37" s="12">
        <v>3299157338979</v>
      </c>
      <c r="R37" s="12">
        <v>326172666133</v>
      </c>
      <c r="S37" s="12">
        <v>262081626426</v>
      </c>
      <c r="T37" s="12">
        <f t="shared" si="6"/>
        <v>294127146279.5</v>
      </c>
      <c r="U37" s="14">
        <f t="shared" si="7"/>
        <v>11.216772680492102</v>
      </c>
      <c r="V37" s="12">
        <v>181812593992</v>
      </c>
      <c r="W37" s="12">
        <v>215459200242</v>
      </c>
      <c r="X37" s="12">
        <f t="shared" si="5"/>
        <v>-33646606250</v>
      </c>
      <c r="Y37" s="9">
        <f t="shared" si="4"/>
        <v>-0.15616230920846602</v>
      </c>
    </row>
    <row r="38" spans="1:25" x14ac:dyDescent="0.25">
      <c r="A38" s="10">
        <v>36</v>
      </c>
      <c r="B38" s="10">
        <v>2021</v>
      </c>
      <c r="C38" s="11" t="s">
        <v>53</v>
      </c>
      <c r="D38" s="11" t="s">
        <v>54</v>
      </c>
      <c r="E38" s="12">
        <v>187066990085</v>
      </c>
      <c r="F38" s="12">
        <v>1697387196209</v>
      </c>
      <c r="G38" s="15">
        <f t="shared" si="8"/>
        <v>0.11020879060641056</v>
      </c>
      <c r="H38" s="12">
        <v>310020233374</v>
      </c>
      <c r="I38" s="12">
        <v>1387366962835</v>
      </c>
      <c r="J38" s="15">
        <f t="shared" si="9"/>
        <v>0.22345943191590242</v>
      </c>
      <c r="K38" s="12">
        <v>1697387196209</v>
      </c>
      <c r="L38" s="14">
        <f t="shared" si="11"/>
        <v>28.160111241275146</v>
      </c>
      <c r="M38" s="12">
        <v>5359440530374</v>
      </c>
      <c r="N38" s="12">
        <v>3634297273749</v>
      </c>
      <c r="O38" s="12">
        <f t="shared" si="0"/>
        <v>1725143256625</v>
      </c>
      <c r="P38" s="14">
        <f t="shared" si="1"/>
        <v>0.47468413469804277</v>
      </c>
      <c r="Q38" s="12">
        <v>4997372710028</v>
      </c>
      <c r="R38" s="12">
        <v>415890903114</v>
      </c>
      <c r="S38" s="12">
        <v>326172666133</v>
      </c>
      <c r="T38" s="12">
        <f t="shared" si="6"/>
        <v>371031784623.5</v>
      </c>
      <c r="U38" s="14">
        <f t="shared" si="7"/>
        <v>13.468853389741321</v>
      </c>
      <c r="V38" s="12">
        <v>187066990085</v>
      </c>
      <c r="W38" s="12">
        <v>181812593992</v>
      </c>
      <c r="X38" s="12">
        <f t="shared" si="5"/>
        <v>5254396093</v>
      </c>
      <c r="Y38" s="9">
        <f t="shared" si="4"/>
        <v>2.8900066698521448E-2</v>
      </c>
    </row>
  </sheetData>
  <mergeCells count="10">
    <mergeCell ref="K1:L1"/>
    <mergeCell ref="M1:P1"/>
    <mergeCell ref="Q1:S1"/>
    <mergeCell ref="V1:Y1"/>
    <mergeCell ref="A1:A2"/>
    <mergeCell ref="B1:B2"/>
    <mergeCell ref="C1:C2"/>
    <mergeCell ref="D1:D2"/>
    <mergeCell ref="E1:G1"/>
    <mergeCell ref="H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2023-08-30T13:50:48Z</dcterms:created>
  <dcterms:modified xsi:type="dcterms:W3CDTF">2023-08-30T13:52:47Z</dcterms:modified>
</cp:coreProperties>
</file>