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esktop\"/>
    </mc:Choice>
  </mc:AlternateContent>
  <xr:revisionPtr revIDLastSave="0" documentId="8_{555D1478-5358-4B48-8DAB-CD3B0FCE6F52}" xr6:coauthVersionLast="47" xr6:coauthVersionMax="47" xr10:uidLastSave="{00000000-0000-0000-0000-000000000000}"/>
  <bookViews>
    <workbookView xWindow="-110" yWindow="-110" windowWidth="19420" windowHeight="10300" xr2:uid="{8915E007-7392-476A-9A57-E8B0BB259920}"/>
  </bookViews>
  <sheets>
    <sheet name="Sheet3" sheetId="3" r:id="rId1"/>
    <sheet name="Sheet5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5" l="1"/>
  <c r="E43" i="5"/>
  <c r="H39" i="5"/>
  <c r="H40" i="5"/>
  <c r="H41" i="5"/>
  <c r="H36" i="5"/>
  <c r="G41" i="5"/>
  <c r="G40" i="5"/>
  <c r="G39" i="5"/>
  <c r="G38" i="5"/>
  <c r="H38" i="5" s="1"/>
  <c r="G37" i="5"/>
  <c r="H37" i="5" s="1"/>
  <c r="G36" i="5"/>
  <c r="G43" i="5" s="1"/>
  <c r="M20" i="5"/>
  <c r="I7" i="3"/>
  <c r="I8" i="3"/>
  <c r="I3" i="3"/>
  <c r="I12" i="3"/>
  <c r="H8" i="3"/>
  <c r="I13" i="3"/>
  <c r="H4" i="3" s="1"/>
  <c r="H3" i="3"/>
  <c r="G4" i="3"/>
  <c r="I4" i="3" s="1"/>
  <c r="G5" i="3"/>
  <c r="I5" i="3" s="1"/>
  <c r="G6" i="3"/>
  <c r="H6" i="3" s="1"/>
  <c r="G7" i="3"/>
  <c r="H7" i="3" s="1"/>
  <c r="G8" i="3"/>
  <c r="G3" i="3"/>
  <c r="F4" i="3"/>
  <c r="F5" i="3"/>
  <c r="F6" i="3"/>
  <c r="F7" i="3"/>
  <c r="F8" i="3"/>
  <c r="F3" i="3"/>
  <c r="H43" i="5" l="1"/>
  <c r="I6" i="3"/>
  <c r="H5" i="3"/>
</calcChain>
</file>

<file path=xl/sharedStrings.xml><?xml version="1.0" encoding="utf-8"?>
<sst xmlns="http://schemas.openxmlformats.org/spreadsheetml/2006/main" count="103" uniqueCount="49">
  <si>
    <t>1.</t>
  </si>
  <si>
    <t>2.</t>
  </si>
  <si>
    <t>3.</t>
  </si>
  <si>
    <t>4.</t>
  </si>
  <si>
    <t>5.</t>
  </si>
  <si>
    <t>6.</t>
  </si>
  <si>
    <t>8.</t>
  </si>
  <si>
    <t>7.</t>
  </si>
  <si>
    <t>Jumlah</t>
  </si>
  <si>
    <t>Periode</t>
  </si>
  <si>
    <t>Juli</t>
  </si>
  <si>
    <t>Agustus</t>
  </si>
  <si>
    <t>September</t>
  </si>
  <si>
    <t>Oktober</t>
  </si>
  <si>
    <t>November</t>
  </si>
  <si>
    <t>Desember</t>
  </si>
  <si>
    <t>Jumlah Inspeksi (ni)</t>
  </si>
  <si>
    <t>No.</t>
  </si>
  <si>
    <t>Bulan ke-</t>
  </si>
  <si>
    <t>Jumlah unit inspeksi</t>
  </si>
  <si>
    <r>
      <t xml:space="preserve">Jumlah </t>
    </r>
    <r>
      <rPr>
        <i/>
        <sz val="12"/>
        <color theme="1"/>
        <rFont val="Times New Roman"/>
        <family val="1"/>
      </rPr>
      <t>defect</t>
    </r>
  </si>
  <si>
    <t>Novenber</t>
  </si>
  <si>
    <t>Total</t>
  </si>
  <si>
    <t>cl</t>
  </si>
  <si>
    <t>ucl</t>
  </si>
  <si>
    <t>lcl</t>
  </si>
  <si>
    <t>proporsi</t>
  </si>
  <si>
    <r>
      <t xml:space="preserve">Jenis </t>
    </r>
    <r>
      <rPr>
        <i/>
        <sz val="12"/>
        <color theme="1"/>
        <rFont val="Times New Roman"/>
        <family val="1"/>
      </rPr>
      <t>defect</t>
    </r>
  </si>
  <si>
    <t>Agst</t>
  </si>
  <si>
    <t>Sept</t>
  </si>
  <si>
    <t>Okt</t>
  </si>
  <si>
    <t>Nov</t>
  </si>
  <si>
    <t>Des</t>
  </si>
  <si>
    <t>Persentase</t>
  </si>
  <si>
    <r>
      <t xml:space="preserve">Ketidak sesuaian hasil </t>
    </r>
    <r>
      <rPr>
        <i/>
        <sz val="12"/>
        <color theme="1"/>
        <rFont val="Times New Roman"/>
        <family val="1"/>
      </rPr>
      <t>drawing</t>
    </r>
  </si>
  <si>
    <t>Baret</t>
  </si>
  <si>
    <t>Press mark</t>
  </si>
  <si>
    <t>Penyok</t>
  </si>
  <si>
    <r>
      <t xml:space="preserve">Punch </t>
    </r>
    <r>
      <rPr>
        <sz val="12"/>
        <color theme="1"/>
        <rFont val="Times New Roman"/>
        <family val="1"/>
      </rPr>
      <t>miring</t>
    </r>
  </si>
  <si>
    <t>Overlap</t>
  </si>
  <si>
    <r>
      <t xml:space="preserve">Ketidak sesuaian hasil </t>
    </r>
    <r>
      <rPr>
        <i/>
        <sz val="12"/>
        <color theme="1"/>
        <rFont val="Times New Roman"/>
        <family val="1"/>
      </rPr>
      <t>forming</t>
    </r>
  </si>
  <si>
    <t>Pecah</t>
  </si>
  <si>
    <r>
      <t xml:space="preserve">Total </t>
    </r>
    <r>
      <rPr>
        <i/>
        <sz val="12"/>
        <color theme="1"/>
        <rFont val="Times New Roman"/>
        <family val="1"/>
      </rPr>
      <t>defect</t>
    </r>
  </si>
  <si>
    <t>DPU</t>
  </si>
  <si>
    <t>DPO</t>
  </si>
  <si>
    <t>DPMO</t>
  </si>
  <si>
    <t>Nilai Sigma</t>
  </si>
  <si>
    <t>rata-rata</t>
  </si>
  <si>
    <r>
      <t xml:space="preserve">Jumlah </t>
    </r>
    <r>
      <rPr>
        <i/>
        <sz val="10"/>
        <color rgb="FF000000"/>
        <rFont val="Times New Roman"/>
        <family val="1"/>
      </rPr>
      <t>Defect</t>
    </r>
    <r>
      <rPr>
        <sz val="10"/>
        <color rgb="FF000000"/>
        <rFont val="Times New Roman"/>
        <family val="1"/>
      </rPr>
      <t xml:space="preserve"> (np)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</si>
</sst>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65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9" fontId="1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2" fontId="5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1" defaultTableStyle="TableStyleMedium2" defaultPivotStyle="PivotStyleLight16">
    <tableStyle name="Table Style 1" pivot="0" count="0" xr9:uid="{F5EFF3AF-62AC-43CE-8DDB-8BBC7E00B82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r>
              <a:rPr lang="en-ID"/>
              <a:t>Grafik Peta Kendali P Komponen Knalpot Mobil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Sheet3!$F$2</c:f>
              <c:strCache>
                <c:ptCount val="1"/>
                <c:pt idx="0">
                  <c:v>proporsi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Sheet3!$F$3:$F$8</c:f>
              <c:numCache>
                <c:formatCode>0.000</c:formatCode>
                <c:ptCount val="6"/>
                <c:pt idx="0">
                  <c:v>3.9878787878787882E-2</c:v>
                </c:pt>
                <c:pt idx="1">
                  <c:v>4.0967741935483873E-2</c:v>
                </c:pt>
                <c:pt idx="2">
                  <c:v>3.3309090909090906E-2</c:v>
                </c:pt>
                <c:pt idx="3">
                  <c:v>3.8448623237071863E-2</c:v>
                </c:pt>
                <c:pt idx="4">
                  <c:v>2.2282108584198764E-2</c:v>
                </c:pt>
                <c:pt idx="5">
                  <c:v>2.1624242424242424E-2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16-4D23-A901-5DBED4EDBA99}"/>
            </c:ext>
          </c:extLst>
        </c:ser>
        <c:ser>
          <c:idx val="1"/>
          <c:order val="1"/>
          <c:tx>
            <c:strRef>
              <c:f>Sheet3!$G$2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Sheet3!$G$3:$G$8</c:f>
              <c:numCache>
                <c:formatCode>0.000</c:formatCode>
                <c:ptCount val="6"/>
                <c:pt idx="0">
                  <c:v>3.1877341533663943E-2</c:v>
                </c:pt>
                <c:pt idx="1">
                  <c:v>3.1877341533663943E-2</c:v>
                </c:pt>
                <c:pt idx="2">
                  <c:v>3.1877341533663943E-2</c:v>
                </c:pt>
                <c:pt idx="3">
                  <c:v>3.1877341533663943E-2</c:v>
                </c:pt>
                <c:pt idx="4">
                  <c:v>3.1877341533663943E-2</c:v>
                </c:pt>
                <c:pt idx="5">
                  <c:v>3.1877341533663943E-2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16-4D23-A901-5DBED4EDBA99}"/>
            </c:ext>
          </c:extLst>
        </c:ser>
        <c:ser>
          <c:idx val="2"/>
          <c:order val="2"/>
          <c:tx>
            <c:strRef>
              <c:f>Sheet3!$H$2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Sheet3!$H$3:$H$8</c:f>
              <c:numCache>
                <c:formatCode>0.000</c:formatCode>
                <c:ptCount val="6"/>
                <c:pt idx="0">
                  <c:v>4.9509999999999998E-2</c:v>
                </c:pt>
                <c:pt idx="1">
                  <c:v>4.1862361533663947E-2</c:v>
                </c:pt>
                <c:pt idx="2">
                  <c:v>4.2269141533663943E-2</c:v>
                </c:pt>
                <c:pt idx="3">
                  <c:v>4.1996841533663939E-2</c:v>
                </c:pt>
                <c:pt idx="4">
                  <c:v>4.1924541533663942E-2</c:v>
                </c:pt>
                <c:pt idx="5">
                  <c:v>4.0955431533663947E-2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16-4D23-A901-5DBED4EDBA99}"/>
            </c:ext>
          </c:extLst>
        </c:ser>
        <c:ser>
          <c:idx val="3"/>
          <c:order val="3"/>
          <c:tx>
            <c:strRef>
              <c:f>Sheet3!$I$2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Sheet3!$I$3:$I$8</c:f>
              <c:numCache>
                <c:formatCode>0.000</c:formatCode>
                <c:ptCount val="6"/>
                <c:pt idx="0">
                  <c:v>1.4244341533663944E-2</c:v>
                </c:pt>
                <c:pt idx="1">
                  <c:v>2.1892321533663942E-2</c:v>
                </c:pt>
                <c:pt idx="2">
                  <c:v>2.1485541533663943E-2</c:v>
                </c:pt>
                <c:pt idx="3">
                  <c:v>2.1757841533663943E-2</c:v>
                </c:pt>
                <c:pt idx="4">
                  <c:v>2.1830141533663944E-2</c:v>
                </c:pt>
                <c:pt idx="5">
                  <c:v>2.2799251533663942E-2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D16-4D23-A901-5DBED4EDB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7413600"/>
        <c:axId val="557415520"/>
      </c:lineChart>
      <c:catAx>
        <c:axId val="557413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557415520"/>
        <c:crosses val="autoZero"/>
        <c:auto val="1"/>
        <c:lblAlgn val="ctr"/>
        <c:lblOffset val="100"/>
        <c:noMultiLvlLbl val="0"/>
      </c:catAx>
      <c:valAx>
        <c:axId val="557415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557413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aseline="0"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r>
              <a:rPr lang="en-ID"/>
              <a:t>Defect Komponen Knalpot Mobil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46981627296588"/>
          <c:y val="0.15319444444444447"/>
          <c:w val="0.87753018372703417"/>
          <c:h val="0.462414333624963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Sheet3!$P$19</c:f>
              <c:strCache>
                <c:ptCount val="1"/>
                <c:pt idx="0">
                  <c:v>Jumlah defect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Sheet3!$O$21:$O$28</c:f>
              <c:strCache>
                <c:ptCount val="7"/>
                <c:pt idx="0">
                  <c:v>Baret</c:v>
                </c:pt>
                <c:pt idx="1">
                  <c:v>Press mark</c:v>
                </c:pt>
                <c:pt idx="2">
                  <c:v>Penyok</c:v>
                </c:pt>
                <c:pt idx="3">
                  <c:v>Punch miring</c:v>
                </c:pt>
                <c:pt idx="4">
                  <c:v>Overlap</c:v>
                </c:pt>
                <c:pt idx="5">
                  <c:v>Ketidak sesuaian hasil forming</c:v>
                </c:pt>
                <c:pt idx="6">
                  <c:v>Pecah</c:v>
                </c:pt>
              </c:strCache>
            </c:strRef>
          </c:cat>
          <c:val>
            <c:numRef>
              <c:f>Sheet3!$P$21:$P$28</c:f>
              <c:numCache>
                <c:formatCode>General</c:formatCode>
                <c:ptCount val="8"/>
                <c:pt idx="0">
                  <c:v>1644</c:v>
                </c:pt>
                <c:pt idx="1">
                  <c:v>1305</c:v>
                </c:pt>
                <c:pt idx="2">
                  <c:v>121</c:v>
                </c:pt>
                <c:pt idx="3">
                  <c:v>651</c:v>
                </c:pt>
                <c:pt idx="4">
                  <c:v>319</c:v>
                </c:pt>
                <c:pt idx="5">
                  <c:v>465</c:v>
                </c:pt>
                <c:pt idx="6">
                  <c:v>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41-4187-B348-0247DF609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axId val="689707664"/>
        <c:axId val="689709104"/>
      </c:barChart>
      <c:lineChart>
        <c:grouping val="standard"/>
        <c:varyColors val="0"/>
        <c:ser>
          <c:idx val="1"/>
          <c:order val="1"/>
          <c:tx>
            <c:strRef>
              <c:f>Sheet3!$Q$19</c:f>
              <c:strCache>
                <c:ptCount val="1"/>
                <c:pt idx="0">
                  <c:v>Persentase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Sheet3!$O$21:$O$28</c:f>
              <c:strCache>
                <c:ptCount val="7"/>
                <c:pt idx="0">
                  <c:v>Baret</c:v>
                </c:pt>
                <c:pt idx="1">
                  <c:v>Press mark</c:v>
                </c:pt>
                <c:pt idx="2">
                  <c:v>Penyok</c:v>
                </c:pt>
                <c:pt idx="3">
                  <c:v>Punch miring</c:v>
                </c:pt>
                <c:pt idx="4">
                  <c:v>Overlap</c:v>
                </c:pt>
                <c:pt idx="5">
                  <c:v>Ketidak sesuaian hasil forming</c:v>
                </c:pt>
                <c:pt idx="6">
                  <c:v>Pecah</c:v>
                </c:pt>
              </c:strCache>
            </c:strRef>
          </c:cat>
          <c:val>
            <c:numRef>
              <c:f>Sheet3!$Q$21:$Q$28</c:f>
              <c:numCache>
                <c:formatCode>0%</c:formatCode>
                <c:ptCount val="8"/>
                <c:pt idx="0">
                  <c:v>0.28000000000000003</c:v>
                </c:pt>
                <c:pt idx="1">
                  <c:v>0.22</c:v>
                </c:pt>
                <c:pt idx="2">
                  <c:v>0.02</c:v>
                </c:pt>
                <c:pt idx="3">
                  <c:v>0.11</c:v>
                </c:pt>
                <c:pt idx="4">
                  <c:v>0.05</c:v>
                </c:pt>
                <c:pt idx="5">
                  <c:v>0.08</c:v>
                </c:pt>
                <c:pt idx="6">
                  <c:v>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41-4187-B348-0247DF609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186736"/>
        <c:axId val="547186256"/>
      </c:lineChart>
      <c:catAx>
        <c:axId val="689707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689709104"/>
        <c:crosses val="autoZero"/>
        <c:auto val="1"/>
        <c:lblAlgn val="ctr"/>
        <c:lblOffset val="100"/>
        <c:noMultiLvlLbl val="0"/>
      </c:catAx>
      <c:valAx>
        <c:axId val="68970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689707664"/>
        <c:crosses val="autoZero"/>
        <c:crossBetween val="between"/>
      </c:valAx>
      <c:valAx>
        <c:axId val="547186256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547186736"/>
        <c:crosses val="max"/>
        <c:crossBetween val="between"/>
      </c:valAx>
      <c:catAx>
        <c:axId val="5471867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471862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aseline="0"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523875</xdr:colOff>
      <xdr:row>1</xdr:row>
      <xdr:rowOff>460375</xdr:rowOff>
    </xdr:from>
    <xdr:to>
      <xdr:col>18</xdr:col>
      <xdr:colOff>219075</xdr:colOff>
      <xdr:row>12</xdr:row>
      <xdr:rowOff>41275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11802A-D696-AA3C-A7EA-D0ACABFFED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431583</xdr:colOff>
      <xdr:row>19</xdr:row>
      <xdr:rowOff>151323</xdr:rowOff>
    </xdr:from>
    <xdr:to>
      <xdr:col>30</xdr:col>
      <xdr:colOff>139914</xdr:colOff>
      <xdr:row>25</xdr:row>
      <xdr:rowOff>462797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B5CAF60-8071-0B9B-8EFA-A94EF54EA7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FB0EF-6437-4D96-987A-6AC3F67CE402}">
  <dimension ref="B2:AG66"/>
  <sheetViews>
    <sheetView tabSelected="1" zoomScale="62" zoomScaleNormal="59" workbookViewId="0">
      <selection activeCell="AA9" sqref="AA9"/>
    </sheetView>
  </sheetViews>
  <sheetFormatPr defaultRowHeight="14.5" x14ac:dyDescent="0.35"/>
  <cols>
    <col min="2" max="2" width="5.36328125" bestFit="1" customWidth="1"/>
    <col min="3" max="3" width="10.26953125" customWidth="1"/>
    <col min="4" max="4" width="9.26953125" customWidth="1"/>
    <col min="5" max="5" width="7.36328125" bestFit="1" customWidth="1"/>
    <col min="16" max="16" width="12.7265625" bestFit="1" customWidth="1"/>
    <col min="17" max="17" width="10.26953125" bestFit="1" customWidth="1"/>
  </cols>
  <sheetData>
    <row r="2" spans="2:27" ht="46.5" x14ac:dyDescent="0.35">
      <c r="B2" s="2" t="s">
        <v>17</v>
      </c>
      <c r="C2" s="2" t="s">
        <v>18</v>
      </c>
      <c r="D2" s="2" t="s">
        <v>19</v>
      </c>
      <c r="E2" s="2" t="s">
        <v>20</v>
      </c>
      <c r="F2" s="2" t="s">
        <v>26</v>
      </c>
      <c r="G2" s="2" t="s">
        <v>23</v>
      </c>
      <c r="H2" s="2" t="s">
        <v>24</v>
      </c>
      <c r="I2" s="2" t="s">
        <v>25</v>
      </c>
    </row>
    <row r="3" spans="2:27" ht="15.5" x14ac:dyDescent="0.35">
      <c r="B3" s="2">
        <v>1</v>
      </c>
      <c r="C3" s="2" t="s">
        <v>10</v>
      </c>
      <c r="D3" s="2">
        <v>24750</v>
      </c>
      <c r="E3" s="2">
        <v>987</v>
      </c>
      <c r="F3" s="3">
        <f>E3/D3</f>
        <v>3.9878787878787882E-2</v>
      </c>
      <c r="G3" s="3">
        <f>5888/184708</f>
        <v>3.1877341533663943E-2</v>
      </c>
      <c r="H3" s="3">
        <f>0.031877+I12</f>
        <v>4.9509999999999998E-2</v>
      </c>
      <c r="I3" s="3">
        <f>G3-I12</f>
        <v>1.4244341533663944E-2</v>
      </c>
    </row>
    <row r="4" spans="2:27" ht="15.5" x14ac:dyDescent="0.35">
      <c r="B4" s="2">
        <v>2</v>
      </c>
      <c r="C4" s="2" t="s">
        <v>11</v>
      </c>
      <c r="D4" s="2">
        <v>31000</v>
      </c>
      <c r="E4" s="2">
        <v>1270</v>
      </c>
      <c r="F4" s="3">
        <f t="shared" ref="F4:F8" si="0">E4/D4</f>
        <v>4.0967741935483873E-2</v>
      </c>
      <c r="G4" s="3">
        <f t="shared" ref="G4:G8" si="1">5888/184708</f>
        <v>3.1877341533663943E-2</v>
      </c>
      <c r="H4" s="3">
        <f>I13+G4</f>
        <v>4.1862361533663947E-2</v>
      </c>
      <c r="I4" s="3">
        <f t="shared" ref="I4:I8" si="2">G4-I13</f>
        <v>2.1892321533663942E-2</v>
      </c>
    </row>
    <row r="5" spans="2:27" ht="15.5" x14ac:dyDescent="0.35">
      <c r="B5" s="2">
        <v>3</v>
      </c>
      <c r="C5" s="2" t="s">
        <v>12</v>
      </c>
      <c r="D5" s="2">
        <v>27500</v>
      </c>
      <c r="E5" s="2">
        <v>916</v>
      </c>
      <c r="F5" s="3">
        <f t="shared" si="0"/>
        <v>3.3309090909090906E-2</v>
      </c>
      <c r="G5" s="3">
        <f t="shared" si="1"/>
        <v>3.1877341533663943E-2</v>
      </c>
      <c r="H5" s="3">
        <f t="shared" ref="H5:H8" si="3">I14+G5</f>
        <v>4.2269141533663943E-2</v>
      </c>
      <c r="I5" s="3">
        <f t="shared" si="2"/>
        <v>2.1485541533663943E-2</v>
      </c>
    </row>
    <row r="6" spans="2:27" ht="15.5" x14ac:dyDescent="0.35">
      <c r="B6" s="2">
        <v>4</v>
      </c>
      <c r="C6" s="2" t="s">
        <v>13</v>
      </c>
      <c r="D6" s="2">
        <v>29780</v>
      </c>
      <c r="E6" s="2">
        <v>1145</v>
      </c>
      <c r="F6" s="3">
        <f t="shared" si="0"/>
        <v>3.8448623237071863E-2</v>
      </c>
      <c r="G6" s="3">
        <f t="shared" si="1"/>
        <v>3.1877341533663943E-2</v>
      </c>
      <c r="H6" s="3">
        <f t="shared" si="3"/>
        <v>4.1996841533663939E-2</v>
      </c>
      <c r="I6" s="3">
        <f t="shared" si="2"/>
        <v>2.1757841533663943E-2</v>
      </c>
      <c r="Z6" s="1"/>
      <c r="AA6" s="1"/>
    </row>
    <row r="7" spans="2:27" ht="15.5" x14ac:dyDescent="0.35">
      <c r="B7" s="2">
        <v>5</v>
      </c>
      <c r="C7" s="2" t="s">
        <v>21</v>
      </c>
      <c r="D7" s="2">
        <v>30428</v>
      </c>
      <c r="E7" s="2">
        <v>678</v>
      </c>
      <c r="F7" s="3">
        <f t="shared" si="0"/>
        <v>2.2282108584198764E-2</v>
      </c>
      <c r="G7" s="3">
        <f t="shared" si="1"/>
        <v>3.1877341533663943E-2</v>
      </c>
      <c r="H7" s="3">
        <f t="shared" si="3"/>
        <v>4.1924541533663942E-2</v>
      </c>
      <c r="I7" s="3">
        <f t="shared" si="2"/>
        <v>2.1830141533663944E-2</v>
      </c>
      <c r="Z7" s="1"/>
      <c r="AA7" s="1"/>
    </row>
    <row r="8" spans="2:27" ht="15.5" x14ac:dyDescent="0.35">
      <c r="B8" s="2">
        <v>6</v>
      </c>
      <c r="C8" s="2" t="s">
        <v>15</v>
      </c>
      <c r="D8" s="2">
        <v>41250</v>
      </c>
      <c r="E8" s="2">
        <v>892</v>
      </c>
      <c r="F8" s="3">
        <f t="shared" si="0"/>
        <v>2.1624242424242424E-2</v>
      </c>
      <c r="G8" s="3">
        <f t="shared" si="1"/>
        <v>3.1877341533663943E-2</v>
      </c>
      <c r="H8" s="3">
        <f t="shared" si="3"/>
        <v>4.0955431533663947E-2</v>
      </c>
      <c r="I8" s="3">
        <f t="shared" si="2"/>
        <v>2.2799251533663942E-2</v>
      </c>
      <c r="Z8" s="1"/>
      <c r="AA8" s="1"/>
    </row>
    <row r="9" spans="2:27" ht="15.5" x14ac:dyDescent="0.35">
      <c r="B9" s="2" t="s">
        <v>22</v>
      </c>
      <c r="C9" s="2"/>
      <c r="D9" s="2">
        <v>184708</v>
      </c>
      <c r="E9" s="2">
        <v>5888</v>
      </c>
      <c r="F9" s="4"/>
      <c r="G9" s="4"/>
      <c r="H9" s="4"/>
      <c r="I9" s="4"/>
      <c r="Z9" s="1"/>
      <c r="AA9" s="1"/>
    </row>
    <row r="10" spans="2:27" x14ac:dyDescent="0.35">
      <c r="Z10" s="1"/>
      <c r="AA10" s="1"/>
    </row>
    <row r="11" spans="2:27" x14ac:dyDescent="0.35">
      <c r="Z11" s="1"/>
      <c r="AA11" s="1"/>
    </row>
    <row r="12" spans="2:27" x14ac:dyDescent="0.35">
      <c r="I12">
        <f>0.017633</f>
        <v>1.7632999999999999E-2</v>
      </c>
    </row>
    <row r="13" spans="2:27" x14ac:dyDescent="0.35">
      <c r="I13">
        <f>0.00998502</f>
        <v>9.9850200000000007E-3</v>
      </c>
    </row>
    <row r="14" spans="2:27" x14ac:dyDescent="0.35">
      <c r="I14">
        <v>1.03918E-2</v>
      </c>
    </row>
    <row r="15" spans="2:27" x14ac:dyDescent="0.35">
      <c r="I15">
        <v>1.01195E-2</v>
      </c>
    </row>
    <row r="16" spans="2:27" x14ac:dyDescent="0.35">
      <c r="I16">
        <v>1.0047199999999999E-2</v>
      </c>
    </row>
    <row r="17" spans="3:17" x14ac:dyDescent="0.35">
      <c r="I17">
        <v>9.0780900000000005E-3</v>
      </c>
    </row>
    <row r="19" spans="3:17" ht="16" thickBot="1" x14ac:dyDescent="0.4">
      <c r="O19" s="6"/>
      <c r="P19" s="6" t="s">
        <v>20</v>
      </c>
      <c r="Q19" s="6" t="s">
        <v>33</v>
      </c>
    </row>
    <row r="20" spans="3:17" ht="62.5" thickBot="1" x14ac:dyDescent="0.4">
      <c r="C20" s="5" t="s">
        <v>17</v>
      </c>
      <c r="D20" s="7" t="s">
        <v>27</v>
      </c>
      <c r="E20" s="7" t="s">
        <v>10</v>
      </c>
      <c r="F20" s="7" t="s">
        <v>28</v>
      </c>
      <c r="G20" s="7" t="s">
        <v>29</v>
      </c>
      <c r="H20" s="7" t="s">
        <v>30</v>
      </c>
      <c r="I20" s="7" t="s">
        <v>31</v>
      </c>
      <c r="J20" s="7" t="s">
        <v>32</v>
      </c>
      <c r="K20" s="7" t="s">
        <v>8</v>
      </c>
      <c r="L20" s="7" t="s">
        <v>33</v>
      </c>
      <c r="N20" s="8" t="s">
        <v>0</v>
      </c>
      <c r="O20" s="9" t="s">
        <v>34</v>
      </c>
      <c r="P20" s="9">
        <v>518</v>
      </c>
      <c r="Q20" s="10">
        <v>0.09</v>
      </c>
    </row>
    <row r="21" spans="3:17" ht="62.5" thickBot="1" x14ac:dyDescent="0.4">
      <c r="C21" s="8" t="s">
        <v>0</v>
      </c>
      <c r="D21" s="9" t="s">
        <v>34</v>
      </c>
      <c r="E21" s="9">
        <v>107</v>
      </c>
      <c r="F21" s="9">
        <v>87</v>
      </c>
      <c r="G21" s="9">
        <v>51</v>
      </c>
      <c r="H21" s="9">
        <v>95</v>
      </c>
      <c r="I21" s="9">
        <v>134</v>
      </c>
      <c r="J21" s="9">
        <v>44</v>
      </c>
      <c r="K21" s="9">
        <v>518</v>
      </c>
      <c r="L21" s="10">
        <v>0.09</v>
      </c>
      <c r="N21" s="8" t="s">
        <v>1</v>
      </c>
      <c r="O21" s="9" t="s">
        <v>35</v>
      </c>
      <c r="P21" s="9">
        <v>1644</v>
      </c>
      <c r="Q21" s="10">
        <v>0.28000000000000003</v>
      </c>
    </row>
    <row r="22" spans="3:17" ht="31.5" thickBot="1" x14ac:dyDescent="0.4">
      <c r="C22" s="8" t="s">
        <v>1</v>
      </c>
      <c r="D22" s="9" t="s">
        <v>35</v>
      </c>
      <c r="E22" s="9">
        <v>344</v>
      </c>
      <c r="F22" s="9">
        <v>366</v>
      </c>
      <c r="G22" s="9">
        <v>291</v>
      </c>
      <c r="H22" s="9">
        <v>390</v>
      </c>
      <c r="I22" s="9">
        <v>122</v>
      </c>
      <c r="J22" s="9">
        <v>131</v>
      </c>
      <c r="K22" s="9">
        <v>1644</v>
      </c>
      <c r="L22" s="10">
        <v>0.28000000000000003</v>
      </c>
      <c r="N22" s="8" t="s">
        <v>2</v>
      </c>
      <c r="O22" s="11" t="s">
        <v>36</v>
      </c>
      <c r="P22" s="9">
        <v>1305</v>
      </c>
      <c r="Q22" s="10">
        <v>0.22</v>
      </c>
    </row>
    <row r="23" spans="3:17" ht="31.5" thickBot="1" x14ac:dyDescent="0.4">
      <c r="C23" s="8" t="s">
        <v>2</v>
      </c>
      <c r="D23" s="11" t="s">
        <v>36</v>
      </c>
      <c r="E23" s="9">
        <v>143</v>
      </c>
      <c r="F23" s="9">
        <v>292</v>
      </c>
      <c r="G23" s="9">
        <v>180</v>
      </c>
      <c r="H23" s="9">
        <v>267</v>
      </c>
      <c r="I23" s="9">
        <v>146</v>
      </c>
      <c r="J23" s="9">
        <v>277</v>
      </c>
      <c r="K23" s="9">
        <v>1305</v>
      </c>
      <c r="L23" s="10">
        <v>0.22</v>
      </c>
      <c r="N23" s="8" t="s">
        <v>3</v>
      </c>
      <c r="O23" s="9" t="s">
        <v>37</v>
      </c>
      <c r="P23" s="9">
        <v>121</v>
      </c>
      <c r="Q23" s="10">
        <v>0.02</v>
      </c>
    </row>
    <row r="24" spans="3:17" ht="31.5" thickBot="1" x14ac:dyDescent="0.4">
      <c r="C24" s="8" t="s">
        <v>3</v>
      </c>
      <c r="D24" s="9" t="s">
        <v>37</v>
      </c>
      <c r="E24" s="9">
        <v>23</v>
      </c>
      <c r="F24" s="9">
        <v>17</v>
      </c>
      <c r="G24" s="9">
        <v>31</v>
      </c>
      <c r="H24" s="9">
        <v>25</v>
      </c>
      <c r="I24" s="9">
        <v>12</v>
      </c>
      <c r="J24" s="9">
        <v>13</v>
      </c>
      <c r="K24" s="9">
        <v>121</v>
      </c>
      <c r="L24" s="10">
        <v>0.02</v>
      </c>
      <c r="N24" s="8" t="s">
        <v>4</v>
      </c>
      <c r="O24" s="11" t="s">
        <v>38</v>
      </c>
      <c r="P24" s="9">
        <v>651</v>
      </c>
      <c r="Q24" s="10">
        <v>0.11</v>
      </c>
    </row>
    <row r="25" spans="3:17" ht="31.5" thickBot="1" x14ac:dyDescent="0.4">
      <c r="C25" s="8" t="s">
        <v>4</v>
      </c>
      <c r="D25" s="11" t="s">
        <v>38</v>
      </c>
      <c r="E25" s="9">
        <v>150</v>
      </c>
      <c r="F25" s="9">
        <v>117</v>
      </c>
      <c r="G25" s="9">
        <v>96</v>
      </c>
      <c r="H25" s="9">
        <v>155</v>
      </c>
      <c r="I25" s="9">
        <v>66</v>
      </c>
      <c r="J25" s="9">
        <v>67</v>
      </c>
      <c r="K25" s="9">
        <v>651</v>
      </c>
      <c r="L25" s="10">
        <v>0.11</v>
      </c>
      <c r="N25" s="8" t="s">
        <v>5</v>
      </c>
      <c r="O25" s="11" t="s">
        <v>39</v>
      </c>
      <c r="P25" s="9">
        <v>319</v>
      </c>
      <c r="Q25" s="10">
        <v>0.05</v>
      </c>
    </row>
    <row r="26" spans="3:17" ht="62.5" thickBot="1" x14ac:dyDescent="0.4">
      <c r="C26" s="8" t="s">
        <v>5</v>
      </c>
      <c r="D26" s="11" t="s">
        <v>39</v>
      </c>
      <c r="E26" s="9">
        <v>57</v>
      </c>
      <c r="F26" s="9">
        <v>98</v>
      </c>
      <c r="G26" s="9">
        <v>64</v>
      </c>
      <c r="H26" s="9">
        <v>46</v>
      </c>
      <c r="I26" s="9">
        <v>22</v>
      </c>
      <c r="J26" s="9">
        <v>32</v>
      </c>
      <c r="K26" s="9">
        <v>319</v>
      </c>
      <c r="L26" s="10">
        <v>0.05</v>
      </c>
      <c r="N26" s="8" t="s">
        <v>7</v>
      </c>
      <c r="O26" s="9" t="s">
        <v>40</v>
      </c>
      <c r="P26" s="9">
        <v>465</v>
      </c>
      <c r="Q26" s="10">
        <v>0.08</v>
      </c>
    </row>
    <row r="27" spans="3:17" ht="62.5" thickBot="1" x14ac:dyDescent="0.4">
      <c r="C27" s="8" t="s">
        <v>7</v>
      </c>
      <c r="D27" s="9" t="s">
        <v>40</v>
      </c>
      <c r="E27" s="9">
        <v>56</v>
      </c>
      <c r="F27" s="9">
        <v>72</v>
      </c>
      <c r="G27" s="9">
        <v>103</v>
      </c>
      <c r="H27" s="9">
        <v>77</v>
      </c>
      <c r="I27" s="9">
        <v>56</v>
      </c>
      <c r="J27" s="9">
        <v>101</v>
      </c>
      <c r="K27" s="9">
        <v>465</v>
      </c>
      <c r="L27" s="10">
        <v>0.08</v>
      </c>
      <c r="N27" s="8" t="s">
        <v>6</v>
      </c>
      <c r="O27" s="9" t="s">
        <v>41</v>
      </c>
      <c r="P27" s="9">
        <v>865</v>
      </c>
      <c r="Q27" s="10">
        <v>0.15</v>
      </c>
    </row>
    <row r="28" spans="3:17" ht="16" thickBot="1" x14ac:dyDescent="0.4">
      <c r="C28" s="8" t="s">
        <v>6</v>
      </c>
      <c r="D28" s="9" t="s">
        <v>41</v>
      </c>
      <c r="E28" s="9">
        <v>107</v>
      </c>
      <c r="F28" s="9">
        <v>221</v>
      </c>
      <c r="G28" s="9">
        <v>100</v>
      </c>
      <c r="H28" s="9">
        <v>90</v>
      </c>
      <c r="I28" s="9">
        <v>120</v>
      </c>
      <c r="J28" s="9">
        <v>227</v>
      </c>
      <c r="K28" s="9">
        <v>865</v>
      </c>
      <c r="L28" s="10">
        <v>0.15</v>
      </c>
    </row>
    <row r="29" spans="3:17" ht="31.5" thickBot="1" x14ac:dyDescent="0.4">
      <c r="C29" s="12"/>
      <c r="D29" s="9" t="s">
        <v>42</v>
      </c>
      <c r="E29" s="9">
        <v>987</v>
      </c>
      <c r="F29" s="9">
        <v>1270</v>
      </c>
      <c r="G29" s="9">
        <v>916</v>
      </c>
      <c r="H29" s="9">
        <v>1145</v>
      </c>
      <c r="I29" s="9">
        <v>678</v>
      </c>
      <c r="J29" s="9">
        <v>892</v>
      </c>
      <c r="K29" s="9">
        <v>5888</v>
      </c>
      <c r="L29" s="10">
        <v>1</v>
      </c>
    </row>
    <row r="62" spans="33:33" x14ac:dyDescent="0.35">
      <c r="AG62" t="s">
        <v>26</v>
      </c>
    </row>
    <row r="63" spans="33:33" x14ac:dyDescent="0.35">
      <c r="AG63">
        <v>3.9959514199999997E-2</v>
      </c>
    </row>
    <row r="64" spans="33:33" x14ac:dyDescent="0.35">
      <c r="AG64">
        <v>4.09677419E-2</v>
      </c>
    </row>
    <row r="65" spans="33:33" x14ac:dyDescent="0.35">
      <c r="AG65">
        <v>3.3309090899999998E-2</v>
      </c>
    </row>
    <row r="66" spans="33:33" x14ac:dyDescent="0.35">
      <c r="AG66">
        <v>3.7999999999999999E-2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99668-A619-402F-98ED-4B8F0123146C}">
  <dimension ref="B3:M43"/>
  <sheetViews>
    <sheetView topLeftCell="A31" zoomScale="69" workbookViewId="0">
      <selection activeCell="M20" sqref="M20"/>
    </sheetView>
  </sheetViews>
  <sheetFormatPr defaultRowHeight="14.5" x14ac:dyDescent="0.35"/>
  <cols>
    <col min="2" max="2" width="10.1796875" bestFit="1" customWidth="1"/>
    <col min="3" max="3" width="17.1796875" customWidth="1"/>
    <col min="4" max="4" width="18.1796875" bestFit="1" customWidth="1"/>
    <col min="6" max="6" width="8" bestFit="1" customWidth="1"/>
    <col min="8" max="8" width="11.90625" bestFit="1" customWidth="1"/>
    <col min="9" max="9" width="10.08984375" bestFit="1" customWidth="1"/>
  </cols>
  <sheetData>
    <row r="3" spans="2:9" ht="15.5" x14ac:dyDescent="0.35">
      <c r="B3" s="22"/>
      <c r="C3" s="22"/>
      <c r="D3" s="22"/>
      <c r="E3" s="22"/>
      <c r="F3" s="22"/>
      <c r="G3" s="22"/>
      <c r="H3" s="22"/>
      <c r="I3" s="22"/>
    </row>
    <row r="4" spans="2:9" ht="15.5" x14ac:dyDescent="0.35">
      <c r="B4" s="22"/>
      <c r="C4" s="22"/>
      <c r="D4" s="22"/>
      <c r="E4" s="22"/>
      <c r="F4" s="1"/>
      <c r="G4" s="1"/>
      <c r="H4" s="1"/>
      <c r="I4" s="1"/>
    </row>
    <row r="5" spans="2:9" ht="15.5" x14ac:dyDescent="0.35">
      <c r="B5" s="22"/>
      <c r="C5" s="22"/>
      <c r="D5" s="22"/>
      <c r="E5" s="22"/>
      <c r="F5" s="1"/>
      <c r="G5" s="1"/>
      <c r="H5" s="1"/>
      <c r="I5" s="1"/>
    </row>
    <row r="6" spans="2:9" ht="15.5" x14ac:dyDescent="0.35">
      <c r="B6" s="22"/>
      <c r="C6" s="22"/>
      <c r="D6" s="22"/>
      <c r="E6" s="22"/>
      <c r="F6" s="1"/>
      <c r="G6" s="1"/>
      <c r="H6" s="17"/>
      <c r="I6" s="17"/>
    </row>
    <row r="7" spans="2:9" ht="15.5" x14ac:dyDescent="0.35">
      <c r="B7" s="22"/>
      <c r="C7" s="22"/>
      <c r="D7" s="22"/>
      <c r="E7" s="22"/>
      <c r="F7" s="1"/>
      <c r="G7" s="1"/>
      <c r="H7" s="17"/>
      <c r="I7" s="17"/>
    </row>
    <row r="8" spans="2:9" ht="15.5" x14ac:dyDescent="0.35">
      <c r="B8" s="22"/>
      <c r="C8" s="22"/>
      <c r="D8" s="22"/>
      <c r="E8" s="22"/>
      <c r="F8" s="1"/>
      <c r="G8" s="1"/>
      <c r="H8" s="17"/>
      <c r="I8" s="17"/>
    </row>
    <row r="9" spans="2:9" ht="15.5" x14ac:dyDescent="0.35">
      <c r="B9" s="22"/>
      <c r="C9" s="22"/>
      <c r="D9" s="22"/>
      <c r="E9" s="22"/>
      <c r="F9" s="1"/>
      <c r="G9" s="1"/>
      <c r="H9" s="17"/>
      <c r="I9" s="17"/>
    </row>
    <row r="10" spans="2:9" ht="15.5" x14ac:dyDescent="0.35">
      <c r="B10" s="22"/>
      <c r="C10" s="22"/>
      <c r="D10" s="22"/>
      <c r="E10" s="22"/>
    </row>
    <row r="16" spans="2:9" ht="15" thickBot="1" x14ac:dyDescent="0.4"/>
    <row r="17" spans="2:13" ht="31.5" thickBot="1" x14ac:dyDescent="0.4">
      <c r="B17" s="5" t="s">
        <v>17</v>
      </c>
      <c r="C17" s="7" t="s">
        <v>27</v>
      </c>
      <c r="D17" s="7" t="s">
        <v>10</v>
      </c>
      <c r="E17" s="7" t="s">
        <v>28</v>
      </c>
      <c r="F17" s="7" t="s">
        <v>29</v>
      </c>
      <c r="G17" s="7" t="s">
        <v>30</v>
      </c>
      <c r="H17" s="7" t="s">
        <v>31</v>
      </c>
      <c r="I17" s="7" t="s">
        <v>32</v>
      </c>
      <c r="J17" s="7" t="s">
        <v>8</v>
      </c>
      <c r="K17" s="7" t="s">
        <v>33</v>
      </c>
    </row>
    <row r="18" spans="2:13" ht="62.5" thickBot="1" x14ac:dyDescent="0.4">
      <c r="B18" s="8" t="s">
        <v>0</v>
      </c>
      <c r="C18" s="9" t="s">
        <v>34</v>
      </c>
      <c r="D18" s="9">
        <v>107</v>
      </c>
      <c r="E18" s="9">
        <v>87</v>
      </c>
      <c r="F18" s="9">
        <v>51</v>
      </c>
      <c r="G18" s="9">
        <v>95</v>
      </c>
      <c r="H18" s="9">
        <v>134</v>
      </c>
      <c r="I18" s="9">
        <v>44</v>
      </c>
      <c r="J18" s="9">
        <v>518</v>
      </c>
      <c r="K18" s="10">
        <v>0.09</v>
      </c>
    </row>
    <row r="19" spans="2:13" ht="16" thickBot="1" x14ac:dyDescent="0.4">
      <c r="B19" s="13" t="s">
        <v>1</v>
      </c>
      <c r="C19" s="14" t="s">
        <v>35</v>
      </c>
      <c r="D19" s="14">
        <v>344</v>
      </c>
      <c r="E19" s="14">
        <v>366</v>
      </c>
      <c r="F19" s="14">
        <v>291</v>
      </c>
      <c r="G19" s="14">
        <v>390</v>
      </c>
      <c r="H19" s="14">
        <v>122</v>
      </c>
      <c r="I19" s="14">
        <v>131</v>
      </c>
      <c r="J19" s="14">
        <v>1644</v>
      </c>
      <c r="K19" s="15">
        <v>0.28000000000000003</v>
      </c>
    </row>
    <row r="20" spans="2:13" ht="31.5" thickBot="1" x14ac:dyDescent="0.4">
      <c r="B20" s="13" t="s">
        <v>2</v>
      </c>
      <c r="C20" s="16" t="s">
        <v>36</v>
      </c>
      <c r="D20" s="14">
        <v>143</v>
      </c>
      <c r="E20" s="14">
        <v>292</v>
      </c>
      <c r="F20" s="14">
        <v>180</v>
      </c>
      <c r="G20" s="14">
        <v>267</v>
      </c>
      <c r="H20" s="14">
        <v>146</v>
      </c>
      <c r="I20" s="14">
        <v>277</v>
      </c>
      <c r="J20" s="14">
        <v>1305</v>
      </c>
      <c r="K20" s="15">
        <v>0.22</v>
      </c>
      <c r="M20">
        <f>SUM(J19,J20,J25)</f>
        <v>3814</v>
      </c>
    </row>
    <row r="21" spans="2:13" ht="16" thickBot="1" x14ac:dyDescent="0.4">
      <c r="B21" s="8" t="s">
        <v>3</v>
      </c>
      <c r="C21" s="9" t="s">
        <v>37</v>
      </c>
      <c r="D21" s="9">
        <v>23</v>
      </c>
      <c r="E21" s="9">
        <v>17</v>
      </c>
      <c r="F21" s="9">
        <v>31</v>
      </c>
      <c r="G21" s="9">
        <v>25</v>
      </c>
      <c r="H21" s="9">
        <v>12</v>
      </c>
      <c r="I21" s="9">
        <v>13</v>
      </c>
      <c r="J21" s="9">
        <v>121</v>
      </c>
      <c r="K21" s="10">
        <v>0.02</v>
      </c>
    </row>
    <row r="22" spans="2:13" ht="16" thickBot="1" x14ac:dyDescent="0.4">
      <c r="B22" s="8" t="s">
        <v>4</v>
      </c>
      <c r="C22" s="11" t="s">
        <v>38</v>
      </c>
      <c r="D22" s="9">
        <v>150</v>
      </c>
      <c r="E22" s="9">
        <v>117</v>
      </c>
      <c r="F22" s="9">
        <v>96</v>
      </c>
      <c r="G22" s="9">
        <v>155</v>
      </c>
      <c r="H22" s="9">
        <v>66</v>
      </c>
      <c r="I22" s="9">
        <v>67</v>
      </c>
      <c r="J22" s="9">
        <v>651</v>
      </c>
      <c r="K22" s="10">
        <v>0.11</v>
      </c>
    </row>
    <row r="23" spans="2:13" ht="16" thickBot="1" x14ac:dyDescent="0.4">
      <c r="B23" s="8" t="s">
        <v>5</v>
      </c>
      <c r="C23" s="11" t="s">
        <v>39</v>
      </c>
      <c r="D23" s="9">
        <v>57</v>
      </c>
      <c r="E23" s="9">
        <v>98</v>
      </c>
      <c r="F23" s="9">
        <v>64</v>
      </c>
      <c r="G23" s="9">
        <v>46</v>
      </c>
      <c r="H23" s="9">
        <v>22</v>
      </c>
      <c r="I23" s="9">
        <v>32</v>
      </c>
      <c r="J23" s="9">
        <v>319</v>
      </c>
      <c r="K23" s="10">
        <v>0.05</v>
      </c>
    </row>
    <row r="24" spans="2:13" ht="31.5" thickBot="1" x14ac:dyDescent="0.4">
      <c r="B24" s="8" t="s">
        <v>7</v>
      </c>
      <c r="C24" s="9" t="s">
        <v>40</v>
      </c>
      <c r="D24" s="9">
        <v>56</v>
      </c>
      <c r="E24" s="9">
        <v>72</v>
      </c>
      <c r="F24" s="9">
        <v>103</v>
      </c>
      <c r="G24" s="9">
        <v>77</v>
      </c>
      <c r="H24" s="9">
        <v>56</v>
      </c>
      <c r="I24" s="9">
        <v>101</v>
      </c>
      <c r="J24" s="9">
        <v>465</v>
      </c>
      <c r="K24" s="10">
        <v>0.08</v>
      </c>
    </row>
    <row r="25" spans="2:13" ht="16" thickBot="1" x14ac:dyDescent="0.4">
      <c r="B25" s="13" t="s">
        <v>6</v>
      </c>
      <c r="C25" s="14" t="s">
        <v>41</v>
      </c>
      <c r="D25" s="14">
        <v>107</v>
      </c>
      <c r="E25" s="14">
        <v>221</v>
      </c>
      <c r="F25" s="14">
        <v>100</v>
      </c>
      <c r="G25" s="14">
        <v>90</v>
      </c>
      <c r="H25" s="14">
        <v>120</v>
      </c>
      <c r="I25" s="14">
        <v>227</v>
      </c>
      <c r="J25" s="14">
        <v>865</v>
      </c>
      <c r="K25" s="15">
        <v>0.15</v>
      </c>
    </row>
    <row r="26" spans="2:13" ht="16" thickBot="1" x14ac:dyDescent="0.4">
      <c r="B26" s="12"/>
      <c r="C26" s="9" t="s">
        <v>42</v>
      </c>
      <c r="D26" s="9">
        <v>987</v>
      </c>
      <c r="E26" s="9">
        <v>1270</v>
      </c>
      <c r="F26" s="9">
        <v>916</v>
      </c>
      <c r="G26" s="9">
        <v>1145</v>
      </c>
      <c r="H26" s="9">
        <v>678</v>
      </c>
      <c r="I26" s="9">
        <v>892</v>
      </c>
      <c r="J26" s="9">
        <v>5888</v>
      </c>
      <c r="K26" s="10">
        <v>1</v>
      </c>
    </row>
    <row r="31" spans="2:13" x14ac:dyDescent="0.35">
      <c r="J31">
        <v>1000000</v>
      </c>
    </row>
    <row r="35" spans="2:8" x14ac:dyDescent="0.35">
      <c r="B35" s="18" t="s">
        <v>9</v>
      </c>
      <c r="C35" s="18" t="s">
        <v>16</v>
      </c>
      <c r="D35" s="18" t="s">
        <v>48</v>
      </c>
      <c r="E35" s="18" t="s">
        <v>43</v>
      </c>
      <c r="F35" s="18" t="s">
        <v>44</v>
      </c>
      <c r="G35" s="18" t="s">
        <v>45</v>
      </c>
      <c r="H35" s="18" t="s">
        <v>46</v>
      </c>
    </row>
    <row r="36" spans="2:8" x14ac:dyDescent="0.35">
      <c r="B36" s="18" t="s">
        <v>10</v>
      </c>
      <c r="C36" s="19">
        <v>24750</v>
      </c>
      <c r="D36" s="19">
        <v>987</v>
      </c>
      <c r="E36" s="18">
        <v>0.04</v>
      </c>
      <c r="F36" s="20">
        <v>4.9848499999999999E-3</v>
      </c>
      <c r="G36" s="20">
        <f>F36*J31</f>
        <v>4984.8499999999995</v>
      </c>
      <c r="H36" s="21">
        <f>_xlfn.NORM.S.INV((1000000-G36)/1000000)+1.5</f>
        <v>4.0768784565628451</v>
      </c>
    </row>
    <row r="37" spans="2:8" x14ac:dyDescent="0.35">
      <c r="B37" s="18" t="s">
        <v>11</v>
      </c>
      <c r="C37" s="19">
        <v>31000</v>
      </c>
      <c r="D37" s="19">
        <v>1270</v>
      </c>
      <c r="E37" s="18">
        <v>4.1000000000000002E-2</v>
      </c>
      <c r="F37" s="20">
        <v>5.1209699999999999E-3</v>
      </c>
      <c r="G37" s="20">
        <f>F37*J31</f>
        <v>5120.97</v>
      </c>
      <c r="H37" s="21">
        <f t="shared" ref="H37:H41" si="0">_xlfn.NORM.S.INV((1000000-G37)/1000000)+1.5</f>
        <v>4.0675520904390012</v>
      </c>
    </row>
    <row r="38" spans="2:8" x14ac:dyDescent="0.35">
      <c r="B38" s="18" t="s">
        <v>12</v>
      </c>
      <c r="C38" s="19">
        <v>27500</v>
      </c>
      <c r="D38" s="19">
        <v>916</v>
      </c>
      <c r="E38" s="18">
        <v>3.3000000000000002E-2</v>
      </c>
      <c r="F38" s="20">
        <v>4.1636399999999997E-3</v>
      </c>
      <c r="G38" s="20">
        <f>F38*J31</f>
        <v>4163.6399999999994</v>
      </c>
      <c r="H38" s="21">
        <f t="shared" si="0"/>
        <v>4.1385036660705818</v>
      </c>
    </row>
    <row r="39" spans="2:8" x14ac:dyDescent="0.35">
      <c r="B39" s="18" t="s">
        <v>13</v>
      </c>
      <c r="C39" s="19">
        <v>29780</v>
      </c>
      <c r="D39" s="19">
        <v>1145</v>
      </c>
      <c r="E39" s="18">
        <v>3.7999999999999999E-2</v>
      </c>
      <c r="F39" s="20">
        <v>4.8060799999999999E-3</v>
      </c>
      <c r="G39" s="20">
        <f>F39*J31</f>
        <v>4806.08</v>
      </c>
      <c r="H39" s="21">
        <f t="shared" si="0"/>
        <v>4.0894778731693702</v>
      </c>
    </row>
    <row r="40" spans="2:8" x14ac:dyDescent="0.35">
      <c r="B40" s="18" t="s">
        <v>14</v>
      </c>
      <c r="C40" s="19">
        <v>30428</v>
      </c>
      <c r="D40" s="19">
        <v>678</v>
      </c>
      <c r="E40" s="18">
        <v>2.1999999999999999E-2</v>
      </c>
      <c r="F40" s="20">
        <v>2.7852599999999999E-3</v>
      </c>
      <c r="G40" s="20">
        <f>F40*J31</f>
        <v>2785.2599999999998</v>
      </c>
      <c r="H40" s="21">
        <f t="shared" si="0"/>
        <v>4.2720457897932178</v>
      </c>
    </row>
    <row r="41" spans="2:8" x14ac:dyDescent="0.35">
      <c r="B41" s="18" t="s">
        <v>15</v>
      </c>
      <c r="C41" s="19">
        <v>41250</v>
      </c>
      <c r="D41" s="19">
        <v>892</v>
      </c>
      <c r="E41" s="18">
        <v>2.1999999999999999E-2</v>
      </c>
      <c r="F41" s="20">
        <v>2.7030299999999999E-3</v>
      </c>
      <c r="G41" s="20">
        <f>F41*J31</f>
        <v>2703.0299999999997</v>
      </c>
      <c r="H41" s="21">
        <f t="shared" si="0"/>
        <v>4.2817864459672759</v>
      </c>
    </row>
    <row r="42" spans="2:8" x14ac:dyDescent="0.35">
      <c r="B42" s="18" t="s">
        <v>8</v>
      </c>
      <c r="C42" s="19">
        <v>184708</v>
      </c>
      <c r="D42" s="19">
        <v>5888</v>
      </c>
      <c r="E42" s="18"/>
      <c r="F42" s="20"/>
      <c r="G42" s="20"/>
      <c r="H42" s="20"/>
    </row>
    <row r="43" spans="2:8" x14ac:dyDescent="0.35">
      <c r="D43" t="s">
        <v>47</v>
      </c>
      <c r="E43">
        <f>AVERAGE(E36:E41)</f>
        <v>3.2666666666666663E-2</v>
      </c>
      <c r="F43">
        <f t="shared" ref="F43:H43" si="1">AVERAGE(F36:F41)</f>
        <v>4.0939716666666664E-3</v>
      </c>
      <c r="G43">
        <f t="shared" si="1"/>
        <v>4093.9716666666664</v>
      </c>
      <c r="H43">
        <f t="shared" si="1"/>
        <v>4.1543740536670484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Sheet3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2023-07-08T19:38:39Z</dcterms:created>
  <dcterms:modified xsi:type="dcterms:W3CDTF">2023-08-29T09:56:06Z</dcterms:modified>
</cp:coreProperties>
</file>