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20115" windowHeight="7755"/>
  </bookViews>
  <sheets>
    <sheet name="Data Produksi dan Peta Kendali" sheetId="1" r:id="rId1"/>
    <sheet name="DPMO dan Sigma" sheetId="2" r:id="rId2"/>
    <sheet name="Diagram Paretro" sheetId="3" r:id="rId3"/>
  </sheets>
  <calcPr calcId="144525"/>
</workbook>
</file>

<file path=xl/calcChain.xml><?xml version="1.0" encoding="utf-8"?>
<calcChain xmlns="http://schemas.openxmlformats.org/spreadsheetml/2006/main">
  <c r="E5" i="3" l="1"/>
  <c r="E6" i="3"/>
  <c r="E7" i="3"/>
  <c r="E8" i="3"/>
  <c r="E9" i="3"/>
  <c r="E4" i="3"/>
  <c r="D9" i="3"/>
  <c r="C11" i="2"/>
  <c r="F10" i="2"/>
  <c r="G10" i="2" s="1"/>
  <c r="H10" i="2" s="1"/>
  <c r="F9" i="2"/>
  <c r="G9" i="2" s="1"/>
  <c r="H9" i="2" s="1"/>
  <c r="F8" i="2"/>
  <c r="G8" i="2" s="1"/>
  <c r="H8" i="2" s="1"/>
  <c r="F7" i="2"/>
  <c r="G7" i="2" s="1"/>
  <c r="H7" i="2" s="1"/>
  <c r="F6" i="2"/>
  <c r="G6" i="2" s="1"/>
  <c r="H6" i="2" s="1"/>
  <c r="F5" i="2"/>
  <c r="G5" i="2" s="1"/>
  <c r="H5" i="2" s="1"/>
  <c r="F4" i="2"/>
  <c r="G4" i="2" s="1"/>
  <c r="H4" i="2" s="1"/>
  <c r="D11" i="2"/>
  <c r="F11" i="2" s="1"/>
  <c r="G11" i="2" s="1"/>
  <c r="H11" i="2" s="1"/>
  <c r="P5" i="1"/>
  <c r="P6" i="1"/>
  <c r="P7" i="1"/>
  <c r="P8" i="1"/>
  <c r="P9" i="1"/>
  <c r="P10" i="1"/>
  <c r="P11" i="1"/>
  <c r="P4" i="1"/>
  <c r="O5" i="1"/>
  <c r="O6" i="1"/>
  <c r="O7" i="1"/>
  <c r="O8" i="1"/>
  <c r="O9" i="1"/>
  <c r="O10" i="1"/>
  <c r="O11" i="1"/>
  <c r="O4" i="1"/>
  <c r="K14" i="1"/>
  <c r="K13" i="1"/>
  <c r="N5" i="1"/>
  <c r="N6" i="1"/>
  <c r="N7" i="1"/>
  <c r="N8" i="1"/>
  <c r="N9" i="1"/>
  <c r="N10" i="1"/>
  <c r="N11" i="1"/>
  <c r="N4" i="1"/>
  <c r="M5" i="1"/>
  <c r="M6" i="1"/>
  <c r="M7" i="1"/>
  <c r="M8" i="1"/>
  <c r="M9" i="1"/>
  <c r="M10" i="1"/>
  <c r="M11" i="1"/>
  <c r="M4" i="1"/>
  <c r="L12" i="1"/>
  <c r="K12" i="1"/>
  <c r="F3" i="2" l="1"/>
  <c r="G3" i="2" s="1"/>
  <c r="H3" i="2" s="1"/>
  <c r="F8" i="3" l="1"/>
  <c r="F6" i="3"/>
  <c r="F7" i="3"/>
  <c r="F5" i="3"/>
  <c r="F4" i="3"/>
</calcChain>
</file>

<file path=xl/sharedStrings.xml><?xml version="1.0" encoding="utf-8"?>
<sst xmlns="http://schemas.openxmlformats.org/spreadsheetml/2006/main" count="39" uniqueCount="27">
  <si>
    <t>Periode</t>
  </si>
  <si>
    <t>Produksi</t>
  </si>
  <si>
    <t>Jenis Cacat</t>
  </si>
  <si>
    <t>Total Cacat</t>
  </si>
  <si>
    <t>Lepas</t>
  </si>
  <si>
    <t>Warna</t>
  </si>
  <si>
    <t>Baret / kasar</t>
  </si>
  <si>
    <t>Rangka</t>
  </si>
  <si>
    <t>Patah</t>
  </si>
  <si>
    <t>Total</t>
  </si>
  <si>
    <t>No</t>
  </si>
  <si>
    <t>Diperiksa</t>
  </si>
  <si>
    <t>Defect</t>
  </si>
  <si>
    <t>P</t>
  </si>
  <si>
    <t>CL</t>
  </si>
  <si>
    <t>UCL</t>
  </si>
  <si>
    <t>LCL</t>
  </si>
  <si>
    <t>1 - CL</t>
  </si>
  <si>
    <t>CTQ</t>
  </si>
  <si>
    <t>DPO</t>
  </si>
  <si>
    <t>DPMO</t>
  </si>
  <si>
    <t>Sigma</t>
  </si>
  <si>
    <t xml:space="preserve">Jenis </t>
  </si>
  <si>
    <t>Frekuensi</t>
  </si>
  <si>
    <t>Persentase</t>
  </si>
  <si>
    <t>Kumulatif</t>
  </si>
  <si>
    <t>Baret / Kasar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</si>
</sst>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9" formatCode="0.0000"/>
    <numFmt numFmtId="172" formatCode="0.000"/>
    <numFmt numFmtId="173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169" fontId="0" fillId="0" borderId="7" xfId="0" applyNumberFormat="1" applyBorder="1" applyAlignment="1">
      <alignment horizontal="center"/>
    </xf>
    <xf numFmtId="169" fontId="0" fillId="0" borderId="0" xfId="0" applyNumberFormat="1"/>
    <xf numFmtId="172" fontId="0" fillId="0" borderId="0" xfId="0" applyNumberFormat="1"/>
    <xf numFmtId="0" fontId="0" fillId="0" borderId="7" xfId="0" applyBorder="1" applyAlignment="1">
      <alignment horizontal="center" vertical="center"/>
    </xf>
    <xf numFmtId="169" fontId="0" fillId="0" borderId="7" xfId="0" applyNumberFormat="1" applyBorder="1" applyAlignment="1">
      <alignment horizontal="center" vertical="center"/>
    </xf>
    <xf numFmtId="173" fontId="0" fillId="0" borderId="7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9" fontId="0" fillId="0" borderId="7" xfId="1" applyFont="1" applyBorder="1" applyAlignment="1">
      <alignment horizontal="center" vertical="center"/>
    </xf>
    <xf numFmtId="9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Produksi dan Peta Kendali'!$M$3</c:f>
              <c:strCache>
                <c:ptCount val="1"/>
                <c:pt idx="0">
                  <c:v>P</c:v>
                </c:pt>
              </c:strCache>
            </c:strRef>
          </c:tx>
          <c:val>
            <c:numRef>
              <c:f>'Data Produksi dan Peta Kendali'!$M$4:$M$11</c:f>
              <c:numCache>
                <c:formatCode>0.0000</c:formatCode>
                <c:ptCount val="8"/>
                <c:pt idx="0">
                  <c:v>0.11666666666666667</c:v>
                </c:pt>
                <c:pt idx="1">
                  <c:v>0.14851485148514851</c:v>
                </c:pt>
                <c:pt idx="2">
                  <c:v>0.11904761904761904</c:v>
                </c:pt>
                <c:pt idx="3">
                  <c:v>9.5744680851063829E-2</c:v>
                </c:pt>
                <c:pt idx="4">
                  <c:v>0.11818181818181818</c:v>
                </c:pt>
                <c:pt idx="5">
                  <c:v>0.22500000000000001</c:v>
                </c:pt>
                <c:pt idx="6">
                  <c:v>0.12</c:v>
                </c:pt>
                <c:pt idx="7">
                  <c:v>0.17777777777777778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Produksi dan Peta Kendali'!$N$3</c:f>
              <c:strCache>
                <c:ptCount val="1"/>
                <c:pt idx="0">
                  <c:v>CL</c:v>
                </c:pt>
              </c:strCache>
            </c:strRef>
          </c:tx>
          <c:val>
            <c:numRef>
              <c:f>'Data Produksi dan Peta Kendali'!$N$4:$N$11</c:f>
              <c:numCache>
                <c:formatCode>0.0000</c:formatCode>
                <c:ptCount val="8"/>
                <c:pt idx="0">
                  <c:v>0.13795379537953795</c:v>
                </c:pt>
                <c:pt idx="1">
                  <c:v>0.13795379537953795</c:v>
                </c:pt>
                <c:pt idx="2">
                  <c:v>0.13795379537953795</c:v>
                </c:pt>
                <c:pt idx="3">
                  <c:v>0.13795379537953795</c:v>
                </c:pt>
                <c:pt idx="4">
                  <c:v>0.13795379537953795</c:v>
                </c:pt>
                <c:pt idx="5">
                  <c:v>0.13795379537953795</c:v>
                </c:pt>
                <c:pt idx="6">
                  <c:v>0.13795379537953795</c:v>
                </c:pt>
                <c:pt idx="7">
                  <c:v>0.13795379537953795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'Data Produksi dan Peta Kendali'!$O$3</c:f>
              <c:strCache>
                <c:ptCount val="1"/>
                <c:pt idx="0">
                  <c:v>UCL</c:v>
                </c:pt>
              </c:strCache>
            </c:strRef>
          </c:tx>
          <c:val>
            <c:numRef>
              <c:f>'Data Produksi dan Peta Kendali'!$O$4:$O$11</c:f>
              <c:numCache>
                <c:formatCode>0.0000</c:formatCode>
                <c:ptCount val="8"/>
                <c:pt idx="0">
                  <c:v>0.21506493131978932</c:v>
                </c:pt>
                <c:pt idx="1">
                  <c:v>0.21074479252031658</c:v>
                </c:pt>
                <c:pt idx="2">
                  <c:v>0.20934483494931624</c:v>
                </c:pt>
                <c:pt idx="3">
                  <c:v>0.21340643345783725</c:v>
                </c:pt>
                <c:pt idx="4">
                  <c:v>0.20770344221732967</c:v>
                </c:pt>
                <c:pt idx="5">
                  <c:v>0.21974250607206211</c:v>
                </c:pt>
                <c:pt idx="6">
                  <c:v>0.21615876093176092</c:v>
                </c:pt>
                <c:pt idx="7">
                  <c:v>0.21506493131978932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'Data Produksi dan Peta Kendali'!$P$3</c:f>
              <c:strCache>
                <c:ptCount val="1"/>
                <c:pt idx="0">
                  <c:v>LCL</c:v>
                </c:pt>
              </c:strCache>
            </c:strRef>
          </c:tx>
          <c:val>
            <c:numRef>
              <c:f>'Data Produksi dan Peta Kendali'!$P$4:$P$11</c:f>
              <c:numCache>
                <c:formatCode>0.0000</c:formatCode>
                <c:ptCount val="8"/>
                <c:pt idx="0">
                  <c:v>6.0842659439286573E-2</c:v>
                </c:pt>
                <c:pt idx="1">
                  <c:v>6.5162798238759298E-2</c:v>
                </c:pt>
                <c:pt idx="2">
                  <c:v>6.6562755809759649E-2</c:v>
                </c:pt>
                <c:pt idx="3">
                  <c:v>6.2501157301238647E-2</c:v>
                </c:pt>
                <c:pt idx="4">
                  <c:v>6.8204148541746237E-2</c:v>
                </c:pt>
                <c:pt idx="5">
                  <c:v>5.6165084687013783E-2</c:v>
                </c:pt>
                <c:pt idx="6">
                  <c:v>5.974882982731497E-2</c:v>
                </c:pt>
                <c:pt idx="7">
                  <c:v>6.0842659439286573E-2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213952"/>
        <c:axId val="235215488"/>
      </c:lineChart>
      <c:catAx>
        <c:axId val="235213952"/>
        <c:scaling>
          <c:orientation val="minMax"/>
        </c:scaling>
        <c:delete val="0"/>
        <c:axPos val="b"/>
        <c:majorTickMark val="none"/>
        <c:minorTickMark val="none"/>
        <c:tickLblPos val="nextTo"/>
        <c:crossAx val="235215488"/>
        <c:crosses val="autoZero"/>
        <c:auto val="1"/>
        <c:lblAlgn val="ctr"/>
        <c:lblOffset val="100"/>
        <c:noMultiLvlLbl val="0"/>
      </c:catAx>
      <c:valAx>
        <c:axId val="235215488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0.0000" sourceLinked="1"/>
        <c:majorTickMark val="none"/>
        <c:minorTickMark val="none"/>
        <c:tickLblPos val="nextTo"/>
        <c:crossAx val="23521395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Diagram</a:t>
            </a:r>
            <a:r>
              <a:rPr lang="en-US" baseline="0"/>
              <a:t> Paretro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 Paretro'!$D$3</c:f>
              <c:strCache>
                <c:ptCount val="1"/>
                <c:pt idx="0">
                  <c:v>Frekuensi</c:v>
                </c:pt>
              </c:strCache>
            </c:strRef>
          </c:tx>
          <c:invertIfNegative val="0"/>
          <c:cat>
            <c:strRef>
              <c:f>'Diagram Paretro'!$C$4:$C$8</c:f>
              <c:strCache>
                <c:ptCount val="5"/>
                <c:pt idx="0">
                  <c:v>Lepas</c:v>
                </c:pt>
                <c:pt idx="1">
                  <c:v>Warna</c:v>
                </c:pt>
                <c:pt idx="2">
                  <c:v>Baret / Kasar</c:v>
                </c:pt>
                <c:pt idx="3">
                  <c:v>Rangka</c:v>
                </c:pt>
                <c:pt idx="4">
                  <c:v>Patah</c:v>
                </c:pt>
              </c:strCache>
            </c:strRef>
          </c:cat>
          <c:val>
            <c:numRef>
              <c:f>'Diagram Paretro'!$D$4:$D$8</c:f>
              <c:numCache>
                <c:formatCode>General</c:formatCode>
                <c:ptCount val="5"/>
                <c:pt idx="0">
                  <c:v>82</c:v>
                </c:pt>
                <c:pt idx="1">
                  <c:v>46</c:v>
                </c:pt>
                <c:pt idx="2">
                  <c:v>34</c:v>
                </c:pt>
                <c:pt idx="3">
                  <c:v>27</c:v>
                </c:pt>
                <c:pt idx="4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884544"/>
        <c:axId val="155890432"/>
      </c:barChart>
      <c:lineChart>
        <c:grouping val="standard"/>
        <c:varyColors val="0"/>
        <c:ser>
          <c:idx val="1"/>
          <c:order val="1"/>
          <c:tx>
            <c:strRef>
              <c:f>'Diagram Paretro'!$F$3</c:f>
              <c:strCache>
                <c:ptCount val="1"/>
                <c:pt idx="0">
                  <c:v>Kumulatif</c:v>
                </c:pt>
              </c:strCache>
            </c:strRef>
          </c:tx>
          <c:cat>
            <c:strRef>
              <c:f>'Diagram Paretro'!$C$4:$C$8</c:f>
              <c:strCache>
                <c:ptCount val="5"/>
                <c:pt idx="0">
                  <c:v>Lepas</c:v>
                </c:pt>
                <c:pt idx="1">
                  <c:v>Warna</c:v>
                </c:pt>
                <c:pt idx="2">
                  <c:v>Baret / Kasar</c:v>
                </c:pt>
                <c:pt idx="3">
                  <c:v>Rangka</c:v>
                </c:pt>
                <c:pt idx="4">
                  <c:v>Patah</c:v>
                </c:pt>
              </c:strCache>
            </c:strRef>
          </c:cat>
          <c:val>
            <c:numRef>
              <c:f>'Diagram Paretro'!$F$4:$F$8</c:f>
              <c:numCache>
                <c:formatCode>0%</c:formatCode>
                <c:ptCount val="5"/>
                <c:pt idx="0">
                  <c:v>0.3923444976076555</c:v>
                </c:pt>
                <c:pt idx="1">
                  <c:v>0.61244019138755978</c:v>
                </c:pt>
                <c:pt idx="2">
                  <c:v>0.77511961722488032</c:v>
                </c:pt>
                <c:pt idx="3">
                  <c:v>0.90430622009569372</c:v>
                </c:pt>
                <c:pt idx="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464000"/>
        <c:axId val="236252544"/>
      </c:lineChart>
      <c:catAx>
        <c:axId val="155884544"/>
        <c:scaling>
          <c:orientation val="minMax"/>
        </c:scaling>
        <c:delete val="0"/>
        <c:axPos val="b"/>
        <c:majorTickMark val="none"/>
        <c:minorTickMark val="none"/>
        <c:tickLblPos val="nextTo"/>
        <c:crossAx val="155890432"/>
        <c:crosses val="autoZero"/>
        <c:auto val="1"/>
        <c:lblAlgn val="ctr"/>
        <c:lblOffset val="100"/>
        <c:noMultiLvlLbl val="0"/>
      </c:catAx>
      <c:valAx>
        <c:axId val="155890432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155884544"/>
        <c:crosses val="autoZero"/>
        <c:crossBetween val="between"/>
      </c:valAx>
      <c:valAx>
        <c:axId val="236252544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crossAx val="236464000"/>
        <c:crosses val="max"/>
        <c:crossBetween val="between"/>
      </c:valAx>
      <c:catAx>
        <c:axId val="236464000"/>
        <c:scaling>
          <c:orientation val="minMax"/>
        </c:scaling>
        <c:delete val="1"/>
        <c:axPos val="b"/>
        <c:majorTickMark val="out"/>
        <c:minorTickMark val="none"/>
        <c:tickLblPos val="nextTo"/>
        <c:crossAx val="236252544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133350</xdr:colOff>
      <xdr:row>2</xdr:row>
      <xdr:rowOff>0</xdr:rowOff>
    </xdr:from>
    <xdr:ext cx="1471085" cy="97366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/>
            <xdr:cNvSpPr txBox="1"/>
          </xdr:nvSpPr>
          <xdr:spPr>
            <a:xfrm>
              <a:off x="9915525" y="533400"/>
              <a:ext cx="1471085" cy="973667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en-ID" sz="900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m:t>UCL</m:t>
                    </m:r>
                    <m:r>
                      <m:rPr>
                        <m:nor/>
                      </m:rPr>
                      <a:rPr lang="en-ID" sz="900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m:t> = </m:t>
                    </m:r>
                    <m:r>
                      <m:rPr>
                        <m:nor/>
                      </m:rPr>
                      <a:rPr lang="en-ID" sz="900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m:t>CL</m:t>
                    </m:r>
                    <m:r>
                      <m:rPr>
                        <m:nor/>
                      </m:rPr>
                      <a:rPr lang="en-ID" sz="900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m:t> + 3 </m:t>
                    </m:r>
                    <m:rad>
                      <m:radPr>
                        <m:degHide m:val="on"/>
                        <m:ctrlPr>
                          <a:rPr lang="en-US" sz="9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US" sz="9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m:rPr>
                                <m:sty m:val="p"/>
                              </m:rPr>
                              <a:rPr lang="en-ID" sz="90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CL</m:t>
                            </m:r>
                            <m:r>
                              <a:rPr lang="en-ID" sz="90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(1</m:t>
                            </m:r>
                            <m:r>
                              <a:rPr lang="en-ID" sz="9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−</m:t>
                            </m:r>
                            <m:r>
                              <m:rPr>
                                <m:sty m:val="p"/>
                              </m:rPr>
                              <a:rPr lang="en-ID" sz="90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CL</m:t>
                            </m:r>
                            <m:r>
                              <a:rPr lang="en-ID" sz="90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)</m:t>
                            </m:r>
                          </m:num>
                          <m:den>
                            <m:r>
                              <m:rPr>
                                <m:sty m:val="p"/>
                              </m:rPr>
                              <a:rPr lang="en-US" sz="900" b="0" i="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T</m:t>
                            </m:r>
                            <m:r>
                              <a:rPr lang="en-US" sz="900" b="0" i="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 </m:t>
                            </m:r>
                            <m:r>
                              <m:rPr>
                                <m:sty m:val="p"/>
                              </m:rPr>
                              <a:rPr lang="en-US" sz="900" b="0" i="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unit</m:t>
                            </m:r>
                            <m:r>
                              <a:rPr lang="en-US" sz="900" b="0" i="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 </m:t>
                            </m:r>
                            <m:r>
                              <m:rPr>
                                <m:sty m:val="p"/>
                              </m:rPr>
                              <a:rPr lang="en-US" sz="900" b="0" i="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ke</m:t>
                            </m:r>
                            <m:r>
                              <a:rPr lang="en-US" sz="9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−</m:t>
                            </m:r>
                            <m:r>
                              <a:rPr lang="en-US" sz="9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𝑖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900"/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m:rPr>
                        <m:nor/>
                      </m:rPr>
                      <a:rPr lang="en-ID" sz="900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m:t>UCL</m:t>
                    </m:r>
                    <m:r>
                      <m:rPr>
                        <m:nor/>
                      </m:rPr>
                      <a:rPr lang="en-ID" sz="900" i="1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en-ID" sz="900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m:t>=</m:t>
                    </m:r>
                    <m:r>
                      <m:rPr>
                        <m:nor/>
                      </m:rPr>
                      <a:rPr lang="en-ID" sz="900" i="1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en-ID" sz="900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m:t>CL</m:t>
                    </m:r>
                    <m:r>
                      <m:rPr>
                        <m:nor/>
                      </m:rPr>
                      <a:rPr lang="en-ID" sz="900" i="1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en-US" sz="900" b="0" i="0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m:t>−</m:t>
                    </m:r>
                    <m:r>
                      <m:rPr>
                        <m:nor/>
                      </m:rPr>
                      <a:rPr lang="en-ID" sz="900" i="1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m:t> </m:t>
                    </m:r>
                    <m:r>
                      <m:rPr>
                        <m:nor/>
                      </m:rPr>
                      <a:rPr lang="en-ID" sz="900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m:t>3</m:t>
                    </m:r>
                    <m:r>
                      <m:rPr>
                        <m:nor/>
                      </m:rPr>
                      <a:rPr lang="en-ID" sz="900" i="1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m:t> </m:t>
                    </m:r>
                    <m:rad>
                      <m:radPr>
                        <m:degHide m:val="on"/>
                        <m:ctrlPr>
                          <a:rPr lang="en-US" sz="9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US" sz="9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m:rPr>
                                <m:sty m:val="p"/>
                              </m:rPr>
                              <a:rPr lang="en-ID" sz="90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CL</m:t>
                            </m:r>
                            <m:r>
                              <a:rPr lang="en-ID" sz="90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(1</m:t>
                            </m:r>
                            <m:r>
                              <a:rPr lang="en-ID" sz="9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−</m:t>
                            </m:r>
                            <m:r>
                              <m:rPr>
                                <m:sty m:val="p"/>
                              </m:rPr>
                              <a:rPr lang="en-ID" sz="90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CL</m:t>
                            </m:r>
                            <m:r>
                              <a:rPr lang="en-ID" sz="90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)</m:t>
                            </m:r>
                          </m:num>
                          <m:den>
                            <m:r>
                              <m:rPr>
                                <m:sty m:val="p"/>
                              </m:rPr>
                              <a:rPr lang="en-ID" sz="900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n</m:t>
                            </m:r>
                          </m:den>
                        </m:f>
                      </m:e>
                    </m:rad>
                  </m:oMath>
                </m:oMathPara>
              </a14:m>
              <a:endParaRPr lang="en-US" sz="900"/>
            </a:p>
          </xdr:txBody>
        </xdr:sp>
      </mc:Choice>
      <mc:Fallback>
        <xdr:sp macro="" textlink="">
          <xdr:nvSpPr>
            <xdr:cNvPr id="2" name="TextBox 1"/>
            <xdr:cNvSpPr txBox="1"/>
          </xdr:nvSpPr>
          <xdr:spPr>
            <a:xfrm>
              <a:off x="9915525" y="533400"/>
              <a:ext cx="1471085" cy="973667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:r>
                <a:rPr lang="en-ID" sz="9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"UCL = CL + 3 </a:t>
              </a:r>
              <a:r>
                <a:rPr lang="en-US" sz="9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" √((</a:t>
              </a:r>
              <a:r>
                <a:rPr lang="en-ID" sz="9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CL(1−CL)</a:t>
              </a:r>
              <a:r>
                <a:rPr lang="en-US" sz="9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)/(</a:t>
              </a:r>
              <a:r>
                <a:rPr lang="en-US" sz="9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T unit ke−𝑖))</a:t>
              </a:r>
              <a:endParaRPr lang="en-US" sz="900"/>
            </a:p>
            <a:p>
              <a:pPr/>
              <a:r>
                <a:rPr lang="en-ID" sz="9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"UCL = CL </a:t>
              </a:r>
              <a:r>
                <a:rPr lang="en-US" sz="9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−</a:t>
              </a:r>
              <a:r>
                <a:rPr lang="en-ID" sz="9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 3 </a:t>
              </a:r>
              <a:r>
                <a:rPr lang="en-US" sz="9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" √((</a:t>
              </a:r>
              <a:r>
                <a:rPr lang="en-ID" sz="9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CL(1−CL)</a:t>
              </a:r>
              <a:r>
                <a:rPr lang="en-US" sz="9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)/</a:t>
              </a:r>
              <a:r>
                <a:rPr lang="en-ID" sz="9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n</a:t>
              </a:r>
              <a:r>
                <a:rPr lang="en-US" sz="9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)</a:t>
              </a:r>
              <a:endParaRPr lang="en-US" sz="900"/>
            </a:p>
          </xdr:txBody>
        </xdr:sp>
      </mc:Fallback>
    </mc:AlternateContent>
    <xdr:clientData/>
  </xdr:oneCellAnchor>
  <xdr:oneCellAnchor>
    <xdr:from>
      <xdr:col>11</xdr:col>
      <xdr:colOff>514350</xdr:colOff>
      <xdr:row>0</xdr:row>
      <xdr:rowOff>142875</xdr:rowOff>
    </xdr:from>
    <xdr:ext cx="865718" cy="311153"/>
    <xdr:sp macro="" textlink="">
      <xdr:nvSpPr>
        <xdr:cNvPr id="4" name="TextBox 3"/>
        <xdr:cNvSpPr txBox="1"/>
      </xdr:nvSpPr>
      <xdr:spPr>
        <a:xfrm>
          <a:off x="7219950" y="142875"/>
          <a:ext cx="865718" cy="31115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100"/>
            <a:t>P</a:t>
          </a:r>
          <a:r>
            <a:rPr lang="en-US" sz="1100" baseline="0"/>
            <a:t> = D/Unit</a:t>
          </a:r>
          <a:endParaRPr lang="en-US" sz="1100"/>
        </a:p>
      </xdr:txBody>
    </xdr:sp>
    <xdr:clientData/>
  </xdr:oneCellAnchor>
  <xdr:oneCellAnchor>
    <xdr:from>
      <xdr:col>13</xdr:col>
      <xdr:colOff>247650</xdr:colOff>
      <xdr:row>0</xdr:row>
      <xdr:rowOff>152400</xdr:rowOff>
    </xdr:from>
    <xdr:ext cx="1132418" cy="311153"/>
    <xdr:sp macro="" textlink="">
      <xdr:nvSpPr>
        <xdr:cNvPr id="5" name="TextBox 4"/>
        <xdr:cNvSpPr txBox="1"/>
      </xdr:nvSpPr>
      <xdr:spPr>
        <a:xfrm>
          <a:off x="8172450" y="152400"/>
          <a:ext cx="1132418" cy="31115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000"/>
            <a:t>CL = T</a:t>
          </a:r>
          <a:r>
            <a:rPr lang="en-US" sz="1000" baseline="0"/>
            <a:t> </a:t>
          </a:r>
          <a:r>
            <a:rPr lang="en-US" sz="1000"/>
            <a:t>D / T</a:t>
          </a:r>
          <a:r>
            <a:rPr lang="en-US" sz="1000" baseline="0"/>
            <a:t> </a:t>
          </a:r>
          <a:r>
            <a:rPr lang="en-US" sz="1000"/>
            <a:t>Unit</a:t>
          </a:r>
        </a:p>
      </xdr:txBody>
    </xdr:sp>
    <xdr:clientData/>
  </xdr:oneCellAnchor>
  <xdr:oneCellAnchor>
    <xdr:from>
      <xdr:col>9</xdr:col>
      <xdr:colOff>66675</xdr:colOff>
      <xdr:row>0</xdr:row>
      <xdr:rowOff>161925</xdr:rowOff>
    </xdr:from>
    <xdr:ext cx="1371600" cy="311153"/>
    <xdr:sp macro="" textlink="">
      <xdr:nvSpPr>
        <xdr:cNvPr id="6" name="TextBox 5"/>
        <xdr:cNvSpPr txBox="1"/>
      </xdr:nvSpPr>
      <xdr:spPr>
        <a:xfrm>
          <a:off x="5553075" y="161925"/>
          <a:ext cx="1371600" cy="31115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200"/>
            <a:t>Peta Kendali</a:t>
          </a:r>
        </a:p>
      </xdr:txBody>
    </xdr:sp>
    <xdr:clientData/>
  </xdr:oneCellAnchor>
  <xdr:twoCellAnchor>
    <xdr:from>
      <xdr:col>16</xdr:col>
      <xdr:colOff>179854</xdr:colOff>
      <xdr:row>7</xdr:row>
      <xdr:rowOff>86285</xdr:rowOff>
    </xdr:from>
    <xdr:to>
      <xdr:col>23</xdr:col>
      <xdr:colOff>485214</xdr:colOff>
      <xdr:row>21</xdr:row>
      <xdr:rowOff>85724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114300</xdr:colOff>
      <xdr:row>12</xdr:row>
      <xdr:rowOff>19050</xdr:rowOff>
    </xdr:from>
    <xdr:ext cx="1270001" cy="391582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/>
            <xdr:cNvSpPr txBox="1"/>
          </xdr:nvSpPr>
          <xdr:spPr>
            <a:xfrm>
              <a:off x="2552700" y="2371725"/>
              <a:ext cx="1270001" cy="391582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en-US" sz="1050"/>
                <a:t>DPO</a:t>
              </a:r>
              <a:r>
                <a:rPr lang="en-US" sz="1050" baseline="0"/>
                <a:t> = </a:t>
              </a:r>
              <a:r>
                <a:rPr lang="en-ID" sz="105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14:m>
                <m:oMath xmlns:m="http://schemas.openxmlformats.org/officeDocument/2006/math">
                  <m:f>
                    <m:fPr>
                      <m:ctrlPr>
                        <a:rPr lang="en-US" sz="105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en-ID" sz="105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𝐷𝑒𝑓𝑒𝑐𝑡</m:t>
                      </m:r>
                    </m:num>
                    <m:den>
                      <m:r>
                        <a:rPr lang="en-US" sz="105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𝑇𝑜𝑡</m:t>
                      </m:r>
                      <m:r>
                        <a:rPr lang="en-US" sz="105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 </m:t>
                      </m:r>
                      <m:r>
                        <a:rPr lang="en-US" sz="105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𝑢𝑛𝑖𝑡</m:t>
                      </m:r>
                      <m:r>
                        <a:rPr lang="en-US" sz="105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 </m:t>
                      </m:r>
                      <m:r>
                        <a:rPr lang="en-US" sz="105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𝑥</m:t>
                      </m:r>
                      <m:r>
                        <a:rPr lang="en-US" sz="105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 </m:t>
                      </m:r>
                      <m:r>
                        <a:rPr lang="en-US" sz="1050" b="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  <m:t>𝐶𝑇𝑄</m:t>
                      </m:r>
                    </m:den>
                  </m:f>
                </m:oMath>
              </a14:m>
              <a:endParaRPr lang="en-US" sz="1100"/>
            </a:p>
          </xdr:txBody>
        </xdr:sp>
      </mc:Choice>
      <mc:Fallback>
        <xdr:sp macro="" textlink="">
          <xdr:nvSpPr>
            <xdr:cNvPr id="2" name="TextBox 1"/>
            <xdr:cNvSpPr txBox="1"/>
          </xdr:nvSpPr>
          <xdr:spPr>
            <a:xfrm>
              <a:off x="2552700" y="2371725"/>
              <a:ext cx="1270001" cy="391582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en-US" sz="1050"/>
                <a:t>DPO</a:t>
              </a:r>
              <a:r>
                <a:rPr lang="en-US" sz="1050" baseline="0"/>
                <a:t> = </a:t>
              </a:r>
              <a:r>
                <a:rPr lang="en-ID" sz="105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en-ID" sz="105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𝐷𝑒𝑓𝑒𝑐𝑡</a:t>
              </a:r>
              <a:r>
                <a:rPr lang="en-US" sz="105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/(</a:t>
              </a:r>
              <a:r>
                <a:rPr lang="en-US" sz="105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𝑇𝑜𝑡 𝑢𝑛𝑖𝑡 𝑥 𝐶𝑇𝑄)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6</xdr:col>
      <xdr:colOff>314325</xdr:colOff>
      <xdr:row>12</xdr:row>
      <xdr:rowOff>66675</xdr:rowOff>
    </xdr:from>
    <xdr:ext cx="1528235" cy="342902"/>
    <xdr:sp macro="" textlink="">
      <xdr:nvSpPr>
        <xdr:cNvPr id="3" name="TextBox 2"/>
        <xdr:cNvSpPr txBox="1"/>
      </xdr:nvSpPr>
      <xdr:spPr>
        <a:xfrm>
          <a:off x="3971925" y="2419350"/>
          <a:ext cx="1528235" cy="342902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050"/>
            <a:t>DPMO</a:t>
          </a:r>
          <a:r>
            <a:rPr lang="en-US" sz="1050" baseline="0"/>
            <a:t> = DPO x 1000000</a:t>
          </a:r>
          <a:endParaRPr lang="en-US" sz="1050"/>
        </a:p>
      </xdr:txBody>
    </xdr:sp>
    <xdr:clientData/>
  </xdr:oneCellAnchor>
  <xdr:oneCellAnchor>
    <xdr:from>
      <xdr:col>8</xdr:col>
      <xdr:colOff>161925</xdr:colOff>
      <xdr:row>0</xdr:row>
      <xdr:rowOff>171450</xdr:rowOff>
    </xdr:from>
    <xdr:ext cx="1449917" cy="635001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4" name="TextBox 3"/>
            <xdr:cNvSpPr txBox="1"/>
          </xdr:nvSpPr>
          <xdr:spPr>
            <a:xfrm>
              <a:off x="5038725" y="171450"/>
              <a:ext cx="1449917" cy="635001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en-US" sz="1050"/>
                <a:t>Sigma</a:t>
              </a:r>
              <a:r>
                <a:rPr lang="en-US" sz="1050" baseline="0"/>
                <a:t> = </a:t>
              </a:r>
              <a:r>
                <a:rPr lang="en-ID" sz="105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NORMSINV</a:t>
              </a:r>
              <a:r>
                <a:rPr lang="en-ID" sz="105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14:m>
                <m:oMath xmlns:m="http://schemas.openxmlformats.org/officeDocument/2006/math">
                  <m:d>
                    <m:dPr>
                      <m:ctrlPr>
                        <a:rPr lang="en-US" sz="1050" i="1">
                          <a:solidFill>
                            <a:schemeClr val="tx1"/>
                          </a:solidFill>
                          <a:effectLst/>
                          <a:latin typeface="Cambria Math"/>
                          <a:ea typeface="+mn-ea"/>
                          <a:cs typeface="+mn-cs"/>
                        </a:rPr>
                      </m:ctrlPr>
                    </m:dPr>
                    <m:e>
                      <m:f>
                        <m:fPr>
                          <m:ctrlPr>
                            <a:rPr lang="en-US" sz="105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</m:ctrlPr>
                        </m:fPr>
                        <m:num>
                          <m:r>
                            <a:rPr lang="en-ID" sz="105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1</m:t>
                          </m:r>
                          <m:r>
                            <a:rPr lang="en-ID" sz="1050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.000.000</m:t>
                          </m:r>
                          <m:r>
                            <a:rPr lang="en-ID" sz="105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−</m:t>
                          </m:r>
                          <m:r>
                            <m:rPr>
                              <m:sty m:val="p"/>
                            </m:rPr>
                            <a:rPr lang="en-ID" sz="1050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DPMO</m:t>
                          </m:r>
                        </m:num>
                        <m:den>
                          <m:r>
                            <a:rPr lang="en-ID" sz="1050" i="1">
                              <a:solidFill>
                                <a:schemeClr val="tx1"/>
                              </a:solidFill>
                              <a:effectLst/>
                              <a:latin typeface="Cambria Math"/>
                              <a:ea typeface="+mn-ea"/>
                              <a:cs typeface="+mn-cs"/>
                            </a:rPr>
                            <m:t>1.000.000</m:t>
                          </m:r>
                        </m:den>
                      </m:f>
                    </m:e>
                  </m:d>
                  <m:r>
                    <a:rPr lang="en-ID" sz="1050" i="1">
                      <a:solidFill>
                        <a:schemeClr val="tx1"/>
                      </a:solidFill>
                      <a:effectLst/>
                      <a:latin typeface="Cambria Math"/>
                      <a:ea typeface="+mn-ea"/>
                      <a:cs typeface="+mn-cs"/>
                    </a:rPr>
                    <m:t>+1,5</m:t>
                  </m:r>
                </m:oMath>
              </a14:m>
              <a:endParaRPr lang="en-US" sz="1050"/>
            </a:p>
          </xdr:txBody>
        </xdr:sp>
      </mc:Choice>
      <mc:Fallback>
        <xdr:sp macro="" textlink="">
          <xdr:nvSpPr>
            <xdr:cNvPr id="4" name="TextBox 3"/>
            <xdr:cNvSpPr txBox="1"/>
          </xdr:nvSpPr>
          <xdr:spPr>
            <a:xfrm>
              <a:off x="5038725" y="171450"/>
              <a:ext cx="1449917" cy="635001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en-US" sz="1050"/>
                <a:t>Sigma</a:t>
              </a:r>
              <a:r>
                <a:rPr lang="en-US" sz="1050" baseline="0"/>
                <a:t> = </a:t>
              </a:r>
              <a:r>
                <a:rPr lang="en-ID" sz="105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NORMSINV</a:t>
              </a:r>
              <a:r>
                <a:rPr lang="en-ID" sz="105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lang="en-US" sz="105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((</a:t>
              </a:r>
              <a:r>
                <a:rPr lang="en-ID" sz="105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1.000.000−DPMO</a:t>
              </a:r>
              <a:r>
                <a:rPr lang="en-US" sz="105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)/</a:t>
              </a:r>
              <a:r>
                <a:rPr lang="en-ID" sz="105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1.000.000)+1,5</a:t>
              </a:r>
              <a:endParaRPr lang="en-US" sz="105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476250</xdr:colOff>
      <xdr:row>2</xdr:row>
      <xdr:rowOff>133350</xdr:rowOff>
    </xdr:from>
    <xdr:to>
      <xdr:col>14</xdr:col>
      <xdr:colOff>171450</xdr:colOff>
      <xdr:row>17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abSelected="1" zoomScale="85" zoomScaleNormal="85" workbookViewId="0">
      <selection activeCell="N23" sqref="N23"/>
    </sheetView>
  </sheetViews>
  <sheetFormatPr defaultRowHeight="15" x14ac:dyDescent="0.25"/>
  <cols>
    <col min="14" max="14" width="9.5703125" bestFit="1" customWidth="1"/>
  </cols>
  <sheetData>
    <row r="1" spans="1:16" ht="15.75" thickBot="1" x14ac:dyDescent="0.3">
      <c r="A1" s="3" t="s">
        <v>0</v>
      </c>
      <c r="B1" s="3" t="s">
        <v>1</v>
      </c>
      <c r="C1" s="6" t="s">
        <v>2</v>
      </c>
      <c r="D1" s="5"/>
      <c r="E1" s="5"/>
      <c r="F1" s="5"/>
      <c r="G1" s="7"/>
      <c r="H1" s="3" t="s">
        <v>3</v>
      </c>
    </row>
    <row r="2" spans="1:16" ht="26.25" thickBot="1" x14ac:dyDescent="0.3">
      <c r="A2" s="4"/>
      <c r="B2" s="4"/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4"/>
    </row>
    <row r="3" spans="1:16" ht="15.75" thickBot="1" x14ac:dyDescent="0.3">
      <c r="A3" s="2">
        <v>1</v>
      </c>
      <c r="B3" s="1">
        <v>180</v>
      </c>
      <c r="C3" s="1">
        <v>8</v>
      </c>
      <c r="D3" s="1">
        <v>5</v>
      </c>
      <c r="E3" s="1">
        <v>3</v>
      </c>
      <c r="F3" s="1">
        <v>3</v>
      </c>
      <c r="G3" s="1">
        <v>2</v>
      </c>
      <c r="H3" s="1">
        <v>21</v>
      </c>
      <c r="J3" s="8" t="s">
        <v>10</v>
      </c>
      <c r="K3" s="9" t="s">
        <v>11</v>
      </c>
      <c r="L3" s="8" t="s">
        <v>12</v>
      </c>
      <c r="M3" s="12" t="s">
        <v>13</v>
      </c>
      <c r="N3" s="12" t="s">
        <v>14</v>
      </c>
      <c r="O3" s="12" t="s">
        <v>15</v>
      </c>
      <c r="P3" s="12" t="s">
        <v>16</v>
      </c>
    </row>
    <row r="4" spans="1:16" ht="16.5" thickBot="1" x14ac:dyDescent="0.3">
      <c r="A4" s="2">
        <v>2</v>
      </c>
      <c r="B4" s="1">
        <v>202</v>
      </c>
      <c r="C4" s="1">
        <v>9</v>
      </c>
      <c r="D4" s="1">
        <v>7</v>
      </c>
      <c r="E4" s="1">
        <v>6</v>
      </c>
      <c r="F4" s="1">
        <v>4</v>
      </c>
      <c r="G4" s="1">
        <v>4</v>
      </c>
      <c r="H4" s="1">
        <v>30</v>
      </c>
      <c r="J4" s="8">
        <v>1</v>
      </c>
      <c r="K4" s="10">
        <v>180</v>
      </c>
      <c r="L4" s="8">
        <v>21</v>
      </c>
      <c r="M4" s="13">
        <f>L4/K4</f>
        <v>0.11666666666666667</v>
      </c>
      <c r="N4" s="13">
        <f>$L$12/$K$12</f>
        <v>0.13795379537953795</v>
      </c>
      <c r="O4" s="13">
        <f>$K$13+(3*(SQRT(($K$13*$K$14)/K4)))</f>
        <v>0.21506493131978932</v>
      </c>
      <c r="P4" s="13">
        <f>$K$13-(3*(SQRT(($K$13*$K$14)/K4)))</f>
        <v>6.0842659439286573E-2</v>
      </c>
    </row>
    <row r="5" spans="1:16" ht="16.5" thickBot="1" x14ac:dyDescent="0.3">
      <c r="A5" s="2">
        <v>3</v>
      </c>
      <c r="B5" s="1">
        <v>210</v>
      </c>
      <c r="C5" s="1">
        <v>11</v>
      </c>
      <c r="D5" s="1">
        <v>6</v>
      </c>
      <c r="E5" s="1">
        <v>4</v>
      </c>
      <c r="F5" s="1">
        <v>2</v>
      </c>
      <c r="G5" s="1">
        <v>2</v>
      </c>
      <c r="H5" s="1">
        <v>25</v>
      </c>
      <c r="J5" s="8">
        <v>2</v>
      </c>
      <c r="K5" s="10">
        <v>202</v>
      </c>
      <c r="L5" s="8">
        <v>30</v>
      </c>
      <c r="M5" s="13">
        <f t="shared" ref="M5:M12" si="0">L5/K5</f>
        <v>0.14851485148514851</v>
      </c>
      <c r="N5" s="13">
        <f t="shared" ref="N5:N11" si="1">$L$12/$K$12</f>
        <v>0.13795379537953795</v>
      </c>
      <c r="O5" s="13">
        <f t="shared" ref="O5:O11" si="2">$K$13+(3*(SQRT(($K$13*$K$14)/K5)))</f>
        <v>0.21074479252031658</v>
      </c>
      <c r="P5" s="13">
        <f t="shared" ref="P5:P11" si="3">$K$13-(3*(SQRT(($K$13*$K$14)/K5)))</f>
        <v>6.5162798238759298E-2</v>
      </c>
    </row>
    <row r="6" spans="1:16" ht="16.5" thickBot="1" x14ac:dyDescent="0.3">
      <c r="A6" s="2">
        <v>4</v>
      </c>
      <c r="B6" s="1">
        <v>188</v>
      </c>
      <c r="C6" s="1">
        <v>8</v>
      </c>
      <c r="D6" s="1">
        <v>3</v>
      </c>
      <c r="E6" s="1">
        <v>3</v>
      </c>
      <c r="F6" s="1">
        <v>3</v>
      </c>
      <c r="G6" s="1">
        <v>1</v>
      </c>
      <c r="H6" s="1">
        <v>18</v>
      </c>
      <c r="J6" s="8">
        <v>3</v>
      </c>
      <c r="K6" s="10">
        <v>210</v>
      </c>
      <c r="L6" s="8">
        <v>25</v>
      </c>
      <c r="M6" s="13">
        <f t="shared" si="0"/>
        <v>0.11904761904761904</v>
      </c>
      <c r="N6" s="13">
        <f t="shared" si="1"/>
        <v>0.13795379537953795</v>
      </c>
      <c r="O6" s="13">
        <f t="shared" si="2"/>
        <v>0.20934483494931624</v>
      </c>
      <c r="P6" s="13">
        <f t="shared" si="3"/>
        <v>6.6562755809759649E-2</v>
      </c>
    </row>
    <row r="7" spans="1:16" ht="16.5" thickBot="1" x14ac:dyDescent="0.3">
      <c r="A7" s="2">
        <v>5</v>
      </c>
      <c r="B7" s="1">
        <v>220</v>
      </c>
      <c r="C7" s="1">
        <v>10</v>
      </c>
      <c r="D7" s="1">
        <v>7</v>
      </c>
      <c r="E7" s="1">
        <v>4</v>
      </c>
      <c r="F7" s="1">
        <v>3</v>
      </c>
      <c r="G7" s="1">
        <v>2</v>
      </c>
      <c r="H7" s="1">
        <v>26</v>
      </c>
      <c r="J7" s="8">
        <v>4</v>
      </c>
      <c r="K7" s="10">
        <v>188</v>
      </c>
      <c r="L7" s="8">
        <v>18</v>
      </c>
      <c r="M7" s="13">
        <f t="shared" si="0"/>
        <v>9.5744680851063829E-2</v>
      </c>
      <c r="N7" s="13">
        <f t="shared" si="1"/>
        <v>0.13795379537953795</v>
      </c>
      <c r="O7" s="13">
        <f t="shared" si="2"/>
        <v>0.21340643345783725</v>
      </c>
      <c r="P7" s="13">
        <f t="shared" si="3"/>
        <v>6.2501157301238647E-2</v>
      </c>
    </row>
    <row r="8" spans="1:16" ht="16.5" thickBot="1" x14ac:dyDescent="0.3">
      <c r="A8" s="2">
        <v>6</v>
      </c>
      <c r="B8" s="1">
        <v>160</v>
      </c>
      <c r="C8" s="1">
        <v>18</v>
      </c>
      <c r="D8" s="1">
        <v>6</v>
      </c>
      <c r="E8" s="1">
        <v>4</v>
      </c>
      <c r="F8" s="1">
        <v>4</v>
      </c>
      <c r="G8" s="1">
        <v>4</v>
      </c>
      <c r="H8" s="1">
        <v>36</v>
      </c>
      <c r="J8" s="8">
        <v>5</v>
      </c>
      <c r="K8" s="10">
        <v>220</v>
      </c>
      <c r="L8" s="8">
        <v>26</v>
      </c>
      <c r="M8" s="13">
        <f t="shared" si="0"/>
        <v>0.11818181818181818</v>
      </c>
      <c r="N8" s="13">
        <f t="shared" si="1"/>
        <v>0.13795379537953795</v>
      </c>
      <c r="O8" s="13">
        <f t="shared" si="2"/>
        <v>0.20770344221732967</v>
      </c>
      <c r="P8" s="13">
        <f t="shared" si="3"/>
        <v>6.8204148541746237E-2</v>
      </c>
    </row>
    <row r="9" spans="1:16" ht="16.5" thickBot="1" x14ac:dyDescent="0.3">
      <c r="A9" s="2">
        <v>7</v>
      </c>
      <c r="B9" s="1">
        <v>175</v>
      </c>
      <c r="C9" s="1">
        <v>8</v>
      </c>
      <c r="D9" s="1">
        <v>5</v>
      </c>
      <c r="E9" s="1">
        <v>3</v>
      </c>
      <c r="F9" s="1">
        <v>3</v>
      </c>
      <c r="G9" s="1">
        <v>2</v>
      </c>
      <c r="H9" s="1">
        <v>21</v>
      </c>
      <c r="J9" s="8">
        <v>6</v>
      </c>
      <c r="K9" s="10">
        <v>160</v>
      </c>
      <c r="L9" s="8">
        <v>36</v>
      </c>
      <c r="M9" s="13">
        <f t="shared" si="0"/>
        <v>0.22500000000000001</v>
      </c>
      <c r="N9" s="13">
        <f t="shared" si="1"/>
        <v>0.13795379537953795</v>
      </c>
      <c r="O9" s="13">
        <f t="shared" si="2"/>
        <v>0.21974250607206211</v>
      </c>
      <c r="P9" s="13">
        <f t="shared" si="3"/>
        <v>5.6165084687013783E-2</v>
      </c>
    </row>
    <row r="10" spans="1:16" ht="16.5" thickBot="1" x14ac:dyDescent="0.3">
      <c r="A10" s="2">
        <v>8</v>
      </c>
      <c r="B10" s="1">
        <v>180</v>
      </c>
      <c r="C10" s="1">
        <v>10</v>
      </c>
      <c r="D10" s="1">
        <v>7</v>
      </c>
      <c r="E10" s="1">
        <v>7</v>
      </c>
      <c r="F10" s="1">
        <v>5</v>
      </c>
      <c r="G10" s="1">
        <v>3</v>
      </c>
      <c r="H10" s="1">
        <v>32</v>
      </c>
      <c r="J10" s="8">
        <v>7</v>
      </c>
      <c r="K10" s="10">
        <v>175</v>
      </c>
      <c r="L10" s="8">
        <v>21</v>
      </c>
      <c r="M10" s="13">
        <f t="shared" si="0"/>
        <v>0.12</v>
      </c>
      <c r="N10" s="13">
        <f t="shared" si="1"/>
        <v>0.13795379537953795</v>
      </c>
      <c r="O10" s="13">
        <f t="shared" si="2"/>
        <v>0.21615876093176092</v>
      </c>
      <c r="P10" s="13">
        <f t="shared" si="3"/>
        <v>5.974882982731497E-2</v>
      </c>
    </row>
    <row r="11" spans="1:16" ht="15.75" thickBot="1" x14ac:dyDescent="0.3">
      <c r="A11" s="2" t="s">
        <v>9</v>
      </c>
      <c r="B11" s="1">
        <v>1515</v>
      </c>
      <c r="C11" s="1">
        <v>82</v>
      </c>
      <c r="D11" s="1">
        <v>46</v>
      </c>
      <c r="E11" s="1">
        <v>34</v>
      </c>
      <c r="F11" s="1">
        <v>27</v>
      </c>
      <c r="G11" s="1">
        <v>20</v>
      </c>
      <c r="H11" s="1">
        <v>209</v>
      </c>
      <c r="J11" s="8">
        <v>8</v>
      </c>
      <c r="K11" s="8">
        <v>180</v>
      </c>
      <c r="L11" s="8">
        <v>32</v>
      </c>
      <c r="M11" s="13">
        <f t="shared" si="0"/>
        <v>0.17777777777777778</v>
      </c>
      <c r="N11" s="13">
        <f t="shared" si="1"/>
        <v>0.13795379537953795</v>
      </c>
      <c r="O11" s="13">
        <f t="shared" si="2"/>
        <v>0.21506493131978932</v>
      </c>
      <c r="P11" s="13">
        <f t="shared" si="3"/>
        <v>6.0842659439286573E-2</v>
      </c>
    </row>
    <row r="12" spans="1:16" x14ac:dyDescent="0.25">
      <c r="J12" s="11" t="s">
        <v>9</v>
      </c>
      <c r="K12" s="12">
        <f>SUM(K4:K11)</f>
        <v>1515</v>
      </c>
      <c r="L12" s="12">
        <f>SUM(L4:L11)</f>
        <v>209</v>
      </c>
      <c r="M12" s="13"/>
      <c r="N12" s="12"/>
      <c r="O12" s="12"/>
      <c r="P12" s="12"/>
    </row>
    <row r="13" spans="1:16" x14ac:dyDescent="0.25">
      <c r="J13" t="s">
        <v>14</v>
      </c>
      <c r="K13" s="14">
        <f>L12/K12</f>
        <v>0.13795379537953795</v>
      </c>
    </row>
    <row r="14" spans="1:16" x14ac:dyDescent="0.25">
      <c r="J14" t="s">
        <v>17</v>
      </c>
      <c r="K14" s="15">
        <f>1-K13</f>
        <v>0.862046204620462</v>
      </c>
    </row>
  </sheetData>
  <mergeCells count="4">
    <mergeCell ref="A1:A2"/>
    <mergeCell ref="B1:B2"/>
    <mergeCell ref="C1:G1"/>
    <mergeCell ref="H1:H2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"/>
  <sheetViews>
    <sheetView workbookViewId="0">
      <selection activeCell="K10" sqref="K10"/>
    </sheetView>
  </sheetViews>
  <sheetFormatPr defaultRowHeight="15" x14ac:dyDescent="0.25"/>
  <sheetData>
    <row r="2" spans="2:8" x14ac:dyDescent="0.25">
      <c r="B2" s="16" t="s">
        <v>0</v>
      </c>
      <c r="C2" s="16" t="s">
        <v>1</v>
      </c>
      <c r="D2" s="16" t="s">
        <v>12</v>
      </c>
      <c r="E2" s="16" t="s">
        <v>18</v>
      </c>
      <c r="F2" s="16" t="s">
        <v>19</v>
      </c>
      <c r="G2" s="16" t="s">
        <v>20</v>
      </c>
      <c r="H2" s="16" t="s">
        <v>21</v>
      </c>
    </row>
    <row r="3" spans="2:8" ht="15.75" x14ac:dyDescent="0.25">
      <c r="B3" s="9">
        <v>1</v>
      </c>
      <c r="C3" s="10">
        <v>180</v>
      </c>
      <c r="D3" s="8">
        <v>21</v>
      </c>
      <c r="E3" s="16">
        <v>5</v>
      </c>
      <c r="F3" s="17">
        <f>D3/(C3*E3)</f>
        <v>2.3333333333333334E-2</v>
      </c>
      <c r="G3" s="18">
        <f>F3*1000000</f>
        <v>23333.333333333336</v>
      </c>
      <c r="H3" s="19">
        <f>NORMSINV((1000000-G3)/1000000)+1.5</f>
        <v>3.4893129908833238</v>
      </c>
    </row>
    <row r="4" spans="2:8" ht="15.75" x14ac:dyDescent="0.25">
      <c r="B4" s="9">
        <v>2</v>
      </c>
      <c r="C4" s="10">
        <v>202</v>
      </c>
      <c r="D4" s="8">
        <v>30</v>
      </c>
      <c r="E4" s="16">
        <v>5</v>
      </c>
      <c r="F4" s="17">
        <f t="shared" ref="F4:F11" si="0">D4/(C4*E4)</f>
        <v>2.9702970297029702E-2</v>
      </c>
      <c r="G4" s="18">
        <f t="shared" ref="G4:G11" si="1">F4*1000000</f>
        <v>29702.9702970297</v>
      </c>
      <c r="H4" s="19">
        <f t="shared" ref="H4:H11" si="2">NORMSINV((1000000-G4)/1000000)+1.5</f>
        <v>3.3851770324320443</v>
      </c>
    </row>
    <row r="5" spans="2:8" ht="15.75" x14ac:dyDescent="0.25">
      <c r="B5" s="9">
        <v>3</v>
      </c>
      <c r="C5" s="10">
        <v>210</v>
      </c>
      <c r="D5" s="8">
        <v>25</v>
      </c>
      <c r="E5" s="16">
        <v>5</v>
      </c>
      <c r="F5" s="17">
        <f t="shared" si="0"/>
        <v>2.3809523809523808E-2</v>
      </c>
      <c r="G5" s="18">
        <f t="shared" si="1"/>
        <v>23809.523809523809</v>
      </c>
      <c r="H5" s="19">
        <f t="shared" si="2"/>
        <v>3.4807523966472784</v>
      </c>
    </row>
    <row r="6" spans="2:8" ht="15.75" x14ac:dyDescent="0.25">
      <c r="B6" s="9">
        <v>4</v>
      </c>
      <c r="C6" s="10">
        <v>188</v>
      </c>
      <c r="D6" s="8">
        <v>18</v>
      </c>
      <c r="E6" s="16">
        <v>5</v>
      </c>
      <c r="F6" s="17">
        <f t="shared" si="0"/>
        <v>1.9148936170212766E-2</v>
      </c>
      <c r="G6" s="18">
        <f t="shared" si="1"/>
        <v>19148.936170212764</v>
      </c>
      <c r="H6" s="19">
        <f t="shared" si="2"/>
        <v>3.5716523687005455</v>
      </c>
    </row>
    <row r="7" spans="2:8" ht="15.75" x14ac:dyDescent="0.25">
      <c r="B7" s="9">
        <v>5</v>
      </c>
      <c r="C7" s="10">
        <v>220</v>
      </c>
      <c r="D7" s="8">
        <v>26</v>
      </c>
      <c r="E7" s="16">
        <v>5</v>
      </c>
      <c r="F7" s="17">
        <f t="shared" si="0"/>
        <v>2.3636363636363636E-2</v>
      </c>
      <c r="G7" s="18">
        <f t="shared" si="1"/>
        <v>23636.363636363636</v>
      </c>
      <c r="H7" s="19">
        <f t="shared" si="2"/>
        <v>3.4838485382075079</v>
      </c>
    </row>
    <row r="8" spans="2:8" ht="15.75" x14ac:dyDescent="0.25">
      <c r="B8" s="9">
        <v>6</v>
      </c>
      <c r="C8" s="10">
        <v>160</v>
      </c>
      <c r="D8" s="8">
        <v>36</v>
      </c>
      <c r="E8" s="16">
        <v>5</v>
      </c>
      <c r="F8" s="17">
        <f t="shared" si="0"/>
        <v>4.4999999999999998E-2</v>
      </c>
      <c r="G8" s="18">
        <f t="shared" si="1"/>
        <v>45000</v>
      </c>
      <c r="H8" s="19">
        <f t="shared" si="2"/>
        <v>3.195397710272136</v>
      </c>
    </row>
    <row r="9" spans="2:8" ht="15.75" x14ac:dyDescent="0.25">
      <c r="B9" s="9">
        <v>7</v>
      </c>
      <c r="C9" s="10">
        <v>175</v>
      </c>
      <c r="D9" s="8">
        <v>21</v>
      </c>
      <c r="E9" s="16">
        <v>5</v>
      </c>
      <c r="F9" s="17">
        <f t="shared" si="0"/>
        <v>2.4E-2</v>
      </c>
      <c r="G9" s="18">
        <f t="shared" si="1"/>
        <v>24000</v>
      </c>
      <c r="H9" s="19">
        <f t="shared" si="2"/>
        <v>3.4773684281819461</v>
      </c>
    </row>
    <row r="10" spans="2:8" x14ac:dyDescent="0.25">
      <c r="B10" s="9">
        <v>8</v>
      </c>
      <c r="C10" s="9">
        <v>180</v>
      </c>
      <c r="D10" s="8">
        <v>32</v>
      </c>
      <c r="E10" s="16">
        <v>5</v>
      </c>
      <c r="F10" s="17">
        <f t="shared" si="0"/>
        <v>3.5555555555555556E-2</v>
      </c>
      <c r="G10" s="18">
        <f t="shared" si="1"/>
        <v>35555.555555555555</v>
      </c>
      <c r="H10" s="19">
        <f t="shared" si="2"/>
        <v>3.3047672508880153</v>
      </c>
    </row>
    <row r="11" spans="2:8" x14ac:dyDescent="0.25">
      <c r="B11" s="16" t="s">
        <v>9</v>
      </c>
      <c r="C11" s="16">
        <f>SUM(C3:C10)</f>
        <v>1515</v>
      </c>
      <c r="D11" s="16">
        <f>SUM(D3:D10)</f>
        <v>209</v>
      </c>
      <c r="E11" s="16">
        <v>5</v>
      </c>
      <c r="F11" s="17">
        <f t="shared" si="0"/>
        <v>2.7590759075907592E-2</v>
      </c>
      <c r="G11" s="18">
        <f t="shared" si="1"/>
        <v>27590.759075907594</v>
      </c>
      <c r="H11" s="19">
        <f t="shared" si="2"/>
        <v>3.4174442422877656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9"/>
  <sheetViews>
    <sheetView workbookViewId="0">
      <selection activeCell="O17" sqref="O17"/>
    </sheetView>
  </sheetViews>
  <sheetFormatPr defaultRowHeight="15" x14ac:dyDescent="0.25"/>
  <cols>
    <col min="3" max="3" width="14.42578125" customWidth="1"/>
    <col min="4" max="4" width="11.85546875" customWidth="1"/>
    <col min="5" max="5" width="12.42578125" customWidth="1"/>
    <col min="6" max="6" width="13.85546875" customWidth="1"/>
  </cols>
  <sheetData>
    <row r="3" spans="2:6" x14ac:dyDescent="0.25">
      <c r="B3" s="16" t="s">
        <v>10</v>
      </c>
      <c r="C3" s="16" t="s">
        <v>22</v>
      </c>
      <c r="D3" s="16" t="s">
        <v>23</v>
      </c>
      <c r="E3" s="16" t="s">
        <v>24</v>
      </c>
      <c r="F3" s="16" t="s">
        <v>25</v>
      </c>
    </row>
    <row r="4" spans="2:6" x14ac:dyDescent="0.25">
      <c r="B4" s="16">
        <v>1</v>
      </c>
      <c r="C4" s="24" t="s">
        <v>4</v>
      </c>
      <c r="D4" s="16">
        <v>82</v>
      </c>
      <c r="E4" s="20">
        <f>D4/$D$9</f>
        <v>0.3923444976076555</v>
      </c>
      <c r="F4" s="21">
        <f>E4</f>
        <v>0.3923444976076555</v>
      </c>
    </row>
    <row r="5" spans="2:6" x14ac:dyDescent="0.25">
      <c r="B5" s="16">
        <v>2</v>
      </c>
      <c r="C5" s="24" t="s">
        <v>5</v>
      </c>
      <c r="D5" s="16">
        <v>46</v>
      </c>
      <c r="E5" s="20">
        <f t="shared" ref="E5:E9" si="0">D5/$D$9</f>
        <v>0.22009569377990432</v>
      </c>
      <c r="F5" s="21">
        <f>E4+E5</f>
        <v>0.61244019138755978</v>
      </c>
    </row>
    <row r="6" spans="2:6" x14ac:dyDescent="0.25">
      <c r="B6" s="16">
        <v>3</v>
      </c>
      <c r="C6" s="24" t="s">
        <v>26</v>
      </c>
      <c r="D6" s="16">
        <v>34</v>
      </c>
      <c r="E6" s="20">
        <f t="shared" si="0"/>
        <v>0.16267942583732056</v>
      </c>
      <c r="F6" s="21">
        <f>SUM(E4:E6)</f>
        <v>0.77511961722488032</v>
      </c>
    </row>
    <row r="7" spans="2:6" x14ac:dyDescent="0.25">
      <c r="B7" s="16">
        <v>4</v>
      </c>
      <c r="C7" s="24" t="s">
        <v>7</v>
      </c>
      <c r="D7" s="16">
        <v>27</v>
      </c>
      <c r="E7" s="20">
        <f t="shared" si="0"/>
        <v>0.12918660287081341</v>
      </c>
      <c r="F7" s="21">
        <f>SUM(E4:E7)</f>
        <v>0.90430622009569372</v>
      </c>
    </row>
    <row r="8" spans="2:6" x14ac:dyDescent="0.25">
      <c r="B8" s="16">
        <v>5</v>
      </c>
      <c r="C8" s="24" t="s">
        <v>8</v>
      </c>
      <c r="D8" s="16">
        <v>20</v>
      </c>
      <c r="E8" s="20">
        <f t="shared" si="0"/>
        <v>9.569377990430622E-2</v>
      </c>
      <c r="F8" s="21">
        <f>SUM(E4:E8)</f>
        <v>1</v>
      </c>
    </row>
    <row r="9" spans="2:6" x14ac:dyDescent="0.25">
      <c r="B9" s="22" t="s">
        <v>9</v>
      </c>
      <c r="C9" s="23"/>
      <c r="D9" s="16">
        <f>SUM(D4:D8)</f>
        <v>209</v>
      </c>
      <c r="E9" s="20">
        <f t="shared" si="0"/>
        <v>1</v>
      </c>
      <c r="F9" s="16"/>
    </row>
  </sheetData>
  <mergeCells count="1">
    <mergeCell ref="B9:C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Produksi dan Peta Kendali</vt:lpstr>
      <vt:lpstr>DPMO dan Sigma</vt:lpstr>
      <vt:lpstr>Diagram Paretro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 X441MA-GA011T</dc:creator>
  <cp:lastModifiedBy>ASUS X441MA-GA011T</cp:lastModifiedBy>
  <dcterms:created xsi:type="dcterms:W3CDTF">2023-08-25T02:24:17Z</dcterms:created>
  <dcterms:modified xsi:type="dcterms:W3CDTF">2023-08-25T02:44:16Z</dcterms:modified>
</cp:coreProperties>
</file>