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/>
  <bookViews>
    <workbookView xWindow="-120" yWindow="-60" windowWidth="19440" windowHeight="11100" firstSheet="1" activeTab="1"/>
  </bookViews>
  <sheets>
    <sheet name="TABEL KPI" sheetId="12" r:id="rId1"/>
    <sheet name="Data Olah SPSS" sheetId="13" r:id="rId2"/>
    <sheet name="KUESIONER" sheetId="4" r:id="rId3"/>
    <sheet name="AHP LEVEL 1" sheetId="1" r:id="rId4"/>
    <sheet name="AHP LEVEL 2" sheetId="2" r:id="rId5"/>
    <sheet name="AHP LEVEL 3" sheetId="3" r:id="rId6"/>
    <sheet name="Data Paramter" sheetId="15" r:id="rId7"/>
  </sheets>
  <definedNames>
    <definedName name="_Hlk39647639" localSheetId="0">'TABEL KPI'!$C$24</definedName>
    <definedName name="_Hlk39647677" localSheetId="0">'TABEL KPI'!$C$26</definedName>
  </definedNames>
  <calcPr calcId="144525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25" i="15" l="1"/>
  <c r="K26" i="15" s="1"/>
  <c r="I25" i="15"/>
  <c r="H24" i="15"/>
  <c r="E24" i="15"/>
  <c r="I23" i="15"/>
  <c r="J22" i="15"/>
  <c r="J26" i="15" s="1"/>
  <c r="I21" i="15"/>
  <c r="G21" i="15"/>
  <c r="H20" i="15"/>
  <c r="H19" i="15"/>
  <c r="F19" i="15"/>
  <c r="H18" i="15"/>
  <c r="G18" i="15"/>
  <c r="G26" i="15" s="1"/>
  <c r="F18" i="15"/>
  <c r="H17" i="15"/>
  <c r="H26" i="15" s="1"/>
  <c r="F17" i="15"/>
  <c r="F26" i="15" s="1"/>
  <c r="I16" i="15"/>
  <c r="I26" i="15" s="1"/>
  <c r="E16" i="15"/>
  <c r="E26" i="15" s="1"/>
  <c r="D33" i="1" l="1"/>
  <c r="G56" i="3" l="1"/>
  <c r="G54" i="3"/>
  <c r="G55" i="3"/>
  <c r="G53" i="3"/>
  <c r="S49" i="3" l="1"/>
  <c r="S48" i="3"/>
  <c r="S28" i="3"/>
  <c r="T26" i="3"/>
  <c r="S7" i="3"/>
  <c r="U6" i="3"/>
  <c r="K26" i="3"/>
  <c r="K20" i="3"/>
  <c r="K7" i="3"/>
  <c r="K6" i="3"/>
  <c r="C46" i="3"/>
  <c r="C39" i="3"/>
  <c r="C47" i="3"/>
  <c r="D27" i="3"/>
  <c r="D25" i="3"/>
  <c r="E6" i="3"/>
  <c r="C6" i="3"/>
  <c r="R55" i="2"/>
  <c r="S43" i="2"/>
  <c r="S6" i="2"/>
  <c r="L32" i="2"/>
  <c r="K25" i="2"/>
  <c r="K6" i="2"/>
  <c r="C55" i="2"/>
  <c r="D43" i="2"/>
  <c r="D31" i="2"/>
  <c r="C12" i="2"/>
  <c r="C25" i="2"/>
  <c r="C7" i="2"/>
  <c r="C6" i="2"/>
  <c r="D32" i="1"/>
  <c r="D31" i="1"/>
  <c r="G26" i="1"/>
  <c r="N20" i="1" l="1"/>
  <c r="D21" i="1"/>
  <c r="D20" i="1"/>
  <c r="K7" i="1"/>
  <c r="K8" i="1"/>
  <c r="J8" i="1"/>
  <c r="K5" i="1"/>
  <c r="K6" i="1"/>
  <c r="I10" i="1"/>
  <c r="I7" i="1"/>
  <c r="I6" i="1"/>
  <c r="F10" i="1"/>
  <c r="E8" i="1"/>
  <c r="G5" i="1"/>
  <c r="F5" i="1"/>
  <c r="D11" i="1"/>
  <c r="D10" i="1"/>
  <c r="D9" i="1"/>
  <c r="D8" i="1"/>
  <c r="D7" i="1"/>
  <c r="E4" i="1"/>
  <c r="T50" i="3" l="1"/>
  <c r="T57" i="3" s="1"/>
  <c r="T29" i="3"/>
  <c r="T36" i="3" s="1"/>
  <c r="S29" i="3"/>
  <c r="S34" i="3" s="1"/>
  <c r="T14" i="3"/>
  <c r="T9" i="3"/>
  <c r="T15" i="3" s="1"/>
  <c r="S9" i="3"/>
  <c r="S14" i="3" s="1"/>
  <c r="U7" i="3"/>
  <c r="S45" i="2"/>
  <c r="S51" i="2" s="1"/>
  <c r="R45" i="2"/>
  <c r="R50" i="2" s="1"/>
  <c r="S26" i="2"/>
  <c r="S31" i="2" s="1"/>
  <c r="R26" i="2"/>
  <c r="R31" i="2" s="1"/>
  <c r="S8" i="2"/>
  <c r="S13" i="2" s="1"/>
  <c r="R8" i="2"/>
  <c r="R13" i="2" s="1"/>
  <c r="T16" i="3" l="1"/>
  <c r="T31" i="2"/>
  <c r="T13" i="2"/>
  <c r="S35" i="3"/>
  <c r="S37" i="3" s="1"/>
  <c r="S36" i="3"/>
  <c r="T35" i="3"/>
  <c r="T34" i="3"/>
  <c r="S15" i="3"/>
  <c r="S16" i="3"/>
  <c r="T17" i="3"/>
  <c r="S50" i="3"/>
  <c r="S55" i="3" s="1"/>
  <c r="U50" i="3"/>
  <c r="T55" i="3"/>
  <c r="T56" i="3"/>
  <c r="U29" i="3"/>
  <c r="U9" i="3"/>
  <c r="S32" i="2"/>
  <c r="S33" i="2"/>
  <c r="R32" i="2"/>
  <c r="T32" i="2" s="1"/>
  <c r="S14" i="2"/>
  <c r="S15" i="2" s="1"/>
  <c r="R14" i="2"/>
  <c r="S50" i="2"/>
  <c r="S52" i="2" s="1"/>
  <c r="R51" i="2"/>
  <c r="T51" i="2" s="1"/>
  <c r="R33" i="2"/>
  <c r="K12" i="1"/>
  <c r="K23" i="1" s="1"/>
  <c r="J12" i="1"/>
  <c r="J26" i="1" s="1"/>
  <c r="I12" i="1"/>
  <c r="I27" i="1" s="1"/>
  <c r="H12" i="1"/>
  <c r="H27" i="1" s="1"/>
  <c r="T58" i="3" l="1"/>
  <c r="T37" i="3"/>
  <c r="S17" i="3"/>
  <c r="T33" i="2"/>
  <c r="U31" i="2" s="1"/>
  <c r="T14" i="2"/>
  <c r="R15" i="2"/>
  <c r="T15" i="2" s="1"/>
  <c r="H20" i="1"/>
  <c r="H22" i="1"/>
  <c r="H24" i="1"/>
  <c r="H26" i="1"/>
  <c r="I20" i="1"/>
  <c r="I22" i="1"/>
  <c r="I24" i="1"/>
  <c r="I26" i="1"/>
  <c r="J21" i="1"/>
  <c r="J23" i="1"/>
  <c r="J25" i="1"/>
  <c r="J27" i="1"/>
  <c r="H21" i="1"/>
  <c r="H23" i="1"/>
  <c r="H25" i="1"/>
  <c r="I21" i="1"/>
  <c r="I23" i="1"/>
  <c r="I25" i="1"/>
  <c r="J20" i="1"/>
  <c r="J22" i="1"/>
  <c r="J24" i="1"/>
  <c r="K24" i="1"/>
  <c r="K26" i="1"/>
  <c r="K25" i="1"/>
  <c r="K27" i="1"/>
  <c r="S57" i="3"/>
  <c r="U57" i="3"/>
  <c r="U55" i="3"/>
  <c r="V55" i="3" s="1"/>
  <c r="U56" i="3"/>
  <c r="S56" i="3"/>
  <c r="U36" i="3"/>
  <c r="V36" i="3" s="1"/>
  <c r="U34" i="3"/>
  <c r="U35" i="3"/>
  <c r="V35" i="3" s="1"/>
  <c r="U16" i="3"/>
  <c r="V16" i="3" s="1"/>
  <c r="U14" i="3"/>
  <c r="U15" i="3"/>
  <c r="V15" i="3" s="1"/>
  <c r="R52" i="2"/>
  <c r="T52" i="2" s="1"/>
  <c r="U51" i="2" s="1"/>
  <c r="V51" i="2" s="1"/>
  <c r="T50" i="2"/>
  <c r="U13" i="2"/>
  <c r="K20" i="1"/>
  <c r="K21" i="1"/>
  <c r="K22" i="1"/>
  <c r="U32" i="2" l="1"/>
  <c r="U14" i="2"/>
  <c r="V14" i="2" s="1"/>
  <c r="U15" i="2"/>
  <c r="V13" i="2"/>
  <c r="J28" i="1"/>
  <c r="I28" i="1"/>
  <c r="H28" i="1"/>
  <c r="K28" i="1"/>
  <c r="V56" i="3"/>
  <c r="U58" i="3"/>
  <c r="V57" i="3"/>
  <c r="S58" i="3"/>
  <c r="U37" i="3"/>
  <c r="V34" i="3"/>
  <c r="U17" i="3"/>
  <c r="V14" i="3"/>
  <c r="V31" i="2"/>
  <c r="U50" i="2"/>
  <c r="U52" i="2" s="1"/>
  <c r="V15" i="2"/>
  <c r="V32" i="2" l="1"/>
  <c r="V33" i="2" s="1"/>
  <c r="R36" i="2" s="1"/>
  <c r="R37" i="2" s="1"/>
  <c r="R38" i="2" s="1"/>
  <c r="U33" i="2"/>
  <c r="R18" i="2"/>
  <c r="R19" i="2" s="1"/>
  <c r="R20" i="2" s="1"/>
  <c r="V58" i="3"/>
  <c r="W55" i="3" s="1"/>
  <c r="V37" i="3"/>
  <c r="V17" i="3"/>
  <c r="V50" i="2"/>
  <c r="V52" i="2" s="1"/>
  <c r="R56" i="2" s="1"/>
  <c r="R57" i="2" s="1"/>
  <c r="X55" i="3" l="1"/>
  <c r="W56" i="3"/>
  <c r="X56" i="3" s="1"/>
  <c r="W57" i="3"/>
  <c r="X57" i="3" s="1"/>
  <c r="W35" i="3"/>
  <c r="X35" i="3" s="1"/>
  <c r="W36" i="3"/>
  <c r="X36" i="3" s="1"/>
  <c r="W34" i="3"/>
  <c r="W15" i="3"/>
  <c r="X15" i="3" s="1"/>
  <c r="W16" i="3"/>
  <c r="X16" i="3" s="1"/>
  <c r="W14" i="3"/>
  <c r="X58" i="3" l="1"/>
  <c r="W58" i="3"/>
  <c r="W37" i="3"/>
  <c r="X34" i="3"/>
  <c r="X37" i="3" s="1"/>
  <c r="S40" i="3" s="1"/>
  <c r="S41" i="3" s="1"/>
  <c r="S42" i="3" s="1"/>
  <c r="W17" i="3"/>
  <c r="X14" i="3"/>
  <c r="X17" i="3" s="1"/>
  <c r="S20" i="3" s="1"/>
  <c r="S21" i="3" s="1"/>
  <c r="S22" i="3" s="1"/>
  <c r="S61" i="3" l="1"/>
  <c r="S62" i="3" s="1"/>
  <c r="S63" i="3" s="1"/>
  <c r="E25" i="3"/>
  <c r="F7" i="1"/>
  <c r="F8" i="1"/>
  <c r="G8" i="1"/>
  <c r="D6" i="1"/>
  <c r="G12" i="1" l="1"/>
  <c r="G27" i="1" s="1"/>
  <c r="D12" i="1"/>
  <c r="D22" i="1" s="1"/>
  <c r="E12" i="1"/>
  <c r="M35" i="3"/>
  <c r="M34" i="3"/>
  <c r="M33" i="3"/>
  <c r="M36" i="3" s="1"/>
  <c r="M26" i="3"/>
  <c r="K27" i="3"/>
  <c r="L28" i="3"/>
  <c r="L35" i="3" s="1"/>
  <c r="M28" i="3"/>
  <c r="K28" i="3"/>
  <c r="K35" i="3" s="1"/>
  <c r="M6" i="3"/>
  <c r="M8" i="3" s="1"/>
  <c r="M15" i="3" s="1"/>
  <c r="L7" i="3"/>
  <c r="K8" i="3"/>
  <c r="K15" i="3" s="1"/>
  <c r="L8" i="3"/>
  <c r="L14" i="3" s="1"/>
  <c r="D47" i="3"/>
  <c r="E48" i="3"/>
  <c r="D48" i="3"/>
  <c r="D55" i="3" s="1"/>
  <c r="C28" i="3"/>
  <c r="C35" i="3" s="1"/>
  <c r="E28" i="3"/>
  <c r="E33" i="3" s="1"/>
  <c r="D28" i="3"/>
  <c r="D35" i="3" s="1"/>
  <c r="D8" i="3"/>
  <c r="D15" i="3" s="1"/>
  <c r="C7" i="3"/>
  <c r="L15" i="3" l="1"/>
  <c r="L13" i="3"/>
  <c r="L16" i="3" s="1"/>
  <c r="E54" i="3"/>
  <c r="E53" i="3"/>
  <c r="D54" i="3"/>
  <c r="D53" i="3"/>
  <c r="D56" i="3" s="1"/>
  <c r="D34" i="3"/>
  <c r="D33" i="3"/>
  <c r="D36" i="3" s="1"/>
  <c r="G25" i="1"/>
  <c r="E26" i="1"/>
  <c r="E22" i="1"/>
  <c r="E27" i="1"/>
  <c r="E25" i="1"/>
  <c r="E23" i="1"/>
  <c r="E21" i="1"/>
  <c r="E20" i="1"/>
  <c r="D23" i="1"/>
  <c r="E24" i="1"/>
  <c r="D26" i="1"/>
  <c r="D27" i="1"/>
  <c r="D25" i="1"/>
  <c r="D24" i="1"/>
  <c r="K33" i="3"/>
  <c r="K34" i="3"/>
  <c r="N35" i="3"/>
  <c r="L34" i="3"/>
  <c r="N34" i="3" s="1"/>
  <c r="L33" i="3"/>
  <c r="N15" i="3"/>
  <c r="M13" i="3"/>
  <c r="M14" i="3"/>
  <c r="K14" i="3"/>
  <c r="K13" i="3"/>
  <c r="E55" i="3"/>
  <c r="E56" i="3"/>
  <c r="F35" i="3"/>
  <c r="E35" i="3"/>
  <c r="E34" i="3"/>
  <c r="E36" i="3" s="1"/>
  <c r="C34" i="3"/>
  <c r="C33" i="3"/>
  <c r="K16" i="3"/>
  <c r="C48" i="3"/>
  <c r="D14" i="3"/>
  <c r="C8" i="3"/>
  <c r="C13" i="3" s="1"/>
  <c r="E8" i="3"/>
  <c r="D13" i="3"/>
  <c r="K31" i="2"/>
  <c r="L26" i="2"/>
  <c r="K26" i="2"/>
  <c r="K32" i="2" s="1"/>
  <c r="L7" i="2"/>
  <c r="L12" i="2" s="1"/>
  <c r="K7" i="2"/>
  <c r="K13" i="2" s="1"/>
  <c r="D45" i="2"/>
  <c r="D51" i="2" s="1"/>
  <c r="C45" i="2"/>
  <c r="C51" i="2" s="1"/>
  <c r="D26" i="2"/>
  <c r="D32" i="2" s="1"/>
  <c r="C26" i="2"/>
  <c r="C32" i="2" s="1"/>
  <c r="D7" i="2"/>
  <c r="L36" i="3" l="1"/>
  <c r="N14" i="3"/>
  <c r="M16" i="3"/>
  <c r="C14" i="3"/>
  <c r="K33" i="2"/>
  <c r="M32" i="2"/>
  <c r="L31" i="2"/>
  <c r="L33" i="2" s="1"/>
  <c r="C50" i="2"/>
  <c r="C52" i="2" s="1"/>
  <c r="E32" i="2"/>
  <c r="D33" i="2"/>
  <c r="C13" i="2"/>
  <c r="D12" i="2"/>
  <c r="D13" i="2"/>
  <c r="E13" i="2" s="1"/>
  <c r="E28" i="1"/>
  <c r="F12" i="1"/>
  <c r="F21" i="1" s="1"/>
  <c r="K36" i="3"/>
  <c r="N33" i="3"/>
  <c r="N36" i="3" s="1"/>
  <c r="N13" i="3"/>
  <c r="N16" i="3" s="1"/>
  <c r="O14" i="3" s="1"/>
  <c r="P14" i="3" s="1"/>
  <c r="C55" i="3"/>
  <c r="F55" i="3" s="1"/>
  <c r="C54" i="3"/>
  <c r="F54" i="3" s="1"/>
  <c r="C53" i="3"/>
  <c r="F34" i="3"/>
  <c r="C36" i="3"/>
  <c r="F33" i="3"/>
  <c r="K12" i="2"/>
  <c r="K14" i="2" s="1"/>
  <c r="E51" i="2"/>
  <c r="D50" i="2"/>
  <c r="D52" i="2" s="1"/>
  <c r="E52" i="2" s="1"/>
  <c r="C31" i="2"/>
  <c r="C33" i="2" s="1"/>
  <c r="L13" i="2"/>
  <c r="M13" i="2" s="1"/>
  <c r="E12" i="2"/>
  <c r="E15" i="3"/>
  <c r="E13" i="3"/>
  <c r="D16" i="3"/>
  <c r="C15" i="3"/>
  <c r="E14" i="3"/>
  <c r="F14" i="3" s="1"/>
  <c r="M33" i="2"/>
  <c r="M31" i="2"/>
  <c r="E50" i="2"/>
  <c r="O15" i="3" l="1"/>
  <c r="P15" i="3" s="1"/>
  <c r="F15" i="3"/>
  <c r="C16" i="3"/>
  <c r="N32" i="2"/>
  <c r="O32" i="2" s="1"/>
  <c r="F51" i="2"/>
  <c r="G51" i="2" s="1"/>
  <c r="E33" i="2"/>
  <c r="F32" i="2" s="1"/>
  <c r="G32" i="2" s="1"/>
  <c r="E31" i="2"/>
  <c r="C14" i="2"/>
  <c r="D14" i="2"/>
  <c r="F22" i="1"/>
  <c r="F20" i="1"/>
  <c r="F26" i="1"/>
  <c r="L26" i="1" s="1"/>
  <c r="F25" i="1"/>
  <c r="L25" i="1" s="1"/>
  <c r="F27" i="1"/>
  <c r="L27" i="1" s="1"/>
  <c r="F23" i="1"/>
  <c r="D28" i="1"/>
  <c r="O33" i="3"/>
  <c r="O13" i="3"/>
  <c r="C56" i="3"/>
  <c r="F53" i="3"/>
  <c r="F56" i="3" s="1"/>
  <c r="F36" i="3"/>
  <c r="M12" i="2"/>
  <c r="L14" i="2"/>
  <c r="M14" i="2" s="1"/>
  <c r="N13" i="2" s="1"/>
  <c r="O13" i="2" s="1"/>
  <c r="F50" i="2"/>
  <c r="G50" i="2" s="1"/>
  <c r="F31" i="2"/>
  <c r="G31" i="2" s="1"/>
  <c r="G33" i="2" s="1"/>
  <c r="P33" i="3"/>
  <c r="O34" i="3"/>
  <c r="P34" i="3" s="1"/>
  <c r="O35" i="3"/>
  <c r="P35" i="3" s="1"/>
  <c r="E16" i="3"/>
  <c r="F13" i="3"/>
  <c r="N31" i="2"/>
  <c r="N33" i="2" s="1"/>
  <c r="G33" i="3" l="1"/>
  <c r="H33" i="3" s="1"/>
  <c r="N12" i="2"/>
  <c r="N14" i="2" s="1"/>
  <c r="F52" i="2"/>
  <c r="C36" i="2"/>
  <c r="C37" i="2" s="1"/>
  <c r="C38" i="2" s="1"/>
  <c r="E14" i="2"/>
  <c r="F24" i="1"/>
  <c r="G22" i="1"/>
  <c r="L22" i="1" s="1"/>
  <c r="G20" i="1"/>
  <c r="L20" i="1" s="1"/>
  <c r="G23" i="1"/>
  <c r="L23" i="1" s="1"/>
  <c r="G24" i="1"/>
  <c r="G21" i="1"/>
  <c r="L21" i="1" s="1"/>
  <c r="P13" i="3"/>
  <c r="P16" i="3" s="1"/>
  <c r="K19" i="3" s="1"/>
  <c r="K21" i="3" s="1"/>
  <c r="O16" i="3"/>
  <c r="G35" i="3"/>
  <c r="H35" i="3" s="1"/>
  <c r="H55" i="3"/>
  <c r="H54" i="3"/>
  <c r="G34" i="3"/>
  <c r="H34" i="3" s="1"/>
  <c r="F33" i="2"/>
  <c r="O36" i="3"/>
  <c r="P36" i="3"/>
  <c r="K39" i="3" s="1"/>
  <c r="F16" i="3"/>
  <c r="G13" i="3" s="1"/>
  <c r="H13" i="3" s="1"/>
  <c r="O31" i="2"/>
  <c r="O33" i="2" s="1"/>
  <c r="K36" i="2" s="1"/>
  <c r="K37" i="2" s="1"/>
  <c r="K38" i="2" s="1"/>
  <c r="O12" i="2"/>
  <c r="O14" i="2" s="1"/>
  <c r="K17" i="2" s="1"/>
  <c r="K18" i="2" s="1"/>
  <c r="K19" i="2" s="1"/>
  <c r="G52" i="2"/>
  <c r="C56" i="2" s="1"/>
  <c r="C57" i="2" s="1"/>
  <c r="H36" i="3" l="1"/>
  <c r="C41" i="3" s="1"/>
  <c r="F13" i="2"/>
  <c r="G13" i="2" s="1"/>
  <c r="F12" i="2"/>
  <c r="G28" i="1"/>
  <c r="L24" i="1"/>
  <c r="F28" i="1"/>
  <c r="L28" i="1" s="1"/>
  <c r="M21" i="1" s="1"/>
  <c r="K40" i="3"/>
  <c r="K41" i="3" s="1"/>
  <c r="H53" i="3"/>
  <c r="H56" i="3" s="1"/>
  <c r="C59" i="3" s="1"/>
  <c r="G36" i="3"/>
  <c r="G15" i="3"/>
  <c r="H15" i="3" s="1"/>
  <c r="G14" i="3"/>
  <c r="H14" i="3" s="1"/>
  <c r="C61" i="3" l="1"/>
  <c r="H16" i="3"/>
  <c r="C19" i="3" s="1"/>
  <c r="C20" i="3" s="1"/>
  <c r="C21" i="3" s="1"/>
  <c r="F14" i="2"/>
  <c r="G12" i="2"/>
  <c r="G14" i="2" s="1"/>
  <c r="M20" i="1"/>
  <c r="M26" i="1"/>
  <c r="N26" i="1" s="1"/>
  <c r="M25" i="1"/>
  <c r="N25" i="1" s="1"/>
  <c r="M27" i="1"/>
  <c r="N27" i="1" s="1"/>
  <c r="G16" i="3"/>
  <c r="C17" i="2" l="1"/>
  <c r="C18" i="2" s="1"/>
  <c r="C19" i="2" s="1"/>
  <c r="M24" i="1"/>
  <c r="N24" i="1" s="1"/>
  <c r="N21" i="1"/>
  <c r="M23" i="1"/>
  <c r="N23" i="1" s="1"/>
  <c r="M22" i="1"/>
  <c r="N22" i="1" l="1"/>
  <c r="N28" i="1" s="1"/>
  <c r="M28" i="1"/>
</calcChain>
</file>

<file path=xl/comments1.xml><?xml version="1.0" encoding="utf-8"?>
<comments xmlns="http://schemas.openxmlformats.org/spreadsheetml/2006/main">
  <authors>
    <author>Windows User</author>
  </authors>
  <commentList>
    <comment ref="Q3" authorId="0">
      <text>
        <r>
          <rPr>
            <b/>
            <sz val="9"/>
            <color indexed="81"/>
            <rFont val="Tahoma"/>
            <family val="2"/>
          </rPr>
          <t>Windows User:</t>
        </r>
        <r>
          <rPr>
            <sz val="9"/>
            <color indexed="81"/>
            <rFont val="Tahoma"/>
            <family val="2"/>
          </rPr>
          <t xml:space="preserve">
GANTI SAMA KRITERIAMU</t>
        </r>
      </text>
    </comment>
    <comment ref="Z35" authorId="0">
      <text>
        <r>
          <rPr>
            <b/>
            <sz val="9"/>
            <color indexed="81"/>
            <rFont val="Tahoma"/>
            <family val="2"/>
          </rPr>
          <t>Windows User:</t>
        </r>
        <r>
          <rPr>
            <sz val="9"/>
            <color indexed="81"/>
            <rFont val="Tahoma"/>
            <family val="2"/>
          </rPr>
          <t xml:space="preserve">
kriteria ganti sesuai sama punyamu , trus buat simbolnya K1 sampek bawah juga sama sesuaikan </t>
        </r>
      </text>
    </comment>
    <comment ref="T61" authorId="0">
      <text>
        <r>
          <rPr>
            <b/>
            <sz val="9"/>
            <color indexed="81"/>
            <rFont val="Tahoma"/>
            <family val="2"/>
          </rPr>
          <t>Windows User:</t>
        </r>
        <r>
          <rPr>
            <sz val="9"/>
            <color indexed="81"/>
            <rFont val="Tahoma"/>
            <family val="2"/>
          </rPr>
          <t xml:space="preserve">
ini juga ganti bahan seterusnya kebawah
</t>
        </r>
      </text>
    </comment>
  </commentList>
</comments>
</file>

<file path=xl/comments2.xml><?xml version="1.0" encoding="utf-8"?>
<comments xmlns="http://schemas.openxmlformats.org/spreadsheetml/2006/main">
  <authors>
    <author>Windows User</author>
  </authors>
  <commentList>
    <comment ref="L3" authorId="0">
      <text>
        <r>
          <rPr>
            <b/>
            <sz val="9"/>
            <color indexed="81"/>
            <rFont val="Tahoma"/>
            <family val="2"/>
          </rPr>
          <t>Windows User:</t>
        </r>
        <r>
          <rPr>
            <sz val="9"/>
            <color indexed="81"/>
            <rFont val="Tahoma"/>
            <family val="2"/>
          </rPr>
          <t xml:space="preserve">
Gnti sesuai kriteriamu, sama tulisan SUP ganti BAHAN</t>
        </r>
      </text>
    </comment>
    <comment ref="D23" authorId="0">
      <text>
        <r>
          <rPr>
            <b/>
            <sz val="9"/>
            <color indexed="81"/>
            <rFont val="Tahoma"/>
            <family val="2"/>
          </rPr>
          <t>Windows User:</t>
        </r>
        <r>
          <rPr>
            <sz val="9"/>
            <color indexed="81"/>
            <rFont val="Tahoma"/>
            <family val="2"/>
          </rPr>
          <t xml:space="preserve">
buat judule ini sesuaikan sama kriteria mu ya, seterusnya begitu sama nomor tabel e juga</t>
        </r>
      </text>
    </comment>
    <comment ref="E24" authorId="0">
      <text>
        <r>
          <rPr>
            <b/>
            <sz val="9"/>
            <color indexed="81"/>
            <rFont val="Tahoma"/>
            <family val="2"/>
          </rPr>
          <t>Windows User:</t>
        </r>
        <r>
          <rPr>
            <sz val="9"/>
            <color indexed="81"/>
            <rFont val="Tahoma"/>
            <family val="2"/>
          </rPr>
          <t xml:space="preserve">
Ini km milih apa bahan ta ? Kalo bahan ntar tulisan Sup tinggal ganti bahan aja. Karena aku supplier km tnggal ganti bahan </t>
        </r>
      </text>
    </comment>
    <comment ref="C40" authorId="0">
      <text>
        <r>
          <rPr>
            <b/>
            <sz val="9"/>
            <color indexed="81"/>
            <rFont val="Tahoma"/>
            <family val="2"/>
          </rPr>
          <t>Windows User:</t>
        </r>
        <r>
          <rPr>
            <sz val="9"/>
            <color indexed="81"/>
            <rFont val="Tahoma"/>
            <family val="2"/>
          </rPr>
          <t xml:space="preserve">
ini gantien 0 seterusnya juga sampek bawah yang bagian ini
</t>
        </r>
      </text>
    </comment>
    <comment ref="J44" authorId="0">
      <text>
        <r>
          <rPr>
            <b/>
            <sz val="9"/>
            <color indexed="81"/>
            <rFont val="Tahoma"/>
            <family val="2"/>
          </rPr>
          <t>Windows User:</t>
        </r>
        <r>
          <rPr>
            <sz val="9"/>
            <color indexed="81"/>
            <rFont val="Tahoma"/>
            <family val="2"/>
          </rPr>
          <t xml:space="preserve">
GANTI SESUAI KRITERIAMU
</t>
        </r>
      </text>
    </comment>
    <comment ref="K44" authorId="0">
      <text>
        <r>
          <rPr>
            <b/>
            <sz val="9"/>
            <color indexed="81"/>
            <rFont val="Tahoma"/>
            <family val="2"/>
          </rPr>
          <t>Windows User:</t>
        </r>
        <r>
          <rPr>
            <sz val="9"/>
            <color indexed="81"/>
            <rFont val="Tahoma"/>
            <family val="2"/>
          </rPr>
          <t xml:space="preserve">
GANTI BAHAN</t>
        </r>
      </text>
    </comment>
    <comment ref="L44" authorId="0">
      <text>
        <r>
          <rPr>
            <b/>
            <sz val="9"/>
            <color indexed="81"/>
            <rFont val="Tahoma"/>
            <family val="2"/>
          </rPr>
          <t>Windows User:</t>
        </r>
        <r>
          <rPr>
            <sz val="9"/>
            <color indexed="81"/>
            <rFont val="Tahoma"/>
            <family val="2"/>
          </rPr>
          <t xml:space="preserve">
NGISI TOTAL SAMA BOBOT DARI HASIL TABEL NORMALISASINYA</t>
        </r>
      </text>
    </comment>
    <comment ref="C60" authorId="0">
      <text>
        <r>
          <rPr>
            <b/>
            <sz val="9"/>
            <color indexed="81"/>
            <rFont val="Tahoma"/>
            <family val="2"/>
          </rPr>
          <t>Windows User:</t>
        </r>
        <r>
          <rPr>
            <sz val="9"/>
            <color indexed="81"/>
            <rFont val="Tahoma"/>
            <family val="2"/>
          </rPr>
          <t xml:space="preserve">
Ini juga 0
</t>
        </r>
      </text>
    </comment>
  </commentList>
</comments>
</file>

<file path=xl/sharedStrings.xml><?xml version="1.0" encoding="utf-8"?>
<sst xmlns="http://schemas.openxmlformats.org/spreadsheetml/2006/main" count="1398" uniqueCount="454">
  <si>
    <t>Kriteria</t>
  </si>
  <si>
    <t>Harga</t>
  </si>
  <si>
    <t>Pengiriman</t>
  </si>
  <si>
    <t>Respon</t>
  </si>
  <si>
    <t>Jumlah</t>
  </si>
  <si>
    <t xml:space="preserve">Tabel 4.2 Data Responden level 1 </t>
  </si>
  <si>
    <t>Tingkat Kepentingan</t>
  </si>
  <si>
    <t>Definisi</t>
  </si>
  <si>
    <t>Keterangan</t>
  </si>
  <si>
    <r>
      <t>Sama</t>
    </r>
    <r>
      <rPr>
        <sz val="12"/>
        <color rgb="FFFFFFFF"/>
        <rFont val="Times New Roman"/>
        <family val="1"/>
      </rPr>
      <t xml:space="preserve"> </t>
    </r>
    <r>
      <rPr>
        <sz val="12"/>
        <color rgb="FF000000"/>
        <rFont val="Times New Roman"/>
        <family val="1"/>
      </rPr>
      <t xml:space="preserve">Penting </t>
    </r>
  </si>
  <si>
    <r>
      <t>Kedua</t>
    </r>
    <r>
      <rPr>
        <sz val="12"/>
        <color rgb="FFFFFFFF"/>
        <rFont val="Times New Roman"/>
        <family val="1"/>
      </rPr>
      <t xml:space="preserve"> </t>
    </r>
    <r>
      <rPr>
        <sz val="12"/>
        <color rgb="FF000000"/>
        <rFont val="Times New Roman"/>
        <family val="1"/>
      </rPr>
      <t>elemen sama</t>
    </r>
    <r>
      <rPr>
        <sz val="12"/>
        <color rgb="FFFFFFFF"/>
        <rFont val="Times New Roman"/>
        <family val="1"/>
      </rPr>
      <t xml:space="preserve"> </t>
    </r>
    <r>
      <rPr>
        <sz val="12"/>
        <color rgb="FF000000"/>
        <rFont val="Times New Roman"/>
        <family val="1"/>
      </rPr>
      <t xml:space="preserve">pentingnya </t>
    </r>
  </si>
  <si>
    <r>
      <t>Sedikit lebih</t>
    </r>
    <r>
      <rPr>
        <sz val="12"/>
        <color rgb="FFFFFFFF"/>
        <rFont val="Times New Roman"/>
        <family val="1"/>
      </rPr>
      <t xml:space="preserve"> </t>
    </r>
    <r>
      <rPr>
        <sz val="12"/>
        <color rgb="FF000000"/>
        <rFont val="Times New Roman"/>
        <family val="1"/>
      </rPr>
      <t xml:space="preserve">penting </t>
    </r>
  </si>
  <si>
    <r>
      <t>Elemen yang</t>
    </r>
    <r>
      <rPr>
        <sz val="12"/>
        <color rgb="FFFFFFFF"/>
        <rFont val="Times New Roman"/>
        <family val="1"/>
      </rPr>
      <t xml:space="preserve"> </t>
    </r>
    <r>
      <rPr>
        <sz val="12"/>
        <color rgb="FF000000"/>
        <rFont val="Times New Roman"/>
        <family val="1"/>
      </rPr>
      <t>satu sedikit lebih</t>
    </r>
    <r>
      <rPr>
        <sz val="12"/>
        <color rgb="FFFFFFFF"/>
        <rFont val="Times New Roman"/>
        <family val="1"/>
      </rPr>
      <t xml:space="preserve"> </t>
    </r>
    <r>
      <rPr>
        <sz val="12"/>
        <color rgb="FF000000"/>
        <rFont val="Times New Roman"/>
        <family val="1"/>
      </rPr>
      <t xml:space="preserve">penting </t>
    </r>
  </si>
  <si>
    <t xml:space="preserve">Lebih penting </t>
  </si>
  <si>
    <r>
      <t>Elemen</t>
    </r>
    <r>
      <rPr>
        <sz val="12"/>
        <color rgb="FFFFFFFF"/>
        <rFont val="Times New Roman"/>
        <family val="1"/>
      </rPr>
      <t xml:space="preserve"> </t>
    </r>
    <r>
      <rPr>
        <sz val="12"/>
        <color rgb="FF000000"/>
        <rFont val="Times New Roman"/>
        <family val="1"/>
      </rPr>
      <t>yang satu esensial atau sangat penting</t>
    </r>
    <r>
      <rPr>
        <sz val="12"/>
        <color rgb="FFFFFFFF"/>
        <rFont val="Times New Roman"/>
        <family val="1"/>
      </rPr>
      <t>l</t>
    </r>
    <r>
      <rPr>
        <sz val="12"/>
        <color rgb="FF000000"/>
        <rFont val="Times New Roman"/>
        <family val="1"/>
      </rPr>
      <t>(lebih</t>
    </r>
    <r>
      <rPr>
        <sz val="12"/>
        <color rgb="FFFFFFFF"/>
        <rFont val="Times New Roman"/>
        <family val="1"/>
      </rPr>
      <t xml:space="preserve"> </t>
    </r>
    <r>
      <rPr>
        <sz val="12"/>
        <color rgb="FF000000"/>
        <rFont val="Times New Roman"/>
        <family val="1"/>
      </rPr>
      <t>penting) daripada</t>
    </r>
    <r>
      <rPr>
        <sz val="12"/>
        <color rgb="FFFFFFFF"/>
        <rFont val="Times New Roman"/>
        <family val="1"/>
      </rPr>
      <t>l</t>
    </r>
    <r>
      <rPr>
        <sz val="12"/>
        <color rgb="FF000000"/>
        <rFont val="Times New Roman"/>
        <family val="1"/>
      </rPr>
      <t>elemen yang</t>
    </r>
    <r>
      <rPr>
        <sz val="12"/>
        <color rgb="FFFFFFFF"/>
        <rFont val="Times New Roman"/>
        <family val="1"/>
      </rPr>
      <t xml:space="preserve"> l</t>
    </r>
    <r>
      <rPr>
        <sz val="12"/>
        <color rgb="FF000000"/>
        <rFont val="Times New Roman"/>
        <family val="1"/>
      </rPr>
      <t xml:space="preserve">lainnya </t>
    </r>
  </si>
  <si>
    <t xml:space="preserve">Sangat penting </t>
  </si>
  <si>
    <r>
      <t>Satu elemen jelas lebih penting dari elemen</t>
    </r>
    <r>
      <rPr>
        <sz val="12"/>
        <color rgb="FFFFFFFF"/>
        <rFont val="Times New Roman"/>
        <family val="1"/>
      </rPr>
      <t>l</t>
    </r>
    <r>
      <rPr>
        <sz val="12"/>
        <color rgb="FF000000"/>
        <rFont val="Times New Roman"/>
        <family val="1"/>
      </rPr>
      <t>yang</t>
    </r>
    <r>
      <rPr>
        <sz val="12"/>
        <color rgb="FFFFFFFF"/>
        <rFont val="Times New Roman"/>
        <family val="1"/>
      </rPr>
      <t>l</t>
    </r>
    <r>
      <rPr>
        <sz val="12"/>
        <color rgb="FF000000"/>
        <rFont val="Times New Roman"/>
        <family val="1"/>
      </rPr>
      <t xml:space="preserve">lainnya </t>
    </r>
  </si>
  <si>
    <t xml:space="preserve">Mutlak sangat penting </t>
  </si>
  <si>
    <r>
      <t>Satu elemen mutlak lebih penting ketimang</t>
    </r>
    <r>
      <rPr>
        <sz val="12"/>
        <color rgb="FFFFFFFF"/>
        <rFont val="Times New Roman"/>
        <family val="1"/>
      </rPr>
      <t xml:space="preserve"> l</t>
    </r>
    <r>
      <rPr>
        <sz val="12"/>
        <color rgb="FF000000"/>
        <rFont val="Times New Roman"/>
        <family val="1"/>
      </rPr>
      <t>elemen yang</t>
    </r>
    <r>
      <rPr>
        <sz val="12"/>
        <color rgb="FFFFFFFF"/>
        <rFont val="Times New Roman"/>
        <family val="1"/>
      </rPr>
      <t xml:space="preserve"> l</t>
    </r>
    <r>
      <rPr>
        <sz val="12"/>
        <color rgb="FF000000"/>
        <rFont val="Times New Roman"/>
        <family val="1"/>
      </rPr>
      <t xml:space="preserve">lainnya </t>
    </r>
  </si>
  <si>
    <t>2, 4, 6, 8</t>
  </si>
  <si>
    <t xml:space="preserve">Nilai tengah </t>
  </si>
  <si>
    <r>
      <t>Nilai-nilai</t>
    </r>
    <r>
      <rPr>
        <sz val="12"/>
        <color rgb="FFFFFFFF"/>
        <rFont val="Times New Roman"/>
        <family val="1"/>
      </rPr>
      <t xml:space="preserve"> </t>
    </r>
    <r>
      <rPr>
        <sz val="12"/>
        <color rgb="FF000000"/>
        <rFont val="Times New Roman"/>
        <family val="1"/>
      </rPr>
      <t>diantara dua pertimbangan yang</t>
    </r>
    <r>
      <rPr>
        <sz val="12"/>
        <color rgb="FFFFFFFF"/>
        <rFont val="Times New Roman"/>
        <family val="1"/>
      </rPr>
      <t xml:space="preserve"> l</t>
    </r>
    <r>
      <rPr>
        <sz val="12"/>
        <color rgb="FF000000"/>
        <rFont val="Times New Roman"/>
        <family val="1"/>
      </rPr>
      <t xml:space="preserve">berdekatan </t>
    </r>
  </si>
  <si>
    <t>Total</t>
  </si>
  <si>
    <t>Bobot  Prioritas</t>
  </si>
  <si>
    <t>Eigen</t>
  </si>
  <si>
    <t xml:space="preserve"> </t>
  </si>
  <si>
    <t>Value</t>
  </si>
  <si>
    <t>CI = (Lamda Max-n)/(n-1)</t>
  </si>
  <si>
    <t>CI</t>
  </si>
  <si>
    <t xml:space="preserve">CR = CI/IR </t>
  </si>
  <si>
    <t>K1</t>
  </si>
  <si>
    <t>K2</t>
  </si>
  <si>
    <t>H1</t>
  </si>
  <si>
    <t>H2</t>
  </si>
  <si>
    <t>Bobot</t>
  </si>
  <si>
    <t xml:space="preserve"> Prioritas</t>
  </si>
  <si>
    <t>Eigen  Value</t>
  </si>
  <si>
    <t>Lamda Max = Jumlah Eigen Value/Total elemen</t>
  </si>
  <si>
    <t>P1</t>
  </si>
  <si>
    <t>P2</t>
  </si>
  <si>
    <t>F1</t>
  </si>
  <si>
    <t>F2</t>
  </si>
  <si>
    <t>R1</t>
  </si>
  <si>
    <t>R2</t>
  </si>
  <si>
    <t>Tabel 4.14 Rekap Normalisasi Level 2</t>
  </si>
  <si>
    <t>Sub Kriteria</t>
  </si>
  <si>
    <t xml:space="preserve">Bobot </t>
  </si>
  <si>
    <t>Prioritas</t>
  </si>
  <si>
    <t>Fleksibel</t>
  </si>
  <si>
    <t>kriteria</t>
  </si>
  <si>
    <t>Eigen Value</t>
  </si>
  <si>
    <t>Tabel 4.25 Rekap Bobot level 3</t>
  </si>
  <si>
    <t>Supplier</t>
  </si>
  <si>
    <t>KRITERIA</t>
  </si>
  <si>
    <t>Bobot Kepentingan</t>
  </si>
  <si>
    <t>Level kepentingan antara setiap subkriteria dalam stiap kriteria yang ditentukan</t>
  </si>
  <si>
    <t xml:space="preserve">Kualitas </t>
  </si>
  <si>
    <t>SUB KRITERIA</t>
  </si>
  <si>
    <t xml:space="preserve">BOBOT KEPENTINGAN </t>
  </si>
  <si>
    <t xml:space="preserve">SUB KRITERIA </t>
  </si>
  <si>
    <t xml:space="preserve">KRITERIA </t>
  </si>
  <si>
    <t>Perbandingan antara setiap kriteria dalam setiap pemasok atau setiap supplier</t>
  </si>
  <si>
    <t>BOBOT KEPENTINGAN</t>
  </si>
  <si>
    <t>supplier 1</t>
  </si>
  <si>
    <t>supplier 2</t>
  </si>
  <si>
    <t>supplier 3</t>
  </si>
  <si>
    <t xml:space="preserve">Tabel 4.3 Normalisasi Data Responden Level 1 </t>
  </si>
  <si>
    <t>Kapasitas</t>
  </si>
  <si>
    <t>Pelayanan</t>
  </si>
  <si>
    <t>Lokasi</t>
  </si>
  <si>
    <t>L1</t>
  </si>
  <si>
    <t>L2</t>
  </si>
  <si>
    <t>Kualitas Bahan</t>
  </si>
  <si>
    <t>Ergonomis</t>
  </si>
  <si>
    <t>Multi Fungsi</t>
  </si>
  <si>
    <t>Varian</t>
  </si>
  <si>
    <t>Kuat</t>
  </si>
  <si>
    <t>Ramah Lingkungan</t>
  </si>
  <si>
    <t>Awet</t>
  </si>
  <si>
    <t>Tabel 4.4 Data Responden Kualitas Bahan Level 2</t>
  </si>
  <si>
    <t>Tabel 4.5 Normalisasi Data Responden Kualitas Bahan Level 2</t>
  </si>
  <si>
    <t>Tabel 4.6 Data Responden Level 2 Ergonomis</t>
  </si>
  <si>
    <t>E1</t>
  </si>
  <si>
    <t>E2</t>
  </si>
  <si>
    <t>Tabel 4.7 Normalisasi Data Responden Level 2 Ergonomis</t>
  </si>
  <si>
    <t>Tabel 4.8 Data Responden Level 2 Multi Fungsi</t>
  </si>
  <si>
    <t>Tabel 4.9 Normalisasi Data Responden Level 2 Multi Fungsi</t>
  </si>
  <si>
    <t>M1</t>
  </si>
  <si>
    <t>M2</t>
  </si>
  <si>
    <t>Tabel 4.10 Data Responden Level 2 Varian</t>
  </si>
  <si>
    <t>Tabel 4.11 Normalisasi Data Responden Level 2 Varian</t>
  </si>
  <si>
    <t>V1</t>
  </si>
  <si>
    <t>V2</t>
  </si>
  <si>
    <t>Tabel 4.12 Data Responden level 2 Harga</t>
  </si>
  <si>
    <t>Tabel 4.13 Normalisasi Data Responden level 2 Harga</t>
  </si>
  <si>
    <t>Tabel 4.14 Data Responden level 2 Kuat</t>
  </si>
  <si>
    <t>Tabel 4.15 Normalisasi Data Responden level 2 Kuat</t>
  </si>
  <si>
    <t>Tabel 4.16 Data Responden level 2 Ramah Lingkungan</t>
  </si>
  <si>
    <t>Tabel 4.17 Normalisasi Data Responden level 2 Ramah Lingkungan</t>
  </si>
  <si>
    <t>Tabel 4.18 Data Responden level 2 Awet</t>
  </si>
  <si>
    <t>Tabel 4.19 Normalisasi Data Responden level 2 Awet</t>
  </si>
  <si>
    <t>A1</t>
  </si>
  <si>
    <t>A2</t>
  </si>
  <si>
    <t>Tabel 4.15 Data Responden Level 3 Kualitas Bahan</t>
  </si>
  <si>
    <t>Bahan 1</t>
  </si>
  <si>
    <t>Bahan 2</t>
  </si>
  <si>
    <t>Bahan 3</t>
  </si>
  <si>
    <t>Tabel 4.16 Normalisasi Data Responden Level 3 Kualitas Bahan</t>
  </si>
  <si>
    <t>awet</t>
  </si>
  <si>
    <t>varian</t>
  </si>
  <si>
    <t>kuat</t>
  </si>
  <si>
    <t>ergonomis</t>
  </si>
  <si>
    <t>multi fungsi</t>
  </si>
  <si>
    <t>harga</t>
  </si>
  <si>
    <t>ramah lingkungan</t>
  </si>
  <si>
    <t>kualitas bahan</t>
  </si>
  <si>
    <t>bahan 1</t>
  </si>
  <si>
    <t>bahan 2</t>
  </si>
  <si>
    <t>bahan 3</t>
  </si>
  <si>
    <t>Bahan</t>
  </si>
  <si>
    <t>Tabel 4.17 Data Responden Level 3 Ergonomis</t>
  </si>
  <si>
    <t>Tabel 4.18 Normalisasi Data Responden Level 3 Ergonomis</t>
  </si>
  <si>
    <t>Tabel 4.19 Data Responden Level 3 Multi Fungsi</t>
  </si>
  <si>
    <t>Tabel 4.20 Normalisasi Data Responden Level 3 Multi Fungsi</t>
  </si>
  <si>
    <t>Tabel 4.21 Data Responden Level 3 Varian</t>
  </si>
  <si>
    <t>Tabel 4.22 Normalisasi Data Responden Level 3 Varian</t>
  </si>
  <si>
    <t>Tabel 4.23 Data Responden Level 3 Harga</t>
  </si>
  <si>
    <t>Tabel 4.24 Normalisasi Data Responden Level 3 Harga</t>
  </si>
  <si>
    <t>Tabel 4.24 Data Responden Level 3 Kuat</t>
  </si>
  <si>
    <t>Tabel 4.25 Normalisasi Data Responden Level 3 Kuat</t>
  </si>
  <si>
    <t>Tabel 4.25 Data Responden Level 3 Ramah Lingkungan</t>
  </si>
  <si>
    <t>Tabel 4.26 Normalisasi Data Responden Level 3 Ramah Lingkungan</t>
  </si>
  <si>
    <t>Tabel 4.27 Data Responden Level 3 Awet</t>
  </si>
  <si>
    <t>Tabel 4.28 Normalisasi Data Responden Level 3 Awet</t>
  </si>
  <si>
    <t>No</t>
  </si>
  <si>
    <t xml:space="preserve">Indikator Pemilihan Produk </t>
  </si>
  <si>
    <t xml:space="preserve">Kualitas bahan yang digunakan baik </t>
  </si>
  <si>
    <t>Bahan mudah didapatkan</t>
  </si>
  <si>
    <t>Desain ergonomis</t>
  </si>
  <si>
    <t>Kenyaman bahan untuk menghasilkan produk yang baik</t>
  </si>
  <si>
    <t>Bahan dapat digunakan untuk berbagai macam produk</t>
  </si>
  <si>
    <t>Bahan berkualitas</t>
  </si>
  <si>
    <t>Berbagai macam bahan yang baik</t>
  </si>
  <si>
    <t>Bahan tidak hanya satu</t>
  </si>
  <si>
    <t>Harga bahan baku sesuai</t>
  </si>
  <si>
    <t>Harga murah</t>
  </si>
  <si>
    <t>Bahan awet dan tahan lama</t>
  </si>
  <si>
    <t>Bahan tidak mudah berkarat</t>
  </si>
  <si>
    <t>Dapat disimpan dalam waktu yang lama</t>
  </si>
  <si>
    <t>Tidak mengganggu lingkungan sekitar</t>
  </si>
  <si>
    <t xml:space="preserve">Awet </t>
  </si>
  <si>
    <t>Bahan baku awet</t>
  </si>
  <si>
    <t>Tidak mudah rusak</t>
  </si>
  <si>
    <t>Responden</t>
  </si>
  <si>
    <t xml:space="preserve">Harapan </t>
  </si>
  <si>
    <t xml:space="preserve">Kinerja Produk </t>
  </si>
  <si>
    <t>28.33</t>
  </si>
  <si>
    <t>75.20</t>
  </si>
  <si>
    <t>25.76</t>
  </si>
  <si>
    <t>69.30</t>
  </si>
  <si>
    <t>7.47</t>
  </si>
  <si>
    <t>71.79</t>
  </si>
  <si>
    <t>12.24</t>
  </si>
  <si>
    <t>15.02</t>
  </si>
  <si>
    <t>Item-Total Statistics</t>
  </si>
  <si>
    <t>14.06</t>
  </si>
  <si>
    <t/>
  </si>
  <si>
    <t>Scale Mean if Item Deleted</t>
  </si>
  <si>
    <t>Scale Variance if Item Deleted</t>
  </si>
  <si>
    <t>Corrected Item-Total Correlation</t>
  </si>
  <si>
    <t>Cronbach's Alpha if Item Deleted</t>
  </si>
  <si>
    <t>15.08</t>
  </si>
  <si>
    <t>Harapan</t>
  </si>
  <si>
    <t>30.47</t>
  </si>
  <si>
    <t>86.09</t>
  </si>
  <si>
    <t>Kinerja</t>
  </si>
  <si>
    <t>41.66</t>
  </si>
  <si>
    <r>
      <t>Model Summary</t>
    </r>
    <r>
      <rPr>
        <b/>
        <vertAlign val="superscript"/>
        <sz val="11"/>
        <color indexed="60"/>
        <rFont val="Arial Bold"/>
      </rPr>
      <t>b</t>
    </r>
  </si>
  <si>
    <t>45.04</t>
  </si>
  <si>
    <t>Model</t>
  </si>
  <si>
    <t>R</t>
  </si>
  <si>
    <t>R Square</t>
  </si>
  <si>
    <t>Adjusted R Square</t>
  </si>
  <si>
    <t>Std. Error of the Estimate</t>
  </si>
  <si>
    <t>51.12</t>
  </si>
  <si>
    <t>1</t>
  </si>
  <si>
    <r>
      <t>.636</t>
    </r>
    <r>
      <rPr>
        <vertAlign val="superscript"/>
        <sz val="9"/>
        <color indexed="60"/>
        <rFont val="Arial"/>
      </rPr>
      <t>a</t>
    </r>
  </si>
  <si>
    <t>12.03</t>
  </si>
  <si>
    <t>80.52</t>
  </si>
  <si>
    <t>a. Predictors: (Constant), Kinerja</t>
  </si>
  <si>
    <t>26.21</t>
  </si>
  <si>
    <t>b. Dependent Variable: Harapan</t>
  </si>
  <si>
    <t>26.42</t>
  </si>
  <si>
    <t>81.10</t>
  </si>
  <si>
    <t>30.59</t>
  </si>
  <si>
    <t>87.36</t>
  </si>
  <si>
    <r>
      <t>ANOVA</t>
    </r>
    <r>
      <rPr>
        <b/>
        <vertAlign val="superscript"/>
        <sz val="11"/>
        <color indexed="60"/>
        <rFont val="Arial Bold"/>
      </rPr>
      <t>a</t>
    </r>
  </si>
  <si>
    <t>36.70</t>
  </si>
  <si>
    <t>Sum of Squares</t>
  </si>
  <si>
    <t>df</t>
  </si>
  <si>
    <t>Mean Square</t>
  </si>
  <si>
    <t>F</t>
  </si>
  <si>
    <t>Sig.</t>
  </si>
  <si>
    <t>12.45</t>
  </si>
  <si>
    <t>83.59</t>
  </si>
  <si>
    <t>Regression</t>
  </si>
  <si>
    <r>
      <t>.000</t>
    </r>
    <r>
      <rPr>
        <vertAlign val="superscript"/>
        <sz val="9"/>
        <color indexed="60"/>
        <rFont val="Arial"/>
      </rPr>
      <t>b</t>
    </r>
  </si>
  <si>
    <t>Residual</t>
  </si>
  <si>
    <t>13.48</t>
  </si>
  <si>
    <t>19.20</t>
  </si>
  <si>
    <t>a. Dependent Variable: Harapan</t>
  </si>
  <si>
    <t>23.37</t>
  </si>
  <si>
    <t>b. Predictors: (Constant), Kinerja</t>
  </si>
  <si>
    <t>16.81</t>
  </si>
  <si>
    <t>25.12</t>
  </si>
  <si>
    <r>
      <t>Coefficients</t>
    </r>
    <r>
      <rPr>
        <b/>
        <vertAlign val="superscript"/>
        <sz val="11"/>
        <color indexed="60"/>
        <rFont val="Arial Bold"/>
      </rPr>
      <t>a</t>
    </r>
  </si>
  <si>
    <t>26.69</t>
  </si>
  <si>
    <t>Unstandardized Coefficients</t>
  </si>
  <si>
    <t>Standardized Coefficients</t>
  </si>
  <si>
    <t>t</t>
  </si>
  <si>
    <t>27.96</t>
  </si>
  <si>
    <t>B</t>
  </si>
  <si>
    <t>Std. Error</t>
  </si>
  <si>
    <t>Beta</t>
  </si>
  <si>
    <t>28.75</t>
  </si>
  <si>
    <t>(Constant)</t>
  </si>
  <si>
    <t>22.79</t>
  </si>
  <si>
    <t>21.25</t>
  </si>
  <si>
    <t>34.73</t>
  </si>
  <si>
    <t>29.53</t>
  </si>
  <si>
    <t>43.74</t>
  </si>
  <si>
    <t>93.62</t>
  </si>
  <si>
    <t>25.18</t>
  </si>
  <si>
    <t>34.76</t>
  </si>
  <si>
    <t>38.36</t>
  </si>
  <si>
    <t>42.78</t>
  </si>
  <si>
    <t>89.86</t>
  </si>
  <si>
    <t>49.15</t>
  </si>
  <si>
    <t>16.96</t>
  </si>
  <si>
    <t>21.10</t>
  </si>
  <si>
    <t>26.45</t>
  </si>
  <si>
    <t>23.13</t>
  </si>
  <si>
    <t>92.35</t>
  </si>
  <si>
    <t>25.82</t>
  </si>
  <si>
    <t>25.97</t>
  </si>
  <si>
    <t>75.56</t>
  </si>
  <si>
    <t>27.00</t>
  </si>
  <si>
    <t>29.56</t>
  </si>
  <si>
    <t>29.02</t>
  </si>
  <si>
    <t>31.59</t>
  </si>
  <si>
    <t>84.32</t>
  </si>
  <si>
    <t>33.56</t>
  </si>
  <si>
    <t>44.50</t>
  </si>
  <si>
    <t>46.31</t>
  </si>
  <si>
    <t>28.02</t>
  </si>
  <si>
    <t>29.96</t>
  </si>
  <si>
    <t>27.39</t>
  </si>
  <si>
    <t>81.82</t>
  </si>
  <si>
    <t>30.35</t>
  </si>
  <si>
    <t>32.35</t>
  </si>
  <si>
    <t>27.21</t>
  </si>
  <si>
    <t>22.58</t>
  </si>
  <si>
    <t>32.68</t>
  </si>
  <si>
    <t>28.54</t>
  </si>
  <si>
    <t>31.74</t>
  </si>
  <si>
    <t>35.34</t>
  </si>
  <si>
    <t>17.68</t>
  </si>
  <si>
    <t>23.04</t>
  </si>
  <si>
    <t>78.06</t>
  </si>
  <si>
    <t>18.65</t>
  </si>
  <si>
    <t>22.01</t>
  </si>
  <si>
    <t>26.00</t>
  </si>
  <si>
    <t>77.69</t>
  </si>
  <si>
    <t>24.64</t>
  </si>
  <si>
    <t>27.51</t>
  </si>
  <si>
    <t>29.87</t>
  </si>
  <si>
    <t>31.68</t>
  </si>
  <si>
    <t>31.38</t>
  </si>
  <si>
    <t>35.79</t>
  </si>
  <si>
    <t>29.20</t>
  </si>
  <si>
    <t>29.66</t>
  </si>
  <si>
    <t>21.89</t>
  </si>
  <si>
    <t>26.84</t>
  </si>
  <si>
    <t>24.24</t>
  </si>
  <si>
    <t>74.92</t>
  </si>
  <si>
    <t>27.84</t>
  </si>
  <si>
    <t>25.27</t>
  </si>
  <si>
    <t>23.46</t>
  </si>
  <si>
    <t>26.03</t>
  </si>
  <si>
    <t>15.84</t>
  </si>
  <si>
    <t>17.50</t>
  </si>
  <si>
    <t>7.59</t>
  </si>
  <si>
    <t>14.21</t>
  </si>
  <si>
    <t>17.78</t>
  </si>
  <si>
    <t>20.56</t>
  </si>
  <si>
    <t>39.81</t>
  </si>
  <si>
    <t>42.41</t>
  </si>
  <si>
    <t>33.07</t>
  </si>
  <si>
    <t>40.33</t>
  </si>
  <si>
    <t>36.19</t>
  </si>
  <si>
    <t>38.75</t>
  </si>
  <si>
    <t>36.94</t>
  </si>
  <si>
    <t>37.55</t>
  </si>
  <si>
    <t>52.75</t>
  </si>
  <si>
    <t>96.12</t>
  </si>
  <si>
    <t>60.55</t>
  </si>
  <si>
    <t>8.86</t>
  </si>
  <si>
    <t>7.92</t>
  </si>
  <si>
    <t>14.84</t>
  </si>
  <si>
    <t>17.62</t>
  </si>
  <si>
    <t>19.29</t>
  </si>
  <si>
    <t>4.23</t>
  </si>
  <si>
    <t>66.92</t>
  </si>
  <si>
    <t>35.25</t>
  </si>
  <si>
    <t>19.95</t>
  </si>
  <si>
    <t>81.46</t>
  </si>
  <si>
    <t>22.07</t>
  </si>
  <si>
    <t>24.91</t>
  </si>
  <si>
    <t>25.91</t>
  </si>
  <si>
    <t>31.11</t>
  </si>
  <si>
    <t>38.18</t>
  </si>
  <si>
    <t>40.69</t>
  </si>
  <si>
    <t>42.53</t>
  </si>
  <si>
    <t>37.94</t>
  </si>
  <si>
    <t>32.98</t>
  </si>
  <si>
    <t>42.05</t>
  </si>
  <si>
    <t>3.42</t>
  </si>
  <si>
    <t>4.26</t>
  </si>
  <si>
    <t>6.32</t>
  </si>
  <si>
    <t>7.10</t>
  </si>
  <si>
    <t>18.17</t>
  </si>
  <si>
    <t>22.85</t>
  </si>
  <si>
    <t>24.18</t>
  </si>
  <si>
    <t>13.06</t>
  </si>
  <si>
    <t>13.85</t>
  </si>
  <si>
    <t>21.31</t>
  </si>
  <si>
    <t>51.03</t>
  </si>
  <si>
    <t>39.84</t>
  </si>
  <si>
    <t>43.47</t>
  </si>
  <si>
    <t>7.89</t>
  </si>
  <si>
    <t>35.85</t>
  </si>
  <si>
    <t>76.10</t>
  </si>
  <si>
    <t>56.50</t>
  </si>
  <si>
    <t>58.83</t>
  </si>
  <si>
    <t>55.26</t>
  </si>
  <si>
    <t>26.96</t>
  </si>
  <si>
    <t>23.34</t>
  </si>
  <si>
    <t>23.58</t>
  </si>
  <si>
    <t>34.25</t>
  </si>
  <si>
    <t>35.28</t>
  </si>
  <si>
    <t>37.33</t>
  </si>
  <si>
    <t>40.93</t>
  </si>
  <si>
    <t>25.09</t>
  </si>
  <si>
    <t>83.38</t>
  </si>
  <si>
    <t>23.28</t>
  </si>
  <si>
    <t>87.09</t>
  </si>
  <si>
    <t>19.17</t>
  </si>
  <si>
    <t>28.23</t>
  </si>
  <si>
    <t>32.38</t>
  </si>
  <si>
    <t>35.16</t>
  </si>
  <si>
    <t>43.11</t>
  </si>
  <si>
    <t>32.16</t>
  </si>
  <si>
    <t>40.78</t>
  </si>
  <si>
    <t>38.97</t>
  </si>
  <si>
    <t>43.44</t>
  </si>
  <si>
    <t>9.43</t>
  </si>
  <si>
    <t>17.90</t>
  </si>
  <si>
    <t>28.51</t>
  </si>
  <si>
    <t>30.08</t>
  </si>
  <si>
    <t>70.56</t>
  </si>
  <si>
    <t>16.63</t>
  </si>
  <si>
    <t>55.27</t>
  </si>
  <si>
    <t>64.30</t>
  </si>
  <si>
    <t>27.99</t>
  </si>
  <si>
    <t>62.04</t>
  </si>
  <si>
    <t>33.16</t>
  </si>
  <si>
    <t>72.70</t>
  </si>
  <si>
    <t>59.54</t>
  </si>
  <si>
    <t>35.22</t>
  </si>
  <si>
    <t>10.64</t>
  </si>
  <si>
    <t>21.49</t>
  </si>
  <si>
    <t>22.28</t>
  </si>
  <si>
    <t>20.71</t>
  </si>
  <si>
    <t>10.25</t>
  </si>
  <si>
    <t>66.80</t>
  </si>
  <si>
    <t>12.30</t>
  </si>
  <si>
    <t>11.67</t>
  </si>
  <si>
    <t>15.27</t>
  </si>
  <si>
    <t>32.65</t>
  </si>
  <si>
    <t>15.90</t>
  </si>
  <si>
    <t>63.73</t>
  </si>
  <si>
    <t>16.93</t>
  </si>
  <si>
    <t>58.97</t>
  </si>
  <si>
    <t>10.70</t>
  </si>
  <si>
    <t>33.25</t>
  </si>
  <si>
    <t>69.02</t>
  </si>
  <si>
    <t>21.77</t>
  </si>
  <si>
    <t>8.77</t>
  </si>
  <si>
    <t>66.62</t>
  </si>
  <si>
    <t>25.33</t>
  </si>
  <si>
    <t>25.73</t>
  </si>
  <si>
    <t>33.71</t>
  </si>
  <si>
    <t>6.74</t>
  </si>
  <si>
    <t>26.72</t>
  </si>
  <si>
    <t>45.24</t>
  </si>
  <si>
    <t>11.28</t>
  </si>
  <si>
    <t>48.01</t>
  </si>
  <si>
    <t>25.79</t>
  </si>
  <si>
    <t>28.36</t>
  </si>
  <si>
    <t>53.01</t>
  </si>
  <si>
    <t>36.79</t>
  </si>
  <si>
    <t>62.40</t>
  </si>
  <si>
    <t>10.88</t>
  </si>
  <si>
    <t>56.38</t>
  </si>
  <si>
    <t>16.44</t>
  </si>
  <si>
    <t>14.63</t>
  </si>
  <si>
    <t>17.20</t>
  </si>
  <si>
    <t>17.59</t>
  </si>
  <si>
    <t>67.16</t>
  </si>
  <si>
    <t>32.53</t>
  </si>
  <si>
    <t>76.46</t>
  </si>
  <si>
    <t>30.99</t>
  </si>
  <si>
    <t>34.16</t>
  </si>
  <si>
    <t>24.37</t>
  </si>
  <si>
    <t>57.31</t>
  </si>
  <si>
    <t>35.82</t>
  </si>
  <si>
    <t>63.58</t>
  </si>
  <si>
    <t>40.96</t>
  </si>
  <si>
    <t>39.96</t>
  </si>
  <si>
    <t>32.44</t>
  </si>
  <si>
    <t>69.84</t>
  </si>
  <si>
    <t>23.07</t>
  </si>
  <si>
    <t>14.81</t>
  </si>
  <si>
    <t>66.07</t>
  </si>
  <si>
    <t>Kebutuhan Konsumen</t>
  </si>
  <si>
    <t>Parameter Teknik</t>
  </si>
  <si>
    <t>Estetika</t>
  </si>
  <si>
    <t>Menambah Kelengkapan Tas</t>
  </si>
  <si>
    <t>Penambahan Fasilitas Tas</t>
  </si>
  <si>
    <t>Desain Tas</t>
  </si>
  <si>
    <t>Mampu Membawa Beban Banyak</t>
  </si>
  <si>
    <t xml:space="preserve">Harga terjangkau </t>
  </si>
  <si>
    <t>Warna Tas</t>
  </si>
  <si>
    <t>Nilai Target</t>
  </si>
  <si>
    <t>Sales Point</t>
  </si>
  <si>
    <t>Rasio Perbaikan</t>
  </si>
  <si>
    <t>Normalisasi Bobot</t>
  </si>
  <si>
    <t>Kualitas Bahan Yang Digunakan</t>
  </si>
  <si>
    <t>Mudah Dibawa</t>
  </si>
  <si>
    <t>Varian Lebih Dari Satu</t>
  </si>
  <si>
    <t>Harga Terjangkau</t>
  </si>
  <si>
    <t>Bahan Tas Ramah Lingkungan</t>
  </si>
  <si>
    <t>Persentase (%)</t>
  </si>
  <si>
    <t>Urutan Prioritas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</si>
</sst>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_-* #,##0_-;\-* #,##0_-;_-* &quot;-&quot;_-;_-@_-"/>
    <numFmt numFmtId="165" formatCode="0.0"/>
    <numFmt numFmtId="166" formatCode="0.0000000"/>
    <numFmt numFmtId="167" formatCode="###0.00"/>
    <numFmt numFmtId="168" formatCode="###0.000"/>
    <numFmt numFmtId="169" formatCode="0.000"/>
    <numFmt numFmtId="170" formatCode="###0"/>
  </numFmts>
  <fonts count="21" x14ac:knownFonts="1">
    <font>
      <sz val="11"/>
      <color theme="1"/>
      <name val="Calibri"/>
      <family val="2"/>
      <scheme val="minor"/>
    </font>
    <font>
      <sz val="12"/>
      <color rgb="FF000000"/>
      <name val="Times New Roman"/>
      <family val="1"/>
    </font>
    <font>
      <sz val="11"/>
      <color theme="1"/>
      <name val="Calibri"/>
      <family val="2"/>
      <scheme val="minor"/>
    </font>
    <font>
      <b/>
      <sz val="12"/>
      <color rgb="FF000000"/>
      <name val="Times New Roman"/>
      <family val="1"/>
    </font>
    <font>
      <sz val="12"/>
      <color rgb="FFFFFFFF"/>
      <name val="Times New Roman"/>
      <family val="1"/>
    </font>
    <font>
      <sz val="8"/>
      <name val="Calibri"/>
      <family val="2"/>
      <scheme val="minor"/>
    </font>
    <font>
      <sz val="9"/>
      <color rgb="FF000000"/>
      <name val="Times New Roman"/>
      <family val="1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sz val="10"/>
      <name val="Arial"/>
    </font>
    <font>
      <b/>
      <sz val="11"/>
      <color indexed="60"/>
      <name val="Arial Bold"/>
    </font>
    <font>
      <sz val="9"/>
      <color indexed="62"/>
      <name val="Arial"/>
    </font>
    <font>
      <sz val="9"/>
      <color indexed="60"/>
      <name val="Arial"/>
    </font>
    <font>
      <b/>
      <vertAlign val="superscript"/>
      <sz val="11"/>
      <color indexed="60"/>
      <name val="Arial Bold"/>
    </font>
    <font>
      <vertAlign val="superscript"/>
      <sz val="9"/>
      <color indexed="60"/>
      <name val="Arial"/>
    </font>
    <font>
      <sz val="10"/>
      <color theme="1"/>
      <name val="Times New Roman"/>
      <family val="1"/>
    </font>
    <font>
      <sz val="10"/>
      <name val="Times New Roman"/>
      <family val="1"/>
    </font>
    <font>
      <sz val="11"/>
      <color theme="1"/>
      <name val="Times New Roman"/>
      <family val="1"/>
    </font>
    <font>
      <sz val="12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31"/>
        <bgColor indexed="64"/>
      </patternFill>
    </fill>
  </fills>
  <borders count="49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/>
      <diagonal/>
    </border>
    <border>
      <left/>
      <right/>
      <top/>
      <bottom style="thin">
        <color indexed="61"/>
      </bottom>
      <diagonal/>
    </border>
    <border>
      <left/>
      <right style="thin">
        <color indexed="63"/>
      </right>
      <top/>
      <bottom style="thin">
        <color indexed="61"/>
      </bottom>
      <diagonal/>
    </border>
    <border>
      <left style="thin">
        <color indexed="63"/>
      </left>
      <right style="thin">
        <color indexed="63"/>
      </right>
      <top/>
      <bottom style="thin">
        <color indexed="61"/>
      </bottom>
      <diagonal/>
    </border>
    <border>
      <left style="thin">
        <color indexed="63"/>
      </left>
      <right/>
      <top/>
      <bottom style="thin">
        <color indexed="61"/>
      </bottom>
      <diagonal/>
    </border>
    <border>
      <left/>
      <right/>
      <top style="thin">
        <color indexed="61"/>
      </top>
      <bottom style="thin">
        <color indexed="22"/>
      </bottom>
      <diagonal/>
    </border>
    <border>
      <left/>
      <right style="thin">
        <color indexed="63"/>
      </right>
      <top style="thin">
        <color indexed="61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1"/>
      </top>
      <bottom style="thin">
        <color indexed="22"/>
      </bottom>
      <diagonal/>
    </border>
    <border>
      <left style="thin">
        <color indexed="63"/>
      </left>
      <right/>
      <top style="thin">
        <color indexed="61"/>
      </top>
      <bottom style="thin">
        <color indexed="22"/>
      </bottom>
      <diagonal/>
    </border>
    <border>
      <left/>
      <right/>
      <top style="thin">
        <color indexed="22"/>
      </top>
      <bottom style="thin">
        <color indexed="61"/>
      </bottom>
      <diagonal/>
    </border>
    <border>
      <left/>
      <right style="thin">
        <color indexed="63"/>
      </right>
      <top style="thin">
        <color indexed="22"/>
      </top>
      <bottom style="thin">
        <color indexed="61"/>
      </bottom>
      <diagonal/>
    </border>
    <border>
      <left style="thin">
        <color indexed="63"/>
      </left>
      <right style="thin">
        <color indexed="63"/>
      </right>
      <top style="thin">
        <color indexed="22"/>
      </top>
      <bottom style="thin">
        <color indexed="61"/>
      </bottom>
      <diagonal/>
    </border>
    <border>
      <left style="thin">
        <color indexed="63"/>
      </left>
      <right/>
      <top style="thin">
        <color indexed="22"/>
      </top>
      <bottom style="thin">
        <color indexed="61"/>
      </bottom>
      <diagonal/>
    </border>
    <border>
      <left/>
      <right/>
      <top style="thin">
        <color indexed="61"/>
      </top>
      <bottom style="thin">
        <color indexed="61"/>
      </bottom>
      <diagonal/>
    </border>
    <border>
      <left/>
      <right style="thin">
        <color indexed="63"/>
      </right>
      <top style="thin">
        <color indexed="61"/>
      </top>
      <bottom style="thin">
        <color indexed="61"/>
      </bottom>
      <diagonal/>
    </border>
    <border>
      <left style="thin">
        <color indexed="63"/>
      </left>
      <right style="thin">
        <color indexed="63"/>
      </right>
      <top style="thin">
        <color indexed="61"/>
      </top>
      <bottom style="thin">
        <color indexed="61"/>
      </bottom>
      <diagonal/>
    </border>
    <border>
      <left style="thin">
        <color indexed="63"/>
      </left>
      <right/>
      <top style="thin">
        <color indexed="61"/>
      </top>
      <bottom style="thin">
        <color indexed="61"/>
      </bottom>
      <diagonal/>
    </border>
    <border>
      <left/>
      <right/>
      <top style="thin">
        <color indexed="61"/>
      </top>
      <bottom/>
      <diagonal/>
    </border>
    <border>
      <left/>
      <right/>
      <top style="thin">
        <color indexed="22"/>
      </top>
      <bottom style="thin">
        <color indexed="22"/>
      </bottom>
      <diagonal/>
    </border>
    <border>
      <left/>
      <right style="thin">
        <color indexed="63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/>
      <top style="thin">
        <color indexed="22"/>
      </top>
      <bottom style="thin">
        <color indexed="22"/>
      </bottom>
      <diagonal/>
    </border>
    <border>
      <left/>
      <right style="thin">
        <color indexed="63"/>
      </right>
      <top/>
      <bottom/>
      <diagonal/>
    </border>
    <border>
      <left style="thin">
        <color indexed="63"/>
      </left>
      <right style="thin">
        <color indexed="63"/>
      </right>
      <top/>
      <bottom/>
      <diagonal/>
    </border>
    <border>
      <left style="thin">
        <color indexed="63"/>
      </left>
      <right/>
      <top/>
      <bottom/>
      <diagonal/>
    </border>
  </borders>
  <cellStyleXfs count="4">
    <xf numFmtId="0" fontId="0" fillId="0" borderId="0"/>
    <xf numFmtId="164" fontId="2" fillId="0" borderId="0" applyFont="0" applyFill="0" applyBorder="0" applyAlignment="0" applyProtection="0"/>
    <xf numFmtId="0" fontId="11" fillId="0" borderId="0"/>
    <xf numFmtId="0" fontId="11" fillId="0" borderId="0" applyNumberFormat="0" applyFill="0" applyBorder="0" applyAlignment="0" applyProtection="0"/>
  </cellStyleXfs>
  <cellXfs count="213">
    <xf numFmtId="0" fontId="0" fillId="0" borderId="0" xfId="0"/>
    <xf numFmtId="0" fontId="1" fillId="0" borderId="0" xfId="0" applyFont="1"/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justify" vertical="center" wrapText="1"/>
    </xf>
    <xf numFmtId="0" fontId="1" fillId="0" borderId="6" xfId="0" applyFont="1" applyBorder="1" applyAlignment="1">
      <alignment horizontal="justify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1" fontId="0" fillId="0" borderId="0" xfId="0" applyNumberFormat="1"/>
    <xf numFmtId="2" fontId="0" fillId="0" borderId="0" xfId="0" applyNumberFormat="1"/>
    <xf numFmtId="165" fontId="0" fillId="0" borderId="0" xfId="0" applyNumberFormat="1"/>
    <xf numFmtId="0" fontId="1" fillId="0" borderId="0" xfId="0" applyFont="1" applyAlignment="1">
      <alignment horizontal="justify" vertical="center" wrapText="1"/>
    </xf>
    <xf numFmtId="2" fontId="0" fillId="0" borderId="0" xfId="1" applyNumberFormat="1" applyFont="1"/>
    <xf numFmtId="0" fontId="1" fillId="0" borderId="11" xfId="0" applyNumberFormat="1" applyFont="1" applyFill="1" applyBorder="1" applyAlignment="1">
      <alignment horizontal="left" vertical="top" wrapText="1"/>
    </xf>
    <xf numFmtId="0" fontId="1" fillId="0" borderId="11" xfId="0" applyFont="1" applyFill="1" applyBorder="1" applyAlignment="1">
      <alignment horizontal="left" vertical="center" wrapText="1"/>
    </xf>
    <xf numFmtId="0" fontId="1" fillId="0" borderId="11" xfId="0" applyNumberFormat="1" applyFont="1" applyFill="1" applyBorder="1" applyAlignment="1">
      <alignment horizontal="center" vertical="top" wrapText="1"/>
    </xf>
    <xf numFmtId="0" fontId="0" fillId="0" borderId="11" xfId="0" applyBorder="1"/>
    <xf numFmtId="0" fontId="0" fillId="0" borderId="11" xfId="0" applyBorder="1" applyAlignment="1">
      <alignment horizontal="center"/>
    </xf>
    <xf numFmtId="166" fontId="0" fillId="0" borderId="11" xfId="0" applyNumberFormat="1" applyBorder="1"/>
    <xf numFmtId="0" fontId="1" fillId="0" borderId="3" xfId="0" applyFont="1" applyBorder="1" applyAlignment="1">
      <alignment horizontal="left" vertical="center" wrapText="1"/>
    </xf>
    <xf numFmtId="2" fontId="1" fillId="0" borderId="4" xfId="0" applyNumberFormat="1" applyFont="1" applyFill="1" applyBorder="1" applyAlignment="1">
      <alignment horizontal="center" vertical="center" wrapText="1"/>
    </xf>
    <xf numFmtId="0" fontId="0" fillId="0" borderId="11" xfId="0" applyNumberFormat="1" applyBorder="1"/>
    <xf numFmtId="0" fontId="0" fillId="0" borderId="11" xfId="0" applyBorder="1" applyAlignment="1"/>
    <xf numFmtId="0" fontId="0" fillId="2" borderId="11" xfId="0" applyFill="1" applyBorder="1"/>
    <xf numFmtId="0" fontId="0" fillId="0" borderId="11" xfId="0" applyFill="1" applyBorder="1"/>
    <xf numFmtId="0" fontId="0" fillId="0" borderId="0" xfId="0" applyFill="1"/>
    <xf numFmtId="0" fontId="1" fillId="0" borderId="15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justify" vertical="center" wrapText="1"/>
    </xf>
    <xf numFmtId="0" fontId="1" fillId="2" borderId="4" xfId="0" applyFont="1" applyFill="1" applyBorder="1" applyAlignment="1">
      <alignment horizontal="left" vertical="center" wrapText="1"/>
    </xf>
    <xf numFmtId="0" fontId="1" fillId="2" borderId="4" xfId="0" applyFont="1" applyFill="1" applyBorder="1" applyAlignment="1">
      <alignment horizontal="justify" vertical="center" wrapText="1"/>
    </xf>
    <xf numFmtId="0" fontId="1" fillId="0" borderId="4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justify" vertical="center" wrapText="1"/>
    </xf>
    <xf numFmtId="0" fontId="0" fillId="0" borderId="11" xfId="0" applyBorder="1" applyAlignment="1">
      <alignment horizontal="center"/>
    </xf>
    <xf numFmtId="0" fontId="1" fillId="0" borderId="11" xfId="0" applyFont="1" applyBorder="1" applyAlignment="1">
      <alignment horizontal="center" vertical="center" wrapText="1"/>
    </xf>
    <xf numFmtId="2" fontId="1" fillId="2" borderId="11" xfId="0" applyNumberFormat="1" applyFont="1" applyFill="1" applyBorder="1" applyAlignment="1">
      <alignment horizontal="center" vertical="center" wrapText="1"/>
    </xf>
    <xf numFmtId="2" fontId="1" fillId="0" borderId="11" xfId="0" applyNumberFormat="1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2" fontId="1" fillId="0" borderId="18" xfId="0" applyNumberFormat="1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left" vertical="center" wrapText="1"/>
    </xf>
    <xf numFmtId="0" fontId="0" fillId="0" borderId="11" xfId="0" applyBorder="1" applyAlignment="1">
      <alignment horizontal="center"/>
    </xf>
    <xf numFmtId="0" fontId="1" fillId="0" borderId="1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2" fontId="1" fillId="0" borderId="0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justify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1" fillId="0" borderId="11" xfId="0" applyFont="1" applyBorder="1" applyAlignment="1">
      <alignment horizontal="left" vertical="center" wrapText="1"/>
    </xf>
    <xf numFmtId="2" fontId="1" fillId="3" borderId="11" xfId="0" applyNumberFormat="1" applyFont="1" applyFill="1" applyBorder="1" applyAlignment="1">
      <alignment horizontal="center" vertical="center" wrapText="1"/>
    </xf>
    <xf numFmtId="2" fontId="0" fillId="0" borderId="11" xfId="0" applyNumberFormat="1" applyBorder="1"/>
    <xf numFmtId="2" fontId="0" fillId="2" borderId="11" xfId="0" applyNumberFormat="1" applyFill="1" applyBorder="1"/>
    <xf numFmtId="0" fontId="0" fillId="3" borderId="11" xfId="0" applyFill="1" applyBorder="1"/>
    <xf numFmtId="0" fontId="0" fillId="0" borderId="0" xfId="0" applyBorder="1" applyAlignment="1">
      <alignment wrapText="1"/>
    </xf>
    <xf numFmtId="0" fontId="0" fillId="0" borderId="0" xfId="0" applyBorder="1" applyAlignment="1"/>
    <xf numFmtId="0" fontId="1" fillId="0" borderId="11" xfId="0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2" fontId="0" fillId="0" borderId="11" xfId="0" applyNumberFormat="1" applyBorder="1" applyAlignment="1">
      <alignment horizontal="center" vertical="center"/>
    </xf>
    <xf numFmtId="0" fontId="1" fillId="3" borderId="4" xfId="0" applyFont="1" applyFill="1" applyBorder="1" applyAlignment="1">
      <alignment horizontal="left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left" vertical="center" wrapText="1"/>
    </xf>
    <xf numFmtId="2" fontId="6" fillId="0" borderId="11" xfId="0" applyNumberFormat="1" applyFont="1" applyBorder="1" applyAlignment="1">
      <alignment horizontal="right" vertical="center" wrapText="1"/>
    </xf>
    <xf numFmtId="2" fontId="6" fillId="2" borderId="11" xfId="0" applyNumberFormat="1" applyFont="1" applyFill="1" applyBorder="1" applyAlignment="1">
      <alignment horizontal="right" vertical="center" wrapText="1"/>
    </xf>
    <xf numFmtId="0" fontId="6" fillId="0" borderId="11" xfId="0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center" vertical="center" wrapText="1"/>
    </xf>
    <xf numFmtId="2" fontId="0" fillId="0" borderId="0" xfId="0" applyNumberFormat="1" applyBorder="1"/>
    <xf numFmtId="2" fontId="0" fillId="2" borderId="0" xfId="0" applyNumberFormat="1" applyFill="1" applyBorder="1"/>
    <xf numFmtId="0" fontId="0" fillId="0" borderId="19" xfId="0" applyFill="1" applyBorder="1"/>
    <xf numFmtId="0" fontId="0" fillId="3" borderId="11" xfId="0" applyFill="1" applyBorder="1" applyAlignment="1"/>
    <xf numFmtId="0" fontId="1" fillId="3" borderId="4" xfId="0" applyFont="1" applyFill="1" applyBorder="1" applyAlignment="1">
      <alignment horizontal="justify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2" fontId="1" fillId="0" borderId="11" xfId="0" applyNumberFormat="1" applyFont="1" applyFill="1" applyBorder="1" applyAlignment="1">
      <alignment horizontal="center" vertical="center" wrapText="1"/>
    </xf>
    <xf numFmtId="2" fontId="0" fillId="0" borderId="0" xfId="0" applyNumberFormat="1" applyFill="1"/>
    <xf numFmtId="0" fontId="1" fillId="0" borderId="10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0" fillId="0" borderId="11" xfId="0" applyFill="1" applyBorder="1" applyAlignment="1">
      <alignment horizontal="center"/>
    </xf>
    <xf numFmtId="1" fontId="0" fillId="0" borderId="11" xfId="0" applyNumberFormat="1" applyFill="1" applyBorder="1"/>
    <xf numFmtId="166" fontId="0" fillId="0" borderId="11" xfId="0" applyNumberFormat="1" applyFill="1" applyBorder="1"/>
    <xf numFmtId="0" fontId="1" fillId="0" borderId="11" xfId="0" applyFont="1" applyFill="1" applyBorder="1" applyAlignment="1">
      <alignment horizontal="left" vertical="center" wrapText="1" indent="1"/>
    </xf>
    <xf numFmtId="0" fontId="0" fillId="0" borderId="11" xfId="0" applyFill="1" applyBorder="1" applyAlignment="1">
      <alignment horizontal="center" vertical="center"/>
    </xf>
    <xf numFmtId="2" fontId="0" fillId="0" borderId="11" xfId="0" applyNumberFormat="1" applyFill="1" applyBorder="1" applyAlignment="1">
      <alignment horizontal="center" vertical="center"/>
    </xf>
    <xf numFmtId="2" fontId="0" fillId="0" borderId="11" xfId="0" applyNumberFormat="1" applyFill="1" applyBorder="1" applyAlignment="1">
      <alignment horizontal="center"/>
    </xf>
    <xf numFmtId="0" fontId="9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21" xfId="0" applyFont="1" applyBorder="1" applyAlignment="1">
      <alignment vertical="center" wrapText="1"/>
    </xf>
    <xf numFmtId="0" fontId="9" fillId="0" borderId="4" xfId="0" applyFont="1" applyBorder="1" applyAlignment="1">
      <alignment vertical="center" wrapText="1"/>
    </xf>
    <xf numFmtId="0" fontId="9" fillId="0" borderId="23" xfId="0" applyFont="1" applyBorder="1" applyAlignment="1">
      <alignment vertical="center" wrapText="1"/>
    </xf>
    <xf numFmtId="0" fontId="9" fillId="0" borderId="20" xfId="0" applyFont="1" applyBorder="1" applyAlignment="1">
      <alignment horizontal="center" vertical="center" wrapText="1"/>
    </xf>
    <xf numFmtId="0" fontId="9" fillId="0" borderId="22" xfId="0" applyFont="1" applyBorder="1" applyAlignment="1">
      <alignment horizontal="center" vertical="center" wrapText="1"/>
    </xf>
    <xf numFmtId="0" fontId="9" fillId="0" borderId="24" xfId="0" applyFont="1" applyBorder="1" applyAlignment="1">
      <alignment horizontal="center" vertical="center" wrapText="1"/>
    </xf>
    <xf numFmtId="0" fontId="9" fillId="0" borderId="22" xfId="0" applyFont="1" applyBorder="1" applyAlignment="1">
      <alignment horizontal="center" vertical="center" wrapText="1"/>
    </xf>
    <xf numFmtId="0" fontId="9" fillId="0" borderId="24" xfId="0" applyFont="1" applyBorder="1" applyAlignment="1">
      <alignment vertical="center" wrapText="1"/>
    </xf>
    <xf numFmtId="0" fontId="9" fillId="0" borderId="22" xfId="0" applyFont="1" applyBorder="1" applyAlignment="1">
      <alignment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9" xfId="0" applyFont="1" applyBorder="1" applyAlignment="1">
      <alignment vertical="center" wrapText="1"/>
    </xf>
    <xf numFmtId="0" fontId="9" fillId="0" borderId="3" xfId="0" applyFont="1" applyBorder="1" applyAlignment="1">
      <alignment vertical="center" wrapText="1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1" fillId="0" borderId="16" xfId="0" applyFont="1" applyBorder="1" applyAlignment="1">
      <alignment horizontal="left" vertical="center" wrapText="1"/>
    </xf>
    <xf numFmtId="0" fontId="1" fillId="0" borderId="15" xfId="0" applyFont="1" applyBorder="1" applyAlignment="1">
      <alignment horizontal="left" vertical="center" wrapText="1"/>
    </xf>
    <xf numFmtId="0" fontId="1" fillId="0" borderId="15" xfId="0" applyFont="1" applyBorder="1" applyAlignment="1">
      <alignment horizontal="left" vertical="center" wrapText="1" indent="1"/>
    </xf>
    <xf numFmtId="0" fontId="6" fillId="0" borderId="11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left" vertical="center" wrapText="1"/>
    </xf>
    <xf numFmtId="0" fontId="0" fillId="0" borderId="17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1" fillId="0" borderId="11" xfId="0" applyFont="1" applyFill="1" applyBorder="1" applyAlignment="1">
      <alignment horizontal="center" vertical="center" wrapText="1"/>
    </xf>
    <xf numFmtId="0" fontId="0" fillId="0" borderId="17" xfId="0" applyFill="1" applyBorder="1" applyAlignment="1">
      <alignment horizontal="center" vertical="center"/>
    </xf>
    <xf numFmtId="0" fontId="0" fillId="0" borderId="19" xfId="0" applyFill="1" applyBorder="1" applyAlignment="1">
      <alignment horizontal="center" vertical="center"/>
    </xf>
    <xf numFmtId="0" fontId="0" fillId="0" borderId="18" xfId="0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/>
    </xf>
    <xf numFmtId="0" fontId="9" fillId="0" borderId="11" xfId="0" applyFont="1" applyBorder="1" applyAlignment="1">
      <alignment horizontal="center"/>
    </xf>
    <xf numFmtId="0" fontId="12" fillId="0" borderId="0" xfId="2" applyFont="1" applyBorder="1" applyAlignment="1">
      <alignment horizontal="center" vertical="center" wrapText="1"/>
    </xf>
    <xf numFmtId="0" fontId="13" fillId="0" borderId="25" xfId="2" applyFont="1" applyBorder="1" applyAlignment="1">
      <alignment horizontal="left" wrapText="1"/>
    </xf>
    <xf numFmtId="0" fontId="13" fillId="0" borderId="26" xfId="2" applyFont="1" applyBorder="1" applyAlignment="1">
      <alignment horizontal="center" wrapText="1"/>
    </xf>
    <xf numFmtId="0" fontId="13" fillId="0" borderId="27" xfId="2" applyFont="1" applyBorder="1" applyAlignment="1">
      <alignment horizontal="center" wrapText="1"/>
    </xf>
    <xf numFmtId="0" fontId="13" fillId="2" borderId="27" xfId="2" applyFont="1" applyFill="1" applyBorder="1" applyAlignment="1">
      <alignment horizontal="center" wrapText="1"/>
    </xf>
    <xf numFmtId="0" fontId="13" fillId="0" borderId="28" xfId="2" applyFont="1" applyBorder="1" applyAlignment="1">
      <alignment horizontal="center" wrapText="1"/>
    </xf>
    <xf numFmtId="0" fontId="13" fillId="4" borderId="29" xfId="2" applyFont="1" applyFill="1" applyBorder="1" applyAlignment="1">
      <alignment horizontal="left" vertical="top" wrapText="1"/>
    </xf>
    <xf numFmtId="167" fontId="14" fillId="0" borderId="30" xfId="2" applyNumberFormat="1" applyFont="1" applyBorder="1" applyAlignment="1">
      <alignment horizontal="right" vertical="top"/>
    </xf>
    <xf numFmtId="168" fontId="14" fillId="0" borderId="31" xfId="2" applyNumberFormat="1" applyFont="1" applyBorder="1" applyAlignment="1">
      <alignment horizontal="right" vertical="top"/>
    </xf>
    <xf numFmtId="168" fontId="14" fillId="2" borderId="31" xfId="2" applyNumberFormat="1" applyFont="1" applyFill="1" applyBorder="1" applyAlignment="1">
      <alignment horizontal="right" vertical="top"/>
    </xf>
    <xf numFmtId="0" fontId="14" fillId="0" borderId="32" xfId="2" applyFont="1" applyBorder="1" applyAlignment="1">
      <alignment horizontal="right" vertical="top"/>
    </xf>
    <xf numFmtId="0" fontId="13" fillId="4" borderId="33" xfId="2" applyFont="1" applyFill="1" applyBorder="1" applyAlignment="1">
      <alignment horizontal="left" vertical="top" wrapText="1"/>
    </xf>
    <xf numFmtId="167" fontId="14" fillId="0" borderId="34" xfId="2" applyNumberFormat="1" applyFont="1" applyBorder="1" applyAlignment="1">
      <alignment horizontal="right" vertical="top"/>
    </xf>
    <xf numFmtId="168" fontId="14" fillId="0" borderId="35" xfId="2" applyNumberFormat="1" applyFont="1" applyBorder="1" applyAlignment="1">
      <alignment horizontal="right" vertical="top"/>
    </xf>
    <xf numFmtId="168" fontId="14" fillId="2" borderId="35" xfId="2" applyNumberFormat="1" applyFont="1" applyFill="1" applyBorder="1" applyAlignment="1">
      <alignment horizontal="right" vertical="top"/>
    </xf>
    <xf numFmtId="0" fontId="14" fillId="0" borderId="36" xfId="2" applyFont="1" applyBorder="1" applyAlignment="1">
      <alignment horizontal="right" vertical="top"/>
    </xf>
    <xf numFmtId="0" fontId="11" fillId="0" borderId="0" xfId="2"/>
    <xf numFmtId="0" fontId="11" fillId="0" borderId="0" xfId="3"/>
    <xf numFmtId="0" fontId="13" fillId="2" borderId="26" xfId="2" applyFont="1" applyFill="1" applyBorder="1" applyAlignment="1">
      <alignment horizontal="center" wrapText="1"/>
    </xf>
    <xf numFmtId="0" fontId="13" fillId="4" borderId="37" xfId="2" applyFont="1" applyFill="1" applyBorder="1" applyAlignment="1">
      <alignment horizontal="left" vertical="top"/>
    </xf>
    <xf numFmtId="0" fontId="14" fillId="2" borderId="38" xfId="2" applyFont="1" applyFill="1" applyBorder="1" applyAlignment="1">
      <alignment horizontal="right" vertical="top"/>
    </xf>
    <xf numFmtId="168" fontId="14" fillId="2" borderId="39" xfId="2" applyNumberFormat="1" applyFont="1" applyFill="1" applyBorder="1" applyAlignment="1">
      <alignment horizontal="right" vertical="top"/>
    </xf>
    <xf numFmtId="168" fontId="14" fillId="0" borderId="39" xfId="2" applyNumberFormat="1" applyFont="1" applyBorder="1" applyAlignment="1">
      <alignment horizontal="right" vertical="top"/>
    </xf>
    <xf numFmtId="168" fontId="14" fillId="0" borderId="40" xfId="2" applyNumberFormat="1" applyFont="1" applyBorder="1" applyAlignment="1">
      <alignment horizontal="right" vertical="top"/>
    </xf>
    <xf numFmtId="0" fontId="14" fillId="0" borderId="0" xfId="2" applyFont="1" applyBorder="1" applyAlignment="1">
      <alignment horizontal="left" vertical="top" wrapText="1"/>
    </xf>
    <xf numFmtId="169" fontId="11" fillId="0" borderId="0" xfId="3" applyNumberFormat="1"/>
    <xf numFmtId="0" fontId="13" fillId="0" borderId="25" xfId="2" applyFont="1" applyBorder="1" applyAlignment="1">
      <alignment horizontal="left" wrapText="1"/>
    </xf>
    <xf numFmtId="0" fontId="13" fillId="2" borderId="28" xfId="2" applyFont="1" applyFill="1" applyBorder="1" applyAlignment="1">
      <alignment horizontal="center" wrapText="1"/>
    </xf>
    <xf numFmtId="0" fontId="13" fillId="4" borderId="41" xfId="2" applyFont="1" applyFill="1" applyBorder="1" applyAlignment="1">
      <alignment horizontal="left" vertical="top"/>
    </xf>
    <xf numFmtId="168" fontId="14" fillId="0" borderId="30" xfId="2" applyNumberFormat="1" applyFont="1" applyBorder="1" applyAlignment="1">
      <alignment horizontal="right" vertical="top"/>
    </xf>
    <xf numFmtId="170" fontId="14" fillId="0" borderId="31" xfId="2" applyNumberFormat="1" applyFont="1" applyBorder="1" applyAlignment="1">
      <alignment horizontal="right" vertical="top"/>
    </xf>
    <xf numFmtId="0" fontId="14" fillId="2" borderId="32" xfId="2" applyFont="1" applyFill="1" applyBorder="1" applyAlignment="1">
      <alignment horizontal="right" vertical="top"/>
    </xf>
    <xf numFmtId="0" fontId="13" fillId="4" borderId="42" xfId="2" applyFont="1" applyFill="1" applyBorder="1" applyAlignment="1">
      <alignment horizontal="left" vertical="top" wrapText="1"/>
    </xf>
    <xf numFmtId="0" fontId="13" fillId="4" borderId="42" xfId="2" applyFont="1" applyFill="1" applyBorder="1" applyAlignment="1">
      <alignment horizontal="left" vertical="top" wrapText="1"/>
    </xf>
    <xf numFmtId="168" fontId="14" fillId="0" borderId="43" xfId="2" applyNumberFormat="1" applyFont="1" applyBorder="1" applyAlignment="1">
      <alignment horizontal="right" vertical="top"/>
    </xf>
    <xf numFmtId="170" fontId="14" fillId="0" borderId="44" xfId="2" applyNumberFormat="1" applyFont="1" applyBorder="1" applyAlignment="1">
      <alignment horizontal="right" vertical="top"/>
    </xf>
    <xf numFmtId="168" fontId="14" fillId="0" borderId="44" xfId="2" applyNumberFormat="1" applyFont="1" applyBorder="1" applyAlignment="1">
      <alignment horizontal="right" vertical="top"/>
    </xf>
    <xf numFmtId="0" fontId="14" fillId="0" borderId="44" xfId="2" applyFont="1" applyBorder="1" applyAlignment="1">
      <alignment horizontal="left" vertical="top" wrapText="1"/>
    </xf>
    <xf numFmtId="0" fontId="14" fillId="2" borderId="45" xfId="2" applyFont="1" applyFill="1" applyBorder="1" applyAlignment="1">
      <alignment horizontal="left" vertical="top" wrapText="1"/>
    </xf>
    <xf numFmtId="0" fontId="13" fillId="4" borderId="33" xfId="2" applyFont="1" applyFill="1" applyBorder="1" applyAlignment="1">
      <alignment horizontal="left" vertical="top" wrapText="1"/>
    </xf>
    <xf numFmtId="168" fontId="14" fillId="0" borderId="34" xfId="2" applyNumberFormat="1" applyFont="1" applyBorder="1" applyAlignment="1">
      <alignment horizontal="right" vertical="top"/>
    </xf>
    <xf numFmtId="170" fontId="14" fillId="0" borderId="35" xfId="2" applyNumberFormat="1" applyFont="1" applyBorder="1" applyAlignment="1">
      <alignment horizontal="right" vertical="top"/>
    </xf>
    <xf numFmtId="0" fontId="14" fillId="0" borderId="35" xfId="2" applyFont="1" applyBorder="1" applyAlignment="1">
      <alignment horizontal="left" vertical="top" wrapText="1"/>
    </xf>
    <xf numFmtId="0" fontId="14" fillId="2" borderId="36" xfId="2" applyFont="1" applyFill="1" applyBorder="1" applyAlignment="1">
      <alignment horizontal="left" vertical="top" wrapText="1"/>
    </xf>
    <xf numFmtId="0" fontId="13" fillId="0" borderId="0" xfId="2" applyFont="1" applyBorder="1" applyAlignment="1">
      <alignment horizontal="left" wrapText="1"/>
    </xf>
    <xf numFmtId="0" fontId="13" fillId="0" borderId="46" xfId="2" applyFont="1" applyBorder="1" applyAlignment="1">
      <alignment horizontal="center" wrapText="1"/>
    </xf>
    <xf numFmtId="0" fontId="13" fillId="0" borderId="47" xfId="2" applyFont="1" applyBorder="1" applyAlignment="1">
      <alignment horizontal="center" wrapText="1"/>
    </xf>
    <xf numFmtId="0" fontId="13" fillId="0" borderId="47" xfId="2" applyFont="1" applyBorder="1" applyAlignment="1">
      <alignment horizontal="center" wrapText="1"/>
    </xf>
    <xf numFmtId="0" fontId="13" fillId="0" borderId="48" xfId="2" applyFont="1" applyBorder="1" applyAlignment="1">
      <alignment horizontal="center" wrapText="1"/>
    </xf>
    <xf numFmtId="0" fontId="13" fillId="0" borderId="27" xfId="2" applyFont="1" applyBorder="1" applyAlignment="1">
      <alignment horizontal="center" wrapText="1"/>
    </xf>
    <xf numFmtId="0" fontId="13" fillId="0" borderId="28" xfId="2" applyFont="1" applyBorder="1" applyAlignment="1">
      <alignment horizontal="center" wrapText="1"/>
    </xf>
    <xf numFmtId="0" fontId="14" fillId="0" borderId="31" xfId="2" applyFont="1" applyBorder="1" applyAlignment="1">
      <alignment horizontal="left" vertical="top" wrapText="1"/>
    </xf>
    <xf numFmtId="168" fontId="14" fillId="2" borderId="32" xfId="2" applyNumberFormat="1" applyFont="1" applyFill="1" applyBorder="1" applyAlignment="1">
      <alignment horizontal="right" vertical="top"/>
    </xf>
    <xf numFmtId="168" fontId="14" fillId="2" borderId="36" xfId="2" applyNumberFormat="1" applyFont="1" applyFill="1" applyBorder="1" applyAlignment="1">
      <alignment horizontal="right" vertical="top"/>
    </xf>
    <xf numFmtId="3" fontId="11" fillId="0" borderId="0" xfId="3" applyNumberFormat="1"/>
    <xf numFmtId="0" fontId="9" fillId="0" borderId="11" xfId="0" applyFont="1" applyBorder="1" applyAlignment="1">
      <alignment horizontal="center" vertical="center"/>
    </xf>
    <xf numFmtId="0" fontId="10" fillId="0" borderId="0" xfId="0" applyFont="1" applyBorder="1" applyAlignment="1"/>
    <xf numFmtId="0" fontId="10" fillId="0" borderId="0" xfId="0" applyFont="1" applyBorder="1" applyAlignment="1">
      <alignment horizontal="center" textRotation="90" wrapText="1"/>
    </xf>
    <xf numFmtId="0" fontId="17" fillId="0" borderId="11" xfId="0" applyFont="1" applyBorder="1" applyAlignment="1">
      <alignment horizontal="center" textRotation="90" wrapText="1"/>
    </xf>
    <xf numFmtId="0" fontId="17" fillId="0" borderId="11" xfId="0" applyFont="1" applyFill="1" applyBorder="1" applyAlignment="1">
      <alignment horizontal="center" textRotation="90" wrapText="1"/>
    </xf>
    <xf numFmtId="0" fontId="17" fillId="0" borderId="12" xfId="0" applyFont="1" applyBorder="1" applyAlignment="1">
      <alignment horizontal="left" vertical="center"/>
    </xf>
    <xf numFmtId="0" fontId="17" fillId="0" borderId="14" xfId="0" applyFont="1" applyBorder="1" applyAlignment="1">
      <alignment horizontal="left" vertical="center"/>
    </xf>
    <xf numFmtId="169" fontId="17" fillId="0" borderId="11" xfId="0" applyNumberFormat="1" applyFont="1" applyBorder="1" applyAlignment="1">
      <alignment horizontal="center" vertical="center"/>
    </xf>
    <xf numFmtId="0" fontId="17" fillId="0" borderId="11" xfId="0" applyFont="1" applyBorder="1" applyAlignment="1">
      <alignment horizontal="center" vertical="center"/>
    </xf>
    <xf numFmtId="0" fontId="17" fillId="0" borderId="11" xfId="0" applyFont="1" applyBorder="1" applyAlignment="1">
      <alignment horizontal="center" vertical="center" wrapText="1"/>
    </xf>
    <xf numFmtId="2" fontId="17" fillId="0" borderId="11" xfId="0" applyNumberFormat="1" applyFont="1" applyBorder="1" applyAlignment="1">
      <alignment horizontal="center" vertical="center"/>
    </xf>
    <xf numFmtId="0" fontId="18" fillId="0" borderId="11" xfId="0" applyFont="1" applyBorder="1" applyAlignment="1">
      <alignment horizontal="center" vertical="center"/>
    </xf>
    <xf numFmtId="0" fontId="18" fillId="0" borderId="11" xfId="0" applyFont="1" applyFill="1" applyBorder="1" applyAlignment="1">
      <alignment horizontal="center" vertical="center"/>
    </xf>
    <xf numFmtId="1" fontId="19" fillId="0" borderId="11" xfId="0" applyNumberFormat="1" applyFont="1" applyBorder="1" applyAlignment="1">
      <alignment horizontal="center" vertical="center"/>
    </xf>
    <xf numFmtId="0" fontId="19" fillId="0" borderId="11" xfId="0" applyFont="1" applyBorder="1" applyAlignment="1">
      <alignment horizontal="center" vertical="center"/>
    </xf>
    <xf numFmtId="0" fontId="19" fillId="0" borderId="11" xfId="0" applyFont="1" applyBorder="1" applyAlignment="1">
      <alignment horizontal="center" vertical="center" wrapText="1"/>
    </xf>
    <xf numFmtId="2" fontId="19" fillId="0" borderId="11" xfId="0" applyNumberFormat="1" applyFont="1" applyBorder="1" applyAlignment="1">
      <alignment horizontal="center" vertical="center"/>
    </xf>
    <xf numFmtId="1" fontId="17" fillId="0" borderId="11" xfId="0" applyNumberFormat="1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 wrapText="1"/>
    </xf>
    <xf numFmtId="0" fontId="17" fillId="0" borderId="14" xfId="0" applyFont="1" applyBorder="1" applyAlignment="1">
      <alignment horizontal="left" vertical="center" wrapText="1"/>
    </xf>
    <xf numFmtId="0" fontId="17" fillId="0" borderId="17" xfId="0" applyFont="1" applyBorder="1" applyAlignment="1">
      <alignment horizontal="center" vertical="center"/>
    </xf>
    <xf numFmtId="2" fontId="17" fillId="0" borderId="17" xfId="0" applyNumberFormat="1" applyFont="1" applyBorder="1" applyAlignment="1">
      <alignment horizontal="center" vertical="center"/>
    </xf>
    <xf numFmtId="169" fontId="18" fillId="0" borderId="11" xfId="0" applyNumberFormat="1" applyFont="1" applyBorder="1" applyAlignment="1">
      <alignment horizontal="center" vertical="center"/>
    </xf>
    <xf numFmtId="0" fontId="19" fillId="0" borderId="17" xfId="0" applyFont="1" applyBorder="1" applyAlignment="1">
      <alignment vertical="center"/>
    </xf>
    <xf numFmtId="0" fontId="19" fillId="0" borderId="17" xfId="0" applyFont="1" applyBorder="1" applyAlignment="1">
      <alignment horizontal="center" vertical="center"/>
    </xf>
    <xf numFmtId="2" fontId="19" fillId="0" borderId="17" xfId="0" applyNumberFormat="1" applyFont="1" applyBorder="1" applyAlignment="1">
      <alignment vertical="center"/>
    </xf>
    <xf numFmtId="0" fontId="17" fillId="0" borderId="12" xfId="0" applyFont="1" applyBorder="1" applyAlignment="1">
      <alignment horizontal="left" vertical="center" wrapText="1"/>
    </xf>
    <xf numFmtId="0" fontId="17" fillId="0" borderId="14" xfId="0" applyFont="1" applyBorder="1" applyAlignment="1">
      <alignment horizontal="left" vertical="center" wrapText="1"/>
    </xf>
    <xf numFmtId="169" fontId="18" fillId="0" borderId="11" xfId="0" applyNumberFormat="1" applyFont="1" applyFill="1" applyBorder="1" applyAlignment="1">
      <alignment horizontal="center" vertical="center"/>
    </xf>
    <xf numFmtId="0" fontId="0" fillId="0" borderId="12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20" fillId="0" borderId="11" xfId="0" applyFont="1" applyBorder="1" applyAlignment="1">
      <alignment horizontal="center" vertical="center"/>
    </xf>
    <xf numFmtId="0" fontId="0" fillId="0" borderId="11" xfId="0" applyBorder="1" applyAlignment="1">
      <alignment horizontal="left" vertical="center"/>
    </xf>
  </cellXfs>
  <cellStyles count="4">
    <cellStyle name="Comma [0]" xfId="1" builtinId="6"/>
    <cellStyle name="Normal" xfId="0" builtinId="0"/>
    <cellStyle name="Normal 2" xfId="3"/>
    <cellStyle name="Normal_Sheet4" xfId="2"/>
  </cellStyles>
  <dxfs count="0"/>
  <tableStyles count="0" defaultTableStyle="TableStyleMedium2" defaultPivotStyle="PivotStyleLight16"/>
  <colors>
    <mruColors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504825</xdr:colOff>
      <xdr:row>39</xdr:row>
      <xdr:rowOff>114300</xdr:rowOff>
    </xdr:from>
    <xdr:to>
      <xdr:col>18</xdr:col>
      <xdr:colOff>66675</xdr:colOff>
      <xdr:row>58</xdr:row>
      <xdr:rowOff>133350</xdr:rowOff>
    </xdr:to>
    <xdr:pic>
      <xdr:nvPicPr>
        <xdr:cNvPr id="2" name="Picture 3"/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2153"/>
        <a:stretch/>
      </xdr:blipFill>
      <xdr:spPr bwMode="auto">
        <a:xfrm>
          <a:off x="5343525" y="9344025"/>
          <a:ext cx="8763000" cy="392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200024</xdr:colOff>
      <xdr:row>5</xdr:row>
      <xdr:rowOff>24493</xdr:rowOff>
    </xdr:from>
    <xdr:to>
      <xdr:col>11</xdr:col>
      <xdr:colOff>40822</xdr:colOff>
      <xdr:row>14</xdr:row>
      <xdr:rowOff>25685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867024" y="538843"/>
          <a:ext cx="3374573" cy="154424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2:E29"/>
  <sheetViews>
    <sheetView topLeftCell="A11" workbookViewId="0">
      <selection activeCell="B8" sqref="B8"/>
    </sheetView>
  </sheetViews>
  <sheetFormatPr defaultRowHeight="15" x14ac:dyDescent="0.25"/>
  <cols>
    <col min="3" max="3" width="5.28515625" customWidth="1"/>
    <col min="4" max="4" width="22.5703125" customWidth="1"/>
    <col min="5" max="5" width="49.7109375" customWidth="1"/>
  </cols>
  <sheetData>
    <row r="12" spans="3:5" ht="15.75" thickBot="1" x14ac:dyDescent="0.3"/>
    <row r="13" spans="3:5" ht="20.25" customHeight="1" thickBot="1" x14ac:dyDescent="0.3">
      <c r="C13" s="88" t="s">
        <v>134</v>
      </c>
      <c r="D13" s="89" t="s">
        <v>0</v>
      </c>
      <c r="E13" s="89" t="s">
        <v>135</v>
      </c>
    </row>
    <row r="14" spans="3:5" ht="21" customHeight="1" thickBot="1" x14ac:dyDescent="0.3">
      <c r="C14" s="99">
        <v>1</v>
      </c>
      <c r="D14" s="101" t="s">
        <v>72</v>
      </c>
      <c r="E14" s="91" t="s">
        <v>136</v>
      </c>
    </row>
    <row r="15" spans="3:5" ht="20.25" customHeight="1" thickBot="1" x14ac:dyDescent="0.3">
      <c r="C15" s="100"/>
      <c r="D15" s="102"/>
      <c r="E15" s="91" t="s">
        <v>137</v>
      </c>
    </row>
    <row r="16" spans="3:5" ht="18.75" customHeight="1" thickBot="1" x14ac:dyDescent="0.3">
      <c r="C16" s="99">
        <v>2</v>
      </c>
      <c r="D16" s="101" t="s">
        <v>73</v>
      </c>
      <c r="E16" s="91" t="s">
        <v>138</v>
      </c>
    </row>
    <row r="17" spans="3:5" ht="19.5" customHeight="1" thickBot="1" x14ac:dyDescent="0.3">
      <c r="C17" s="100"/>
      <c r="D17" s="102"/>
      <c r="E17" s="91" t="s">
        <v>139</v>
      </c>
    </row>
    <row r="18" spans="3:5" ht="19.5" customHeight="1" thickBot="1" x14ac:dyDescent="0.3">
      <c r="C18" s="99">
        <v>3</v>
      </c>
      <c r="D18" s="101" t="s">
        <v>74</v>
      </c>
      <c r="E18" s="91" t="s">
        <v>140</v>
      </c>
    </row>
    <row r="19" spans="3:5" ht="21" customHeight="1" thickBot="1" x14ac:dyDescent="0.3">
      <c r="C19" s="100"/>
      <c r="D19" s="102"/>
      <c r="E19" s="91" t="s">
        <v>141</v>
      </c>
    </row>
    <row r="20" spans="3:5" ht="21" customHeight="1" thickBot="1" x14ac:dyDescent="0.3">
      <c r="C20" s="99">
        <v>4</v>
      </c>
      <c r="D20" s="101" t="s">
        <v>75</v>
      </c>
      <c r="E20" s="91" t="s">
        <v>142</v>
      </c>
    </row>
    <row r="21" spans="3:5" ht="20.25" customHeight="1" thickBot="1" x14ac:dyDescent="0.3">
      <c r="C21" s="100"/>
      <c r="D21" s="102"/>
      <c r="E21" s="91" t="s">
        <v>143</v>
      </c>
    </row>
    <row r="22" spans="3:5" ht="20.25" customHeight="1" thickBot="1" x14ac:dyDescent="0.3">
      <c r="C22" s="99">
        <v>5</v>
      </c>
      <c r="D22" s="101" t="s">
        <v>1</v>
      </c>
      <c r="E22" s="91" t="s">
        <v>144</v>
      </c>
    </row>
    <row r="23" spans="3:5" ht="21.75" customHeight="1" thickBot="1" x14ac:dyDescent="0.3">
      <c r="C23" s="96"/>
      <c r="D23" s="98"/>
      <c r="E23" s="92" t="s">
        <v>145</v>
      </c>
    </row>
    <row r="24" spans="3:5" ht="21.75" customHeight="1" thickBot="1" x14ac:dyDescent="0.3">
      <c r="C24" s="93">
        <v>6</v>
      </c>
      <c r="D24" s="90" t="s">
        <v>76</v>
      </c>
      <c r="E24" s="91" t="s">
        <v>146</v>
      </c>
    </row>
    <row r="25" spans="3:5" ht="20.25" customHeight="1" thickBot="1" x14ac:dyDescent="0.3">
      <c r="C25" s="94"/>
      <c r="D25" s="92"/>
      <c r="E25" s="91" t="s">
        <v>147</v>
      </c>
    </row>
    <row r="26" spans="3:5" ht="20.25" customHeight="1" thickBot="1" x14ac:dyDescent="0.3">
      <c r="C26" s="95">
        <v>7</v>
      </c>
      <c r="D26" s="97" t="s">
        <v>77</v>
      </c>
      <c r="E26" s="91" t="s">
        <v>148</v>
      </c>
    </row>
    <row r="27" spans="3:5" ht="22.5" customHeight="1" thickBot="1" x14ac:dyDescent="0.3">
      <c r="C27" s="96"/>
      <c r="D27" s="98"/>
      <c r="E27" s="91" t="s">
        <v>149</v>
      </c>
    </row>
    <row r="28" spans="3:5" ht="21" customHeight="1" thickBot="1" x14ac:dyDescent="0.3">
      <c r="C28" s="95">
        <v>8</v>
      </c>
      <c r="D28" s="97" t="s">
        <v>150</v>
      </c>
      <c r="E28" s="91" t="s">
        <v>151</v>
      </c>
    </row>
    <row r="29" spans="3:5" ht="22.5" customHeight="1" thickBot="1" x14ac:dyDescent="0.3">
      <c r="C29" s="96"/>
      <c r="D29" s="98"/>
      <c r="E29" s="91" t="s">
        <v>152</v>
      </c>
    </row>
  </sheetData>
  <mergeCells count="14">
    <mergeCell ref="C14:C15"/>
    <mergeCell ref="D14:D15"/>
    <mergeCell ref="C16:C17"/>
    <mergeCell ref="D16:D17"/>
    <mergeCell ref="C18:C19"/>
    <mergeCell ref="D18:D19"/>
    <mergeCell ref="C28:C29"/>
    <mergeCell ref="D28:D29"/>
    <mergeCell ref="C20:C21"/>
    <mergeCell ref="D20:D21"/>
    <mergeCell ref="C22:C23"/>
    <mergeCell ref="D22:D23"/>
    <mergeCell ref="C26:C27"/>
    <mergeCell ref="D26:D27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89"/>
  <sheetViews>
    <sheetView tabSelected="1" topLeftCell="A37" workbookViewId="0">
      <selection activeCell="A159" sqref="A159"/>
    </sheetView>
  </sheetViews>
  <sheetFormatPr defaultRowHeight="15" x14ac:dyDescent="0.25"/>
  <cols>
    <col min="1" max="1" width="20.140625" customWidth="1"/>
    <col min="2" max="2" width="23" customWidth="1"/>
    <col min="3" max="3" width="20.28515625" customWidth="1"/>
    <col min="8" max="8" width="14.140625" customWidth="1"/>
  </cols>
  <sheetData>
    <row r="1" spans="1:14" ht="15.75" x14ac:dyDescent="0.25">
      <c r="A1" s="123" t="s">
        <v>153</v>
      </c>
      <c r="B1" s="123" t="s">
        <v>154</v>
      </c>
      <c r="C1" s="123" t="s">
        <v>155</v>
      </c>
    </row>
    <row r="2" spans="1:14" ht="15.75" x14ac:dyDescent="0.25">
      <c r="A2" s="124">
        <v>1</v>
      </c>
      <c r="B2" s="124" t="s">
        <v>156</v>
      </c>
      <c r="C2" s="124" t="s">
        <v>157</v>
      </c>
    </row>
    <row r="3" spans="1:14" ht="15.75" x14ac:dyDescent="0.25">
      <c r="A3" s="124">
        <v>2</v>
      </c>
      <c r="B3" s="124" t="s">
        <v>156</v>
      </c>
      <c r="C3" s="124" t="s">
        <v>157</v>
      </c>
    </row>
    <row r="4" spans="1:14" ht="15.75" x14ac:dyDescent="0.25">
      <c r="A4" s="124">
        <v>3</v>
      </c>
      <c r="B4" s="124" t="s">
        <v>156</v>
      </c>
      <c r="C4" s="124" t="s">
        <v>157</v>
      </c>
    </row>
    <row r="5" spans="1:14" ht="15.75" x14ac:dyDescent="0.25">
      <c r="A5" s="124">
        <v>4</v>
      </c>
      <c r="B5" s="124" t="s">
        <v>158</v>
      </c>
      <c r="C5" s="124" t="s">
        <v>159</v>
      </c>
    </row>
    <row r="6" spans="1:14" ht="15.75" x14ac:dyDescent="0.25">
      <c r="A6" s="124">
        <v>5</v>
      </c>
      <c r="B6" s="124" t="s">
        <v>158</v>
      </c>
      <c r="C6" s="124" t="s">
        <v>159</v>
      </c>
    </row>
    <row r="7" spans="1:14" ht="15.75" x14ac:dyDescent="0.25">
      <c r="A7" s="124">
        <v>6</v>
      </c>
      <c r="B7" s="124" t="s">
        <v>160</v>
      </c>
      <c r="C7" s="124" t="s">
        <v>161</v>
      </c>
    </row>
    <row r="8" spans="1:14" ht="15.75" x14ac:dyDescent="0.25">
      <c r="A8" s="124">
        <v>7</v>
      </c>
      <c r="B8" s="124" t="s">
        <v>162</v>
      </c>
      <c r="C8" s="124" t="s">
        <v>161</v>
      </c>
    </row>
    <row r="9" spans="1:14" ht="15.75" x14ac:dyDescent="0.25">
      <c r="A9" s="124">
        <v>8</v>
      </c>
      <c r="B9" s="124" t="s">
        <v>163</v>
      </c>
      <c r="C9" s="124" t="s">
        <v>161</v>
      </c>
      <c r="H9" s="125" t="s">
        <v>164</v>
      </c>
      <c r="I9" s="125"/>
      <c r="J9" s="125"/>
      <c r="K9" s="125"/>
      <c r="L9" s="125"/>
    </row>
    <row r="10" spans="1:14" ht="48.75" x14ac:dyDescent="0.25">
      <c r="A10" s="124">
        <v>9</v>
      </c>
      <c r="B10" s="124" t="s">
        <v>165</v>
      </c>
      <c r="C10" s="124" t="s">
        <v>161</v>
      </c>
      <c r="H10" s="126" t="s">
        <v>166</v>
      </c>
      <c r="I10" s="127" t="s">
        <v>167</v>
      </c>
      <c r="J10" s="128" t="s">
        <v>168</v>
      </c>
      <c r="K10" s="129" t="s">
        <v>169</v>
      </c>
      <c r="L10" s="130" t="s">
        <v>170</v>
      </c>
    </row>
    <row r="11" spans="1:14" ht="15.75" x14ac:dyDescent="0.25">
      <c r="A11" s="124">
        <v>10</v>
      </c>
      <c r="B11" s="124" t="s">
        <v>171</v>
      </c>
      <c r="C11" s="124" t="s">
        <v>161</v>
      </c>
      <c r="H11" s="131" t="s">
        <v>172</v>
      </c>
      <c r="I11" s="132">
        <v>21.243478260869569</v>
      </c>
      <c r="J11" s="133">
        <v>28.027917620137472</v>
      </c>
      <c r="K11" s="134">
        <v>0.63578069367688161</v>
      </c>
      <c r="L11" s="135"/>
    </row>
    <row r="12" spans="1:14" ht="15.75" x14ac:dyDescent="0.25">
      <c r="A12" s="124">
        <v>11</v>
      </c>
      <c r="B12" s="124" t="s">
        <v>173</v>
      </c>
      <c r="C12" s="124" t="s">
        <v>174</v>
      </c>
      <c r="H12" s="136" t="s">
        <v>175</v>
      </c>
      <c r="I12" s="137">
        <v>27.947826086956525</v>
      </c>
      <c r="J12" s="138">
        <v>37.874446987032826</v>
      </c>
      <c r="K12" s="139">
        <v>0.63578069367688517</v>
      </c>
      <c r="L12" s="140"/>
    </row>
    <row r="13" spans="1:14" ht="15.75" x14ac:dyDescent="0.25">
      <c r="A13" s="124">
        <v>12</v>
      </c>
      <c r="B13" s="124" t="s">
        <v>176</v>
      </c>
      <c r="C13" s="124" t="s">
        <v>174</v>
      </c>
    </row>
    <row r="14" spans="1:14" ht="15.75" x14ac:dyDescent="0.25">
      <c r="A14" s="124">
        <v>13</v>
      </c>
      <c r="B14" s="124" t="s">
        <v>176</v>
      </c>
      <c r="C14" s="124" t="s">
        <v>174</v>
      </c>
      <c r="H14" s="125" t="s">
        <v>177</v>
      </c>
      <c r="I14" s="125"/>
      <c r="J14" s="125"/>
      <c r="K14" s="125"/>
      <c r="L14" s="125"/>
      <c r="M14" s="141"/>
      <c r="N14" s="142"/>
    </row>
    <row r="15" spans="1:14" ht="36.75" x14ac:dyDescent="0.25">
      <c r="A15" s="124">
        <v>14</v>
      </c>
      <c r="B15" s="124" t="s">
        <v>178</v>
      </c>
      <c r="C15" s="124" t="s">
        <v>174</v>
      </c>
      <c r="H15" s="126" t="s">
        <v>179</v>
      </c>
      <c r="I15" s="143" t="s">
        <v>180</v>
      </c>
      <c r="J15" s="129" t="s">
        <v>181</v>
      </c>
      <c r="K15" s="128" t="s">
        <v>182</v>
      </c>
      <c r="L15" s="130" t="s">
        <v>183</v>
      </c>
      <c r="M15" s="141"/>
      <c r="N15" s="142"/>
    </row>
    <row r="16" spans="1:14" ht="15.75" x14ac:dyDescent="0.25">
      <c r="A16" s="124">
        <v>15</v>
      </c>
      <c r="B16" s="124" t="s">
        <v>184</v>
      </c>
      <c r="C16" s="124" t="s">
        <v>174</v>
      </c>
      <c r="H16" s="144" t="s">
        <v>185</v>
      </c>
      <c r="I16" s="145" t="s">
        <v>186</v>
      </c>
      <c r="J16" s="146">
        <v>0.40421709045226462</v>
      </c>
      <c r="K16" s="147">
        <v>0.39894467532352357</v>
      </c>
      <c r="L16" s="148">
        <v>4.1044279900099543</v>
      </c>
      <c r="M16" s="141"/>
      <c r="N16" s="142">
        <v>0.63600000000000001</v>
      </c>
    </row>
    <row r="17" spans="1:14" ht="15.75" x14ac:dyDescent="0.25">
      <c r="A17" s="124">
        <v>16</v>
      </c>
      <c r="B17" s="124" t="s">
        <v>187</v>
      </c>
      <c r="C17" s="124" t="s">
        <v>188</v>
      </c>
      <c r="H17" s="149" t="s">
        <v>189</v>
      </c>
      <c r="I17" s="149"/>
      <c r="J17" s="149"/>
      <c r="K17" s="149"/>
      <c r="L17" s="149"/>
      <c r="M17" s="141"/>
      <c r="N17" s="142">
        <v>0.63600000000000001</v>
      </c>
    </row>
    <row r="18" spans="1:14" ht="15.75" x14ac:dyDescent="0.25">
      <c r="A18" s="124">
        <v>17</v>
      </c>
      <c r="B18" s="124" t="s">
        <v>190</v>
      </c>
      <c r="C18" s="124" t="s">
        <v>188</v>
      </c>
      <c r="H18" s="149" t="s">
        <v>191</v>
      </c>
      <c r="I18" s="149"/>
      <c r="J18" s="149"/>
      <c r="K18" s="149"/>
      <c r="L18" s="149"/>
      <c r="M18" s="141"/>
      <c r="N18" s="150">
        <v>0.40449600000000002</v>
      </c>
    </row>
    <row r="19" spans="1:14" ht="15.75" x14ac:dyDescent="0.25">
      <c r="A19" s="124">
        <v>18</v>
      </c>
      <c r="B19" s="124" t="s">
        <v>192</v>
      </c>
      <c r="C19" s="124" t="s">
        <v>193</v>
      </c>
    </row>
    <row r="20" spans="1:14" ht="15.75" x14ac:dyDescent="0.25">
      <c r="A20" s="124">
        <v>19</v>
      </c>
      <c r="B20" s="124" t="s">
        <v>194</v>
      </c>
      <c r="C20" s="124" t="s">
        <v>195</v>
      </c>
      <c r="H20" s="125" t="s">
        <v>196</v>
      </c>
      <c r="I20" s="125"/>
      <c r="J20" s="125"/>
      <c r="K20" s="125"/>
      <c r="L20" s="125"/>
      <c r="M20" s="125"/>
      <c r="N20" s="125"/>
    </row>
    <row r="21" spans="1:14" ht="24.75" x14ac:dyDescent="0.25">
      <c r="A21" s="124">
        <v>20</v>
      </c>
      <c r="B21" s="124" t="s">
        <v>197</v>
      </c>
      <c r="C21" s="124" t="s">
        <v>195</v>
      </c>
      <c r="H21" s="151" t="s">
        <v>179</v>
      </c>
      <c r="I21" s="151"/>
      <c r="J21" s="127" t="s">
        <v>198</v>
      </c>
      <c r="K21" s="128" t="s">
        <v>199</v>
      </c>
      <c r="L21" s="128" t="s">
        <v>200</v>
      </c>
      <c r="M21" s="128" t="s">
        <v>201</v>
      </c>
      <c r="N21" s="152" t="s">
        <v>202</v>
      </c>
    </row>
    <row r="22" spans="1:14" ht="24" x14ac:dyDescent="0.25">
      <c r="A22" s="124">
        <v>21</v>
      </c>
      <c r="B22" s="124" t="s">
        <v>203</v>
      </c>
      <c r="C22" s="124" t="s">
        <v>204</v>
      </c>
      <c r="H22" s="153" t="s">
        <v>185</v>
      </c>
      <c r="I22" s="131" t="s">
        <v>205</v>
      </c>
      <c r="J22" s="154">
        <v>1291.5474175506333</v>
      </c>
      <c r="K22" s="155">
        <v>1</v>
      </c>
      <c r="L22" s="133">
        <v>1291.5474175506333</v>
      </c>
      <c r="M22" s="133">
        <v>76.666400611893025</v>
      </c>
      <c r="N22" s="156" t="s">
        <v>206</v>
      </c>
    </row>
    <row r="23" spans="1:14" ht="15.75" x14ac:dyDescent="0.25">
      <c r="A23" s="124">
        <v>22</v>
      </c>
      <c r="B23" s="124" t="s">
        <v>203</v>
      </c>
      <c r="C23" s="124" t="s">
        <v>204</v>
      </c>
      <c r="H23" s="157"/>
      <c r="I23" s="158" t="s">
        <v>207</v>
      </c>
      <c r="J23" s="159">
        <v>1903.6351911450188</v>
      </c>
      <c r="K23" s="160">
        <v>113</v>
      </c>
      <c r="L23" s="161">
        <v>16.846329125177157</v>
      </c>
      <c r="M23" s="162"/>
      <c r="N23" s="163"/>
    </row>
    <row r="24" spans="1:14" ht="15.75" x14ac:dyDescent="0.25">
      <c r="A24" s="124">
        <v>23</v>
      </c>
      <c r="B24" s="124" t="s">
        <v>208</v>
      </c>
      <c r="C24" s="124" t="s">
        <v>204</v>
      </c>
      <c r="H24" s="164"/>
      <c r="I24" s="136" t="s">
        <v>22</v>
      </c>
      <c r="J24" s="165">
        <v>3195.1826086956521</v>
      </c>
      <c r="K24" s="166">
        <v>114</v>
      </c>
      <c r="L24" s="167"/>
      <c r="M24" s="167"/>
      <c r="N24" s="168"/>
    </row>
    <row r="25" spans="1:14" ht="15.75" x14ac:dyDescent="0.25">
      <c r="A25" s="124">
        <v>24</v>
      </c>
      <c r="B25" s="124" t="s">
        <v>209</v>
      </c>
      <c r="C25" s="124" t="s">
        <v>204</v>
      </c>
      <c r="H25" s="149" t="s">
        <v>210</v>
      </c>
      <c r="I25" s="149"/>
      <c r="J25" s="149"/>
      <c r="K25" s="149"/>
      <c r="L25" s="149"/>
      <c r="M25" s="149"/>
      <c r="N25" s="149"/>
    </row>
    <row r="26" spans="1:14" ht="15.75" x14ac:dyDescent="0.25">
      <c r="A26" s="124">
        <v>25</v>
      </c>
      <c r="B26" s="124" t="s">
        <v>211</v>
      </c>
      <c r="C26" s="124" t="s">
        <v>204</v>
      </c>
      <c r="H26" s="149" t="s">
        <v>212</v>
      </c>
      <c r="I26" s="149"/>
      <c r="J26" s="149"/>
      <c r="K26" s="149"/>
      <c r="L26" s="149"/>
      <c r="M26" s="149"/>
      <c r="N26" s="149"/>
    </row>
    <row r="27" spans="1:14" ht="15.75" x14ac:dyDescent="0.25">
      <c r="A27" s="124">
        <v>26</v>
      </c>
      <c r="B27" s="124" t="s">
        <v>213</v>
      </c>
      <c r="C27" s="124" t="s">
        <v>204</v>
      </c>
    </row>
    <row r="28" spans="1:14" ht="15.75" x14ac:dyDescent="0.25">
      <c r="A28" s="124">
        <v>27</v>
      </c>
      <c r="B28" s="124" t="s">
        <v>214</v>
      </c>
      <c r="C28" s="124" t="s">
        <v>204</v>
      </c>
      <c r="H28" s="125" t="s">
        <v>215</v>
      </c>
      <c r="I28" s="125"/>
      <c r="J28" s="125"/>
      <c r="K28" s="125"/>
      <c r="L28" s="125"/>
      <c r="M28" s="125"/>
      <c r="N28" s="125"/>
    </row>
    <row r="29" spans="1:14" ht="48.75" x14ac:dyDescent="0.25">
      <c r="A29" s="124">
        <v>28</v>
      </c>
      <c r="B29" s="124" t="s">
        <v>216</v>
      </c>
      <c r="C29" s="124" t="s">
        <v>204</v>
      </c>
      <c r="H29" s="169" t="s">
        <v>179</v>
      </c>
      <c r="I29" s="169"/>
      <c r="J29" s="170" t="s">
        <v>217</v>
      </c>
      <c r="K29" s="171"/>
      <c r="L29" s="172" t="s">
        <v>218</v>
      </c>
      <c r="M29" s="171" t="s">
        <v>219</v>
      </c>
      <c r="N29" s="173" t="s">
        <v>202</v>
      </c>
    </row>
    <row r="30" spans="1:14" ht="15.75" x14ac:dyDescent="0.25">
      <c r="A30" s="124">
        <v>29</v>
      </c>
      <c r="B30" s="124" t="s">
        <v>220</v>
      </c>
      <c r="C30" s="124" t="s">
        <v>204</v>
      </c>
      <c r="H30" s="151"/>
      <c r="I30" s="151"/>
      <c r="J30" s="127" t="s">
        <v>221</v>
      </c>
      <c r="K30" s="128" t="s">
        <v>222</v>
      </c>
      <c r="L30" s="128" t="s">
        <v>223</v>
      </c>
      <c r="M30" s="174"/>
      <c r="N30" s="175"/>
    </row>
    <row r="31" spans="1:14" ht="24" x14ac:dyDescent="0.25">
      <c r="A31" s="124">
        <v>30</v>
      </c>
      <c r="B31" s="124" t="s">
        <v>224</v>
      </c>
      <c r="C31" s="124" t="s">
        <v>204</v>
      </c>
      <c r="H31" s="153" t="s">
        <v>185</v>
      </c>
      <c r="I31" s="131" t="s">
        <v>225</v>
      </c>
      <c r="J31" s="154">
        <v>5.9580491970338549</v>
      </c>
      <c r="K31" s="133">
        <v>1.7871864160195112</v>
      </c>
      <c r="L31" s="176"/>
      <c r="M31" s="134">
        <v>3.3337592226690296</v>
      </c>
      <c r="N31" s="177">
        <v>1.1591481213244976E-3</v>
      </c>
    </row>
    <row r="32" spans="1:14" ht="15.75" x14ac:dyDescent="0.25">
      <c r="A32" s="124">
        <v>31</v>
      </c>
      <c r="B32" s="124" t="s">
        <v>226</v>
      </c>
      <c r="C32" s="124" t="s">
        <v>193</v>
      </c>
      <c r="H32" s="164"/>
      <c r="I32" s="136" t="s">
        <v>175</v>
      </c>
      <c r="J32" s="165">
        <v>0.54692730004390377</v>
      </c>
      <c r="K32" s="138">
        <v>6.2463607797887413E-2</v>
      </c>
      <c r="L32" s="138">
        <v>0.63578069367688772</v>
      </c>
      <c r="M32" s="139">
        <v>8.7559351648977515</v>
      </c>
      <c r="N32" s="178">
        <v>2.2814222999384436E-14</v>
      </c>
    </row>
    <row r="33" spans="1:14" ht="15.75" x14ac:dyDescent="0.25">
      <c r="A33" s="124">
        <v>32</v>
      </c>
      <c r="B33" s="124" t="s">
        <v>227</v>
      </c>
      <c r="C33" s="124" t="s">
        <v>193</v>
      </c>
      <c r="H33" s="149" t="s">
        <v>210</v>
      </c>
      <c r="I33" s="149"/>
      <c r="J33" s="149"/>
      <c r="K33" s="149"/>
      <c r="L33" s="149"/>
      <c r="M33" s="149"/>
      <c r="N33" s="149"/>
    </row>
    <row r="34" spans="1:14" ht="15.75" x14ac:dyDescent="0.25">
      <c r="A34" s="124">
        <v>33</v>
      </c>
      <c r="B34" s="124" t="s">
        <v>228</v>
      </c>
      <c r="C34" s="124" t="s">
        <v>195</v>
      </c>
      <c r="H34" s="142"/>
      <c r="I34" s="142"/>
      <c r="J34" s="142"/>
      <c r="K34" s="142"/>
      <c r="L34" s="142"/>
      <c r="M34" s="142">
        <v>1.984</v>
      </c>
      <c r="N34" s="142"/>
    </row>
    <row r="35" spans="1:14" ht="15.75" x14ac:dyDescent="0.25">
      <c r="A35" s="124">
        <v>34</v>
      </c>
      <c r="B35" s="124" t="s">
        <v>229</v>
      </c>
      <c r="C35" s="124" t="s">
        <v>195</v>
      </c>
      <c r="H35" s="142"/>
      <c r="I35" s="142"/>
      <c r="J35" s="142"/>
      <c r="K35" s="142"/>
      <c r="L35" s="142"/>
      <c r="M35" s="179">
        <v>8756</v>
      </c>
      <c r="N35" s="142"/>
    </row>
    <row r="36" spans="1:14" ht="15.75" x14ac:dyDescent="0.25">
      <c r="A36" s="124">
        <v>35</v>
      </c>
      <c r="B36" s="124" t="s">
        <v>230</v>
      </c>
      <c r="C36" s="124" t="s">
        <v>231</v>
      </c>
    </row>
    <row r="37" spans="1:14" ht="15.75" x14ac:dyDescent="0.25">
      <c r="A37" s="124">
        <v>36</v>
      </c>
      <c r="B37" s="124" t="s">
        <v>232</v>
      </c>
      <c r="C37" s="124" t="s">
        <v>204</v>
      </c>
    </row>
    <row r="38" spans="1:14" ht="15.75" x14ac:dyDescent="0.25">
      <c r="A38" s="124">
        <v>37</v>
      </c>
      <c r="B38" s="124" t="s">
        <v>233</v>
      </c>
      <c r="C38" s="124" t="s">
        <v>204</v>
      </c>
    </row>
    <row r="39" spans="1:14" ht="15.75" x14ac:dyDescent="0.25">
      <c r="A39" s="124">
        <v>38</v>
      </c>
      <c r="B39" s="124" t="s">
        <v>234</v>
      </c>
      <c r="C39" s="124" t="s">
        <v>204</v>
      </c>
    </row>
    <row r="40" spans="1:14" ht="15.75" x14ac:dyDescent="0.25">
      <c r="A40" s="124">
        <v>39</v>
      </c>
      <c r="B40" s="124" t="s">
        <v>235</v>
      </c>
      <c r="C40" s="124" t="s">
        <v>236</v>
      </c>
    </row>
    <row r="41" spans="1:14" ht="15.75" x14ac:dyDescent="0.25">
      <c r="A41" s="124">
        <v>40</v>
      </c>
      <c r="B41" s="124" t="s">
        <v>237</v>
      </c>
      <c r="C41" s="124" t="s">
        <v>236</v>
      </c>
    </row>
    <row r="42" spans="1:14" ht="15.75" x14ac:dyDescent="0.25">
      <c r="A42" s="124">
        <v>41</v>
      </c>
      <c r="B42" s="124" t="s">
        <v>238</v>
      </c>
      <c r="C42" s="124" t="s">
        <v>174</v>
      </c>
    </row>
    <row r="43" spans="1:14" ht="15.75" x14ac:dyDescent="0.25">
      <c r="A43" s="124">
        <v>42</v>
      </c>
      <c r="B43" s="124" t="s">
        <v>239</v>
      </c>
      <c r="C43" s="124" t="s">
        <v>174</v>
      </c>
    </row>
    <row r="44" spans="1:14" ht="15.75" x14ac:dyDescent="0.25">
      <c r="A44" s="124">
        <v>43</v>
      </c>
      <c r="B44" s="124" t="s">
        <v>240</v>
      </c>
      <c r="C44" s="124" t="s">
        <v>174</v>
      </c>
    </row>
    <row r="45" spans="1:14" ht="15.75" x14ac:dyDescent="0.25">
      <c r="A45" s="124">
        <v>44</v>
      </c>
      <c r="B45" s="124" t="s">
        <v>241</v>
      </c>
      <c r="C45" s="124" t="s">
        <v>242</v>
      </c>
    </row>
    <row r="46" spans="1:14" ht="15.75" x14ac:dyDescent="0.25">
      <c r="A46" s="124">
        <v>45</v>
      </c>
      <c r="B46" s="124" t="s">
        <v>243</v>
      </c>
      <c r="C46" s="124" t="s">
        <v>236</v>
      </c>
    </row>
    <row r="47" spans="1:14" ht="15.75" x14ac:dyDescent="0.25">
      <c r="A47" s="124">
        <v>46</v>
      </c>
      <c r="B47" s="124" t="s">
        <v>244</v>
      </c>
      <c r="C47" s="124" t="s">
        <v>245</v>
      </c>
    </row>
    <row r="48" spans="1:14" ht="15.75" x14ac:dyDescent="0.25">
      <c r="A48" s="124">
        <v>47</v>
      </c>
      <c r="B48" s="124" t="s">
        <v>246</v>
      </c>
      <c r="C48" s="124" t="s">
        <v>245</v>
      </c>
    </row>
    <row r="49" spans="1:3" ht="15.75" x14ac:dyDescent="0.25">
      <c r="A49" s="124">
        <v>48</v>
      </c>
      <c r="B49" s="124" t="s">
        <v>244</v>
      </c>
      <c r="C49" s="124" t="s">
        <v>245</v>
      </c>
    </row>
    <row r="50" spans="1:3" ht="15.75" x14ac:dyDescent="0.25">
      <c r="A50" s="124">
        <v>49</v>
      </c>
      <c r="B50" s="124" t="s">
        <v>244</v>
      </c>
      <c r="C50" s="124" t="s">
        <v>245</v>
      </c>
    </row>
    <row r="51" spans="1:3" ht="15.75" x14ac:dyDescent="0.25">
      <c r="A51" s="124">
        <v>50</v>
      </c>
      <c r="B51" s="124" t="s">
        <v>247</v>
      </c>
      <c r="C51" s="124" t="s">
        <v>245</v>
      </c>
    </row>
    <row r="52" spans="1:3" ht="15.75" x14ac:dyDescent="0.25">
      <c r="A52" s="124">
        <v>52</v>
      </c>
      <c r="B52" s="124" t="s">
        <v>248</v>
      </c>
      <c r="C52" s="124" t="s">
        <v>236</v>
      </c>
    </row>
    <row r="53" spans="1:3" ht="15.75" x14ac:dyDescent="0.25">
      <c r="A53" s="124">
        <v>53</v>
      </c>
      <c r="B53" s="124" t="s">
        <v>249</v>
      </c>
      <c r="C53" s="124" t="s">
        <v>250</v>
      </c>
    </row>
    <row r="54" spans="1:3" ht="15.75" x14ac:dyDescent="0.25">
      <c r="A54" s="124">
        <v>53</v>
      </c>
      <c r="B54" s="124" t="s">
        <v>251</v>
      </c>
      <c r="C54" s="124" t="s">
        <v>250</v>
      </c>
    </row>
    <row r="55" spans="1:3" ht="15.75" x14ac:dyDescent="0.25">
      <c r="A55" s="124">
        <v>54</v>
      </c>
      <c r="B55" s="124" t="s">
        <v>252</v>
      </c>
      <c r="C55" s="124" t="s">
        <v>250</v>
      </c>
    </row>
    <row r="56" spans="1:3" ht="15.75" x14ac:dyDescent="0.25">
      <c r="A56" s="124">
        <v>55</v>
      </c>
      <c r="B56" s="124" t="s">
        <v>253</v>
      </c>
      <c r="C56" s="124" t="s">
        <v>250</v>
      </c>
    </row>
    <row r="57" spans="1:3" ht="15.75" x14ac:dyDescent="0.25">
      <c r="A57" s="124">
        <v>56</v>
      </c>
      <c r="B57" s="124" t="s">
        <v>254</v>
      </c>
      <c r="C57" s="124" t="s">
        <v>245</v>
      </c>
    </row>
    <row r="58" spans="1:3" ht="15.75" x14ac:dyDescent="0.25">
      <c r="A58" s="124">
        <v>57</v>
      </c>
      <c r="B58" s="124" t="s">
        <v>246</v>
      </c>
      <c r="C58" s="124" t="s">
        <v>159</v>
      </c>
    </row>
    <row r="59" spans="1:3" ht="15.75" x14ac:dyDescent="0.25">
      <c r="A59" s="124">
        <v>58</v>
      </c>
      <c r="B59" s="124" t="s">
        <v>255</v>
      </c>
      <c r="C59" s="124" t="s">
        <v>245</v>
      </c>
    </row>
    <row r="60" spans="1:3" ht="15.75" x14ac:dyDescent="0.25">
      <c r="A60" s="124">
        <v>59</v>
      </c>
      <c r="B60" s="124" t="s">
        <v>256</v>
      </c>
      <c r="C60" s="124" t="s">
        <v>257</v>
      </c>
    </row>
    <row r="61" spans="1:3" ht="15.75" x14ac:dyDescent="0.25">
      <c r="A61" s="124">
        <v>60</v>
      </c>
      <c r="B61" s="124" t="s">
        <v>254</v>
      </c>
      <c r="C61" s="124" t="s">
        <v>257</v>
      </c>
    </row>
    <row r="62" spans="1:3" ht="15.75" x14ac:dyDescent="0.25">
      <c r="A62" s="124">
        <v>61</v>
      </c>
      <c r="B62" s="124" t="s">
        <v>258</v>
      </c>
      <c r="C62" s="124" t="s">
        <v>193</v>
      </c>
    </row>
    <row r="63" spans="1:3" ht="15.75" x14ac:dyDescent="0.25">
      <c r="A63" s="124">
        <v>63</v>
      </c>
      <c r="B63" s="124" t="s">
        <v>259</v>
      </c>
      <c r="C63" s="124" t="s">
        <v>193</v>
      </c>
    </row>
    <row r="64" spans="1:3" ht="15.75" x14ac:dyDescent="0.25">
      <c r="A64" s="124">
        <v>63</v>
      </c>
      <c r="B64" s="124" t="s">
        <v>260</v>
      </c>
      <c r="C64" s="124" t="s">
        <v>193</v>
      </c>
    </row>
    <row r="65" spans="1:3" ht="15.75" x14ac:dyDescent="0.25">
      <c r="A65" s="124">
        <v>64</v>
      </c>
      <c r="B65" s="124" t="s">
        <v>261</v>
      </c>
      <c r="C65" s="124" t="s">
        <v>193</v>
      </c>
    </row>
    <row r="66" spans="1:3" ht="15.75" x14ac:dyDescent="0.25">
      <c r="A66" s="124">
        <v>65</v>
      </c>
      <c r="B66" s="124" t="s">
        <v>262</v>
      </c>
      <c r="C66" s="124" t="s">
        <v>193</v>
      </c>
    </row>
    <row r="67" spans="1:3" ht="15.75" x14ac:dyDescent="0.25">
      <c r="A67" s="124">
        <v>66</v>
      </c>
      <c r="B67" s="124" t="s">
        <v>263</v>
      </c>
      <c r="C67" s="124" t="s">
        <v>193</v>
      </c>
    </row>
    <row r="68" spans="1:3" ht="15.75" x14ac:dyDescent="0.25">
      <c r="A68" s="124">
        <v>67</v>
      </c>
      <c r="B68" s="124" t="s">
        <v>264</v>
      </c>
      <c r="C68" s="124" t="s">
        <v>193</v>
      </c>
    </row>
    <row r="69" spans="1:3" ht="15.75" x14ac:dyDescent="0.25">
      <c r="A69" s="124">
        <v>68</v>
      </c>
      <c r="B69" s="124" t="s">
        <v>264</v>
      </c>
      <c r="C69" s="124" t="s">
        <v>195</v>
      </c>
    </row>
    <row r="70" spans="1:3" ht="15.75" x14ac:dyDescent="0.25">
      <c r="A70" s="124">
        <v>69</v>
      </c>
      <c r="B70" s="124" t="s">
        <v>264</v>
      </c>
      <c r="C70" s="124" t="s">
        <v>195</v>
      </c>
    </row>
    <row r="71" spans="1:3" ht="15.75" x14ac:dyDescent="0.25">
      <c r="A71" s="124">
        <v>70</v>
      </c>
      <c r="B71" s="124" t="s">
        <v>265</v>
      </c>
      <c r="C71" s="124" t="s">
        <v>195</v>
      </c>
    </row>
    <row r="72" spans="1:3" ht="15.75" x14ac:dyDescent="0.25">
      <c r="A72" s="124">
        <v>71</v>
      </c>
      <c r="B72" s="124" t="s">
        <v>266</v>
      </c>
      <c r="C72" s="124" t="s">
        <v>161</v>
      </c>
    </row>
    <row r="73" spans="1:3" ht="15.75" x14ac:dyDescent="0.25">
      <c r="A73" s="124">
        <v>72</v>
      </c>
      <c r="B73" s="124" t="s">
        <v>267</v>
      </c>
      <c r="C73" s="124" t="s">
        <v>268</v>
      </c>
    </row>
    <row r="74" spans="1:3" ht="15.75" x14ac:dyDescent="0.25">
      <c r="A74" s="124">
        <v>73</v>
      </c>
      <c r="B74" s="124" t="s">
        <v>269</v>
      </c>
      <c r="C74" s="124" t="s">
        <v>268</v>
      </c>
    </row>
    <row r="75" spans="1:3" ht="15.75" x14ac:dyDescent="0.25">
      <c r="A75" s="124">
        <v>74</v>
      </c>
      <c r="B75" s="124" t="s">
        <v>270</v>
      </c>
      <c r="C75" s="124" t="s">
        <v>268</v>
      </c>
    </row>
    <row r="76" spans="1:3" ht="15.75" x14ac:dyDescent="0.25">
      <c r="A76" s="124">
        <v>75</v>
      </c>
      <c r="B76" s="124" t="s">
        <v>271</v>
      </c>
      <c r="C76" s="124" t="s">
        <v>268</v>
      </c>
    </row>
    <row r="77" spans="1:3" ht="15.75" x14ac:dyDescent="0.25">
      <c r="A77" s="124">
        <v>76</v>
      </c>
      <c r="B77" s="124" t="s">
        <v>190</v>
      </c>
      <c r="C77" s="124" t="s">
        <v>272</v>
      </c>
    </row>
    <row r="78" spans="1:3" ht="15.75" x14ac:dyDescent="0.25">
      <c r="A78" s="124">
        <v>77</v>
      </c>
      <c r="B78" s="124" t="s">
        <v>273</v>
      </c>
      <c r="C78" s="124" t="s">
        <v>236</v>
      </c>
    </row>
    <row r="79" spans="1:3" ht="15.75" x14ac:dyDescent="0.25">
      <c r="A79" s="124">
        <v>78</v>
      </c>
      <c r="B79" s="124" t="s">
        <v>274</v>
      </c>
      <c r="C79" s="124" t="s">
        <v>236</v>
      </c>
    </row>
    <row r="80" spans="1:3" ht="15.75" x14ac:dyDescent="0.25">
      <c r="A80" s="124">
        <v>79</v>
      </c>
      <c r="B80" s="124" t="s">
        <v>275</v>
      </c>
      <c r="C80" s="124" t="s">
        <v>236</v>
      </c>
    </row>
    <row r="81" spans="1:3" ht="15.75" x14ac:dyDescent="0.25">
      <c r="A81" s="124">
        <v>80</v>
      </c>
      <c r="B81" s="124" t="s">
        <v>276</v>
      </c>
      <c r="C81" s="124" t="s">
        <v>236</v>
      </c>
    </row>
    <row r="82" spans="1:3" ht="15.75" x14ac:dyDescent="0.25">
      <c r="A82" s="124">
        <v>81</v>
      </c>
      <c r="B82" s="124" t="s">
        <v>277</v>
      </c>
      <c r="C82" s="124" t="s">
        <v>195</v>
      </c>
    </row>
    <row r="83" spans="1:3" ht="15.75" x14ac:dyDescent="0.25">
      <c r="A83" s="124">
        <v>82</v>
      </c>
      <c r="B83" s="124" t="s">
        <v>278</v>
      </c>
      <c r="C83" s="124" t="s">
        <v>195</v>
      </c>
    </row>
    <row r="84" spans="1:3" ht="15.75" x14ac:dyDescent="0.25">
      <c r="A84" s="124">
        <v>83</v>
      </c>
      <c r="B84" s="124" t="s">
        <v>278</v>
      </c>
      <c r="C84" s="124" t="s">
        <v>195</v>
      </c>
    </row>
    <row r="85" spans="1:3" ht="15.75" x14ac:dyDescent="0.25">
      <c r="A85" s="124">
        <v>84</v>
      </c>
      <c r="B85" s="124" t="s">
        <v>278</v>
      </c>
      <c r="C85" s="124" t="s">
        <v>195</v>
      </c>
    </row>
    <row r="86" spans="1:3" ht="15.75" x14ac:dyDescent="0.25">
      <c r="A86" s="124">
        <v>85</v>
      </c>
      <c r="B86" s="124" t="s">
        <v>278</v>
      </c>
      <c r="C86" s="124" t="s">
        <v>195</v>
      </c>
    </row>
    <row r="87" spans="1:3" ht="15.75" x14ac:dyDescent="0.25">
      <c r="A87" s="124">
        <v>86</v>
      </c>
      <c r="B87" s="124" t="s">
        <v>279</v>
      </c>
      <c r="C87" s="124" t="s">
        <v>193</v>
      </c>
    </row>
    <row r="88" spans="1:3" ht="15.75" x14ac:dyDescent="0.25">
      <c r="A88" s="124">
        <v>87</v>
      </c>
      <c r="B88" s="124" t="s">
        <v>280</v>
      </c>
      <c r="C88" s="124" t="s">
        <v>193</v>
      </c>
    </row>
    <row r="89" spans="1:3" ht="15.75" x14ac:dyDescent="0.25">
      <c r="A89" s="124">
        <v>88</v>
      </c>
      <c r="B89" s="124" t="s">
        <v>281</v>
      </c>
      <c r="C89" s="124" t="s">
        <v>193</v>
      </c>
    </row>
    <row r="90" spans="1:3" ht="15.75" x14ac:dyDescent="0.25">
      <c r="A90" s="124">
        <v>89</v>
      </c>
      <c r="B90" s="124" t="s">
        <v>282</v>
      </c>
      <c r="C90" s="124" t="s">
        <v>193</v>
      </c>
    </row>
    <row r="91" spans="1:3" ht="15.75" x14ac:dyDescent="0.25">
      <c r="A91" s="124">
        <v>90</v>
      </c>
      <c r="B91" s="124" t="s">
        <v>282</v>
      </c>
      <c r="C91" s="124" t="s">
        <v>193</v>
      </c>
    </row>
    <row r="92" spans="1:3" ht="15.75" x14ac:dyDescent="0.25">
      <c r="A92" s="124">
        <v>91</v>
      </c>
      <c r="B92" s="124" t="s">
        <v>283</v>
      </c>
      <c r="C92" s="124" t="s">
        <v>284</v>
      </c>
    </row>
    <row r="93" spans="1:3" ht="15.75" x14ac:dyDescent="0.25">
      <c r="A93" s="124">
        <v>92</v>
      </c>
      <c r="B93" s="124" t="s">
        <v>285</v>
      </c>
      <c r="C93" s="124" t="s">
        <v>284</v>
      </c>
    </row>
    <row r="94" spans="1:3" ht="15.75" x14ac:dyDescent="0.25">
      <c r="A94" s="124">
        <v>93</v>
      </c>
      <c r="B94" s="124" t="s">
        <v>286</v>
      </c>
      <c r="C94" s="124" t="s">
        <v>272</v>
      </c>
    </row>
    <row r="95" spans="1:3" ht="15.75" x14ac:dyDescent="0.25">
      <c r="A95" s="124">
        <v>94</v>
      </c>
      <c r="B95" s="124" t="s">
        <v>287</v>
      </c>
      <c r="C95" s="124" t="s">
        <v>272</v>
      </c>
    </row>
    <row r="96" spans="1:3" ht="15.75" x14ac:dyDescent="0.25">
      <c r="A96" s="124">
        <v>95</v>
      </c>
      <c r="B96" s="124" t="s">
        <v>288</v>
      </c>
      <c r="C96" s="124" t="s">
        <v>272</v>
      </c>
    </row>
    <row r="97" spans="1:3" ht="15.75" x14ac:dyDescent="0.25">
      <c r="A97" s="124">
        <v>96</v>
      </c>
      <c r="B97" s="124" t="s">
        <v>289</v>
      </c>
      <c r="C97" s="124" t="s">
        <v>193</v>
      </c>
    </row>
    <row r="98" spans="1:3" ht="15.75" x14ac:dyDescent="0.25">
      <c r="A98" s="124">
        <v>97</v>
      </c>
      <c r="B98" s="124" t="s">
        <v>289</v>
      </c>
      <c r="C98" s="124" t="s">
        <v>193</v>
      </c>
    </row>
    <row r="99" spans="1:3" ht="15.75" x14ac:dyDescent="0.25">
      <c r="A99" s="124">
        <v>98</v>
      </c>
      <c r="B99" s="124" t="s">
        <v>290</v>
      </c>
      <c r="C99" s="124" t="s">
        <v>193</v>
      </c>
    </row>
    <row r="100" spans="1:3" ht="15.75" x14ac:dyDescent="0.25">
      <c r="A100" s="124">
        <v>99</v>
      </c>
      <c r="B100" s="124" t="s">
        <v>290</v>
      </c>
      <c r="C100" s="124" t="s">
        <v>193</v>
      </c>
    </row>
    <row r="101" spans="1:3" ht="15.75" x14ac:dyDescent="0.25">
      <c r="A101" s="124">
        <v>100</v>
      </c>
      <c r="B101" s="124" t="s">
        <v>290</v>
      </c>
      <c r="C101" s="124" t="s">
        <v>193</v>
      </c>
    </row>
    <row r="102" spans="1:3" ht="15.75" x14ac:dyDescent="0.25">
      <c r="A102" s="124">
        <v>101</v>
      </c>
      <c r="B102" s="124" t="s">
        <v>291</v>
      </c>
      <c r="C102" s="124" t="s">
        <v>193</v>
      </c>
    </row>
    <row r="103" spans="1:3" ht="15.75" x14ac:dyDescent="0.25">
      <c r="A103" s="124">
        <v>102</v>
      </c>
      <c r="B103" s="124" t="s">
        <v>292</v>
      </c>
      <c r="C103" s="124" t="s">
        <v>193</v>
      </c>
    </row>
    <row r="104" spans="1:3" ht="15.75" x14ac:dyDescent="0.25">
      <c r="A104" s="124">
        <v>103</v>
      </c>
      <c r="B104" s="124" t="s">
        <v>293</v>
      </c>
      <c r="C104" s="124" t="s">
        <v>193</v>
      </c>
    </row>
    <row r="105" spans="1:3" ht="15.75" x14ac:dyDescent="0.25">
      <c r="A105" s="124">
        <v>104</v>
      </c>
      <c r="B105" s="124" t="s">
        <v>293</v>
      </c>
      <c r="C105" s="124" t="s">
        <v>193</v>
      </c>
    </row>
    <row r="106" spans="1:3" ht="15.75" x14ac:dyDescent="0.25">
      <c r="A106" s="124">
        <v>105</v>
      </c>
      <c r="B106" s="124" t="s">
        <v>294</v>
      </c>
      <c r="C106" s="124" t="s">
        <v>193</v>
      </c>
    </row>
    <row r="107" spans="1:3" ht="15.75" x14ac:dyDescent="0.25">
      <c r="A107" s="124">
        <v>106</v>
      </c>
      <c r="B107" s="124" t="s">
        <v>295</v>
      </c>
      <c r="C107" s="124" t="s">
        <v>236</v>
      </c>
    </row>
    <row r="108" spans="1:3" ht="15.75" x14ac:dyDescent="0.25">
      <c r="A108" s="124">
        <v>107</v>
      </c>
      <c r="B108" s="124" t="s">
        <v>295</v>
      </c>
      <c r="C108" s="124" t="s">
        <v>236</v>
      </c>
    </row>
    <row r="109" spans="1:3" ht="15.75" x14ac:dyDescent="0.25">
      <c r="A109" s="124">
        <v>108</v>
      </c>
      <c r="B109" s="124" t="s">
        <v>296</v>
      </c>
      <c r="C109" s="124" t="s">
        <v>236</v>
      </c>
    </row>
    <row r="110" spans="1:3" ht="15.75" x14ac:dyDescent="0.25">
      <c r="A110" s="124">
        <v>109</v>
      </c>
      <c r="B110" s="124" t="s">
        <v>296</v>
      </c>
      <c r="C110" s="124" t="s">
        <v>236</v>
      </c>
    </row>
    <row r="111" spans="1:3" ht="15.75" x14ac:dyDescent="0.25">
      <c r="A111" s="124">
        <v>110</v>
      </c>
      <c r="B111" s="124" t="s">
        <v>296</v>
      </c>
      <c r="C111" s="124" t="s">
        <v>236</v>
      </c>
    </row>
    <row r="112" spans="1:3" ht="15.75" x14ac:dyDescent="0.25">
      <c r="A112" s="124">
        <v>111</v>
      </c>
      <c r="B112" s="124" t="s">
        <v>297</v>
      </c>
      <c r="C112" s="124" t="s">
        <v>193</v>
      </c>
    </row>
    <row r="113" spans="1:3" ht="15.75" x14ac:dyDescent="0.25">
      <c r="A113" s="124">
        <v>112</v>
      </c>
      <c r="B113" s="124" t="s">
        <v>298</v>
      </c>
      <c r="C113" s="124" t="s">
        <v>195</v>
      </c>
    </row>
    <row r="114" spans="1:3" ht="15.75" x14ac:dyDescent="0.25">
      <c r="A114" s="124">
        <v>113</v>
      </c>
      <c r="B114" s="124" t="s">
        <v>299</v>
      </c>
      <c r="C114" s="124" t="s">
        <v>195</v>
      </c>
    </row>
    <row r="115" spans="1:3" ht="15.75" x14ac:dyDescent="0.25">
      <c r="A115" s="124">
        <v>114</v>
      </c>
      <c r="B115" s="124" t="s">
        <v>300</v>
      </c>
      <c r="C115" s="124" t="s">
        <v>195</v>
      </c>
    </row>
    <row r="116" spans="1:3" ht="15.75" x14ac:dyDescent="0.25">
      <c r="A116" s="124">
        <v>115</v>
      </c>
      <c r="B116" s="124" t="s">
        <v>301</v>
      </c>
      <c r="C116" s="124" t="s">
        <v>195</v>
      </c>
    </row>
    <row r="117" spans="1:3" ht="15.75" x14ac:dyDescent="0.25">
      <c r="A117" s="124">
        <v>116</v>
      </c>
      <c r="B117" s="124" t="s">
        <v>214</v>
      </c>
      <c r="C117" s="124" t="s">
        <v>236</v>
      </c>
    </row>
    <row r="118" spans="1:3" ht="15.75" x14ac:dyDescent="0.25">
      <c r="A118" s="124">
        <v>116</v>
      </c>
      <c r="B118" s="124" t="s">
        <v>302</v>
      </c>
      <c r="C118" s="124" t="s">
        <v>236</v>
      </c>
    </row>
    <row r="119" spans="1:3" ht="15.75" x14ac:dyDescent="0.25">
      <c r="A119" s="124">
        <v>117</v>
      </c>
      <c r="B119" s="124" t="s">
        <v>302</v>
      </c>
      <c r="C119" s="124" t="s">
        <v>236</v>
      </c>
    </row>
    <row r="120" spans="1:3" ht="15.75" x14ac:dyDescent="0.25">
      <c r="A120" s="124">
        <v>118</v>
      </c>
      <c r="B120" s="124" t="s">
        <v>303</v>
      </c>
      <c r="C120" s="124" t="s">
        <v>304</v>
      </c>
    </row>
    <row r="121" spans="1:3" ht="15.75" x14ac:dyDescent="0.25">
      <c r="A121" s="124">
        <v>119</v>
      </c>
      <c r="B121" s="124" t="s">
        <v>305</v>
      </c>
      <c r="C121" s="124" t="s">
        <v>304</v>
      </c>
    </row>
    <row r="122" spans="1:3" ht="15.75" x14ac:dyDescent="0.25">
      <c r="A122" s="124">
        <v>120</v>
      </c>
      <c r="B122" s="124" t="s">
        <v>306</v>
      </c>
      <c r="C122" s="124" t="s">
        <v>268</v>
      </c>
    </row>
    <row r="123" spans="1:3" ht="15.75" x14ac:dyDescent="0.25">
      <c r="A123" s="124">
        <v>120</v>
      </c>
      <c r="B123" s="124" t="s">
        <v>306</v>
      </c>
      <c r="C123" s="124" t="s">
        <v>268</v>
      </c>
    </row>
    <row r="124" spans="1:3" ht="15.75" x14ac:dyDescent="0.25">
      <c r="A124" s="124">
        <v>121</v>
      </c>
      <c r="B124" s="124" t="s">
        <v>306</v>
      </c>
      <c r="C124" s="124" t="s">
        <v>268</v>
      </c>
    </row>
    <row r="125" spans="1:3" ht="15.75" x14ac:dyDescent="0.25">
      <c r="A125" s="124">
        <v>122</v>
      </c>
      <c r="B125" s="124" t="s">
        <v>306</v>
      </c>
      <c r="C125" s="124" t="s">
        <v>268</v>
      </c>
    </row>
    <row r="126" spans="1:3" ht="15.75" x14ac:dyDescent="0.25">
      <c r="A126" s="124">
        <v>123</v>
      </c>
      <c r="B126" s="124" t="s">
        <v>306</v>
      </c>
      <c r="C126" s="124" t="s">
        <v>268</v>
      </c>
    </row>
    <row r="127" spans="1:3" ht="15.75" x14ac:dyDescent="0.25">
      <c r="A127" s="124">
        <v>123</v>
      </c>
      <c r="B127" s="124" t="s">
        <v>307</v>
      </c>
      <c r="C127" s="124" t="s">
        <v>193</v>
      </c>
    </row>
    <row r="128" spans="1:3" ht="15.75" x14ac:dyDescent="0.25">
      <c r="A128" s="124">
        <v>124</v>
      </c>
      <c r="B128" s="124" t="s">
        <v>308</v>
      </c>
      <c r="C128" s="124" t="s">
        <v>193</v>
      </c>
    </row>
    <row r="129" spans="1:3" ht="15.75" x14ac:dyDescent="0.25">
      <c r="A129" s="124">
        <v>125</v>
      </c>
      <c r="B129" s="124" t="s">
        <v>309</v>
      </c>
      <c r="C129" s="124" t="s">
        <v>193</v>
      </c>
    </row>
    <row r="130" spans="1:3" ht="15.75" x14ac:dyDescent="0.25">
      <c r="A130" s="124">
        <v>127</v>
      </c>
      <c r="B130" s="124" t="s">
        <v>309</v>
      </c>
      <c r="C130" s="124" t="s">
        <v>157</v>
      </c>
    </row>
    <row r="131" spans="1:3" ht="15.75" x14ac:dyDescent="0.25">
      <c r="A131" s="124">
        <v>128</v>
      </c>
      <c r="B131" s="124" t="s">
        <v>310</v>
      </c>
      <c r="C131" s="124" t="s">
        <v>157</v>
      </c>
    </row>
    <row r="132" spans="1:3" ht="15.75" x14ac:dyDescent="0.25">
      <c r="A132" s="124">
        <v>129</v>
      </c>
      <c r="B132" s="124" t="s">
        <v>311</v>
      </c>
      <c r="C132" s="124" t="s">
        <v>193</v>
      </c>
    </row>
    <row r="133" spans="1:3" ht="15.75" x14ac:dyDescent="0.25">
      <c r="A133" s="124">
        <v>130</v>
      </c>
      <c r="B133" s="124" t="s">
        <v>211</v>
      </c>
      <c r="C133" s="124" t="s">
        <v>312</v>
      </c>
    </row>
    <row r="134" spans="1:3" ht="15.75" x14ac:dyDescent="0.25">
      <c r="A134" s="124">
        <v>131</v>
      </c>
      <c r="B134" s="124" t="s">
        <v>313</v>
      </c>
      <c r="C134" s="124" t="s">
        <v>159</v>
      </c>
    </row>
    <row r="135" spans="1:3" ht="15.75" x14ac:dyDescent="0.25">
      <c r="A135" s="124">
        <v>132</v>
      </c>
      <c r="B135" s="124" t="s">
        <v>314</v>
      </c>
      <c r="C135" s="124" t="s">
        <v>315</v>
      </c>
    </row>
    <row r="136" spans="1:3" ht="15.75" x14ac:dyDescent="0.25">
      <c r="A136" s="124">
        <v>133</v>
      </c>
      <c r="B136" s="124" t="s">
        <v>203</v>
      </c>
      <c r="C136" s="124" t="s">
        <v>315</v>
      </c>
    </row>
    <row r="137" spans="1:3" ht="15.75" x14ac:dyDescent="0.25">
      <c r="A137" s="124">
        <v>134</v>
      </c>
      <c r="B137" s="124" t="s">
        <v>316</v>
      </c>
      <c r="C137" s="124" t="s">
        <v>161</v>
      </c>
    </row>
    <row r="138" spans="1:3" ht="15.75" x14ac:dyDescent="0.25">
      <c r="A138" s="124">
        <v>135</v>
      </c>
      <c r="B138" s="124" t="s">
        <v>317</v>
      </c>
      <c r="C138" s="124" t="s">
        <v>161</v>
      </c>
    </row>
    <row r="139" spans="1:3" ht="15.75" x14ac:dyDescent="0.25">
      <c r="A139" s="124">
        <v>136</v>
      </c>
      <c r="B139" s="124" t="s">
        <v>318</v>
      </c>
      <c r="C139" s="124" t="s">
        <v>161</v>
      </c>
    </row>
    <row r="140" spans="1:3" ht="15.75" x14ac:dyDescent="0.25">
      <c r="A140" s="124">
        <v>137</v>
      </c>
      <c r="B140" s="124" t="s">
        <v>319</v>
      </c>
      <c r="C140" s="124" t="s">
        <v>204</v>
      </c>
    </row>
    <row r="141" spans="1:3" ht="15.75" x14ac:dyDescent="0.25">
      <c r="A141" s="124">
        <v>138</v>
      </c>
      <c r="B141" s="124" t="s">
        <v>320</v>
      </c>
      <c r="C141" s="124" t="s">
        <v>204</v>
      </c>
    </row>
    <row r="142" spans="1:3" ht="15.75" x14ac:dyDescent="0.25">
      <c r="A142" s="124">
        <v>139</v>
      </c>
      <c r="B142" s="124" t="s">
        <v>321</v>
      </c>
      <c r="C142" s="124" t="s">
        <v>204</v>
      </c>
    </row>
    <row r="143" spans="1:3" ht="15.75" x14ac:dyDescent="0.25">
      <c r="A143" s="124">
        <v>140</v>
      </c>
      <c r="B143" s="124" t="s">
        <v>322</v>
      </c>
      <c r="C143" s="124" t="s">
        <v>204</v>
      </c>
    </row>
    <row r="144" spans="1:3" ht="15.75" x14ac:dyDescent="0.25">
      <c r="A144" s="124">
        <v>141</v>
      </c>
      <c r="B144" s="124" t="s">
        <v>323</v>
      </c>
      <c r="C144" s="124" t="s">
        <v>204</v>
      </c>
    </row>
    <row r="145" spans="1:3" ht="15.75" x14ac:dyDescent="0.25">
      <c r="A145" s="124">
        <v>142</v>
      </c>
      <c r="B145" s="124" t="s">
        <v>324</v>
      </c>
      <c r="C145" s="124" t="s">
        <v>204</v>
      </c>
    </row>
    <row r="146" spans="1:3" ht="15.75" x14ac:dyDescent="0.25">
      <c r="A146" s="124">
        <v>143</v>
      </c>
      <c r="B146" s="124" t="s">
        <v>325</v>
      </c>
      <c r="C146" s="124" t="s">
        <v>204</v>
      </c>
    </row>
    <row r="147" spans="1:3" ht="15.75" x14ac:dyDescent="0.25">
      <c r="A147" s="124">
        <v>144</v>
      </c>
      <c r="B147" s="124" t="s">
        <v>326</v>
      </c>
      <c r="C147" s="124" t="s">
        <v>272</v>
      </c>
    </row>
    <row r="148" spans="1:3" ht="15.75" x14ac:dyDescent="0.25">
      <c r="A148" s="124">
        <v>145</v>
      </c>
      <c r="B148" s="124" t="s">
        <v>327</v>
      </c>
      <c r="C148" s="124" t="s">
        <v>161</v>
      </c>
    </row>
    <row r="149" spans="1:3" ht="15.75" x14ac:dyDescent="0.25">
      <c r="A149" s="124">
        <v>146</v>
      </c>
      <c r="B149" s="124" t="s">
        <v>328</v>
      </c>
      <c r="C149" s="124" t="s">
        <v>161</v>
      </c>
    </row>
    <row r="150" spans="1:3" ht="15.75" x14ac:dyDescent="0.25">
      <c r="A150" s="124">
        <v>147</v>
      </c>
      <c r="B150" s="124" t="s">
        <v>329</v>
      </c>
      <c r="C150" s="124" t="s">
        <v>161</v>
      </c>
    </row>
    <row r="151" spans="1:3" ht="15.75" x14ac:dyDescent="0.25">
      <c r="A151" s="124">
        <v>148</v>
      </c>
      <c r="B151" s="124" t="s">
        <v>330</v>
      </c>
      <c r="C151" s="124" t="s">
        <v>204</v>
      </c>
    </row>
    <row r="152" spans="1:3" ht="15.75" x14ac:dyDescent="0.25">
      <c r="A152" s="124">
        <v>149</v>
      </c>
      <c r="B152" s="124" t="s">
        <v>227</v>
      </c>
      <c r="C152" s="124" t="s">
        <v>195</v>
      </c>
    </row>
    <row r="153" spans="1:3" ht="15.75" x14ac:dyDescent="0.25">
      <c r="A153" s="124">
        <v>150</v>
      </c>
      <c r="B153" s="124" t="s">
        <v>331</v>
      </c>
      <c r="C153" s="124" t="s">
        <v>195</v>
      </c>
    </row>
    <row r="154" spans="1:3" ht="15.75" x14ac:dyDescent="0.25">
      <c r="A154" s="124">
        <v>151</v>
      </c>
      <c r="B154" s="124" t="s">
        <v>271</v>
      </c>
      <c r="C154" s="124" t="s">
        <v>195</v>
      </c>
    </row>
    <row r="155" spans="1:3" ht="15.75" x14ac:dyDescent="0.25">
      <c r="A155" s="124">
        <v>152</v>
      </c>
      <c r="B155" s="124" t="s">
        <v>271</v>
      </c>
      <c r="C155" s="124" t="s">
        <v>195</v>
      </c>
    </row>
    <row r="156" spans="1:3" ht="15.75" x14ac:dyDescent="0.25">
      <c r="A156" s="124">
        <v>153</v>
      </c>
      <c r="B156" s="124" t="s">
        <v>332</v>
      </c>
      <c r="C156" s="124" t="s">
        <v>195</v>
      </c>
    </row>
    <row r="157" spans="1:3" ht="15.75" x14ac:dyDescent="0.25">
      <c r="A157" s="124">
        <v>154</v>
      </c>
      <c r="B157" s="124" t="s">
        <v>333</v>
      </c>
      <c r="C157" s="124" t="s">
        <v>284</v>
      </c>
    </row>
    <row r="158" spans="1:3" ht="15.75" x14ac:dyDescent="0.25">
      <c r="A158" s="124">
        <v>155</v>
      </c>
      <c r="B158" s="124" t="s">
        <v>334</v>
      </c>
      <c r="C158" s="124" t="s">
        <v>284</v>
      </c>
    </row>
    <row r="159" spans="1:3" ht="15.75" x14ac:dyDescent="0.25">
      <c r="A159" s="124">
        <v>156</v>
      </c>
      <c r="B159" s="124" t="s">
        <v>203</v>
      </c>
      <c r="C159" s="124" t="s">
        <v>161</v>
      </c>
    </row>
    <row r="160" spans="1:3" ht="15.75" x14ac:dyDescent="0.25">
      <c r="A160" s="124">
        <v>157</v>
      </c>
      <c r="B160" s="124" t="s">
        <v>335</v>
      </c>
      <c r="C160" s="124" t="s">
        <v>161</v>
      </c>
    </row>
    <row r="161" spans="1:3" ht="15.75" x14ac:dyDescent="0.25">
      <c r="A161" s="124">
        <v>158</v>
      </c>
      <c r="B161" s="124" t="s">
        <v>335</v>
      </c>
      <c r="C161" s="124" t="s">
        <v>161</v>
      </c>
    </row>
    <row r="162" spans="1:3" ht="15.75" x14ac:dyDescent="0.25">
      <c r="A162" s="124">
        <v>159</v>
      </c>
      <c r="B162" s="124" t="s">
        <v>336</v>
      </c>
      <c r="C162" s="124" t="s">
        <v>204</v>
      </c>
    </row>
    <row r="163" spans="1:3" ht="15.75" x14ac:dyDescent="0.25">
      <c r="A163" s="124">
        <v>160</v>
      </c>
      <c r="B163" s="124" t="s">
        <v>336</v>
      </c>
      <c r="C163" s="124" t="s">
        <v>204</v>
      </c>
    </row>
    <row r="164" spans="1:3" ht="15.75" x14ac:dyDescent="0.25">
      <c r="A164" s="124">
        <v>161</v>
      </c>
      <c r="B164" s="124" t="s">
        <v>337</v>
      </c>
      <c r="C164" s="124" t="s">
        <v>204</v>
      </c>
    </row>
    <row r="165" spans="1:3" ht="15.75" x14ac:dyDescent="0.25">
      <c r="A165" s="124">
        <v>161</v>
      </c>
      <c r="B165" s="124" t="s">
        <v>337</v>
      </c>
      <c r="C165" s="124" t="s">
        <v>204</v>
      </c>
    </row>
    <row r="166" spans="1:3" ht="15.75" x14ac:dyDescent="0.25">
      <c r="A166" s="124">
        <v>162</v>
      </c>
      <c r="B166" s="124" t="s">
        <v>338</v>
      </c>
      <c r="C166" s="124" t="s">
        <v>236</v>
      </c>
    </row>
    <row r="167" spans="1:3" ht="15.75" x14ac:dyDescent="0.25">
      <c r="A167" s="124">
        <v>163</v>
      </c>
      <c r="B167" s="124" t="s">
        <v>328</v>
      </c>
      <c r="C167" s="124" t="s">
        <v>245</v>
      </c>
    </row>
    <row r="168" spans="1:3" ht="15.75" x14ac:dyDescent="0.25">
      <c r="A168" s="124">
        <v>164</v>
      </c>
      <c r="B168" s="124" t="s">
        <v>339</v>
      </c>
      <c r="C168" s="124" t="s">
        <v>245</v>
      </c>
    </row>
    <row r="169" spans="1:3" ht="15.75" x14ac:dyDescent="0.25">
      <c r="A169" s="124">
        <v>165</v>
      </c>
      <c r="B169" s="124" t="s">
        <v>339</v>
      </c>
      <c r="C169" s="124" t="s">
        <v>245</v>
      </c>
    </row>
    <row r="170" spans="1:3" ht="15.75" x14ac:dyDescent="0.25">
      <c r="A170" s="124">
        <v>166</v>
      </c>
      <c r="B170" s="124" t="s">
        <v>339</v>
      </c>
      <c r="C170" s="124" t="s">
        <v>245</v>
      </c>
    </row>
    <row r="171" spans="1:3" ht="15.75" x14ac:dyDescent="0.25">
      <c r="A171" s="124">
        <v>167</v>
      </c>
      <c r="B171" s="124" t="s">
        <v>328</v>
      </c>
      <c r="C171" s="124" t="s">
        <v>245</v>
      </c>
    </row>
    <row r="172" spans="1:3" ht="15.75" x14ac:dyDescent="0.25">
      <c r="A172" s="124">
        <v>168</v>
      </c>
      <c r="B172" s="124" t="s">
        <v>276</v>
      </c>
      <c r="C172" s="124" t="s">
        <v>193</v>
      </c>
    </row>
    <row r="173" spans="1:3" ht="15.75" x14ac:dyDescent="0.25">
      <c r="A173" s="124">
        <v>169</v>
      </c>
      <c r="B173" s="124" t="s">
        <v>340</v>
      </c>
      <c r="C173" s="124" t="s">
        <v>341</v>
      </c>
    </row>
    <row r="174" spans="1:3" ht="15.75" x14ac:dyDescent="0.25">
      <c r="A174" s="124">
        <v>170</v>
      </c>
      <c r="B174" s="124" t="s">
        <v>342</v>
      </c>
      <c r="C174" s="124" t="s">
        <v>193</v>
      </c>
    </row>
    <row r="175" spans="1:3" ht="15.75" x14ac:dyDescent="0.25">
      <c r="A175" s="124">
        <v>171</v>
      </c>
      <c r="B175" s="124" t="s">
        <v>343</v>
      </c>
      <c r="C175" s="124" t="s">
        <v>193</v>
      </c>
    </row>
    <row r="176" spans="1:3" ht="15.75" x14ac:dyDescent="0.25">
      <c r="A176" s="124">
        <v>172</v>
      </c>
      <c r="B176" s="124" t="s">
        <v>344</v>
      </c>
      <c r="C176" s="124" t="s">
        <v>195</v>
      </c>
    </row>
    <row r="177" spans="1:3" ht="15.75" x14ac:dyDescent="0.25">
      <c r="A177" s="124">
        <v>173</v>
      </c>
      <c r="B177" s="124" t="s">
        <v>345</v>
      </c>
      <c r="C177" s="124" t="s">
        <v>204</v>
      </c>
    </row>
    <row r="178" spans="1:3" ht="15.75" x14ac:dyDescent="0.25">
      <c r="A178" s="124">
        <v>174</v>
      </c>
      <c r="B178" s="124" t="s">
        <v>346</v>
      </c>
      <c r="C178" s="124" t="s">
        <v>236</v>
      </c>
    </row>
    <row r="179" spans="1:3" ht="15.75" x14ac:dyDescent="0.25">
      <c r="A179" s="124">
        <v>175</v>
      </c>
      <c r="B179" s="124" t="s">
        <v>346</v>
      </c>
      <c r="C179" s="124" t="s">
        <v>236</v>
      </c>
    </row>
    <row r="180" spans="1:3" ht="15.75" x14ac:dyDescent="0.25">
      <c r="A180" s="124">
        <v>176</v>
      </c>
      <c r="B180" s="124" t="s">
        <v>347</v>
      </c>
      <c r="C180" s="124" t="s">
        <v>236</v>
      </c>
    </row>
    <row r="181" spans="1:3" ht="15.75" x14ac:dyDescent="0.25">
      <c r="A181" s="124">
        <v>177</v>
      </c>
      <c r="B181" s="124" t="s">
        <v>345</v>
      </c>
      <c r="C181" s="124" t="s">
        <v>236</v>
      </c>
    </row>
    <row r="182" spans="1:3" ht="15.75" x14ac:dyDescent="0.25">
      <c r="A182" s="124">
        <v>178</v>
      </c>
      <c r="B182" s="124" t="s">
        <v>348</v>
      </c>
      <c r="C182" s="124" t="s">
        <v>242</v>
      </c>
    </row>
    <row r="183" spans="1:3" ht="15.75" x14ac:dyDescent="0.25">
      <c r="A183" s="124">
        <v>179</v>
      </c>
      <c r="B183" s="124" t="s">
        <v>349</v>
      </c>
      <c r="C183" s="124" t="s">
        <v>242</v>
      </c>
    </row>
    <row r="184" spans="1:3" ht="15.75" x14ac:dyDescent="0.25">
      <c r="A184" s="124">
        <v>180</v>
      </c>
      <c r="B184" s="124" t="s">
        <v>350</v>
      </c>
      <c r="C184" s="124" t="s">
        <v>242</v>
      </c>
    </row>
    <row r="185" spans="1:3" ht="15.75" x14ac:dyDescent="0.25">
      <c r="A185" s="124">
        <v>181</v>
      </c>
      <c r="B185" s="124" t="s">
        <v>351</v>
      </c>
      <c r="C185" s="124" t="s">
        <v>242</v>
      </c>
    </row>
    <row r="186" spans="1:3" ht="15.75" x14ac:dyDescent="0.25">
      <c r="A186" s="124">
        <v>182</v>
      </c>
      <c r="B186" s="124" t="s">
        <v>234</v>
      </c>
      <c r="C186" s="124" t="s">
        <v>242</v>
      </c>
    </row>
    <row r="187" spans="1:3" ht="15.75" x14ac:dyDescent="0.25">
      <c r="A187" s="124">
        <v>183</v>
      </c>
      <c r="B187" s="124" t="s">
        <v>352</v>
      </c>
      <c r="C187" s="124" t="s">
        <v>353</v>
      </c>
    </row>
    <row r="188" spans="1:3" ht="15.75" x14ac:dyDescent="0.25">
      <c r="A188" s="124">
        <v>184</v>
      </c>
      <c r="B188" s="124" t="s">
        <v>354</v>
      </c>
      <c r="C188" s="124" t="s">
        <v>355</v>
      </c>
    </row>
    <row r="189" spans="1:3" ht="15.75" x14ac:dyDescent="0.25">
      <c r="A189" s="124">
        <v>185</v>
      </c>
      <c r="B189" s="124" t="s">
        <v>354</v>
      </c>
      <c r="C189" s="124" t="s">
        <v>355</v>
      </c>
    </row>
    <row r="190" spans="1:3" ht="15.75" x14ac:dyDescent="0.25">
      <c r="A190" s="124">
        <v>186</v>
      </c>
      <c r="B190" s="124" t="s">
        <v>354</v>
      </c>
      <c r="C190" s="124" t="s">
        <v>355</v>
      </c>
    </row>
    <row r="191" spans="1:3" ht="15.75" x14ac:dyDescent="0.25">
      <c r="A191" s="124">
        <v>187</v>
      </c>
      <c r="B191" s="124" t="s">
        <v>354</v>
      </c>
      <c r="C191" s="124" t="s">
        <v>355</v>
      </c>
    </row>
    <row r="192" spans="1:3" ht="15.75" x14ac:dyDescent="0.25">
      <c r="A192" s="124">
        <v>188</v>
      </c>
      <c r="B192" s="124" t="s">
        <v>356</v>
      </c>
      <c r="C192" s="124" t="s">
        <v>204</v>
      </c>
    </row>
    <row r="193" spans="1:3" ht="15.75" x14ac:dyDescent="0.25">
      <c r="A193" s="124">
        <v>189</v>
      </c>
      <c r="B193" s="124" t="s">
        <v>357</v>
      </c>
      <c r="C193" s="124" t="s">
        <v>204</v>
      </c>
    </row>
    <row r="194" spans="1:3" ht="15.75" x14ac:dyDescent="0.25">
      <c r="A194" s="124">
        <v>190</v>
      </c>
      <c r="B194" s="124" t="s">
        <v>358</v>
      </c>
      <c r="C194" s="124" t="s">
        <v>236</v>
      </c>
    </row>
    <row r="195" spans="1:3" ht="15.75" x14ac:dyDescent="0.25">
      <c r="A195" s="124">
        <v>191</v>
      </c>
      <c r="B195" s="124" t="s">
        <v>359</v>
      </c>
      <c r="C195" s="124" t="s">
        <v>236</v>
      </c>
    </row>
    <row r="196" spans="1:3" ht="15.75" x14ac:dyDescent="0.25">
      <c r="A196" s="124">
        <v>192</v>
      </c>
      <c r="B196" s="124" t="s">
        <v>360</v>
      </c>
      <c r="C196" s="124" t="s">
        <v>236</v>
      </c>
    </row>
    <row r="197" spans="1:3" ht="15.75" x14ac:dyDescent="0.25">
      <c r="A197" s="124">
        <v>193</v>
      </c>
      <c r="B197" s="124" t="s">
        <v>361</v>
      </c>
      <c r="C197" s="124" t="s">
        <v>204</v>
      </c>
    </row>
    <row r="198" spans="1:3" ht="15.75" x14ac:dyDescent="0.25">
      <c r="A198" s="124">
        <v>194</v>
      </c>
      <c r="B198" s="124" t="s">
        <v>362</v>
      </c>
      <c r="C198" s="124" t="s">
        <v>236</v>
      </c>
    </row>
    <row r="199" spans="1:3" ht="15.75" x14ac:dyDescent="0.25">
      <c r="A199" s="124">
        <v>195</v>
      </c>
      <c r="B199" s="124" t="s">
        <v>363</v>
      </c>
      <c r="C199" s="124" t="s">
        <v>236</v>
      </c>
    </row>
    <row r="200" spans="1:3" ht="15.75" x14ac:dyDescent="0.25">
      <c r="A200" s="124">
        <v>196</v>
      </c>
      <c r="B200" s="124" t="s">
        <v>258</v>
      </c>
      <c r="C200" s="124" t="s">
        <v>236</v>
      </c>
    </row>
    <row r="201" spans="1:3" ht="15.75" x14ac:dyDescent="0.25">
      <c r="A201" s="124">
        <v>197</v>
      </c>
      <c r="B201" s="124" t="s">
        <v>364</v>
      </c>
      <c r="C201" s="124" t="s">
        <v>236</v>
      </c>
    </row>
    <row r="202" spans="1:3" ht="15.75" x14ac:dyDescent="0.25">
      <c r="A202" s="124">
        <v>198</v>
      </c>
      <c r="B202" s="124" t="s">
        <v>365</v>
      </c>
      <c r="C202" s="124" t="s">
        <v>159</v>
      </c>
    </row>
    <row r="203" spans="1:3" ht="15.75" x14ac:dyDescent="0.25">
      <c r="A203" s="124">
        <v>199</v>
      </c>
      <c r="B203" s="124" t="s">
        <v>365</v>
      </c>
      <c r="C203" s="124" t="s">
        <v>193</v>
      </c>
    </row>
    <row r="204" spans="1:3" ht="15.75" x14ac:dyDescent="0.25">
      <c r="A204" s="124">
        <v>200</v>
      </c>
      <c r="B204" s="124" t="s">
        <v>366</v>
      </c>
      <c r="C204" s="124" t="s">
        <v>193</v>
      </c>
    </row>
    <row r="205" spans="1:3" ht="15.75" x14ac:dyDescent="0.25">
      <c r="A205" s="124">
        <v>201</v>
      </c>
      <c r="B205" s="124" t="s">
        <v>366</v>
      </c>
      <c r="C205" s="124" t="s">
        <v>193</v>
      </c>
    </row>
    <row r="206" spans="1:3" ht="15.75" x14ac:dyDescent="0.25">
      <c r="A206" s="124">
        <v>202</v>
      </c>
      <c r="B206" s="124" t="s">
        <v>357</v>
      </c>
      <c r="C206" s="124" t="s">
        <v>193</v>
      </c>
    </row>
    <row r="207" spans="1:3" ht="15.75" x14ac:dyDescent="0.25">
      <c r="A207" s="180">
        <v>203</v>
      </c>
      <c r="B207" s="180" t="s">
        <v>367</v>
      </c>
      <c r="C207" s="180" t="s">
        <v>193</v>
      </c>
    </row>
    <row r="208" spans="1:3" ht="15.75" x14ac:dyDescent="0.25">
      <c r="A208" s="180">
        <v>204</v>
      </c>
      <c r="B208" s="180" t="s">
        <v>368</v>
      </c>
      <c r="C208" s="180" t="s">
        <v>195</v>
      </c>
    </row>
    <row r="209" spans="1:3" ht="15.75" x14ac:dyDescent="0.25">
      <c r="A209" s="180">
        <v>205</v>
      </c>
      <c r="B209" s="180" t="s">
        <v>274</v>
      </c>
      <c r="C209" s="180" t="s">
        <v>369</v>
      </c>
    </row>
    <row r="210" spans="1:3" ht="15.75" x14ac:dyDescent="0.25">
      <c r="A210" s="180">
        <v>206</v>
      </c>
      <c r="B210" s="180" t="s">
        <v>368</v>
      </c>
      <c r="C210" s="180" t="s">
        <v>369</v>
      </c>
    </row>
    <row r="211" spans="1:3" ht="15.75" x14ac:dyDescent="0.25">
      <c r="A211" s="180">
        <v>207</v>
      </c>
      <c r="B211" s="180" t="s">
        <v>368</v>
      </c>
      <c r="C211" s="180" t="s">
        <v>195</v>
      </c>
    </row>
    <row r="212" spans="1:3" ht="15.75" x14ac:dyDescent="0.25">
      <c r="A212" s="180">
        <v>208</v>
      </c>
      <c r="B212" s="180" t="s">
        <v>370</v>
      </c>
      <c r="C212" s="180" t="s">
        <v>371</v>
      </c>
    </row>
    <row r="213" spans="1:3" ht="15.75" x14ac:dyDescent="0.25">
      <c r="A213" s="180">
        <v>209</v>
      </c>
      <c r="B213" s="180" t="s">
        <v>370</v>
      </c>
      <c r="C213" s="180" t="s">
        <v>372</v>
      </c>
    </row>
    <row r="214" spans="1:3" ht="15.75" x14ac:dyDescent="0.25">
      <c r="A214" s="180">
        <v>210</v>
      </c>
      <c r="B214" s="180" t="s">
        <v>373</v>
      </c>
      <c r="C214" s="180" t="s">
        <v>372</v>
      </c>
    </row>
    <row r="215" spans="1:3" ht="15.75" x14ac:dyDescent="0.25">
      <c r="A215" s="180">
        <v>211</v>
      </c>
      <c r="B215" s="180" t="s">
        <v>248</v>
      </c>
      <c r="C215" s="180" t="s">
        <v>372</v>
      </c>
    </row>
    <row r="216" spans="1:3" ht="15.75" x14ac:dyDescent="0.25">
      <c r="A216" s="180">
        <v>212</v>
      </c>
      <c r="B216" s="180" t="s">
        <v>248</v>
      </c>
      <c r="C216" s="180" t="s">
        <v>374</v>
      </c>
    </row>
    <row r="217" spans="1:3" ht="15.75" x14ac:dyDescent="0.25">
      <c r="A217" s="180">
        <v>213</v>
      </c>
      <c r="B217" s="180" t="s">
        <v>358</v>
      </c>
      <c r="C217" s="180" t="s">
        <v>193</v>
      </c>
    </row>
    <row r="218" spans="1:3" ht="15.75" x14ac:dyDescent="0.25">
      <c r="A218" s="180">
        <v>214</v>
      </c>
      <c r="B218" s="180" t="s">
        <v>375</v>
      </c>
      <c r="C218" s="180" t="s">
        <v>376</v>
      </c>
    </row>
    <row r="219" spans="1:3" ht="15.75" x14ac:dyDescent="0.25">
      <c r="A219" s="180">
        <v>215</v>
      </c>
      <c r="B219" s="180" t="s">
        <v>375</v>
      </c>
      <c r="C219" s="180" t="s">
        <v>377</v>
      </c>
    </row>
    <row r="220" spans="1:3" ht="15.75" x14ac:dyDescent="0.25">
      <c r="A220" s="180">
        <v>216</v>
      </c>
      <c r="B220" s="180" t="s">
        <v>378</v>
      </c>
      <c r="C220" s="180" t="s">
        <v>377</v>
      </c>
    </row>
    <row r="221" spans="1:3" ht="15.75" x14ac:dyDescent="0.25">
      <c r="A221" s="180">
        <v>217</v>
      </c>
      <c r="B221" s="180" t="s">
        <v>378</v>
      </c>
      <c r="C221" s="180" t="s">
        <v>377</v>
      </c>
    </row>
    <row r="222" spans="1:3" ht="15.75" x14ac:dyDescent="0.25">
      <c r="A222" s="180">
        <v>218</v>
      </c>
      <c r="B222" s="180" t="s">
        <v>379</v>
      </c>
      <c r="C222" s="180" t="s">
        <v>188</v>
      </c>
    </row>
    <row r="223" spans="1:3" ht="15.75" x14ac:dyDescent="0.25">
      <c r="A223" s="180">
        <v>219</v>
      </c>
      <c r="B223" s="180" t="s">
        <v>380</v>
      </c>
      <c r="C223" s="180" t="s">
        <v>193</v>
      </c>
    </row>
    <row r="224" spans="1:3" ht="15.75" x14ac:dyDescent="0.25">
      <c r="A224" s="180">
        <v>220</v>
      </c>
      <c r="B224" s="180" t="s">
        <v>381</v>
      </c>
      <c r="C224" s="180" t="s">
        <v>193</v>
      </c>
    </row>
    <row r="225" spans="1:3" ht="15.75" x14ac:dyDescent="0.25">
      <c r="A225" s="180">
        <v>221</v>
      </c>
      <c r="B225" s="180" t="s">
        <v>382</v>
      </c>
      <c r="C225" s="180" t="s">
        <v>372</v>
      </c>
    </row>
    <row r="226" spans="1:3" ht="15.75" x14ac:dyDescent="0.25">
      <c r="A226" s="180">
        <v>222</v>
      </c>
      <c r="B226" s="180" t="s">
        <v>240</v>
      </c>
      <c r="C226" s="180" t="s">
        <v>372</v>
      </c>
    </row>
    <row r="227" spans="1:3" ht="15.75" x14ac:dyDescent="0.25">
      <c r="A227" s="180">
        <v>223</v>
      </c>
      <c r="B227" s="180" t="s">
        <v>383</v>
      </c>
      <c r="C227" s="180" t="s">
        <v>384</v>
      </c>
    </row>
    <row r="228" spans="1:3" ht="15.75" x14ac:dyDescent="0.25">
      <c r="A228" s="180">
        <v>224</v>
      </c>
      <c r="B228" s="180" t="s">
        <v>383</v>
      </c>
      <c r="C228" s="180" t="s">
        <v>384</v>
      </c>
    </row>
    <row r="229" spans="1:3" ht="15.75" x14ac:dyDescent="0.25">
      <c r="A229" s="180">
        <v>225</v>
      </c>
      <c r="B229" s="180" t="s">
        <v>385</v>
      </c>
      <c r="C229" s="180" t="s">
        <v>374</v>
      </c>
    </row>
    <row r="230" spans="1:3" ht="15.75" x14ac:dyDescent="0.25">
      <c r="A230" s="180">
        <v>226</v>
      </c>
      <c r="B230" s="180" t="s">
        <v>386</v>
      </c>
      <c r="C230" s="180" t="s">
        <v>374</v>
      </c>
    </row>
    <row r="231" spans="1:3" ht="15.75" x14ac:dyDescent="0.25">
      <c r="A231" s="180">
        <v>227</v>
      </c>
      <c r="B231" s="180" t="s">
        <v>386</v>
      </c>
      <c r="C231" s="180" t="s">
        <v>312</v>
      </c>
    </row>
    <row r="232" spans="1:3" ht="15.75" x14ac:dyDescent="0.25">
      <c r="A232" s="180">
        <v>228</v>
      </c>
      <c r="B232" s="180" t="s">
        <v>383</v>
      </c>
      <c r="C232" s="180" t="s">
        <v>193</v>
      </c>
    </row>
    <row r="233" spans="1:3" ht="15.75" x14ac:dyDescent="0.25">
      <c r="A233" s="180">
        <v>229</v>
      </c>
      <c r="B233" s="180" t="s">
        <v>387</v>
      </c>
      <c r="C233" s="180" t="s">
        <v>193</v>
      </c>
    </row>
    <row r="234" spans="1:3" ht="15.75" x14ac:dyDescent="0.25">
      <c r="A234" s="180">
        <v>230</v>
      </c>
      <c r="B234" s="180" t="s">
        <v>378</v>
      </c>
      <c r="C234" s="180" t="s">
        <v>193</v>
      </c>
    </row>
    <row r="235" spans="1:3" ht="15.75" x14ac:dyDescent="0.25">
      <c r="A235" s="180">
        <v>231</v>
      </c>
      <c r="B235" s="180" t="s">
        <v>388</v>
      </c>
      <c r="C235" s="180" t="s">
        <v>193</v>
      </c>
    </row>
    <row r="236" spans="1:3" ht="15.75" x14ac:dyDescent="0.25">
      <c r="A236" s="180">
        <v>232</v>
      </c>
      <c r="B236" s="180" t="s">
        <v>388</v>
      </c>
      <c r="C236" s="180" t="s">
        <v>193</v>
      </c>
    </row>
    <row r="237" spans="1:3" ht="15.75" x14ac:dyDescent="0.25">
      <c r="A237" s="180">
        <v>233</v>
      </c>
      <c r="B237" s="180" t="s">
        <v>389</v>
      </c>
      <c r="C237" s="180" t="s">
        <v>390</v>
      </c>
    </row>
    <row r="238" spans="1:3" ht="15.75" x14ac:dyDescent="0.25">
      <c r="A238" s="180">
        <v>234</v>
      </c>
      <c r="B238" s="180" t="s">
        <v>391</v>
      </c>
      <c r="C238" s="180" t="s">
        <v>390</v>
      </c>
    </row>
    <row r="239" spans="1:3" ht="15.75" x14ac:dyDescent="0.25">
      <c r="A239" s="180">
        <v>235</v>
      </c>
      <c r="B239" s="180" t="s">
        <v>227</v>
      </c>
      <c r="C239" s="180" t="s">
        <v>390</v>
      </c>
    </row>
    <row r="240" spans="1:3" ht="15.75" x14ac:dyDescent="0.25">
      <c r="A240" s="180">
        <v>236</v>
      </c>
      <c r="B240" s="180" t="s">
        <v>227</v>
      </c>
      <c r="C240" s="180" t="s">
        <v>392</v>
      </c>
    </row>
    <row r="241" spans="1:3" ht="15.75" x14ac:dyDescent="0.25">
      <c r="A241" s="180">
        <v>237</v>
      </c>
      <c r="B241" s="180" t="s">
        <v>227</v>
      </c>
      <c r="C241" s="180" t="s">
        <v>392</v>
      </c>
    </row>
    <row r="242" spans="1:3" ht="15.75" x14ac:dyDescent="0.25">
      <c r="A242" s="180">
        <v>238</v>
      </c>
      <c r="B242" s="180" t="s">
        <v>393</v>
      </c>
      <c r="C242" s="180" t="s">
        <v>161</v>
      </c>
    </row>
    <row r="243" spans="1:3" ht="15.75" x14ac:dyDescent="0.25">
      <c r="A243" s="180">
        <v>239</v>
      </c>
      <c r="B243" s="180" t="s">
        <v>393</v>
      </c>
      <c r="C243" s="180" t="s">
        <v>161</v>
      </c>
    </row>
    <row r="244" spans="1:3" ht="15.75" x14ac:dyDescent="0.25">
      <c r="A244" s="180">
        <v>240</v>
      </c>
      <c r="B244" s="180" t="s">
        <v>394</v>
      </c>
      <c r="C244" s="180" t="s">
        <v>161</v>
      </c>
    </row>
    <row r="245" spans="1:3" ht="15.75" x14ac:dyDescent="0.25">
      <c r="A245" s="180">
        <v>241</v>
      </c>
      <c r="B245" s="180" t="s">
        <v>394</v>
      </c>
      <c r="C245" s="180" t="s">
        <v>395</v>
      </c>
    </row>
    <row r="246" spans="1:3" ht="15.75" x14ac:dyDescent="0.25">
      <c r="A246" s="180">
        <v>242</v>
      </c>
      <c r="B246" s="180" t="s">
        <v>394</v>
      </c>
      <c r="C246" s="180" t="s">
        <v>395</v>
      </c>
    </row>
    <row r="247" spans="1:3" ht="15.75" x14ac:dyDescent="0.25">
      <c r="A247" s="180">
        <v>243</v>
      </c>
      <c r="B247" s="180" t="s">
        <v>383</v>
      </c>
      <c r="C247" s="180" t="s">
        <v>204</v>
      </c>
    </row>
    <row r="248" spans="1:3" ht="15.75" x14ac:dyDescent="0.25">
      <c r="A248" s="180">
        <v>244</v>
      </c>
      <c r="B248" s="180" t="s">
        <v>396</v>
      </c>
      <c r="C248" s="180" t="s">
        <v>204</v>
      </c>
    </row>
    <row r="249" spans="1:3" ht="15.75" x14ac:dyDescent="0.25">
      <c r="A249" s="180">
        <v>245</v>
      </c>
      <c r="B249" s="180" t="s">
        <v>396</v>
      </c>
      <c r="C249" s="180" t="s">
        <v>204</v>
      </c>
    </row>
    <row r="250" spans="1:3" ht="15.75" x14ac:dyDescent="0.25">
      <c r="A250" s="180">
        <v>246</v>
      </c>
      <c r="B250" s="180" t="s">
        <v>346</v>
      </c>
      <c r="C250" s="180" t="s">
        <v>268</v>
      </c>
    </row>
    <row r="251" spans="1:3" ht="15.75" x14ac:dyDescent="0.25">
      <c r="A251" s="180">
        <v>247</v>
      </c>
      <c r="B251" s="180" t="s">
        <v>346</v>
      </c>
      <c r="C251" s="180" t="s">
        <v>161</v>
      </c>
    </row>
    <row r="252" spans="1:3" ht="15.75" x14ac:dyDescent="0.25">
      <c r="A252" s="180">
        <v>248</v>
      </c>
      <c r="B252" s="180" t="s">
        <v>397</v>
      </c>
      <c r="C252" s="180" t="s">
        <v>398</v>
      </c>
    </row>
    <row r="253" spans="1:3" ht="15.75" x14ac:dyDescent="0.25">
      <c r="A253" s="180">
        <v>249</v>
      </c>
      <c r="B253" s="180" t="s">
        <v>397</v>
      </c>
      <c r="C253" s="180" t="s">
        <v>398</v>
      </c>
    </row>
    <row r="254" spans="1:3" ht="15.75" x14ac:dyDescent="0.25">
      <c r="A254" s="180">
        <v>250</v>
      </c>
      <c r="B254" s="180" t="s">
        <v>399</v>
      </c>
      <c r="C254" s="180" t="s">
        <v>392</v>
      </c>
    </row>
    <row r="255" spans="1:3" ht="15.75" x14ac:dyDescent="0.25">
      <c r="A255" s="180">
        <v>251</v>
      </c>
      <c r="B255" s="180" t="s">
        <v>400</v>
      </c>
      <c r="C255" s="180" t="s">
        <v>392</v>
      </c>
    </row>
    <row r="256" spans="1:3" ht="15.75" x14ac:dyDescent="0.25">
      <c r="A256" s="180">
        <v>252</v>
      </c>
      <c r="B256" s="180" t="s">
        <v>401</v>
      </c>
      <c r="C256" s="180" t="s">
        <v>392</v>
      </c>
    </row>
    <row r="257" spans="1:3" ht="15.75" x14ac:dyDescent="0.25">
      <c r="A257" s="180">
        <v>253</v>
      </c>
      <c r="B257" s="180" t="s">
        <v>402</v>
      </c>
      <c r="C257" s="180" t="s">
        <v>374</v>
      </c>
    </row>
    <row r="258" spans="1:3" ht="15.75" x14ac:dyDescent="0.25">
      <c r="A258" s="180">
        <v>254</v>
      </c>
      <c r="B258" s="180" t="s">
        <v>385</v>
      </c>
      <c r="C258" s="180" t="s">
        <v>374</v>
      </c>
    </row>
    <row r="259" spans="1:3" ht="15.75" x14ac:dyDescent="0.25">
      <c r="A259" s="180">
        <v>255</v>
      </c>
      <c r="B259" s="180" t="s">
        <v>385</v>
      </c>
      <c r="C259" s="180" t="s">
        <v>374</v>
      </c>
    </row>
    <row r="260" spans="1:3" ht="15.75" x14ac:dyDescent="0.25">
      <c r="A260" s="180">
        <v>256</v>
      </c>
      <c r="B260" s="180" t="s">
        <v>385</v>
      </c>
      <c r="C260" s="180" t="s">
        <v>374</v>
      </c>
    </row>
    <row r="261" spans="1:3" ht="15.75" x14ac:dyDescent="0.25">
      <c r="A261" s="180">
        <v>258</v>
      </c>
      <c r="B261" s="180" t="s">
        <v>403</v>
      </c>
      <c r="C261" s="180" t="s">
        <v>374</v>
      </c>
    </row>
    <row r="262" spans="1:3" ht="15.75" x14ac:dyDescent="0.25">
      <c r="A262" s="180">
        <v>259</v>
      </c>
      <c r="B262" s="180" t="s">
        <v>383</v>
      </c>
      <c r="C262" s="180" t="s">
        <v>404</v>
      </c>
    </row>
    <row r="263" spans="1:3" ht="15.75" x14ac:dyDescent="0.25">
      <c r="A263" s="180">
        <v>260</v>
      </c>
      <c r="B263" s="180" t="s">
        <v>405</v>
      </c>
      <c r="C263" s="180" t="s">
        <v>406</v>
      </c>
    </row>
    <row r="264" spans="1:3" ht="15.75" x14ac:dyDescent="0.25">
      <c r="A264" s="180">
        <v>261</v>
      </c>
      <c r="B264" s="180" t="s">
        <v>407</v>
      </c>
      <c r="C264" s="180" t="s">
        <v>406</v>
      </c>
    </row>
    <row r="265" spans="1:3" ht="15.75" x14ac:dyDescent="0.25">
      <c r="A265" s="180">
        <v>262</v>
      </c>
      <c r="B265" s="180" t="s">
        <v>408</v>
      </c>
      <c r="C265" s="180" t="s">
        <v>409</v>
      </c>
    </row>
    <row r="266" spans="1:3" ht="15.75" x14ac:dyDescent="0.25">
      <c r="A266" s="180">
        <v>263</v>
      </c>
      <c r="B266" s="180" t="s">
        <v>410</v>
      </c>
      <c r="C266" s="180" t="s">
        <v>411</v>
      </c>
    </row>
    <row r="267" spans="1:3" ht="15.75" x14ac:dyDescent="0.25">
      <c r="A267" s="180">
        <v>264</v>
      </c>
      <c r="B267" s="180" t="s">
        <v>412</v>
      </c>
      <c r="C267" s="180" t="s">
        <v>413</v>
      </c>
    </row>
    <row r="268" spans="1:3" ht="15.75" x14ac:dyDescent="0.25">
      <c r="A268" s="180">
        <v>265</v>
      </c>
      <c r="B268" s="180" t="s">
        <v>414</v>
      </c>
      <c r="C268" s="180" t="s">
        <v>413</v>
      </c>
    </row>
    <row r="269" spans="1:3" ht="15.75" x14ac:dyDescent="0.25">
      <c r="A269" s="180">
        <v>266</v>
      </c>
      <c r="B269" s="180" t="s">
        <v>415</v>
      </c>
      <c r="C269" s="180" t="s">
        <v>372</v>
      </c>
    </row>
    <row r="270" spans="1:3" ht="15.75" x14ac:dyDescent="0.25">
      <c r="A270" s="180">
        <v>267</v>
      </c>
      <c r="B270" s="180" t="s">
        <v>416</v>
      </c>
      <c r="C270" s="180" t="s">
        <v>372</v>
      </c>
    </row>
    <row r="271" spans="1:3" ht="15.75" x14ac:dyDescent="0.25">
      <c r="A271" s="180">
        <v>268</v>
      </c>
      <c r="B271" s="180" t="s">
        <v>417</v>
      </c>
      <c r="C271" s="180" t="s">
        <v>377</v>
      </c>
    </row>
    <row r="272" spans="1:3" ht="15.75" x14ac:dyDescent="0.25">
      <c r="A272" s="124">
        <v>269</v>
      </c>
      <c r="B272" s="124" t="s">
        <v>255</v>
      </c>
      <c r="C272" s="124" t="s">
        <v>418</v>
      </c>
    </row>
    <row r="273" spans="1:3" ht="15.75" x14ac:dyDescent="0.25">
      <c r="A273" s="180">
        <v>270</v>
      </c>
      <c r="B273" s="180" t="s">
        <v>419</v>
      </c>
      <c r="C273" s="180" t="s">
        <v>420</v>
      </c>
    </row>
    <row r="274" spans="1:3" ht="15.75" x14ac:dyDescent="0.25">
      <c r="A274" s="180">
        <v>271</v>
      </c>
      <c r="B274" s="180" t="s">
        <v>421</v>
      </c>
      <c r="C274" s="180" t="s">
        <v>420</v>
      </c>
    </row>
    <row r="275" spans="1:3" ht="15.75" x14ac:dyDescent="0.25">
      <c r="A275" s="180">
        <v>272</v>
      </c>
      <c r="B275" s="180" t="s">
        <v>421</v>
      </c>
      <c r="C275" s="180" t="s">
        <v>420</v>
      </c>
    </row>
    <row r="276" spans="1:3" ht="15.75" x14ac:dyDescent="0.25">
      <c r="A276" s="180">
        <v>273</v>
      </c>
      <c r="B276" s="180" t="s">
        <v>422</v>
      </c>
      <c r="C276" s="180" t="s">
        <v>420</v>
      </c>
    </row>
    <row r="277" spans="1:3" ht="15.75" x14ac:dyDescent="0.25">
      <c r="A277" s="124">
        <v>274</v>
      </c>
      <c r="B277" s="124" t="s">
        <v>423</v>
      </c>
      <c r="C277" s="124" t="s">
        <v>424</v>
      </c>
    </row>
    <row r="278" spans="1:3" ht="15.75" x14ac:dyDescent="0.25">
      <c r="A278" s="180">
        <v>275</v>
      </c>
      <c r="B278" s="180" t="s">
        <v>425</v>
      </c>
      <c r="C278" s="180" t="s">
        <v>426</v>
      </c>
    </row>
    <row r="279" spans="1:3" ht="15.75" x14ac:dyDescent="0.25">
      <c r="A279" s="180">
        <v>276</v>
      </c>
      <c r="B279" s="180" t="s">
        <v>427</v>
      </c>
      <c r="C279" s="180" t="s">
        <v>426</v>
      </c>
    </row>
    <row r="280" spans="1:3" ht="15.75" x14ac:dyDescent="0.25">
      <c r="A280" s="180">
        <v>277</v>
      </c>
      <c r="B280" s="180" t="s">
        <v>428</v>
      </c>
      <c r="C280" s="180" t="s">
        <v>341</v>
      </c>
    </row>
    <row r="281" spans="1:3" ht="15.75" x14ac:dyDescent="0.25">
      <c r="A281" s="180">
        <v>278</v>
      </c>
      <c r="B281" s="180" t="s">
        <v>428</v>
      </c>
      <c r="C281" s="180" t="s">
        <v>341</v>
      </c>
    </row>
    <row r="282" spans="1:3" ht="15.75" x14ac:dyDescent="0.25">
      <c r="A282" s="124">
        <v>279</v>
      </c>
      <c r="B282" s="124" t="s">
        <v>275</v>
      </c>
      <c r="C282" s="124" t="s">
        <v>426</v>
      </c>
    </row>
    <row r="283" spans="1:3" ht="15.75" x14ac:dyDescent="0.25">
      <c r="A283" s="180">
        <v>280</v>
      </c>
      <c r="B283" s="180" t="s">
        <v>275</v>
      </c>
      <c r="C283" s="180" t="s">
        <v>426</v>
      </c>
    </row>
    <row r="284" spans="1:3" ht="15.75" x14ac:dyDescent="0.25">
      <c r="A284" s="180">
        <v>281</v>
      </c>
      <c r="B284" s="180" t="s">
        <v>429</v>
      </c>
      <c r="C284" s="180" t="s">
        <v>426</v>
      </c>
    </row>
    <row r="285" spans="1:3" ht="15.75" x14ac:dyDescent="0.25">
      <c r="A285" s="180">
        <v>282</v>
      </c>
      <c r="B285" s="180" t="s">
        <v>275</v>
      </c>
      <c r="C285" s="180" t="s">
        <v>430</v>
      </c>
    </row>
    <row r="286" spans="1:3" ht="15.75" x14ac:dyDescent="0.25">
      <c r="A286" s="180">
        <v>283</v>
      </c>
      <c r="B286" s="180" t="s">
        <v>431</v>
      </c>
      <c r="C286" s="180" t="s">
        <v>430</v>
      </c>
    </row>
    <row r="287" spans="1:3" ht="15.75" x14ac:dyDescent="0.25">
      <c r="A287" s="124">
        <v>284</v>
      </c>
      <c r="B287" s="124" t="s">
        <v>432</v>
      </c>
      <c r="C287" s="124" t="s">
        <v>433</v>
      </c>
    </row>
    <row r="288" spans="1:3" ht="15.75" x14ac:dyDescent="0.25">
      <c r="A288" s="180">
        <v>285</v>
      </c>
      <c r="B288" s="180" t="s">
        <v>432</v>
      </c>
      <c r="C288" s="180" t="s">
        <v>433</v>
      </c>
    </row>
    <row r="289" spans="1:3" ht="15.75" x14ac:dyDescent="0.25">
      <c r="A289" s="180">
        <v>286</v>
      </c>
      <c r="B289" s="180" t="s">
        <v>432</v>
      </c>
      <c r="C289" s="180" t="s">
        <v>433</v>
      </c>
    </row>
  </sheetData>
  <mergeCells count="16">
    <mergeCell ref="H31:H32"/>
    <mergeCell ref="H33:N33"/>
    <mergeCell ref="H22:H24"/>
    <mergeCell ref="H25:N25"/>
    <mergeCell ref="H26:N26"/>
    <mergeCell ref="H28:N28"/>
    <mergeCell ref="H29:I30"/>
    <mergeCell ref="J29:K29"/>
    <mergeCell ref="M29:M30"/>
    <mergeCell ref="N29:N30"/>
    <mergeCell ref="H9:L9"/>
    <mergeCell ref="H14:L14"/>
    <mergeCell ref="H17:L17"/>
    <mergeCell ref="H18:L18"/>
    <mergeCell ref="H20:N20"/>
    <mergeCell ref="H21:I21"/>
  </mergeCells>
  <pageMargins left="0.7" right="0.7" top="0.75" bottom="0.75" header="0.3" footer="0.3"/>
  <pageSetup paperSize="9" orientation="portrait" horizontalDpi="0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3:Z99"/>
  <sheetViews>
    <sheetView topLeftCell="A7" workbookViewId="0">
      <selection activeCell="W8" sqref="W8"/>
    </sheetView>
  </sheetViews>
  <sheetFormatPr defaultRowHeight="15" x14ac:dyDescent="0.25"/>
  <cols>
    <col min="2" max="2" width="20.42578125" customWidth="1"/>
    <col min="3" max="3" width="4.42578125" customWidth="1"/>
    <col min="4" max="4" width="4.28515625" customWidth="1"/>
    <col min="5" max="5" width="4.140625" customWidth="1"/>
    <col min="6" max="6" width="3.42578125" customWidth="1"/>
    <col min="7" max="7" width="4.42578125" customWidth="1"/>
    <col min="8" max="8" width="3.5703125" customWidth="1"/>
    <col min="9" max="9" width="3.42578125" customWidth="1"/>
    <col min="10" max="10" width="3.7109375" customWidth="1"/>
    <col min="11" max="11" width="4" customWidth="1"/>
    <col min="12" max="12" width="3.5703125" customWidth="1"/>
    <col min="13" max="13" width="4" customWidth="1"/>
    <col min="14" max="14" width="4.42578125" customWidth="1"/>
    <col min="15" max="16" width="3.7109375" customWidth="1"/>
    <col min="17" max="17" width="4.42578125" customWidth="1"/>
    <col min="18" max="18" width="3.85546875" customWidth="1"/>
    <col min="19" max="19" width="4.140625" customWidth="1"/>
    <col min="20" max="20" width="12.140625" customWidth="1"/>
    <col min="25" max="25" width="12" customWidth="1"/>
  </cols>
  <sheetData>
    <row r="3" spans="2:20" x14ac:dyDescent="0.25"/>
    <row r="4" spans="2:20" x14ac:dyDescent="0.25">
      <c r="B4" s="18" t="s">
        <v>53</v>
      </c>
      <c r="C4" s="104" t="s">
        <v>54</v>
      </c>
      <c r="D4" s="105"/>
      <c r="E4" s="105"/>
      <c r="F4" s="105"/>
      <c r="G4" s="105"/>
      <c r="H4" s="105"/>
      <c r="I4" s="105"/>
      <c r="J4" s="105"/>
      <c r="K4" s="105"/>
      <c r="L4" s="105"/>
      <c r="M4" s="105"/>
      <c r="N4" s="105"/>
      <c r="O4" s="105"/>
      <c r="P4" s="105"/>
      <c r="Q4" s="105"/>
      <c r="R4" s="105"/>
      <c r="S4" s="106"/>
      <c r="T4" s="18" t="s">
        <v>53</v>
      </c>
    </row>
    <row r="5" spans="2:20" x14ac:dyDescent="0.25">
      <c r="B5" s="18" t="s">
        <v>72</v>
      </c>
      <c r="C5" s="18">
        <v>9</v>
      </c>
      <c r="D5" s="18">
        <v>8</v>
      </c>
      <c r="E5" s="18">
        <v>7</v>
      </c>
      <c r="F5" s="18">
        <v>6</v>
      </c>
      <c r="G5" s="18">
        <v>5</v>
      </c>
      <c r="H5" s="18">
        <v>4</v>
      </c>
      <c r="I5" s="18">
        <v>3</v>
      </c>
      <c r="J5" s="18">
        <v>2</v>
      </c>
      <c r="K5" s="18">
        <v>1</v>
      </c>
      <c r="L5" s="18">
        <v>2</v>
      </c>
      <c r="M5" s="18">
        <v>3</v>
      </c>
      <c r="N5" s="18">
        <v>4</v>
      </c>
      <c r="O5" s="56">
        <v>5</v>
      </c>
      <c r="P5" s="18">
        <v>6</v>
      </c>
      <c r="Q5" s="25">
        <v>7</v>
      </c>
      <c r="R5" s="18">
        <v>8</v>
      </c>
      <c r="S5" s="18">
        <v>9</v>
      </c>
      <c r="T5" s="18" t="s">
        <v>111</v>
      </c>
    </row>
    <row r="6" spans="2:20" x14ac:dyDescent="0.25">
      <c r="B6" s="18" t="s">
        <v>72</v>
      </c>
      <c r="C6" s="18">
        <v>9</v>
      </c>
      <c r="D6" s="18">
        <v>8</v>
      </c>
      <c r="E6" s="18">
        <v>7</v>
      </c>
      <c r="F6" s="18">
        <v>6</v>
      </c>
      <c r="G6" s="25">
        <v>5</v>
      </c>
      <c r="H6" s="18">
        <v>4</v>
      </c>
      <c r="I6" s="18">
        <v>3</v>
      </c>
      <c r="J6" s="18">
        <v>2</v>
      </c>
      <c r="K6" s="18">
        <v>1</v>
      </c>
      <c r="L6" s="18">
        <v>2</v>
      </c>
      <c r="M6" s="18">
        <v>3</v>
      </c>
      <c r="N6" s="18">
        <v>4</v>
      </c>
      <c r="O6" s="18">
        <v>5</v>
      </c>
      <c r="P6" s="18">
        <v>6</v>
      </c>
      <c r="Q6" s="18">
        <v>7</v>
      </c>
      <c r="R6" s="18">
        <v>8</v>
      </c>
      <c r="S6" s="18">
        <v>9</v>
      </c>
      <c r="T6" s="18" t="s">
        <v>112</v>
      </c>
    </row>
    <row r="7" spans="2:20" x14ac:dyDescent="0.25">
      <c r="B7" s="18" t="s">
        <v>72</v>
      </c>
      <c r="C7" s="56">
        <v>9</v>
      </c>
      <c r="D7" s="18">
        <v>8</v>
      </c>
      <c r="E7" s="25">
        <v>7</v>
      </c>
      <c r="F7" s="18">
        <v>6</v>
      </c>
      <c r="G7" s="18">
        <v>5</v>
      </c>
      <c r="H7" s="18">
        <v>4</v>
      </c>
      <c r="I7" s="18">
        <v>3</v>
      </c>
      <c r="J7" s="18">
        <v>2</v>
      </c>
      <c r="K7" s="18">
        <v>1</v>
      </c>
      <c r="L7" s="18">
        <v>2</v>
      </c>
      <c r="M7" s="18">
        <v>3</v>
      </c>
      <c r="N7" s="18">
        <v>4</v>
      </c>
      <c r="O7" s="18">
        <v>5</v>
      </c>
      <c r="P7" s="18">
        <v>6</v>
      </c>
      <c r="Q7" s="18">
        <v>7</v>
      </c>
      <c r="R7" s="18">
        <v>8</v>
      </c>
      <c r="S7" s="18">
        <v>9</v>
      </c>
      <c r="T7" s="18" t="s">
        <v>75</v>
      </c>
    </row>
    <row r="8" spans="2:20" x14ac:dyDescent="0.25">
      <c r="B8" s="18" t="s">
        <v>72</v>
      </c>
      <c r="C8" s="18">
        <v>9</v>
      </c>
      <c r="D8" s="18">
        <v>8</v>
      </c>
      <c r="E8" s="56">
        <v>7</v>
      </c>
      <c r="F8" s="18">
        <v>6</v>
      </c>
      <c r="G8" s="25">
        <v>5</v>
      </c>
      <c r="H8" s="18">
        <v>4</v>
      </c>
      <c r="I8" s="18">
        <v>3</v>
      </c>
      <c r="J8" s="18">
        <v>2</v>
      </c>
      <c r="K8" s="18">
        <v>1</v>
      </c>
      <c r="L8" s="18">
        <v>2</v>
      </c>
      <c r="M8" s="18">
        <v>3</v>
      </c>
      <c r="N8" s="18">
        <v>4</v>
      </c>
      <c r="O8" s="18">
        <v>5</v>
      </c>
      <c r="P8" s="18">
        <v>6</v>
      </c>
      <c r="Q8" s="26">
        <v>7</v>
      </c>
      <c r="R8" s="18">
        <v>8</v>
      </c>
      <c r="S8" s="18">
        <v>9</v>
      </c>
      <c r="T8" s="18" t="s">
        <v>113</v>
      </c>
    </row>
    <row r="9" spans="2:20" x14ac:dyDescent="0.25">
      <c r="B9" s="18" t="s">
        <v>73</v>
      </c>
      <c r="C9" s="18">
        <v>9</v>
      </c>
      <c r="D9" s="18">
        <v>8</v>
      </c>
      <c r="E9" s="26">
        <v>7</v>
      </c>
      <c r="F9" s="18">
        <v>6</v>
      </c>
      <c r="G9" s="18">
        <v>5</v>
      </c>
      <c r="H9" s="18">
        <v>4</v>
      </c>
      <c r="I9" s="18">
        <v>3</v>
      </c>
      <c r="J9" s="18">
        <v>2</v>
      </c>
      <c r="K9" s="18">
        <v>1</v>
      </c>
      <c r="L9" s="18">
        <v>2</v>
      </c>
      <c r="M9" s="18">
        <v>3</v>
      </c>
      <c r="N9" s="18">
        <v>4</v>
      </c>
      <c r="O9" s="18">
        <v>5</v>
      </c>
      <c r="P9" s="18">
        <v>6</v>
      </c>
      <c r="Q9" s="25">
        <v>7</v>
      </c>
      <c r="R9" s="18">
        <v>8</v>
      </c>
      <c r="S9" s="18">
        <v>9</v>
      </c>
      <c r="T9" s="18" t="s">
        <v>110</v>
      </c>
    </row>
    <row r="10" spans="2:20" x14ac:dyDescent="0.25">
      <c r="B10" s="18" t="s">
        <v>73</v>
      </c>
      <c r="C10" s="18">
        <v>9</v>
      </c>
      <c r="D10" s="18">
        <v>8</v>
      </c>
      <c r="E10" s="25">
        <v>7</v>
      </c>
      <c r="F10" s="18">
        <v>6</v>
      </c>
      <c r="G10" s="18">
        <v>5</v>
      </c>
      <c r="H10" s="18">
        <v>4</v>
      </c>
      <c r="I10" s="18">
        <v>3</v>
      </c>
      <c r="J10" s="18">
        <v>2</v>
      </c>
      <c r="K10" s="18">
        <v>1</v>
      </c>
      <c r="L10" s="18">
        <v>2</v>
      </c>
      <c r="M10" s="18">
        <v>3</v>
      </c>
      <c r="N10" s="18">
        <v>4</v>
      </c>
      <c r="O10" s="18">
        <v>5</v>
      </c>
      <c r="P10" s="18">
        <v>6</v>
      </c>
      <c r="Q10" s="18">
        <v>7</v>
      </c>
      <c r="R10" s="18">
        <v>8</v>
      </c>
      <c r="S10" s="18">
        <v>9</v>
      </c>
      <c r="T10" s="18" t="s">
        <v>114</v>
      </c>
    </row>
    <row r="11" spans="2:20" x14ac:dyDescent="0.25">
      <c r="B11" s="18" t="s">
        <v>73</v>
      </c>
      <c r="C11" s="18">
        <v>9</v>
      </c>
      <c r="D11" s="18">
        <v>8</v>
      </c>
      <c r="E11" s="18">
        <v>7</v>
      </c>
      <c r="F11" s="25">
        <v>6</v>
      </c>
      <c r="G11" s="18">
        <v>5</v>
      </c>
      <c r="H11" s="18">
        <v>4</v>
      </c>
      <c r="I11" s="18">
        <v>3</v>
      </c>
      <c r="J11" s="18">
        <v>2</v>
      </c>
      <c r="K11" s="18">
        <v>1</v>
      </c>
      <c r="L11" s="18">
        <v>2</v>
      </c>
      <c r="M11" s="18">
        <v>3</v>
      </c>
      <c r="N11" s="18">
        <v>4</v>
      </c>
      <c r="O11" s="18">
        <v>5</v>
      </c>
      <c r="P11" s="26">
        <v>6</v>
      </c>
      <c r="Q11" s="18">
        <v>7</v>
      </c>
      <c r="R11" s="18">
        <v>8</v>
      </c>
      <c r="S11" s="18">
        <v>9</v>
      </c>
      <c r="T11" s="18" t="s">
        <v>114</v>
      </c>
    </row>
    <row r="12" spans="2:20" x14ac:dyDescent="0.25">
      <c r="B12" s="18" t="s">
        <v>74</v>
      </c>
      <c r="C12" s="18">
        <v>9</v>
      </c>
      <c r="D12" s="18">
        <v>8</v>
      </c>
      <c r="E12" s="25">
        <v>7</v>
      </c>
      <c r="F12" s="18">
        <v>6</v>
      </c>
      <c r="G12" s="18">
        <v>5</v>
      </c>
      <c r="H12" s="18">
        <v>4</v>
      </c>
      <c r="I12" s="18">
        <v>3</v>
      </c>
      <c r="J12" s="18">
        <v>2</v>
      </c>
      <c r="K12" s="18">
        <v>1</v>
      </c>
      <c r="L12" s="18">
        <v>2</v>
      </c>
      <c r="M12" s="18">
        <v>3</v>
      </c>
      <c r="N12" s="18">
        <v>4</v>
      </c>
      <c r="O12" s="18">
        <v>5</v>
      </c>
      <c r="P12" s="18">
        <v>6</v>
      </c>
      <c r="Q12" s="26">
        <v>7</v>
      </c>
      <c r="R12" s="18">
        <v>8</v>
      </c>
      <c r="S12" s="18">
        <v>9</v>
      </c>
      <c r="T12" s="18" t="s">
        <v>108</v>
      </c>
    </row>
    <row r="13" spans="2:20" x14ac:dyDescent="0.25">
      <c r="B13" s="18" t="s">
        <v>74</v>
      </c>
      <c r="C13" s="25">
        <v>9</v>
      </c>
      <c r="D13" s="18">
        <v>8</v>
      </c>
      <c r="E13" s="18">
        <v>7</v>
      </c>
      <c r="F13" s="18">
        <v>6</v>
      </c>
      <c r="G13" s="18">
        <v>5</v>
      </c>
      <c r="H13" s="18">
        <v>4</v>
      </c>
      <c r="I13" s="18">
        <v>3</v>
      </c>
      <c r="J13" s="18">
        <v>2</v>
      </c>
      <c r="K13" s="18">
        <v>1</v>
      </c>
      <c r="L13" s="18">
        <v>2</v>
      </c>
      <c r="M13" s="18">
        <v>3</v>
      </c>
      <c r="N13" s="18">
        <v>4</v>
      </c>
      <c r="O13" s="18">
        <v>5</v>
      </c>
      <c r="P13" s="18">
        <v>6</v>
      </c>
      <c r="Q13" s="18">
        <v>7</v>
      </c>
      <c r="R13" s="18">
        <v>8</v>
      </c>
      <c r="S13" s="26">
        <v>9</v>
      </c>
      <c r="T13" s="18" t="s">
        <v>108</v>
      </c>
    </row>
    <row r="14" spans="2:20" x14ac:dyDescent="0.25">
      <c r="B14" s="18" t="s">
        <v>75</v>
      </c>
      <c r="C14" s="18">
        <v>9</v>
      </c>
      <c r="D14" s="18">
        <v>8</v>
      </c>
      <c r="E14" s="56">
        <v>7</v>
      </c>
      <c r="F14" s="25">
        <v>6</v>
      </c>
      <c r="G14" s="18">
        <v>5</v>
      </c>
      <c r="H14" s="18">
        <v>4</v>
      </c>
      <c r="I14" s="18">
        <v>3</v>
      </c>
      <c r="J14" s="18">
        <v>2</v>
      </c>
      <c r="K14" s="18">
        <v>1</v>
      </c>
      <c r="L14" s="18">
        <v>2</v>
      </c>
      <c r="M14" s="18">
        <v>3</v>
      </c>
      <c r="N14" s="18">
        <v>4</v>
      </c>
      <c r="O14" s="18">
        <v>5</v>
      </c>
      <c r="P14" s="18">
        <v>6</v>
      </c>
      <c r="Q14" s="26">
        <v>7</v>
      </c>
      <c r="R14" s="18">
        <v>8</v>
      </c>
      <c r="S14" s="26">
        <v>9</v>
      </c>
      <c r="T14" s="18" t="s">
        <v>108</v>
      </c>
    </row>
    <row r="15" spans="2:20" x14ac:dyDescent="0.25">
      <c r="B15" s="26" t="s">
        <v>75</v>
      </c>
      <c r="C15" s="18">
        <v>9</v>
      </c>
      <c r="D15" s="18">
        <v>8</v>
      </c>
      <c r="E15" s="56">
        <v>7</v>
      </c>
      <c r="F15" s="56">
        <v>6</v>
      </c>
      <c r="G15" s="25">
        <v>5</v>
      </c>
      <c r="H15" s="18">
        <v>4</v>
      </c>
      <c r="I15" s="18">
        <v>3</v>
      </c>
      <c r="J15" s="18">
        <v>2</v>
      </c>
      <c r="K15" s="18">
        <v>1</v>
      </c>
      <c r="L15" s="18">
        <v>2</v>
      </c>
      <c r="M15" s="18">
        <v>3</v>
      </c>
      <c r="N15" s="18">
        <v>4</v>
      </c>
      <c r="O15" s="18">
        <v>5</v>
      </c>
      <c r="P15" s="18">
        <v>6</v>
      </c>
      <c r="Q15" s="26">
        <v>7</v>
      </c>
      <c r="R15" s="18">
        <v>8</v>
      </c>
      <c r="S15" s="26">
        <v>9</v>
      </c>
      <c r="T15" s="26" t="s">
        <v>111</v>
      </c>
    </row>
    <row r="16" spans="2:20" x14ac:dyDescent="0.25">
      <c r="B16" s="26" t="s">
        <v>75</v>
      </c>
      <c r="C16" s="18">
        <v>9</v>
      </c>
      <c r="D16" s="18">
        <v>8</v>
      </c>
      <c r="E16" s="56">
        <v>7</v>
      </c>
      <c r="F16" s="18">
        <v>6</v>
      </c>
      <c r="G16" s="18">
        <v>5</v>
      </c>
      <c r="H16" s="18">
        <v>4</v>
      </c>
      <c r="I16" s="18">
        <v>3</v>
      </c>
      <c r="J16" s="18">
        <v>2</v>
      </c>
      <c r="K16" s="18">
        <v>1</v>
      </c>
      <c r="L16" s="18">
        <v>2</v>
      </c>
      <c r="M16" s="18">
        <v>3</v>
      </c>
      <c r="N16" s="18">
        <v>4</v>
      </c>
      <c r="O16" s="56">
        <v>5</v>
      </c>
      <c r="P16" s="18">
        <v>6</v>
      </c>
      <c r="Q16" s="25">
        <v>7</v>
      </c>
      <c r="R16" s="18">
        <v>8</v>
      </c>
      <c r="S16" s="26">
        <v>9</v>
      </c>
      <c r="T16" s="26" t="s">
        <v>112</v>
      </c>
    </row>
    <row r="17" spans="2:20" x14ac:dyDescent="0.25">
      <c r="B17" s="26" t="s">
        <v>1</v>
      </c>
      <c r="C17" s="18">
        <v>9</v>
      </c>
      <c r="D17" s="18">
        <v>8</v>
      </c>
      <c r="E17" s="18">
        <v>7</v>
      </c>
      <c r="F17" s="18">
        <v>6</v>
      </c>
      <c r="G17" s="18">
        <v>5</v>
      </c>
      <c r="H17" s="18">
        <v>4</v>
      </c>
      <c r="I17" s="18">
        <v>3</v>
      </c>
      <c r="J17" s="18">
        <v>2</v>
      </c>
      <c r="K17" s="18">
        <v>1</v>
      </c>
      <c r="L17" s="18">
        <v>2</v>
      </c>
      <c r="M17" s="18">
        <v>3</v>
      </c>
      <c r="N17" s="18">
        <v>4</v>
      </c>
      <c r="O17" s="18">
        <v>5</v>
      </c>
      <c r="P17" s="25">
        <v>6</v>
      </c>
      <c r="Q17" s="18">
        <v>7</v>
      </c>
      <c r="R17" s="18">
        <v>8</v>
      </c>
      <c r="S17" s="18">
        <v>9</v>
      </c>
      <c r="T17" s="26" t="s">
        <v>108</v>
      </c>
    </row>
    <row r="18" spans="2:20" x14ac:dyDescent="0.25">
      <c r="B18" s="26" t="s">
        <v>77</v>
      </c>
      <c r="C18" s="25">
        <v>9</v>
      </c>
      <c r="D18" s="18">
        <v>8</v>
      </c>
      <c r="E18" s="18">
        <v>7</v>
      </c>
      <c r="F18" s="18">
        <v>6</v>
      </c>
      <c r="G18" s="18">
        <v>5</v>
      </c>
      <c r="H18" s="18">
        <v>4</v>
      </c>
      <c r="I18" s="18">
        <v>3</v>
      </c>
      <c r="J18" s="18">
        <v>2</v>
      </c>
      <c r="K18" s="18">
        <v>1</v>
      </c>
      <c r="L18" s="18">
        <v>2</v>
      </c>
      <c r="M18" s="18">
        <v>3</v>
      </c>
      <c r="N18" s="18">
        <v>4</v>
      </c>
      <c r="O18" s="18">
        <v>5</v>
      </c>
      <c r="P18" s="56">
        <v>6</v>
      </c>
      <c r="Q18" s="18">
        <v>7</v>
      </c>
      <c r="R18" s="18">
        <v>8</v>
      </c>
      <c r="S18" s="18">
        <v>9</v>
      </c>
      <c r="T18" s="26" t="s">
        <v>114</v>
      </c>
    </row>
    <row r="19" spans="2:20" x14ac:dyDescent="0.25">
      <c r="B19" s="26" t="s">
        <v>77</v>
      </c>
      <c r="C19" s="18">
        <v>9</v>
      </c>
      <c r="D19" s="18">
        <v>8</v>
      </c>
      <c r="E19" s="18">
        <v>7</v>
      </c>
      <c r="F19" s="18">
        <v>6</v>
      </c>
      <c r="G19" s="18">
        <v>5</v>
      </c>
      <c r="H19" s="18">
        <v>4</v>
      </c>
      <c r="I19" s="18">
        <v>3</v>
      </c>
      <c r="J19" s="18">
        <v>2</v>
      </c>
      <c r="K19" s="18">
        <v>1</v>
      </c>
      <c r="L19" s="18">
        <v>2</v>
      </c>
      <c r="M19" s="18">
        <v>3</v>
      </c>
      <c r="N19" s="18">
        <v>4</v>
      </c>
      <c r="O19" s="18">
        <v>5</v>
      </c>
      <c r="P19" s="56">
        <v>6</v>
      </c>
      <c r="Q19" s="25">
        <v>7</v>
      </c>
      <c r="R19" s="18">
        <v>8</v>
      </c>
      <c r="S19" s="18">
        <v>9</v>
      </c>
      <c r="T19" s="26" t="s">
        <v>108</v>
      </c>
    </row>
    <row r="20" spans="2:20" x14ac:dyDescent="0.25">
      <c r="B20" s="26" t="s">
        <v>78</v>
      </c>
      <c r="C20" s="18">
        <v>9</v>
      </c>
      <c r="D20" s="18">
        <v>8</v>
      </c>
      <c r="E20" s="18">
        <v>7</v>
      </c>
      <c r="F20" s="18">
        <v>6</v>
      </c>
      <c r="G20" s="25">
        <v>5</v>
      </c>
      <c r="H20" s="18">
        <v>4</v>
      </c>
      <c r="I20" s="18">
        <v>3</v>
      </c>
      <c r="J20" s="18">
        <v>2</v>
      </c>
      <c r="K20" s="18">
        <v>1</v>
      </c>
      <c r="L20" s="18">
        <v>2</v>
      </c>
      <c r="M20" s="18">
        <v>3</v>
      </c>
      <c r="N20" s="18">
        <v>4</v>
      </c>
      <c r="O20" s="18">
        <v>5</v>
      </c>
      <c r="P20" s="56">
        <v>6</v>
      </c>
      <c r="Q20" s="18">
        <v>7</v>
      </c>
      <c r="R20" s="18">
        <v>8</v>
      </c>
      <c r="S20" s="18">
        <v>9</v>
      </c>
      <c r="T20" s="26" t="s">
        <v>113</v>
      </c>
    </row>
    <row r="21" spans="2:20" x14ac:dyDescent="0.25">
      <c r="B21" s="26" t="s">
        <v>108</v>
      </c>
      <c r="C21" s="18">
        <v>9</v>
      </c>
      <c r="D21" s="18">
        <v>8</v>
      </c>
      <c r="E21" s="18">
        <v>7</v>
      </c>
      <c r="F21" s="18">
        <v>6</v>
      </c>
      <c r="G21" s="18">
        <v>5</v>
      </c>
      <c r="H21" s="18">
        <v>4</v>
      </c>
      <c r="I21" s="18">
        <v>3</v>
      </c>
      <c r="J21" s="18">
        <v>2</v>
      </c>
      <c r="K21" s="18">
        <v>1</v>
      </c>
      <c r="L21" s="18">
        <v>2</v>
      </c>
      <c r="M21" s="18">
        <v>3</v>
      </c>
      <c r="N21" s="18">
        <v>4</v>
      </c>
      <c r="O21" s="25">
        <v>5</v>
      </c>
      <c r="P21" s="56">
        <v>6</v>
      </c>
      <c r="Q21" s="18">
        <v>7</v>
      </c>
      <c r="R21" s="18">
        <v>8</v>
      </c>
      <c r="S21" s="18">
        <v>9</v>
      </c>
      <c r="T21" s="26" t="s">
        <v>110</v>
      </c>
    </row>
    <row r="22" spans="2:20" x14ac:dyDescent="0.25">
      <c r="B22" s="26" t="s">
        <v>73</v>
      </c>
      <c r="C22" s="18">
        <v>9</v>
      </c>
      <c r="D22" s="18">
        <v>8</v>
      </c>
      <c r="E22" s="18">
        <v>7</v>
      </c>
      <c r="F22" s="25">
        <v>6</v>
      </c>
      <c r="G22" s="18">
        <v>5</v>
      </c>
      <c r="H22" s="18">
        <v>4</v>
      </c>
      <c r="I22" s="18">
        <v>3</v>
      </c>
      <c r="J22" s="18">
        <v>2</v>
      </c>
      <c r="K22" s="18">
        <v>1</v>
      </c>
      <c r="L22" s="18">
        <v>2</v>
      </c>
      <c r="M22" s="18">
        <v>3</v>
      </c>
      <c r="N22" s="18">
        <v>4</v>
      </c>
      <c r="O22" s="56">
        <v>5</v>
      </c>
      <c r="P22" s="56">
        <v>6</v>
      </c>
      <c r="Q22" s="18">
        <v>7</v>
      </c>
      <c r="R22" s="18">
        <v>8</v>
      </c>
      <c r="S22" s="18">
        <v>9</v>
      </c>
      <c r="T22" s="26" t="s">
        <v>110</v>
      </c>
    </row>
    <row r="23" spans="2:20" x14ac:dyDescent="0.25">
      <c r="B23" s="26" t="s">
        <v>73</v>
      </c>
      <c r="C23" s="18">
        <v>9</v>
      </c>
      <c r="D23" s="18">
        <v>8</v>
      </c>
      <c r="E23" s="18">
        <v>7</v>
      </c>
      <c r="F23" s="18">
        <v>6</v>
      </c>
      <c r="G23" s="18">
        <v>5</v>
      </c>
      <c r="H23" s="18">
        <v>4</v>
      </c>
      <c r="I23" s="18">
        <v>3</v>
      </c>
      <c r="J23" s="18">
        <v>2</v>
      </c>
      <c r="K23" s="18">
        <v>1</v>
      </c>
      <c r="L23" s="18">
        <v>2</v>
      </c>
      <c r="M23" s="18">
        <v>3</v>
      </c>
      <c r="N23" s="18">
        <v>4</v>
      </c>
      <c r="O23" s="25">
        <v>5</v>
      </c>
      <c r="P23" s="56">
        <v>6</v>
      </c>
      <c r="Q23" s="18">
        <v>7</v>
      </c>
      <c r="R23" s="18">
        <v>8</v>
      </c>
      <c r="S23" s="56">
        <v>9</v>
      </c>
      <c r="T23" s="26" t="s">
        <v>112</v>
      </c>
    </row>
    <row r="24" spans="2:20" x14ac:dyDescent="0.25">
      <c r="B24" s="26" t="s">
        <v>1</v>
      </c>
      <c r="C24" s="18">
        <v>9</v>
      </c>
      <c r="D24" s="18">
        <v>8</v>
      </c>
      <c r="E24" s="18">
        <v>7</v>
      </c>
      <c r="F24" s="18">
        <v>6</v>
      </c>
      <c r="G24" s="18">
        <v>5</v>
      </c>
      <c r="H24" s="18">
        <v>4</v>
      </c>
      <c r="I24" s="18">
        <v>3</v>
      </c>
      <c r="J24" s="18">
        <v>2</v>
      </c>
      <c r="K24" s="18">
        <v>1</v>
      </c>
      <c r="L24" s="18">
        <v>2</v>
      </c>
      <c r="M24" s="18">
        <v>3</v>
      </c>
      <c r="N24" s="18">
        <v>4</v>
      </c>
      <c r="O24" s="56">
        <v>5</v>
      </c>
      <c r="P24" s="56">
        <v>6</v>
      </c>
      <c r="Q24" s="18">
        <v>7</v>
      </c>
      <c r="R24" s="18">
        <v>8</v>
      </c>
      <c r="S24" s="25">
        <v>9</v>
      </c>
      <c r="T24" s="26" t="s">
        <v>114</v>
      </c>
    </row>
    <row r="25" spans="2:20" x14ac:dyDescent="0.25">
      <c r="B25" s="26" t="s">
        <v>1</v>
      </c>
      <c r="C25" s="18">
        <v>9</v>
      </c>
      <c r="D25" s="18">
        <v>8</v>
      </c>
      <c r="E25" s="25">
        <v>7</v>
      </c>
      <c r="F25" s="18">
        <v>6</v>
      </c>
      <c r="G25" s="56">
        <v>5</v>
      </c>
      <c r="H25" s="18">
        <v>4</v>
      </c>
      <c r="I25" s="18">
        <v>3</v>
      </c>
      <c r="J25" s="18">
        <v>2</v>
      </c>
      <c r="K25" s="18">
        <v>1</v>
      </c>
      <c r="L25" s="18">
        <v>2</v>
      </c>
      <c r="M25" s="18">
        <v>3</v>
      </c>
      <c r="N25" s="18">
        <v>4</v>
      </c>
      <c r="O25" s="56">
        <v>5</v>
      </c>
      <c r="P25" s="56">
        <v>6</v>
      </c>
      <c r="Q25" s="18">
        <v>7</v>
      </c>
      <c r="R25" s="18">
        <v>8</v>
      </c>
      <c r="S25" s="56">
        <v>9</v>
      </c>
      <c r="T25" s="26" t="s">
        <v>110</v>
      </c>
    </row>
    <row r="26" spans="2:20" x14ac:dyDescent="0.25">
      <c r="B26" s="26" t="s">
        <v>109</v>
      </c>
      <c r="C26" s="18">
        <v>9</v>
      </c>
      <c r="D26" s="18">
        <v>8</v>
      </c>
      <c r="E26" s="18">
        <v>7</v>
      </c>
      <c r="F26" s="18">
        <v>6</v>
      </c>
      <c r="G26" s="18">
        <v>5</v>
      </c>
      <c r="H26" s="18">
        <v>4</v>
      </c>
      <c r="I26" s="18">
        <v>3</v>
      </c>
      <c r="J26" s="18">
        <v>2</v>
      </c>
      <c r="K26" s="18">
        <v>1</v>
      </c>
      <c r="L26" s="18">
        <v>2</v>
      </c>
      <c r="M26" s="18">
        <v>3</v>
      </c>
      <c r="N26" s="18">
        <v>4</v>
      </c>
      <c r="O26" s="25">
        <v>5</v>
      </c>
      <c r="P26" s="56">
        <v>6</v>
      </c>
      <c r="Q26" s="56">
        <v>7</v>
      </c>
      <c r="R26" s="18">
        <v>8</v>
      </c>
      <c r="S26" s="18">
        <v>9</v>
      </c>
      <c r="T26" s="26" t="s">
        <v>111</v>
      </c>
    </row>
    <row r="27" spans="2:20" x14ac:dyDescent="0.25">
      <c r="B27" s="26" t="s">
        <v>109</v>
      </c>
      <c r="C27" s="56">
        <v>9</v>
      </c>
      <c r="D27" s="18">
        <v>8</v>
      </c>
      <c r="E27" s="25">
        <v>7</v>
      </c>
      <c r="F27" s="18">
        <v>6</v>
      </c>
      <c r="G27" s="18">
        <v>5</v>
      </c>
      <c r="H27" s="18">
        <v>4</v>
      </c>
      <c r="I27" s="18">
        <v>3</v>
      </c>
      <c r="J27" s="18">
        <v>2</v>
      </c>
      <c r="K27" s="18">
        <v>1</v>
      </c>
      <c r="L27" s="18">
        <v>2</v>
      </c>
      <c r="M27" s="18">
        <v>3</v>
      </c>
      <c r="N27" s="18">
        <v>4</v>
      </c>
      <c r="O27" s="56">
        <v>5</v>
      </c>
      <c r="P27" s="56">
        <v>6</v>
      </c>
      <c r="Q27" s="18">
        <v>7</v>
      </c>
      <c r="R27" s="18">
        <v>8</v>
      </c>
      <c r="S27" s="18">
        <v>9</v>
      </c>
      <c r="T27" s="26" t="s">
        <v>112</v>
      </c>
    </row>
    <row r="28" spans="2:20" x14ac:dyDescent="0.25">
      <c r="B28" s="26" t="s">
        <v>110</v>
      </c>
      <c r="C28" s="25">
        <v>9</v>
      </c>
      <c r="D28" s="18">
        <v>8</v>
      </c>
      <c r="E28" s="56">
        <v>7</v>
      </c>
      <c r="F28" s="18">
        <v>6</v>
      </c>
      <c r="G28" s="18">
        <v>5</v>
      </c>
      <c r="H28" s="18">
        <v>4</v>
      </c>
      <c r="I28" s="18">
        <v>3</v>
      </c>
      <c r="J28" s="18">
        <v>2</v>
      </c>
      <c r="K28" s="18">
        <v>1</v>
      </c>
      <c r="L28" s="18">
        <v>2</v>
      </c>
      <c r="M28" s="18">
        <v>3</v>
      </c>
      <c r="N28" s="18">
        <v>4</v>
      </c>
      <c r="O28" s="56">
        <v>5</v>
      </c>
      <c r="P28" s="56">
        <v>6</v>
      </c>
      <c r="Q28" s="18">
        <v>7</v>
      </c>
      <c r="R28" s="18">
        <v>8</v>
      </c>
      <c r="S28" s="18">
        <v>9</v>
      </c>
      <c r="T28" s="26" t="s">
        <v>115</v>
      </c>
    </row>
    <row r="29" spans="2:20" x14ac:dyDescent="0.25">
      <c r="B29" s="26" t="s">
        <v>110</v>
      </c>
      <c r="C29" s="18">
        <v>9</v>
      </c>
      <c r="D29" s="18">
        <v>8</v>
      </c>
      <c r="E29" s="18">
        <v>7</v>
      </c>
      <c r="F29" s="18">
        <v>6</v>
      </c>
      <c r="G29" s="18">
        <v>5</v>
      </c>
      <c r="H29" s="18">
        <v>4</v>
      </c>
      <c r="I29" s="18">
        <v>3</v>
      </c>
      <c r="J29" s="18">
        <v>2</v>
      </c>
      <c r="K29" s="18">
        <v>1</v>
      </c>
      <c r="L29" s="18">
        <v>2</v>
      </c>
      <c r="M29" s="18">
        <v>3</v>
      </c>
      <c r="N29" s="18">
        <v>4</v>
      </c>
      <c r="O29" s="56">
        <v>5</v>
      </c>
      <c r="P29" s="56">
        <v>6</v>
      </c>
      <c r="Q29" s="25">
        <v>7</v>
      </c>
      <c r="R29" s="18">
        <v>8</v>
      </c>
      <c r="S29" s="18">
        <v>9</v>
      </c>
      <c r="T29" s="26" t="s">
        <v>113</v>
      </c>
    </row>
    <row r="30" spans="2:20" x14ac:dyDescent="0.25">
      <c r="B30" s="26" t="s">
        <v>77</v>
      </c>
      <c r="C30" s="25">
        <v>9</v>
      </c>
      <c r="D30" s="18">
        <v>8</v>
      </c>
      <c r="E30" s="56">
        <v>7</v>
      </c>
      <c r="F30" s="18">
        <v>6</v>
      </c>
      <c r="G30" s="18">
        <v>5</v>
      </c>
      <c r="H30" s="18">
        <v>4</v>
      </c>
      <c r="I30" s="18">
        <v>3</v>
      </c>
      <c r="J30" s="18">
        <v>2</v>
      </c>
      <c r="K30" s="18">
        <v>1</v>
      </c>
      <c r="L30" s="18">
        <v>2</v>
      </c>
      <c r="M30" s="18">
        <v>3</v>
      </c>
      <c r="N30" s="18">
        <v>4</v>
      </c>
      <c r="O30" s="56">
        <v>5</v>
      </c>
      <c r="P30" s="56">
        <v>6</v>
      </c>
      <c r="Q30" s="18">
        <v>7</v>
      </c>
      <c r="R30" s="18">
        <v>8</v>
      </c>
      <c r="S30" s="18">
        <v>9</v>
      </c>
      <c r="T30" s="26" t="s">
        <v>113</v>
      </c>
    </row>
    <row r="31" spans="2:20" x14ac:dyDescent="0.25">
      <c r="B31" s="26" t="s">
        <v>77</v>
      </c>
      <c r="C31" s="18">
        <v>9</v>
      </c>
      <c r="D31" s="18">
        <v>8</v>
      </c>
      <c r="E31" s="18">
        <v>7</v>
      </c>
      <c r="F31" s="18">
        <v>6</v>
      </c>
      <c r="G31" s="56">
        <v>5</v>
      </c>
      <c r="H31" s="18">
        <v>4</v>
      </c>
      <c r="I31" s="18">
        <v>3</v>
      </c>
      <c r="J31" s="18">
        <v>2</v>
      </c>
      <c r="K31" s="18">
        <v>1</v>
      </c>
      <c r="L31" s="18">
        <v>2</v>
      </c>
      <c r="M31" s="18">
        <v>3</v>
      </c>
      <c r="N31" s="18">
        <v>4</v>
      </c>
      <c r="O31" s="56">
        <v>5</v>
      </c>
      <c r="P31" s="56">
        <v>6</v>
      </c>
      <c r="Q31" s="25">
        <v>7</v>
      </c>
      <c r="R31" s="18">
        <v>8</v>
      </c>
      <c r="S31" s="18">
        <v>9</v>
      </c>
      <c r="T31" s="26" t="s">
        <v>115</v>
      </c>
    </row>
    <row r="32" spans="2:20" x14ac:dyDescent="0.25">
      <c r="B32" s="26" t="s">
        <v>110</v>
      </c>
      <c r="C32" s="18">
        <v>9</v>
      </c>
      <c r="D32" s="18">
        <v>8</v>
      </c>
      <c r="E32" s="18">
        <v>7</v>
      </c>
      <c r="F32" s="18">
        <v>6</v>
      </c>
      <c r="G32" s="18">
        <v>5</v>
      </c>
      <c r="H32" s="18">
        <v>4</v>
      </c>
      <c r="I32" s="18">
        <v>3</v>
      </c>
      <c r="J32" s="18">
        <v>2</v>
      </c>
      <c r="K32" s="18">
        <v>1</v>
      </c>
      <c r="L32" s="18">
        <v>2</v>
      </c>
      <c r="M32" s="18">
        <v>3</v>
      </c>
      <c r="N32" s="18">
        <v>4</v>
      </c>
      <c r="O32" s="56">
        <v>5</v>
      </c>
      <c r="P32" s="25">
        <v>6</v>
      </c>
      <c r="Q32" s="56">
        <v>7</v>
      </c>
      <c r="R32" s="18">
        <v>8</v>
      </c>
      <c r="S32" s="18">
        <v>9</v>
      </c>
      <c r="T32" s="26" t="s">
        <v>111</v>
      </c>
    </row>
    <row r="33" spans="2:26" x14ac:dyDescent="0.25">
      <c r="B33" s="71"/>
    </row>
    <row r="34" spans="2:26" x14ac:dyDescent="0.25">
      <c r="B34" t="s">
        <v>55</v>
      </c>
      <c r="E34" s="27"/>
    </row>
    <row r="35" spans="2:26" x14ac:dyDescent="0.25">
      <c r="B35" s="18" t="s">
        <v>60</v>
      </c>
      <c r="C35" s="103" t="s">
        <v>57</v>
      </c>
      <c r="D35" s="103"/>
      <c r="E35" s="103"/>
      <c r="F35" s="103" t="s">
        <v>58</v>
      </c>
      <c r="G35" s="103"/>
      <c r="H35" s="103"/>
      <c r="I35" s="103"/>
      <c r="J35" s="103"/>
      <c r="K35" s="103"/>
      <c r="L35" s="103"/>
      <c r="M35" s="103"/>
      <c r="N35" s="103"/>
      <c r="O35" s="103"/>
      <c r="P35" s="103"/>
      <c r="Q35" s="103"/>
      <c r="R35" s="103"/>
      <c r="S35" s="103"/>
      <c r="T35" s="103"/>
      <c r="U35" s="103"/>
      <c r="V35" s="103"/>
      <c r="W35" s="103" t="s">
        <v>59</v>
      </c>
      <c r="X35" s="103"/>
      <c r="Y35" s="18" t="s">
        <v>60</v>
      </c>
    </row>
    <row r="36" spans="2:26" x14ac:dyDescent="0.25">
      <c r="B36" s="18" t="s">
        <v>56</v>
      </c>
      <c r="C36" s="103" t="s">
        <v>30</v>
      </c>
      <c r="D36" s="103"/>
      <c r="E36" s="103"/>
      <c r="F36" s="24">
        <v>9</v>
      </c>
      <c r="G36" s="24">
        <v>8</v>
      </c>
      <c r="H36" s="18">
        <v>7</v>
      </c>
      <c r="I36" s="18">
        <v>6</v>
      </c>
      <c r="J36" s="25">
        <v>5</v>
      </c>
      <c r="K36" s="26">
        <v>4</v>
      </c>
      <c r="L36" s="56">
        <v>3</v>
      </c>
      <c r="M36" s="26">
        <v>2</v>
      </c>
      <c r="N36" s="26">
        <v>1</v>
      </c>
      <c r="O36" s="26">
        <v>2</v>
      </c>
      <c r="P36" s="26">
        <v>3</v>
      </c>
      <c r="Q36" s="26">
        <v>4</v>
      </c>
      <c r="R36" s="26">
        <v>5</v>
      </c>
      <c r="S36" s="26">
        <v>6</v>
      </c>
      <c r="T36" s="26">
        <v>7</v>
      </c>
      <c r="U36" s="26">
        <v>8</v>
      </c>
      <c r="V36" s="26">
        <v>9</v>
      </c>
      <c r="W36" s="103" t="s">
        <v>31</v>
      </c>
      <c r="X36" s="103"/>
      <c r="Y36" s="18" t="s">
        <v>56</v>
      </c>
    </row>
    <row r="38" spans="2:26" x14ac:dyDescent="0.25">
      <c r="B38" s="18" t="s">
        <v>60</v>
      </c>
      <c r="C38" s="103" t="s">
        <v>57</v>
      </c>
      <c r="D38" s="103"/>
      <c r="E38" s="103"/>
      <c r="F38" s="103" t="s">
        <v>58</v>
      </c>
      <c r="G38" s="103"/>
      <c r="H38" s="103"/>
      <c r="I38" s="103"/>
      <c r="J38" s="103"/>
      <c r="K38" s="103"/>
      <c r="L38" s="103"/>
      <c r="M38" s="103"/>
      <c r="N38" s="103"/>
      <c r="O38" s="103"/>
      <c r="P38" s="103"/>
      <c r="Q38" s="103"/>
      <c r="R38" s="103"/>
      <c r="S38" s="103"/>
      <c r="T38" s="103"/>
      <c r="U38" s="103"/>
      <c r="V38" s="103"/>
      <c r="W38" s="103" t="s">
        <v>59</v>
      </c>
      <c r="X38" s="103"/>
      <c r="Y38" s="18" t="s">
        <v>60</v>
      </c>
    </row>
    <row r="39" spans="2:26" x14ac:dyDescent="0.25">
      <c r="B39" s="18" t="s">
        <v>1</v>
      </c>
      <c r="C39" s="103" t="s">
        <v>32</v>
      </c>
      <c r="D39" s="103"/>
      <c r="E39" s="103"/>
      <c r="F39" s="24">
        <v>9</v>
      </c>
      <c r="G39" s="24">
        <v>8</v>
      </c>
      <c r="H39" s="18">
        <v>7</v>
      </c>
      <c r="I39" s="18">
        <v>6</v>
      </c>
      <c r="J39" s="25">
        <v>5</v>
      </c>
      <c r="K39" s="26">
        <v>4</v>
      </c>
      <c r="L39" s="26">
        <v>3</v>
      </c>
      <c r="M39" s="26">
        <v>2</v>
      </c>
      <c r="N39" s="26">
        <v>1</v>
      </c>
      <c r="O39" s="26">
        <v>2</v>
      </c>
      <c r="P39" s="26">
        <v>3</v>
      </c>
      <c r="Q39" s="26">
        <v>4</v>
      </c>
      <c r="R39" s="26">
        <v>5</v>
      </c>
      <c r="S39" s="26">
        <v>6</v>
      </c>
      <c r="T39" s="26">
        <v>7</v>
      </c>
      <c r="U39" s="26">
        <v>8</v>
      </c>
      <c r="V39" s="26">
        <v>9</v>
      </c>
      <c r="W39" s="103" t="s">
        <v>33</v>
      </c>
      <c r="X39" s="103"/>
      <c r="Y39" s="18" t="s">
        <v>1</v>
      </c>
    </row>
    <row r="41" spans="2:26" x14ac:dyDescent="0.25">
      <c r="B41" s="18" t="s">
        <v>60</v>
      </c>
      <c r="C41" s="103" t="s">
        <v>57</v>
      </c>
      <c r="D41" s="103"/>
      <c r="E41" s="103"/>
      <c r="F41" s="103" t="s">
        <v>58</v>
      </c>
      <c r="G41" s="103"/>
      <c r="H41" s="103"/>
      <c r="I41" s="103"/>
      <c r="J41" s="103"/>
      <c r="K41" s="103"/>
      <c r="L41" s="103"/>
      <c r="M41" s="103"/>
      <c r="N41" s="103"/>
      <c r="O41" s="103"/>
      <c r="P41" s="103"/>
      <c r="Q41" s="103"/>
      <c r="R41" s="103"/>
      <c r="S41" s="103"/>
      <c r="T41" s="103"/>
      <c r="U41" s="103"/>
      <c r="V41" s="103"/>
      <c r="W41" s="103" t="s">
        <v>59</v>
      </c>
      <c r="X41" s="103"/>
      <c r="Y41" s="18" t="s">
        <v>60</v>
      </c>
    </row>
    <row r="42" spans="2:26" x14ac:dyDescent="0.25">
      <c r="B42" s="18" t="s">
        <v>2</v>
      </c>
      <c r="C42" s="103" t="s">
        <v>38</v>
      </c>
      <c r="D42" s="103"/>
      <c r="E42" s="103"/>
      <c r="F42" s="24">
        <v>9</v>
      </c>
      <c r="G42" s="24">
        <v>8</v>
      </c>
      <c r="H42" s="18">
        <v>7</v>
      </c>
      <c r="I42" s="18">
        <v>6</v>
      </c>
      <c r="J42" s="26">
        <v>5</v>
      </c>
      <c r="K42" s="26">
        <v>4</v>
      </c>
      <c r="L42" s="26">
        <v>3</v>
      </c>
      <c r="M42" s="26">
        <v>2</v>
      </c>
      <c r="N42" s="26">
        <v>1</v>
      </c>
      <c r="O42" s="26">
        <v>2</v>
      </c>
      <c r="P42" s="26">
        <v>3</v>
      </c>
      <c r="Q42" s="26">
        <v>4</v>
      </c>
      <c r="R42" s="26">
        <v>5</v>
      </c>
      <c r="S42" s="26">
        <v>6</v>
      </c>
      <c r="T42" s="56">
        <v>7</v>
      </c>
      <c r="U42" s="26">
        <v>8</v>
      </c>
      <c r="V42" s="25">
        <v>9</v>
      </c>
      <c r="W42" s="103" t="s">
        <v>39</v>
      </c>
      <c r="X42" s="103"/>
      <c r="Y42" s="18" t="s">
        <v>2</v>
      </c>
    </row>
    <row r="44" spans="2:26" x14ac:dyDescent="0.25">
      <c r="B44" s="18" t="s">
        <v>60</v>
      </c>
      <c r="C44" s="103" t="s">
        <v>57</v>
      </c>
      <c r="D44" s="103"/>
      <c r="E44" s="103"/>
      <c r="F44" s="103" t="s">
        <v>58</v>
      </c>
      <c r="G44" s="103"/>
      <c r="H44" s="103"/>
      <c r="I44" s="103"/>
      <c r="J44" s="103"/>
      <c r="K44" s="103"/>
      <c r="L44" s="103"/>
      <c r="M44" s="103"/>
      <c r="N44" s="103"/>
      <c r="O44" s="103"/>
      <c r="P44" s="103"/>
      <c r="Q44" s="103"/>
      <c r="R44" s="103"/>
      <c r="S44" s="103"/>
      <c r="T44" s="103"/>
      <c r="U44" s="103"/>
      <c r="V44" s="103"/>
      <c r="W44" s="103" t="s">
        <v>59</v>
      </c>
      <c r="X44" s="103"/>
      <c r="Y44" s="18" t="s">
        <v>60</v>
      </c>
    </row>
    <row r="45" spans="2:26" x14ac:dyDescent="0.25">
      <c r="B45" s="18" t="s">
        <v>48</v>
      </c>
      <c r="C45" s="103" t="s">
        <v>40</v>
      </c>
      <c r="D45" s="103"/>
      <c r="E45" s="103"/>
      <c r="F45" s="72">
        <v>9</v>
      </c>
      <c r="G45" s="24">
        <v>8</v>
      </c>
      <c r="H45" s="25">
        <v>7</v>
      </c>
      <c r="I45" s="18">
        <v>6</v>
      </c>
      <c r="J45" s="26">
        <v>5</v>
      </c>
      <c r="K45" s="26">
        <v>4</v>
      </c>
      <c r="L45" s="26">
        <v>3</v>
      </c>
      <c r="M45" s="26">
        <v>2</v>
      </c>
      <c r="N45" s="26">
        <v>1</v>
      </c>
      <c r="O45" s="26">
        <v>2</v>
      </c>
      <c r="P45" s="26">
        <v>3</v>
      </c>
      <c r="Q45" s="26">
        <v>4</v>
      </c>
      <c r="R45" s="26">
        <v>5</v>
      </c>
      <c r="S45" s="26">
        <v>6</v>
      </c>
      <c r="T45" s="26">
        <v>7</v>
      </c>
      <c r="U45" s="26">
        <v>8</v>
      </c>
      <c r="V45" s="26">
        <v>9</v>
      </c>
      <c r="W45" s="103" t="s">
        <v>41</v>
      </c>
      <c r="X45" s="103"/>
      <c r="Y45" s="18" t="s">
        <v>48</v>
      </c>
    </row>
    <row r="47" spans="2:26" x14ac:dyDescent="0.25">
      <c r="B47" s="18" t="s">
        <v>60</v>
      </c>
      <c r="C47" s="103" t="s">
        <v>57</v>
      </c>
      <c r="D47" s="103"/>
      <c r="E47" s="103"/>
      <c r="F47" s="103" t="s">
        <v>58</v>
      </c>
      <c r="G47" s="103"/>
      <c r="H47" s="103"/>
      <c r="I47" s="103"/>
      <c r="J47" s="103"/>
      <c r="K47" s="103"/>
      <c r="L47" s="103"/>
      <c r="M47" s="103"/>
      <c r="N47" s="103"/>
      <c r="O47" s="103"/>
      <c r="P47" s="103"/>
      <c r="Q47" s="103"/>
      <c r="R47" s="103"/>
      <c r="S47" s="103"/>
      <c r="T47" s="103"/>
      <c r="U47" s="103"/>
      <c r="V47" s="103"/>
      <c r="W47" s="103" t="s">
        <v>59</v>
      </c>
      <c r="X47" s="103"/>
      <c r="Y47" s="18" t="s">
        <v>60</v>
      </c>
    </row>
    <row r="48" spans="2:26" x14ac:dyDescent="0.25">
      <c r="B48" s="18" t="s">
        <v>3</v>
      </c>
      <c r="C48" s="103" t="s">
        <v>42</v>
      </c>
      <c r="D48" s="103"/>
      <c r="E48" s="103"/>
      <c r="F48" s="24">
        <v>9</v>
      </c>
      <c r="G48" s="24">
        <v>8</v>
      </c>
      <c r="H48" s="18">
        <v>7</v>
      </c>
      <c r="I48" s="18">
        <v>6</v>
      </c>
      <c r="J48" s="25">
        <v>5</v>
      </c>
      <c r="K48" s="26">
        <v>4</v>
      </c>
      <c r="L48" s="26">
        <v>3</v>
      </c>
      <c r="M48" s="26">
        <v>2</v>
      </c>
      <c r="N48" s="56">
        <v>1</v>
      </c>
      <c r="O48" s="26">
        <v>2</v>
      </c>
      <c r="P48" s="26">
        <v>3</v>
      </c>
      <c r="Q48" s="26">
        <v>4</v>
      </c>
      <c r="R48" s="26">
        <v>5</v>
      </c>
      <c r="S48" s="26">
        <v>6</v>
      </c>
      <c r="T48" s="26">
        <v>7</v>
      </c>
      <c r="U48" s="26">
        <v>8</v>
      </c>
      <c r="V48" s="26">
        <v>9</v>
      </c>
      <c r="W48" s="103" t="s">
        <v>43</v>
      </c>
      <c r="X48" s="103"/>
      <c r="Y48" s="18" t="s">
        <v>3</v>
      </c>
    </row>
    <row r="50" spans="2:25" x14ac:dyDescent="0.25">
      <c r="B50" s="18" t="s">
        <v>60</v>
      </c>
      <c r="C50" s="103" t="s">
        <v>57</v>
      </c>
      <c r="D50" s="103"/>
      <c r="E50" s="103"/>
      <c r="F50" s="103" t="s">
        <v>58</v>
      </c>
      <c r="G50" s="103"/>
      <c r="H50" s="103"/>
      <c r="I50" s="103"/>
      <c r="J50" s="103"/>
      <c r="K50" s="103"/>
      <c r="L50" s="103"/>
      <c r="M50" s="103"/>
      <c r="N50" s="103"/>
      <c r="O50" s="103"/>
      <c r="P50" s="103"/>
      <c r="Q50" s="103"/>
      <c r="R50" s="103"/>
      <c r="S50" s="103"/>
      <c r="T50" s="103"/>
      <c r="U50" s="103"/>
      <c r="V50" s="103"/>
      <c r="W50" s="103" t="s">
        <v>59</v>
      </c>
      <c r="X50" s="103"/>
      <c r="Y50" s="18" t="s">
        <v>60</v>
      </c>
    </row>
    <row r="51" spans="2:25" x14ac:dyDescent="0.25">
      <c r="B51" s="18" t="s">
        <v>67</v>
      </c>
      <c r="C51" s="103" t="s">
        <v>30</v>
      </c>
      <c r="D51" s="103"/>
      <c r="E51" s="103"/>
      <c r="F51" s="24">
        <v>9</v>
      </c>
      <c r="G51" s="24">
        <v>8</v>
      </c>
      <c r="H51" s="18">
        <v>7</v>
      </c>
      <c r="I51" s="18">
        <v>6</v>
      </c>
      <c r="J51" s="26">
        <v>5</v>
      </c>
      <c r="K51" s="26">
        <v>4</v>
      </c>
      <c r="L51" s="26">
        <v>3</v>
      </c>
      <c r="M51" s="26">
        <v>2</v>
      </c>
      <c r="N51" s="56">
        <v>1</v>
      </c>
      <c r="O51" s="26">
        <v>2</v>
      </c>
      <c r="P51" s="26">
        <v>3</v>
      </c>
      <c r="Q51" s="26">
        <v>4</v>
      </c>
      <c r="R51" s="56">
        <v>5</v>
      </c>
      <c r="S51" s="56">
        <v>6</v>
      </c>
      <c r="T51" s="25">
        <v>7</v>
      </c>
      <c r="U51" s="26">
        <v>8</v>
      </c>
      <c r="V51" s="26">
        <v>9</v>
      </c>
      <c r="W51" s="103" t="s">
        <v>31</v>
      </c>
      <c r="X51" s="103"/>
      <c r="Y51" s="18" t="s">
        <v>67</v>
      </c>
    </row>
    <row r="53" spans="2:25" x14ac:dyDescent="0.25">
      <c r="B53" s="18" t="s">
        <v>60</v>
      </c>
      <c r="C53" s="103" t="s">
        <v>57</v>
      </c>
      <c r="D53" s="103"/>
      <c r="E53" s="103"/>
      <c r="F53" s="103" t="s">
        <v>58</v>
      </c>
      <c r="G53" s="103"/>
      <c r="H53" s="103"/>
      <c r="I53" s="103"/>
      <c r="J53" s="103"/>
      <c r="K53" s="103"/>
      <c r="L53" s="103"/>
      <c r="M53" s="103"/>
      <c r="N53" s="103"/>
      <c r="O53" s="103"/>
      <c r="P53" s="103"/>
      <c r="Q53" s="103"/>
      <c r="R53" s="103"/>
      <c r="S53" s="103"/>
      <c r="T53" s="103"/>
      <c r="U53" s="103"/>
      <c r="V53" s="103"/>
      <c r="W53" s="103" t="s">
        <v>59</v>
      </c>
      <c r="X53" s="103"/>
      <c r="Y53" s="18" t="s">
        <v>60</v>
      </c>
    </row>
    <row r="54" spans="2:25" x14ac:dyDescent="0.25">
      <c r="B54" s="18" t="s">
        <v>68</v>
      </c>
      <c r="C54" s="103" t="s">
        <v>38</v>
      </c>
      <c r="D54" s="103"/>
      <c r="E54" s="103"/>
      <c r="F54" s="24">
        <v>9</v>
      </c>
      <c r="G54" s="24">
        <v>8</v>
      </c>
      <c r="H54" s="56">
        <v>7</v>
      </c>
      <c r="I54" s="18">
        <v>6</v>
      </c>
      <c r="J54" s="25">
        <v>5</v>
      </c>
      <c r="K54" s="26">
        <v>4</v>
      </c>
      <c r="L54" s="26">
        <v>3</v>
      </c>
      <c r="M54" s="26">
        <v>2</v>
      </c>
      <c r="N54" s="56">
        <v>1</v>
      </c>
      <c r="O54" s="26">
        <v>2</v>
      </c>
      <c r="P54" s="26">
        <v>3</v>
      </c>
      <c r="Q54" s="26">
        <v>4</v>
      </c>
      <c r="R54" s="26">
        <v>5</v>
      </c>
      <c r="S54" s="26">
        <v>6</v>
      </c>
      <c r="T54" s="26">
        <v>7</v>
      </c>
      <c r="U54" s="26">
        <v>8</v>
      </c>
      <c r="V54" s="26">
        <v>9</v>
      </c>
      <c r="W54" s="103" t="s">
        <v>39</v>
      </c>
      <c r="X54" s="103"/>
      <c r="Y54" s="18" t="s">
        <v>68</v>
      </c>
    </row>
    <row r="56" spans="2:25" x14ac:dyDescent="0.25">
      <c r="B56" s="18" t="s">
        <v>60</v>
      </c>
      <c r="C56" s="103" t="s">
        <v>57</v>
      </c>
      <c r="D56" s="103"/>
      <c r="E56" s="103"/>
      <c r="F56" s="103" t="s">
        <v>58</v>
      </c>
      <c r="G56" s="103"/>
      <c r="H56" s="103"/>
      <c r="I56" s="103"/>
      <c r="J56" s="103"/>
      <c r="K56" s="103"/>
      <c r="L56" s="103"/>
      <c r="M56" s="103"/>
      <c r="N56" s="103"/>
      <c r="O56" s="103"/>
      <c r="P56" s="103"/>
      <c r="Q56" s="103"/>
      <c r="R56" s="103"/>
      <c r="S56" s="103"/>
      <c r="T56" s="103"/>
      <c r="U56" s="103"/>
      <c r="V56" s="103"/>
      <c r="W56" s="103" t="s">
        <v>59</v>
      </c>
      <c r="X56" s="103"/>
      <c r="Y56" s="18" t="s">
        <v>60</v>
      </c>
    </row>
    <row r="57" spans="2:25" x14ac:dyDescent="0.25">
      <c r="B57" s="18" t="s">
        <v>69</v>
      </c>
      <c r="C57" s="103" t="s">
        <v>70</v>
      </c>
      <c r="D57" s="103"/>
      <c r="E57" s="103"/>
      <c r="F57" s="24">
        <v>9</v>
      </c>
      <c r="G57" s="24">
        <v>8</v>
      </c>
      <c r="H57" s="18">
        <v>7</v>
      </c>
      <c r="I57" s="18">
        <v>6</v>
      </c>
      <c r="J57" s="26">
        <v>5</v>
      </c>
      <c r="K57" s="26">
        <v>4</v>
      </c>
      <c r="L57" s="26">
        <v>3</v>
      </c>
      <c r="M57" s="26">
        <v>2</v>
      </c>
      <c r="N57" s="56">
        <v>1</v>
      </c>
      <c r="O57" s="26">
        <v>2</v>
      </c>
      <c r="P57" s="26">
        <v>3</v>
      </c>
      <c r="Q57" s="26">
        <v>4</v>
      </c>
      <c r="R57" s="25">
        <v>5</v>
      </c>
      <c r="S57" s="26">
        <v>6</v>
      </c>
      <c r="T57" s="56">
        <v>7</v>
      </c>
      <c r="U57" s="26">
        <v>8</v>
      </c>
      <c r="V57" s="56">
        <v>9</v>
      </c>
      <c r="W57" s="103" t="s">
        <v>71</v>
      </c>
      <c r="X57" s="103"/>
      <c r="Y57" s="18" t="s">
        <v>69</v>
      </c>
    </row>
    <row r="60" spans="2:25" ht="15.75" thickBot="1" x14ac:dyDescent="0.3">
      <c r="B60" t="s">
        <v>61</v>
      </c>
    </row>
    <row r="61" spans="2:25" ht="16.5" thickBot="1" x14ac:dyDescent="0.3">
      <c r="B61" s="8" t="s">
        <v>52</v>
      </c>
      <c r="C61" s="107"/>
      <c r="D61" s="108"/>
      <c r="E61" s="28"/>
      <c r="F61" s="109" t="s">
        <v>62</v>
      </c>
      <c r="G61" s="109"/>
      <c r="H61" s="109"/>
      <c r="I61" s="109"/>
      <c r="J61" s="109"/>
      <c r="K61" s="109"/>
      <c r="L61" s="109"/>
      <c r="M61" s="109"/>
      <c r="N61" s="109"/>
      <c r="O61" s="109"/>
      <c r="P61" s="108"/>
      <c r="Q61" s="108"/>
      <c r="R61" s="28"/>
      <c r="S61" s="29"/>
      <c r="T61" s="9" t="s">
        <v>52</v>
      </c>
    </row>
    <row r="62" spans="2:25" ht="16.5" thickBot="1" x14ac:dyDescent="0.3">
      <c r="B62" s="21" t="s">
        <v>63</v>
      </c>
      <c r="C62" s="32">
        <v>9</v>
      </c>
      <c r="D62" s="31">
        <v>8</v>
      </c>
      <c r="E62" s="62">
        <v>7</v>
      </c>
      <c r="F62" s="30">
        <v>6</v>
      </c>
      <c r="G62" s="31">
        <v>5</v>
      </c>
      <c r="H62" s="30">
        <v>4</v>
      </c>
      <c r="I62" s="30">
        <v>3</v>
      </c>
      <c r="J62" s="30">
        <v>2</v>
      </c>
      <c r="K62" s="30">
        <v>1</v>
      </c>
      <c r="L62" s="31">
        <v>2</v>
      </c>
      <c r="M62" s="30">
        <v>3</v>
      </c>
      <c r="N62" s="31">
        <v>4</v>
      </c>
      <c r="O62" s="30">
        <v>5</v>
      </c>
      <c r="P62" s="30">
        <v>6</v>
      </c>
      <c r="Q62" s="31">
        <v>7</v>
      </c>
      <c r="R62" s="30">
        <v>8</v>
      </c>
      <c r="S62" s="30">
        <v>9</v>
      </c>
      <c r="T62" s="30" t="s">
        <v>64</v>
      </c>
    </row>
    <row r="63" spans="2:25" ht="16.5" thickBot="1" x14ac:dyDescent="0.3">
      <c r="B63" s="21" t="s">
        <v>63</v>
      </c>
      <c r="C63" s="30">
        <v>9</v>
      </c>
      <c r="D63" s="31">
        <v>8</v>
      </c>
      <c r="E63" s="32">
        <v>7</v>
      </c>
      <c r="F63" s="30">
        <v>6</v>
      </c>
      <c r="G63" s="35">
        <v>5</v>
      </c>
      <c r="H63" s="30">
        <v>4</v>
      </c>
      <c r="I63" s="30">
        <v>3</v>
      </c>
      <c r="J63" s="30">
        <v>2</v>
      </c>
      <c r="K63" s="30">
        <v>1</v>
      </c>
      <c r="L63" s="31">
        <v>2</v>
      </c>
      <c r="M63" s="30">
        <v>3</v>
      </c>
      <c r="N63" s="31">
        <v>4</v>
      </c>
      <c r="O63" s="30">
        <v>5</v>
      </c>
      <c r="P63" s="30">
        <v>6</v>
      </c>
      <c r="Q63" s="31">
        <v>7</v>
      </c>
      <c r="R63" s="30">
        <v>8</v>
      </c>
      <c r="S63" s="30">
        <v>9</v>
      </c>
      <c r="T63" s="30" t="s">
        <v>65</v>
      </c>
    </row>
    <row r="64" spans="2:25" ht="16.5" thickBot="1" x14ac:dyDescent="0.3">
      <c r="B64" s="21" t="s">
        <v>64</v>
      </c>
      <c r="C64" s="30">
        <v>9</v>
      </c>
      <c r="D64" s="31">
        <v>8</v>
      </c>
      <c r="E64" s="30">
        <v>7</v>
      </c>
      <c r="F64" s="30">
        <v>6</v>
      </c>
      <c r="G64" s="31">
        <v>5</v>
      </c>
      <c r="H64" s="30">
        <v>4</v>
      </c>
      <c r="I64" s="30">
        <v>3</v>
      </c>
      <c r="J64" s="30">
        <v>2</v>
      </c>
      <c r="K64" s="30">
        <v>1</v>
      </c>
      <c r="L64" s="31">
        <v>2</v>
      </c>
      <c r="M64" s="30">
        <v>3</v>
      </c>
      <c r="N64" s="31">
        <v>4</v>
      </c>
      <c r="O64" s="32">
        <v>5</v>
      </c>
      <c r="P64" s="34">
        <v>6</v>
      </c>
      <c r="Q64" s="31">
        <v>7</v>
      </c>
      <c r="R64" s="30">
        <v>8</v>
      </c>
      <c r="S64" s="30">
        <v>9</v>
      </c>
      <c r="T64" s="30" t="s">
        <v>65</v>
      </c>
    </row>
    <row r="65" spans="2:20" ht="15.75" thickBot="1" x14ac:dyDescent="0.3"/>
    <row r="66" spans="2:20" ht="16.5" thickBot="1" x14ac:dyDescent="0.3">
      <c r="B66" s="8" t="s">
        <v>52</v>
      </c>
      <c r="C66" s="107"/>
      <c r="D66" s="108"/>
      <c r="E66" s="28"/>
      <c r="F66" s="109" t="s">
        <v>62</v>
      </c>
      <c r="G66" s="109"/>
      <c r="H66" s="109"/>
      <c r="I66" s="109"/>
      <c r="J66" s="109"/>
      <c r="K66" s="109"/>
      <c r="L66" s="109"/>
      <c r="M66" s="109"/>
      <c r="N66" s="109"/>
      <c r="O66" s="109"/>
      <c r="P66" s="108"/>
      <c r="Q66" s="108"/>
      <c r="R66" s="28"/>
      <c r="S66" s="29"/>
      <c r="T66" s="9" t="s">
        <v>52</v>
      </c>
    </row>
    <row r="67" spans="2:20" ht="16.5" thickBot="1" x14ac:dyDescent="0.3">
      <c r="B67" s="21" t="s">
        <v>63</v>
      </c>
      <c r="C67" s="32">
        <v>9</v>
      </c>
      <c r="D67" s="31">
        <v>8</v>
      </c>
      <c r="E67" s="34">
        <v>7</v>
      </c>
      <c r="F67" s="62">
        <v>6</v>
      </c>
      <c r="G67" s="31">
        <v>5</v>
      </c>
      <c r="H67" s="30">
        <v>4</v>
      </c>
      <c r="I67" s="30">
        <v>3</v>
      </c>
      <c r="J67" s="30">
        <v>2</v>
      </c>
      <c r="K67" s="30">
        <v>1</v>
      </c>
      <c r="L67" s="31">
        <v>2</v>
      </c>
      <c r="M67" s="30">
        <v>3</v>
      </c>
      <c r="N67" s="31">
        <v>4</v>
      </c>
      <c r="O67" s="30">
        <v>5</v>
      </c>
      <c r="P67" s="30">
        <v>6</v>
      </c>
      <c r="Q67" s="31">
        <v>7</v>
      </c>
      <c r="R67" s="30">
        <v>8</v>
      </c>
      <c r="S67" s="30">
        <v>9</v>
      </c>
      <c r="T67" s="30" t="s">
        <v>64</v>
      </c>
    </row>
    <row r="68" spans="2:20" ht="16.5" thickBot="1" x14ac:dyDescent="0.3">
      <c r="B68" s="21" t="s">
        <v>63</v>
      </c>
      <c r="C68" s="30">
        <v>9</v>
      </c>
      <c r="D68" s="31">
        <v>8</v>
      </c>
      <c r="E68" s="30">
        <v>7</v>
      </c>
      <c r="F68" s="30">
        <v>6</v>
      </c>
      <c r="G68" s="33">
        <v>5</v>
      </c>
      <c r="H68" s="30">
        <v>4</v>
      </c>
      <c r="I68" s="30">
        <v>3</v>
      </c>
      <c r="J68" s="30">
        <v>2</v>
      </c>
      <c r="K68" s="30">
        <v>1</v>
      </c>
      <c r="L68" s="31">
        <v>2</v>
      </c>
      <c r="M68" s="30">
        <v>3</v>
      </c>
      <c r="N68" s="31">
        <v>4</v>
      </c>
      <c r="O68" s="30">
        <v>5</v>
      </c>
      <c r="P68" s="30">
        <v>6</v>
      </c>
      <c r="Q68" s="31">
        <v>7</v>
      </c>
      <c r="R68" s="30">
        <v>8</v>
      </c>
      <c r="S68" s="30">
        <v>9</v>
      </c>
      <c r="T68" s="30" t="s">
        <v>65</v>
      </c>
    </row>
    <row r="69" spans="2:20" ht="16.5" thickBot="1" x14ac:dyDescent="0.3">
      <c r="B69" s="21" t="s">
        <v>64</v>
      </c>
      <c r="C69" s="30">
        <v>9</v>
      </c>
      <c r="D69" s="31">
        <v>8</v>
      </c>
      <c r="E69" s="30">
        <v>7</v>
      </c>
      <c r="F69" s="30">
        <v>6</v>
      </c>
      <c r="G69" s="31">
        <v>5</v>
      </c>
      <c r="H69" s="30">
        <v>4</v>
      </c>
      <c r="I69" s="30">
        <v>3</v>
      </c>
      <c r="J69" s="30">
        <v>2</v>
      </c>
      <c r="K69" s="30">
        <v>1</v>
      </c>
      <c r="L69" s="31">
        <v>2</v>
      </c>
      <c r="M69" s="30">
        <v>3</v>
      </c>
      <c r="N69" s="31">
        <v>4</v>
      </c>
      <c r="O69" s="32">
        <v>5</v>
      </c>
      <c r="P69" s="34">
        <v>6</v>
      </c>
      <c r="Q69" s="73">
        <v>7</v>
      </c>
      <c r="R69" s="30">
        <v>8</v>
      </c>
      <c r="S69" s="30">
        <v>9</v>
      </c>
      <c r="T69" s="30" t="s">
        <v>65</v>
      </c>
    </row>
    <row r="70" spans="2:20" ht="15.75" thickBot="1" x14ac:dyDescent="0.3"/>
    <row r="71" spans="2:20" ht="16.5" thickBot="1" x14ac:dyDescent="0.3">
      <c r="B71" s="8" t="s">
        <v>52</v>
      </c>
      <c r="C71" s="107"/>
      <c r="D71" s="108"/>
      <c r="E71" s="28"/>
      <c r="F71" s="109" t="s">
        <v>62</v>
      </c>
      <c r="G71" s="109"/>
      <c r="H71" s="109"/>
      <c r="I71" s="109"/>
      <c r="J71" s="109"/>
      <c r="K71" s="109"/>
      <c r="L71" s="109"/>
      <c r="M71" s="109"/>
      <c r="N71" s="109"/>
      <c r="O71" s="109"/>
      <c r="P71" s="108"/>
      <c r="Q71" s="108"/>
      <c r="R71" s="28"/>
      <c r="S71" s="29"/>
      <c r="T71" s="9" t="s">
        <v>52</v>
      </c>
    </row>
    <row r="72" spans="2:20" ht="16.5" thickBot="1" x14ac:dyDescent="0.3">
      <c r="B72" s="21" t="s">
        <v>63</v>
      </c>
      <c r="C72" s="30">
        <v>9</v>
      </c>
      <c r="D72" s="31">
        <v>8</v>
      </c>
      <c r="E72" s="32">
        <v>7</v>
      </c>
      <c r="F72" s="34">
        <v>6</v>
      </c>
      <c r="G72" s="31">
        <v>5</v>
      </c>
      <c r="H72" s="30">
        <v>4</v>
      </c>
      <c r="I72" s="30">
        <v>3</v>
      </c>
      <c r="J72" s="30">
        <v>2</v>
      </c>
      <c r="K72" s="30">
        <v>1</v>
      </c>
      <c r="L72" s="31">
        <v>2</v>
      </c>
      <c r="M72" s="30">
        <v>3</v>
      </c>
      <c r="N72" s="31">
        <v>4</v>
      </c>
      <c r="O72" s="30">
        <v>5</v>
      </c>
      <c r="P72" s="30">
        <v>6</v>
      </c>
      <c r="Q72" s="31">
        <v>7</v>
      </c>
      <c r="R72" s="30">
        <v>8</v>
      </c>
      <c r="S72" s="30">
        <v>9</v>
      </c>
      <c r="T72" s="30" t="s">
        <v>64</v>
      </c>
    </row>
    <row r="73" spans="2:20" ht="16.5" thickBot="1" x14ac:dyDescent="0.3">
      <c r="B73" s="21" t="s">
        <v>63</v>
      </c>
      <c r="C73" s="30">
        <v>9</v>
      </c>
      <c r="D73" s="31">
        <v>8</v>
      </c>
      <c r="E73" s="30">
        <v>7</v>
      </c>
      <c r="F73" s="30">
        <v>6</v>
      </c>
      <c r="G73" s="33">
        <v>5</v>
      </c>
      <c r="H73" s="30">
        <v>4</v>
      </c>
      <c r="I73" s="30">
        <v>3</v>
      </c>
      <c r="J73" s="30">
        <v>2</v>
      </c>
      <c r="K73" s="30">
        <v>1</v>
      </c>
      <c r="L73" s="31">
        <v>2</v>
      </c>
      <c r="M73" s="30">
        <v>3</v>
      </c>
      <c r="N73" s="31">
        <v>4</v>
      </c>
      <c r="O73" s="30">
        <v>5</v>
      </c>
      <c r="P73" s="30">
        <v>6</v>
      </c>
      <c r="Q73" s="31">
        <v>7</v>
      </c>
      <c r="R73" s="30">
        <v>8</v>
      </c>
      <c r="S73" s="30">
        <v>9</v>
      </c>
      <c r="T73" s="30" t="s">
        <v>65</v>
      </c>
    </row>
    <row r="74" spans="2:20" ht="16.5" thickBot="1" x14ac:dyDescent="0.3">
      <c r="B74" s="21" t="s">
        <v>64</v>
      </c>
      <c r="C74" s="30">
        <v>9</v>
      </c>
      <c r="D74" s="31">
        <v>8</v>
      </c>
      <c r="E74" s="30">
        <v>7</v>
      </c>
      <c r="F74" s="30">
        <v>6</v>
      </c>
      <c r="G74" s="31">
        <v>5</v>
      </c>
      <c r="H74" s="30">
        <v>4</v>
      </c>
      <c r="I74" s="30">
        <v>3</v>
      </c>
      <c r="J74" s="30">
        <v>2</v>
      </c>
      <c r="K74" s="30">
        <v>1</v>
      </c>
      <c r="L74" s="31">
        <v>2</v>
      </c>
      <c r="M74" s="30">
        <v>3</v>
      </c>
      <c r="N74" s="31">
        <v>4</v>
      </c>
      <c r="O74" s="32">
        <v>5</v>
      </c>
      <c r="P74" s="34">
        <v>6</v>
      </c>
      <c r="Q74" s="35">
        <v>7</v>
      </c>
      <c r="R74" s="30">
        <v>8</v>
      </c>
      <c r="S74" s="30">
        <v>9</v>
      </c>
      <c r="T74" s="30" t="s">
        <v>65</v>
      </c>
    </row>
    <row r="75" spans="2:20" ht="15.75" thickBot="1" x14ac:dyDescent="0.3"/>
    <row r="76" spans="2:20" ht="16.5" thickBot="1" x14ac:dyDescent="0.3">
      <c r="B76" s="8" t="s">
        <v>52</v>
      </c>
      <c r="C76" s="107"/>
      <c r="D76" s="108"/>
      <c r="E76" s="28"/>
      <c r="F76" s="109" t="s">
        <v>62</v>
      </c>
      <c r="G76" s="109"/>
      <c r="H76" s="109"/>
      <c r="I76" s="109"/>
      <c r="J76" s="109"/>
      <c r="K76" s="109"/>
      <c r="L76" s="109"/>
      <c r="M76" s="109"/>
      <c r="N76" s="109"/>
      <c r="O76" s="109"/>
      <c r="P76" s="108"/>
      <c r="Q76" s="108"/>
      <c r="R76" s="28"/>
      <c r="S76" s="29"/>
      <c r="T76" s="9" t="s">
        <v>52</v>
      </c>
    </row>
    <row r="77" spans="2:20" ht="16.5" thickBot="1" x14ac:dyDescent="0.3">
      <c r="B77" s="21" t="s">
        <v>63</v>
      </c>
      <c r="C77" s="30">
        <v>9</v>
      </c>
      <c r="D77" s="31">
        <v>8</v>
      </c>
      <c r="E77" s="32">
        <v>7</v>
      </c>
      <c r="F77" s="34">
        <v>6</v>
      </c>
      <c r="G77" s="31">
        <v>5</v>
      </c>
      <c r="H77" s="30">
        <v>4</v>
      </c>
      <c r="I77" s="30">
        <v>3</v>
      </c>
      <c r="J77" s="30">
        <v>2</v>
      </c>
      <c r="K77" s="30">
        <v>1</v>
      </c>
      <c r="L77" s="31">
        <v>2</v>
      </c>
      <c r="M77" s="30">
        <v>3</v>
      </c>
      <c r="N77" s="31">
        <v>4</v>
      </c>
      <c r="O77" s="30">
        <v>5</v>
      </c>
      <c r="P77" s="30">
        <v>6</v>
      </c>
      <c r="Q77" s="31">
        <v>7</v>
      </c>
      <c r="R77" s="30">
        <v>8</v>
      </c>
      <c r="S77" s="30">
        <v>9</v>
      </c>
      <c r="T77" s="30" t="s">
        <v>64</v>
      </c>
    </row>
    <row r="78" spans="2:20" ht="16.5" thickBot="1" x14ac:dyDescent="0.3">
      <c r="B78" s="21" t="s">
        <v>63</v>
      </c>
      <c r="C78" s="32">
        <v>9</v>
      </c>
      <c r="D78" s="31">
        <v>8</v>
      </c>
      <c r="E78" s="30">
        <v>7</v>
      </c>
      <c r="F78" s="30">
        <v>6</v>
      </c>
      <c r="G78" s="35">
        <v>5</v>
      </c>
      <c r="H78" s="30">
        <v>4</v>
      </c>
      <c r="I78" s="30">
        <v>3</v>
      </c>
      <c r="J78" s="30">
        <v>2</v>
      </c>
      <c r="K78" s="30">
        <v>1</v>
      </c>
      <c r="L78" s="31">
        <v>2</v>
      </c>
      <c r="M78" s="30">
        <v>3</v>
      </c>
      <c r="N78" s="31">
        <v>4</v>
      </c>
      <c r="O78" s="30">
        <v>5</v>
      </c>
      <c r="P78" s="30">
        <v>6</v>
      </c>
      <c r="Q78" s="31">
        <v>7</v>
      </c>
      <c r="R78" s="30">
        <v>8</v>
      </c>
      <c r="S78" s="30">
        <v>9</v>
      </c>
      <c r="T78" s="30" t="s">
        <v>65</v>
      </c>
    </row>
    <row r="79" spans="2:20" ht="16.5" thickBot="1" x14ac:dyDescent="0.3">
      <c r="B79" s="21" t="s">
        <v>64</v>
      </c>
      <c r="C79" s="30">
        <v>9</v>
      </c>
      <c r="D79" s="31">
        <v>8</v>
      </c>
      <c r="E79" s="30">
        <v>7</v>
      </c>
      <c r="F79" s="30">
        <v>6</v>
      </c>
      <c r="G79" s="31">
        <v>5</v>
      </c>
      <c r="H79" s="30">
        <v>4</v>
      </c>
      <c r="I79" s="30">
        <v>3</v>
      </c>
      <c r="J79" s="30">
        <v>2</v>
      </c>
      <c r="K79" s="30">
        <v>1</v>
      </c>
      <c r="L79" s="31">
        <v>2</v>
      </c>
      <c r="M79" s="30">
        <v>3</v>
      </c>
      <c r="N79" s="31">
        <v>4</v>
      </c>
      <c r="O79" s="32">
        <v>5</v>
      </c>
      <c r="P79" s="34">
        <v>6</v>
      </c>
      <c r="Q79" s="35">
        <v>7</v>
      </c>
      <c r="R79" s="30">
        <v>8</v>
      </c>
      <c r="S79" s="30">
        <v>9</v>
      </c>
      <c r="T79" s="30" t="s">
        <v>65</v>
      </c>
    </row>
    <row r="80" spans="2:20" ht="15.75" thickBot="1" x14ac:dyDescent="0.3"/>
    <row r="81" spans="2:20" ht="16.5" thickBot="1" x14ac:dyDescent="0.3">
      <c r="B81" s="8" t="s">
        <v>52</v>
      </c>
      <c r="C81" s="107"/>
      <c r="D81" s="108"/>
      <c r="E81" s="28"/>
      <c r="F81" s="109" t="s">
        <v>62</v>
      </c>
      <c r="G81" s="109"/>
      <c r="H81" s="109"/>
      <c r="I81" s="109"/>
      <c r="J81" s="109"/>
      <c r="K81" s="109"/>
      <c r="L81" s="109"/>
      <c r="M81" s="109"/>
      <c r="N81" s="109"/>
      <c r="O81" s="109"/>
      <c r="P81" s="108"/>
      <c r="Q81" s="108"/>
      <c r="R81" s="28"/>
      <c r="S81" s="29"/>
      <c r="T81" s="9" t="s">
        <v>52</v>
      </c>
    </row>
    <row r="82" spans="2:20" ht="16.5" thickBot="1" x14ac:dyDescent="0.3">
      <c r="B82" s="21" t="s">
        <v>63</v>
      </c>
      <c r="C82" s="30">
        <v>9</v>
      </c>
      <c r="D82" s="31">
        <v>8</v>
      </c>
      <c r="E82" s="34">
        <v>7</v>
      </c>
      <c r="F82" s="34">
        <v>6</v>
      </c>
      <c r="G82" s="33">
        <v>5</v>
      </c>
      <c r="H82" s="30">
        <v>4</v>
      </c>
      <c r="I82" s="62">
        <v>3</v>
      </c>
      <c r="J82" s="30">
        <v>2</v>
      </c>
      <c r="K82" s="30">
        <v>1</v>
      </c>
      <c r="L82" s="31">
        <v>2</v>
      </c>
      <c r="M82" s="30">
        <v>3</v>
      </c>
      <c r="N82" s="31">
        <v>4</v>
      </c>
      <c r="O82" s="30">
        <v>5</v>
      </c>
      <c r="P82" s="30">
        <v>6</v>
      </c>
      <c r="Q82" s="31">
        <v>7</v>
      </c>
      <c r="R82" s="30">
        <v>8</v>
      </c>
      <c r="S82" s="30">
        <v>9</v>
      </c>
      <c r="T82" s="30" t="s">
        <v>64</v>
      </c>
    </row>
    <row r="83" spans="2:20" ht="16.5" thickBot="1" x14ac:dyDescent="0.3">
      <c r="B83" s="21" t="s">
        <v>63</v>
      </c>
      <c r="C83" s="34">
        <v>9</v>
      </c>
      <c r="D83" s="31">
        <v>8</v>
      </c>
      <c r="E83" s="32">
        <v>7</v>
      </c>
      <c r="F83" s="30">
        <v>6</v>
      </c>
      <c r="G83" s="35">
        <v>5</v>
      </c>
      <c r="H83" s="62">
        <v>4</v>
      </c>
      <c r="I83" s="30">
        <v>3</v>
      </c>
      <c r="J83" s="30">
        <v>2</v>
      </c>
      <c r="K83" s="30">
        <v>1</v>
      </c>
      <c r="L83" s="31">
        <v>2</v>
      </c>
      <c r="M83" s="30">
        <v>3</v>
      </c>
      <c r="N83" s="31">
        <v>4</v>
      </c>
      <c r="O83" s="30">
        <v>5</v>
      </c>
      <c r="P83" s="30">
        <v>6</v>
      </c>
      <c r="Q83" s="31">
        <v>7</v>
      </c>
      <c r="R83" s="30">
        <v>8</v>
      </c>
      <c r="S83" s="30">
        <v>9</v>
      </c>
      <c r="T83" s="30" t="s">
        <v>65</v>
      </c>
    </row>
    <row r="84" spans="2:20" ht="16.5" thickBot="1" x14ac:dyDescent="0.3">
      <c r="B84" s="21" t="s">
        <v>64</v>
      </c>
      <c r="C84" s="30">
        <v>9</v>
      </c>
      <c r="D84" s="31">
        <v>8</v>
      </c>
      <c r="E84" s="30">
        <v>7</v>
      </c>
      <c r="F84" s="30">
        <v>6</v>
      </c>
      <c r="G84" s="31">
        <v>5</v>
      </c>
      <c r="H84" s="30">
        <v>4</v>
      </c>
      <c r="I84" s="62">
        <v>3</v>
      </c>
      <c r="J84" s="30">
        <v>2</v>
      </c>
      <c r="K84" s="32">
        <v>1</v>
      </c>
      <c r="L84" s="31">
        <v>2</v>
      </c>
      <c r="M84" s="30">
        <v>3</v>
      </c>
      <c r="N84" s="31">
        <v>4</v>
      </c>
      <c r="O84" s="34">
        <v>5</v>
      </c>
      <c r="P84" s="34">
        <v>6</v>
      </c>
      <c r="Q84" s="35">
        <v>7</v>
      </c>
      <c r="R84" s="30">
        <v>8</v>
      </c>
      <c r="S84" s="30">
        <v>9</v>
      </c>
      <c r="T84" s="30" t="s">
        <v>65</v>
      </c>
    </row>
    <row r="85" spans="2:20" ht="15.75" thickBot="1" x14ac:dyDescent="0.3"/>
    <row r="86" spans="2:20" ht="16.5" thickBot="1" x14ac:dyDescent="0.3">
      <c r="B86" s="8" t="s">
        <v>52</v>
      </c>
      <c r="C86" s="107"/>
      <c r="D86" s="108"/>
      <c r="E86" s="44"/>
      <c r="F86" s="109" t="s">
        <v>62</v>
      </c>
      <c r="G86" s="109"/>
      <c r="H86" s="109"/>
      <c r="I86" s="109"/>
      <c r="J86" s="109"/>
      <c r="K86" s="109"/>
      <c r="L86" s="109"/>
      <c r="M86" s="109"/>
      <c r="N86" s="109"/>
      <c r="O86" s="109"/>
      <c r="P86" s="108"/>
      <c r="Q86" s="108"/>
      <c r="R86" s="44"/>
      <c r="S86" s="29"/>
      <c r="T86" s="9" t="s">
        <v>52</v>
      </c>
    </row>
    <row r="87" spans="2:20" ht="16.5" thickBot="1" x14ac:dyDescent="0.3">
      <c r="B87" s="21" t="s">
        <v>63</v>
      </c>
      <c r="C87" s="30">
        <v>9</v>
      </c>
      <c r="D87" s="31">
        <v>8</v>
      </c>
      <c r="E87" s="34">
        <v>7</v>
      </c>
      <c r="F87" s="34">
        <v>6</v>
      </c>
      <c r="G87" s="33">
        <v>5</v>
      </c>
      <c r="H87" s="30">
        <v>4</v>
      </c>
      <c r="I87" s="62">
        <v>3</v>
      </c>
      <c r="J87" s="30">
        <v>2</v>
      </c>
      <c r="K87" s="30">
        <v>1</v>
      </c>
      <c r="L87" s="31">
        <v>2</v>
      </c>
      <c r="M87" s="30">
        <v>3</v>
      </c>
      <c r="N87" s="31">
        <v>4</v>
      </c>
      <c r="O87" s="30">
        <v>5</v>
      </c>
      <c r="P87" s="30">
        <v>6</v>
      </c>
      <c r="Q87" s="31">
        <v>7</v>
      </c>
      <c r="R87" s="30">
        <v>8</v>
      </c>
      <c r="S87" s="30">
        <v>9</v>
      </c>
      <c r="T87" s="30" t="s">
        <v>64</v>
      </c>
    </row>
    <row r="88" spans="2:20" ht="16.5" thickBot="1" x14ac:dyDescent="0.3">
      <c r="B88" s="21" t="s">
        <v>63</v>
      </c>
      <c r="C88" s="34">
        <v>9</v>
      </c>
      <c r="D88" s="31">
        <v>8</v>
      </c>
      <c r="E88" s="30">
        <v>7</v>
      </c>
      <c r="F88" s="30">
        <v>6</v>
      </c>
      <c r="G88" s="35">
        <v>5</v>
      </c>
      <c r="H88" s="62">
        <v>4</v>
      </c>
      <c r="I88" s="30">
        <v>3</v>
      </c>
      <c r="J88" s="30">
        <v>2</v>
      </c>
      <c r="K88" s="30">
        <v>1</v>
      </c>
      <c r="L88" s="31">
        <v>2</v>
      </c>
      <c r="M88" s="30">
        <v>3</v>
      </c>
      <c r="N88" s="33">
        <v>4</v>
      </c>
      <c r="O88" s="34">
        <v>5</v>
      </c>
      <c r="P88" s="30">
        <v>6</v>
      </c>
      <c r="Q88" s="31">
        <v>7</v>
      </c>
      <c r="R88" s="30">
        <v>8</v>
      </c>
      <c r="S88" s="30">
        <v>9</v>
      </c>
      <c r="T88" s="30" t="s">
        <v>65</v>
      </c>
    </row>
    <row r="89" spans="2:20" ht="16.5" thickBot="1" x14ac:dyDescent="0.3">
      <c r="B89" s="21" t="s">
        <v>64</v>
      </c>
      <c r="C89" s="30">
        <v>9</v>
      </c>
      <c r="D89" s="31">
        <v>8</v>
      </c>
      <c r="E89" s="30">
        <v>7</v>
      </c>
      <c r="F89" s="30">
        <v>6</v>
      </c>
      <c r="G89" s="31">
        <v>5</v>
      </c>
      <c r="H89" s="30">
        <v>4</v>
      </c>
      <c r="I89" s="62">
        <v>3</v>
      </c>
      <c r="J89" s="30">
        <v>2</v>
      </c>
      <c r="K89" s="30">
        <v>1</v>
      </c>
      <c r="L89" s="31">
        <v>2</v>
      </c>
      <c r="M89" s="32">
        <v>3</v>
      </c>
      <c r="N89" s="31">
        <v>4</v>
      </c>
      <c r="O89" s="34">
        <v>5</v>
      </c>
      <c r="P89" s="34">
        <v>6</v>
      </c>
      <c r="Q89" s="35">
        <v>7</v>
      </c>
      <c r="R89" s="30">
        <v>8</v>
      </c>
      <c r="S89" s="30">
        <v>9</v>
      </c>
      <c r="T89" s="30" t="s">
        <v>65</v>
      </c>
    </row>
    <row r="90" spans="2:20" ht="15.75" thickBot="1" x14ac:dyDescent="0.3"/>
    <row r="91" spans="2:20" ht="16.5" thickBot="1" x14ac:dyDescent="0.3">
      <c r="B91" s="8" t="s">
        <v>52</v>
      </c>
      <c r="C91" s="107"/>
      <c r="D91" s="108"/>
      <c r="E91" s="44"/>
      <c r="F91" s="109" t="s">
        <v>62</v>
      </c>
      <c r="G91" s="109"/>
      <c r="H91" s="109"/>
      <c r="I91" s="109"/>
      <c r="J91" s="109"/>
      <c r="K91" s="109"/>
      <c r="L91" s="109"/>
      <c r="M91" s="109"/>
      <c r="N91" s="109"/>
      <c r="O91" s="109"/>
      <c r="P91" s="108"/>
      <c r="Q91" s="108"/>
      <c r="R91" s="44"/>
      <c r="S91" s="29"/>
      <c r="T91" s="9" t="s">
        <v>52</v>
      </c>
    </row>
    <row r="92" spans="2:20" ht="16.5" thickBot="1" x14ac:dyDescent="0.3">
      <c r="B92" s="21" t="s">
        <v>63</v>
      </c>
      <c r="C92" s="30">
        <v>9</v>
      </c>
      <c r="D92" s="31">
        <v>8</v>
      </c>
      <c r="E92" s="34">
        <v>7</v>
      </c>
      <c r="F92" s="34">
        <v>6</v>
      </c>
      <c r="G92" s="31">
        <v>5</v>
      </c>
      <c r="H92" s="30">
        <v>4</v>
      </c>
      <c r="I92" s="62">
        <v>3</v>
      </c>
      <c r="J92" s="30">
        <v>2</v>
      </c>
      <c r="K92" s="30">
        <v>1</v>
      </c>
      <c r="L92" s="31">
        <v>2</v>
      </c>
      <c r="M92" s="30">
        <v>3</v>
      </c>
      <c r="N92" s="31">
        <v>4</v>
      </c>
      <c r="O92" s="30">
        <v>5</v>
      </c>
      <c r="P92" s="30">
        <v>6</v>
      </c>
      <c r="Q92" s="35">
        <v>7</v>
      </c>
      <c r="R92" s="30">
        <v>8</v>
      </c>
      <c r="S92" s="32">
        <v>9</v>
      </c>
      <c r="T92" s="30" t="s">
        <v>64</v>
      </c>
    </row>
    <row r="93" spans="2:20" ht="16.5" thickBot="1" x14ac:dyDescent="0.3">
      <c r="B93" s="21" t="s">
        <v>63</v>
      </c>
      <c r="C93" s="34">
        <v>9</v>
      </c>
      <c r="D93" s="31">
        <v>8</v>
      </c>
      <c r="E93" s="32">
        <v>7</v>
      </c>
      <c r="F93" s="34">
        <v>6</v>
      </c>
      <c r="G93" s="35">
        <v>5</v>
      </c>
      <c r="H93" s="62">
        <v>4</v>
      </c>
      <c r="I93" s="30">
        <v>3</v>
      </c>
      <c r="J93" s="30">
        <v>2</v>
      </c>
      <c r="K93" s="30">
        <v>1</v>
      </c>
      <c r="L93" s="31">
        <v>2</v>
      </c>
      <c r="M93" s="30">
        <v>3</v>
      </c>
      <c r="N93" s="31">
        <v>4</v>
      </c>
      <c r="O93" s="30">
        <v>5</v>
      </c>
      <c r="P93" s="30">
        <v>6</v>
      </c>
      <c r="Q93" s="31">
        <v>7</v>
      </c>
      <c r="R93" s="30">
        <v>8</v>
      </c>
      <c r="S93" s="30">
        <v>9</v>
      </c>
      <c r="T93" s="30" t="s">
        <v>65</v>
      </c>
    </row>
    <row r="94" spans="2:20" ht="16.5" thickBot="1" x14ac:dyDescent="0.3">
      <c r="B94" s="21" t="s">
        <v>64</v>
      </c>
      <c r="C94" s="30">
        <v>9</v>
      </c>
      <c r="D94" s="31">
        <v>8</v>
      </c>
      <c r="E94" s="30">
        <v>7</v>
      </c>
      <c r="F94" s="30">
        <v>6</v>
      </c>
      <c r="G94" s="31">
        <v>5</v>
      </c>
      <c r="H94" s="30">
        <v>4</v>
      </c>
      <c r="I94" s="62">
        <v>3</v>
      </c>
      <c r="J94" s="30">
        <v>2</v>
      </c>
      <c r="K94" s="32">
        <v>1</v>
      </c>
      <c r="L94" s="31">
        <v>2</v>
      </c>
      <c r="M94" s="62">
        <v>3</v>
      </c>
      <c r="N94" s="31">
        <v>4</v>
      </c>
      <c r="O94" s="34">
        <v>5</v>
      </c>
      <c r="P94" s="34">
        <v>6</v>
      </c>
      <c r="Q94" s="35">
        <v>7</v>
      </c>
      <c r="R94" s="30">
        <v>8</v>
      </c>
      <c r="S94" s="30">
        <v>9</v>
      </c>
      <c r="T94" s="30" t="s">
        <v>65</v>
      </c>
    </row>
    <row r="95" spans="2:20" ht="15.75" thickBot="1" x14ac:dyDescent="0.3"/>
    <row r="96" spans="2:20" ht="16.5" thickBot="1" x14ac:dyDescent="0.3">
      <c r="B96" s="8" t="s">
        <v>52</v>
      </c>
      <c r="C96" s="107"/>
      <c r="D96" s="108"/>
      <c r="E96" s="44"/>
      <c r="F96" s="109" t="s">
        <v>62</v>
      </c>
      <c r="G96" s="109"/>
      <c r="H96" s="109"/>
      <c r="I96" s="109"/>
      <c r="J96" s="109"/>
      <c r="K96" s="109"/>
      <c r="L96" s="109"/>
      <c r="M96" s="109"/>
      <c r="N96" s="109"/>
      <c r="O96" s="109"/>
      <c r="P96" s="108"/>
      <c r="Q96" s="108"/>
      <c r="R96" s="44"/>
      <c r="S96" s="29"/>
      <c r="T96" s="9" t="s">
        <v>52</v>
      </c>
    </row>
    <row r="97" spans="2:20" ht="16.5" thickBot="1" x14ac:dyDescent="0.3">
      <c r="B97" s="21" t="s">
        <v>63</v>
      </c>
      <c r="C97" s="30">
        <v>9</v>
      </c>
      <c r="D97" s="31">
        <v>8</v>
      </c>
      <c r="E97" s="34">
        <v>7</v>
      </c>
      <c r="F97" s="34">
        <v>6</v>
      </c>
      <c r="G97" s="35">
        <v>5</v>
      </c>
      <c r="H97" s="30">
        <v>4</v>
      </c>
      <c r="I97" s="62">
        <v>3</v>
      </c>
      <c r="J97" s="30">
        <v>2</v>
      </c>
      <c r="K97" s="30">
        <v>1</v>
      </c>
      <c r="L97" s="31">
        <v>2</v>
      </c>
      <c r="M97" s="30">
        <v>3</v>
      </c>
      <c r="N97" s="31">
        <v>4</v>
      </c>
      <c r="O97" s="30">
        <v>5</v>
      </c>
      <c r="P97" s="30">
        <v>6</v>
      </c>
      <c r="Q97" s="31">
        <v>7</v>
      </c>
      <c r="R97" s="30">
        <v>8</v>
      </c>
      <c r="S97" s="32">
        <v>9</v>
      </c>
      <c r="T97" s="30" t="s">
        <v>64</v>
      </c>
    </row>
    <row r="98" spans="2:20" ht="16.5" thickBot="1" x14ac:dyDescent="0.3">
      <c r="B98" s="21" t="s">
        <v>63</v>
      </c>
      <c r="C98" s="34">
        <v>9</v>
      </c>
      <c r="D98" s="31">
        <v>8</v>
      </c>
      <c r="E98" s="34">
        <v>7</v>
      </c>
      <c r="F98" s="30">
        <v>6</v>
      </c>
      <c r="G98" s="33">
        <v>5</v>
      </c>
      <c r="H98" s="62">
        <v>4</v>
      </c>
      <c r="I98" s="30">
        <v>3</v>
      </c>
      <c r="J98" s="30">
        <v>2</v>
      </c>
      <c r="K98" s="30">
        <v>1</v>
      </c>
      <c r="L98" s="31">
        <v>2</v>
      </c>
      <c r="M98" s="30">
        <v>3</v>
      </c>
      <c r="N98" s="31">
        <v>4</v>
      </c>
      <c r="O98" s="30">
        <v>5</v>
      </c>
      <c r="P98" s="30">
        <v>6</v>
      </c>
      <c r="Q98" s="31">
        <v>7</v>
      </c>
      <c r="R98" s="30">
        <v>8</v>
      </c>
      <c r="S98" s="30">
        <v>9</v>
      </c>
      <c r="T98" s="30" t="s">
        <v>65</v>
      </c>
    </row>
    <row r="99" spans="2:20" ht="16.5" thickBot="1" x14ac:dyDescent="0.3">
      <c r="B99" s="21" t="s">
        <v>64</v>
      </c>
      <c r="C99" s="30">
        <v>9</v>
      </c>
      <c r="D99" s="31">
        <v>8</v>
      </c>
      <c r="E99" s="30">
        <v>7</v>
      </c>
      <c r="F99" s="30">
        <v>6</v>
      </c>
      <c r="G99" s="31">
        <v>5</v>
      </c>
      <c r="H99" s="30">
        <v>4</v>
      </c>
      <c r="I99" s="32">
        <v>3</v>
      </c>
      <c r="J99" s="30">
        <v>2</v>
      </c>
      <c r="K99" s="30">
        <v>1</v>
      </c>
      <c r="L99" s="31">
        <v>2</v>
      </c>
      <c r="M99" s="30">
        <v>3</v>
      </c>
      <c r="N99" s="31">
        <v>4</v>
      </c>
      <c r="O99" s="34">
        <v>5</v>
      </c>
      <c r="P99" s="34">
        <v>6</v>
      </c>
      <c r="Q99" s="35">
        <v>7</v>
      </c>
      <c r="R99" s="30">
        <v>8</v>
      </c>
      <c r="S99" s="30">
        <v>9</v>
      </c>
      <c r="T99" s="30" t="s">
        <v>65</v>
      </c>
    </row>
  </sheetData>
  <mergeCells count="65">
    <mergeCell ref="C96:D96"/>
    <mergeCell ref="F96:O96"/>
    <mergeCell ref="P96:Q96"/>
    <mergeCell ref="C86:D86"/>
    <mergeCell ref="F86:O86"/>
    <mergeCell ref="P86:Q86"/>
    <mergeCell ref="C91:D91"/>
    <mergeCell ref="F91:O91"/>
    <mergeCell ref="P91:Q91"/>
    <mergeCell ref="C56:E56"/>
    <mergeCell ref="F56:V56"/>
    <mergeCell ref="W56:X56"/>
    <mergeCell ref="C57:E57"/>
    <mergeCell ref="W57:X57"/>
    <mergeCell ref="C53:E53"/>
    <mergeCell ref="F53:V53"/>
    <mergeCell ref="W53:X53"/>
    <mergeCell ref="C54:E54"/>
    <mergeCell ref="W54:X54"/>
    <mergeCell ref="C50:E50"/>
    <mergeCell ref="F50:V50"/>
    <mergeCell ref="W50:X50"/>
    <mergeCell ref="C51:E51"/>
    <mergeCell ref="W51:X51"/>
    <mergeCell ref="C81:D81"/>
    <mergeCell ref="F81:O81"/>
    <mergeCell ref="P81:Q81"/>
    <mergeCell ref="C71:D71"/>
    <mergeCell ref="F71:O71"/>
    <mergeCell ref="P71:Q71"/>
    <mergeCell ref="C76:D76"/>
    <mergeCell ref="F76:O76"/>
    <mergeCell ref="P76:Q76"/>
    <mergeCell ref="C61:D61"/>
    <mergeCell ref="F61:O61"/>
    <mergeCell ref="P61:Q61"/>
    <mergeCell ref="C66:D66"/>
    <mergeCell ref="F66:O66"/>
    <mergeCell ref="P66:Q66"/>
    <mergeCell ref="C48:E48"/>
    <mergeCell ref="W48:X48"/>
    <mergeCell ref="C41:E41"/>
    <mergeCell ref="F41:V41"/>
    <mergeCell ref="W41:X41"/>
    <mergeCell ref="C42:E42"/>
    <mergeCell ref="W42:X42"/>
    <mergeCell ref="C44:E44"/>
    <mergeCell ref="F44:V44"/>
    <mergeCell ref="W44:X44"/>
    <mergeCell ref="C45:E45"/>
    <mergeCell ref="W45:X45"/>
    <mergeCell ref="C47:E47"/>
    <mergeCell ref="F47:V47"/>
    <mergeCell ref="W47:X47"/>
    <mergeCell ref="C39:E39"/>
    <mergeCell ref="W39:X39"/>
    <mergeCell ref="C4:S4"/>
    <mergeCell ref="C35:E35"/>
    <mergeCell ref="C36:E36"/>
    <mergeCell ref="F35:V35"/>
    <mergeCell ref="W35:X35"/>
    <mergeCell ref="W36:X36"/>
    <mergeCell ref="C38:E38"/>
    <mergeCell ref="F38:V38"/>
    <mergeCell ref="W38:X38"/>
  </mergeCells>
  <pageMargins left="0.7" right="0.7" top="0.75" bottom="0.75" header="0.3" footer="0.3"/>
  <pageSetup paperSize="9" orientation="portrait" horizontalDpi="0" verticalDpi="0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S33"/>
  <sheetViews>
    <sheetView topLeftCell="B1" zoomScale="80" zoomScaleNormal="80" workbookViewId="0">
      <selection activeCell="E14" sqref="E14"/>
    </sheetView>
  </sheetViews>
  <sheetFormatPr defaultRowHeight="15" x14ac:dyDescent="0.25"/>
  <cols>
    <col min="3" max="3" width="24.5703125" customWidth="1"/>
    <col min="4" max="4" width="14.85546875" customWidth="1"/>
    <col min="5" max="5" width="13.140625" bestFit="1" customWidth="1"/>
    <col min="6" max="6" width="15.42578125" customWidth="1"/>
    <col min="7" max="7" width="17.5703125" customWidth="1"/>
    <col min="8" max="8" width="10.28515625" customWidth="1"/>
    <col min="9" max="9" width="13.85546875" customWidth="1"/>
    <col min="10" max="10" width="16" customWidth="1"/>
    <col min="11" max="14" width="12.7109375" customWidth="1"/>
    <col min="15" max="15" width="10.85546875" customWidth="1"/>
    <col min="16" max="16" width="13" customWidth="1"/>
    <col min="17" max="17" width="17.5703125" customWidth="1"/>
    <col min="18" max="18" width="24.7109375" customWidth="1"/>
    <col min="19" max="19" width="51.5703125" customWidth="1"/>
  </cols>
  <sheetData>
    <row r="2" spans="3:19" ht="16.5" thickBot="1" x14ac:dyDescent="0.3">
      <c r="C2" s="1" t="s">
        <v>5</v>
      </c>
    </row>
    <row r="3" spans="3:19" ht="30" customHeight="1" thickBot="1" x14ac:dyDescent="0.3">
      <c r="C3" s="40" t="s">
        <v>0</v>
      </c>
      <c r="D3" s="40" t="s">
        <v>72</v>
      </c>
      <c r="E3" s="40" t="s">
        <v>73</v>
      </c>
      <c r="F3" s="40" t="s">
        <v>74</v>
      </c>
      <c r="G3" s="40" t="s">
        <v>75</v>
      </c>
      <c r="H3" s="40" t="s">
        <v>1</v>
      </c>
      <c r="I3" s="40" t="s">
        <v>76</v>
      </c>
      <c r="J3" s="40" t="s">
        <v>77</v>
      </c>
      <c r="K3" s="51" t="s">
        <v>78</v>
      </c>
      <c r="L3" s="68"/>
      <c r="M3" s="68"/>
      <c r="N3" s="68"/>
      <c r="P3" s="2" t="s">
        <v>6</v>
      </c>
      <c r="Q3" s="3" t="s">
        <v>7</v>
      </c>
      <c r="R3" s="3" t="s">
        <v>8</v>
      </c>
    </row>
    <row r="4" spans="3:19" ht="22.5" customHeight="1" thickBot="1" x14ac:dyDescent="0.3">
      <c r="C4" s="52" t="s">
        <v>72</v>
      </c>
      <c r="D4" s="38">
        <v>1</v>
      </c>
      <c r="E4" s="39">
        <f>1/7</f>
        <v>0.14285714285714285</v>
      </c>
      <c r="F4" s="39">
        <v>5</v>
      </c>
      <c r="G4" s="39">
        <v>7</v>
      </c>
      <c r="H4" s="39">
        <v>5</v>
      </c>
      <c r="I4" s="39">
        <v>9</v>
      </c>
      <c r="J4" s="39">
        <v>7</v>
      </c>
      <c r="K4" s="54">
        <v>7</v>
      </c>
      <c r="L4" s="69"/>
      <c r="M4" s="69"/>
      <c r="N4" s="69"/>
      <c r="P4" s="6">
        <v>1</v>
      </c>
      <c r="Q4" s="4" t="s">
        <v>9</v>
      </c>
      <c r="R4" s="4" t="s">
        <v>10</v>
      </c>
    </row>
    <row r="5" spans="3:19" ht="18" customHeight="1" thickBot="1" x14ac:dyDescent="0.3">
      <c r="C5" s="52" t="s">
        <v>73</v>
      </c>
      <c r="D5" s="39">
        <v>7</v>
      </c>
      <c r="E5" s="38">
        <v>1</v>
      </c>
      <c r="F5" s="39">
        <f>1/E6</f>
        <v>0.2</v>
      </c>
      <c r="G5" s="39">
        <f>1/5</f>
        <v>0.2</v>
      </c>
      <c r="H5" s="39">
        <v>7</v>
      </c>
      <c r="I5" s="39">
        <v>0.16666666666666666</v>
      </c>
      <c r="J5" s="39">
        <v>0.2</v>
      </c>
      <c r="K5" s="54">
        <f>1/5</f>
        <v>0.2</v>
      </c>
      <c r="L5" s="69"/>
      <c r="M5" s="69"/>
      <c r="N5" s="69"/>
      <c r="P5" s="6">
        <v>3</v>
      </c>
      <c r="Q5" s="4" t="s">
        <v>11</v>
      </c>
      <c r="R5" s="4" t="s">
        <v>12</v>
      </c>
    </row>
    <row r="6" spans="3:19" ht="33" customHeight="1" thickBot="1" x14ac:dyDescent="0.3">
      <c r="C6" s="52" t="s">
        <v>74</v>
      </c>
      <c r="D6" s="39">
        <f>1/5</f>
        <v>0.2</v>
      </c>
      <c r="E6" s="39">
        <v>5</v>
      </c>
      <c r="F6" s="38">
        <v>1</v>
      </c>
      <c r="G6" s="39">
        <v>7</v>
      </c>
      <c r="H6" s="39">
        <v>9</v>
      </c>
      <c r="I6" s="39">
        <f>1/5</f>
        <v>0.2</v>
      </c>
      <c r="J6" s="39">
        <v>5</v>
      </c>
      <c r="K6" s="54">
        <f>1/7</f>
        <v>0.14285714285714285</v>
      </c>
      <c r="L6" s="69"/>
      <c r="M6" s="69"/>
      <c r="N6" s="69"/>
      <c r="P6" s="6">
        <v>5</v>
      </c>
      <c r="Q6" s="4" t="s">
        <v>13</v>
      </c>
      <c r="R6" s="4" t="s">
        <v>14</v>
      </c>
    </row>
    <row r="7" spans="3:19" ht="19.5" customHeight="1" thickBot="1" x14ac:dyDescent="0.3">
      <c r="C7" s="52" t="s">
        <v>75</v>
      </c>
      <c r="D7" s="39">
        <f>1/7</f>
        <v>0.14285714285714285</v>
      </c>
      <c r="E7" s="39">
        <v>5</v>
      </c>
      <c r="F7" s="39">
        <f>1/7</f>
        <v>0.14285714285714285</v>
      </c>
      <c r="G7" s="38">
        <v>1</v>
      </c>
      <c r="H7" s="39">
        <v>7</v>
      </c>
      <c r="I7" s="39">
        <f>1/9</f>
        <v>0.1111111111111111</v>
      </c>
      <c r="J7" s="39">
        <v>9</v>
      </c>
      <c r="K7" s="54">
        <f>1/6</f>
        <v>0.16666666666666666</v>
      </c>
      <c r="L7" s="69"/>
      <c r="M7" s="69"/>
      <c r="N7" s="69"/>
      <c r="P7" s="6">
        <v>7</v>
      </c>
      <c r="Q7" s="4" t="s">
        <v>15</v>
      </c>
      <c r="R7" s="4" t="s">
        <v>16</v>
      </c>
    </row>
    <row r="8" spans="3:19" ht="32.25" customHeight="1" thickBot="1" x14ac:dyDescent="0.3">
      <c r="C8" s="52" t="s">
        <v>1</v>
      </c>
      <c r="D8" s="39">
        <f>1/5</f>
        <v>0.2</v>
      </c>
      <c r="E8" s="39">
        <f>1/7</f>
        <v>0.14285714285714285</v>
      </c>
      <c r="F8" s="39">
        <f>1/9</f>
        <v>0.1111111111111111</v>
      </c>
      <c r="G8" s="39">
        <f>1/7</f>
        <v>0.14285714285714285</v>
      </c>
      <c r="H8" s="38">
        <v>1</v>
      </c>
      <c r="I8" s="53">
        <v>7</v>
      </c>
      <c r="J8" s="53">
        <f>1/9</f>
        <v>0.1111111111111111</v>
      </c>
      <c r="K8" s="54">
        <f>1/5</f>
        <v>0.2</v>
      </c>
      <c r="L8" s="69"/>
      <c r="M8" s="69"/>
      <c r="N8" s="69"/>
      <c r="P8" s="6">
        <v>9</v>
      </c>
      <c r="Q8" s="4" t="s">
        <v>17</v>
      </c>
      <c r="R8" s="4" t="s">
        <v>18</v>
      </c>
    </row>
    <row r="9" spans="3:19" ht="32.25" customHeight="1" thickBot="1" x14ac:dyDescent="0.3">
      <c r="C9" s="52" t="s">
        <v>76</v>
      </c>
      <c r="D9" s="39">
        <f>1/9</f>
        <v>0.1111111111111111</v>
      </c>
      <c r="E9" s="39">
        <v>6</v>
      </c>
      <c r="F9" s="39">
        <v>5</v>
      </c>
      <c r="G9" s="39">
        <v>9</v>
      </c>
      <c r="H9" s="53">
        <v>0.14285714285714285</v>
      </c>
      <c r="I9" s="38">
        <v>1</v>
      </c>
      <c r="J9" s="53">
        <v>5</v>
      </c>
      <c r="K9" s="54">
        <v>0.16666666666666666</v>
      </c>
      <c r="L9" s="69"/>
      <c r="M9" s="69"/>
      <c r="N9" s="69"/>
      <c r="P9" s="6"/>
      <c r="Q9" s="4"/>
      <c r="R9" s="4"/>
    </row>
    <row r="10" spans="3:19" ht="32.25" customHeight="1" thickBot="1" x14ac:dyDescent="0.3">
      <c r="C10" s="52" t="s">
        <v>77</v>
      </c>
      <c r="D10" s="39">
        <f>1/7</f>
        <v>0.14285714285714285</v>
      </c>
      <c r="E10" s="39">
        <v>5</v>
      </c>
      <c r="F10" s="39">
        <f>1/5</f>
        <v>0.2</v>
      </c>
      <c r="G10" s="39">
        <v>0.1111111111111111</v>
      </c>
      <c r="H10" s="53">
        <v>9</v>
      </c>
      <c r="I10" s="53">
        <f>1/5</f>
        <v>0.2</v>
      </c>
      <c r="J10" s="38">
        <v>1</v>
      </c>
      <c r="K10" s="54">
        <v>0.14285714285714299</v>
      </c>
      <c r="L10" s="69"/>
      <c r="M10" s="69"/>
      <c r="N10" s="69"/>
      <c r="P10" s="6"/>
      <c r="Q10" s="4"/>
      <c r="R10" s="4"/>
    </row>
    <row r="11" spans="3:19" ht="32.25" customHeight="1" thickBot="1" x14ac:dyDescent="0.3">
      <c r="C11" s="52" t="s">
        <v>78</v>
      </c>
      <c r="D11" s="39">
        <f>1/7</f>
        <v>0.14285714285714285</v>
      </c>
      <c r="E11" s="39">
        <v>5</v>
      </c>
      <c r="F11" s="39">
        <v>7</v>
      </c>
      <c r="G11" s="39">
        <v>6</v>
      </c>
      <c r="H11" s="53">
        <v>5</v>
      </c>
      <c r="I11" s="53">
        <v>6</v>
      </c>
      <c r="J11" s="53">
        <v>7</v>
      </c>
      <c r="K11" s="55">
        <v>1</v>
      </c>
      <c r="L11" s="70"/>
      <c r="M11" s="70"/>
      <c r="N11" s="70"/>
      <c r="P11" s="6"/>
      <c r="Q11" s="4"/>
      <c r="R11" s="4"/>
    </row>
    <row r="12" spans="3:19" ht="21.75" customHeight="1" thickBot="1" x14ac:dyDescent="0.3">
      <c r="C12" s="52" t="s">
        <v>4</v>
      </c>
      <c r="D12" s="39">
        <f t="shared" ref="D12:K12" si="0">SUM(D4:D11)</f>
        <v>8.9396825396825363</v>
      </c>
      <c r="E12" s="39">
        <f t="shared" si="0"/>
        <v>27.285714285714285</v>
      </c>
      <c r="F12" s="39">
        <f t="shared" si="0"/>
        <v>18.653968253968252</v>
      </c>
      <c r="G12" s="39">
        <f t="shared" si="0"/>
        <v>30.453968253968252</v>
      </c>
      <c r="H12" s="39">
        <f t="shared" si="0"/>
        <v>43.142857142857139</v>
      </c>
      <c r="I12" s="39">
        <f t="shared" si="0"/>
        <v>23.677777777777774</v>
      </c>
      <c r="J12" s="39">
        <f t="shared" si="0"/>
        <v>34.31111111111111</v>
      </c>
      <c r="K12" s="54">
        <f t="shared" si="0"/>
        <v>9.0190476190476208</v>
      </c>
      <c r="L12" s="69"/>
      <c r="M12" s="69"/>
      <c r="N12" s="69"/>
      <c r="P12" s="7" t="s">
        <v>19</v>
      </c>
      <c r="Q12" s="5" t="s">
        <v>20</v>
      </c>
      <c r="R12" s="5" t="s">
        <v>21</v>
      </c>
    </row>
    <row r="13" spans="3:19" ht="21.75" customHeight="1" x14ac:dyDescent="0.25">
      <c r="C13" s="47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Q13" s="49"/>
      <c r="R13" s="50"/>
      <c r="S13" s="50"/>
    </row>
    <row r="14" spans="3:19" ht="21.75" customHeight="1" x14ac:dyDescent="0.25">
      <c r="C14" s="47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Q14" s="49"/>
      <c r="R14" s="50"/>
      <c r="S14" s="50"/>
    </row>
    <row r="15" spans="3:19" x14ac:dyDescent="0.25">
      <c r="S15" s="10"/>
    </row>
    <row r="16" spans="3:19" ht="15.75" x14ac:dyDescent="0.25">
      <c r="C16" s="1" t="s">
        <v>66</v>
      </c>
      <c r="E16" s="57"/>
      <c r="F16" s="13"/>
      <c r="G16" s="58"/>
    </row>
    <row r="17" spans="3:16" ht="15.75" customHeight="1" x14ac:dyDescent="0.25">
      <c r="C17" s="110" t="s">
        <v>0</v>
      </c>
      <c r="D17" s="110" t="s">
        <v>72</v>
      </c>
      <c r="E17" s="110" t="s">
        <v>73</v>
      </c>
      <c r="F17" s="110" t="s">
        <v>74</v>
      </c>
      <c r="G17" s="110" t="s">
        <v>75</v>
      </c>
      <c r="H17" s="110" t="s">
        <v>1</v>
      </c>
      <c r="I17" s="110" t="s">
        <v>76</v>
      </c>
      <c r="J17" s="110" t="s">
        <v>77</v>
      </c>
      <c r="K17" s="110" t="s">
        <v>78</v>
      </c>
      <c r="L17" s="110" t="s">
        <v>22</v>
      </c>
      <c r="M17" s="110" t="s">
        <v>23</v>
      </c>
      <c r="N17" s="63" t="s">
        <v>24</v>
      </c>
    </row>
    <row r="18" spans="3:16" ht="15" customHeight="1" x14ac:dyDescent="0.25">
      <c r="C18" s="110"/>
      <c r="D18" s="110"/>
      <c r="E18" s="110"/>
      <c r="F18" s="110"/>
      <c r="G18" s="110"/>
      <c r="H18" s="110"/>
      <c r="I18" s="110"/>
      <c r="J18" s="110"/>
      <c r="K18" s="110"/>
      <c r="L18" s="110"/>
      <c r="M18" s="110"/>
      <c r="N18" s="63" t="s">
        <v>25</v>
      </c>
    </row>
    <row r="19" spans="3:16" ht="15.75" customHeight="1" x14ac:dyDescent="0.25">
      <c r="C19" s="110"/>
      <c r="D19" s="110"/>
      <c r="E19" s="110"/>
      <c r="F19" s="110"/>
      <c r="G19" s="110"/>
      <c r="H19" s="110"/>
      <c r="I19" s="110"/>
      <c r="J19" s="110"/>
      <c r="K19" s="110"/>
      <c r="L19" s="110"/>
      <c r="M19" s="110"/>
      <c r="N19" s="63" t="s">
        <v>26</v>
      </c>
      <c r="O19" s="10"/>
    </row>
    <row r="20" spans="3:16" x14ac:dyDescent="0.25">
      <c r="C20" s="64" t="s">
        <v>72</v>
      </c>
      <c r="D20" s="65">
        <f>D4/D12</f>
        <v>0.1118607954545455</v>
      </c>
      <c r="E20" s="65">
        <f t="shared" ref="E20:K20" si="1">E4/E12</f>
        <v>5.235602094240838E-3</v>
      </c>
      <c r="F20" s="65">
        <f t="shared" si="1"/>
        <v>0.2680394826412526</v>
      </c>
      <c r="G20" s="65">
        <f t="shared" si="1"/>
        <v>0.2298551026790368</v>
      </c>
      <c r="H20" s="65">
        <f t="shared" si="1"/>
        <v>0.11589403973509935</v>
      </c>
      <c r="I20" s="65">
        <f t="shared" si="1"/>
        <v>0.38010323791647121</v>
      </c>
      <c r="J20" s="65">
        <f t="shared" si="1"/>
        <v>0.20401554404145078</v>
      </c>
      <c r="K20" s="65">
        <f t="shared" si="1"/>
        <v>0.77613516367476221</v>
      </c>
      <c r="L20" s="65">
        <f t="shared" ref="L20:L28" si="2">SUM(D20:K20)</f>
        <v>2.0911389682368595</v>
      </c>
      <c r="M20" s="66">
        <f>L20/L28</f>
        <v>0.26139237102960744</v>
      </c>
      <c r="N20" s="65">
        <f t="shared" ref="N20:N27" si="3">L20/M20</f>
        <v>8</v>
      </c>
      <c r="O20" s="14"/>
    </row>
    <row r="21" spans="3:16" x14ac:dyDescent="0.25">
      <c r="C21" s="64" t="s">
        <v>73</v>
      </c>
      <c r="D21" s="65">
        <f>D5/D12</f>
        <v>0.78302556818181845</v>
      </c>
      <c r="E21" s="65">
        <f t="shared" ref="E21:K21" si="4">E5/E12</f>
        <v>3.6649214659685868E-2</v>
      </c>
      <c r="F21" s="65">
        <f t="shared" si="4"/>
        <v>1.0721579305650104E-2</v>
      </c>
      <c r="G21" s="65">
        <f t="shared" si="4"/>
        <v>6.5672886479724805E-3</v>
      </c>
      <c r="H21" s="65">
        <f t="shared" si="4"/>
        <v>0.1622516556291391</v>
      </c>
      <c r="I21" s="65">
        <f t="shared" si="4"/>
        <v>7.0389488503050223E-3</v>
      </c>
      <c r="J21" s="65">
        <f t="shared" si="4"/>
        <v>5.8290155440414515E-3</v>
      </c>
      <c r="K21" s="65">
        <f t="shared" si="4"/>
        <v>2.2175290390707494E-2</v>
      </c>
      <c r="L21" s="65">
        <f t="shared" si="2"/>
        <v>1.03425856120932</v>
      </c>
      <c r="M21" s="66">
        <f>L21/L28</f>
        <v>0.129282320151165</v>
      </c>
      <c r="N21" s="65">
        <f t="shared" si="3"/>
        <v>8</v>
      </c>
    </row>
    <row r="22" spans="3:16" x14ac:dyDescent="0.25">
      <c r="C22" s="64" t="s">
        <v>74</v>
      </c>
      <c r="D22" s="65">
        <f t="shared" ref="D22:K22" si="5">D6/D12</f>
        <v>2.2372159090909099E-2</v>
      </c>
      <c r="E22" s="65">
        <f t="shared" si="5"/>
        <v>0.18324607329842932</v>
      </c>
      <c r="F22" s="65">
        <f t="shared" si="5"/>
        <v>5.3607896528250515E-2</v>
      </c>
      <c r="G22" s="65">
        <f t="shared" si="5"/>
        <v>0.2298551026790368</v>
      </c>
      <c r="H22" s="65">
        <f t="shared" si="5"/>
        <v>0.20860927152317882</v>
      </c>
      <c r="I22" s="65">
        <f t="shared" si="5"/>
        <v>8.4467386203660282E-3</v>
      </c>
      <c r="J22" s="65">
        <f t="shared" si="5"/>
        <v>0.14572538860103629</v>
      </c>
      <c r="K22" s="65">
        <f t="shared" si="5"/>
        <v>1.5839493136219636E-2</v>
      </c>
      <c r="L22" s="65">
        <f t="shared" si="2"/>
        <v>0.86770212347742659</v>
      </c>
      <c r="M22" s="66">
        <f>L22/L28</f>
        <v>0.10846276543467832</v>
      </c>
      <c r="N22" s="65">
        <f t="shared" si="3"/>
        <v>8</v>
      </c>
    </row>
    <row r="23" spans="3:16" x14ac:dyDescent="0.25">
      <c r="C23" s="64" t="s">
        <v>75</v>
      </c>
      <c r="D23" s="65">
        <f t="shared" ref="D23:K23" si="6">D7/D12</f>
        <v>1.5980113636363643E-2</v>
      </c>
      <c r="E23" s="65">
        <f t="shared" si="6"/>
        <v>0.18324607329842932</v>
      </c>
      <c r="F23" s="65">
        <f t="shared" si="6"/>
        <v>7.6582709326072163E-3</v>
      </c>
      <c r="G23" s="65">
        <f t="shared" si="6"/>
        <v>3.2836443239862401E-2</v>
      </c>
      <c r="H23" s="65">
        <f t="shared" si="6"/>
        <v>0.1622516556291391</v>
      </c>
      <c r="I23" s="65">
        <f t="shared" si="6"/>
        <v>4.6926325668700149E-3</v>
      </c>
      <c r="J23" s="65">
        <f t="shared" si="6"/>
        <v>0.26230569948186527</v>
      </c>
      <c r="K23" s="65">
        <f t="shared" si="6"/>
        <v>1.8479408658922909E-2</v>
      </c>
      <c r="L23" s="65">
        <f t="shared" si="2"/>
        <v>0.68745029744405983</v>
      </c>
      <c r="M23" s="66">
        <f>L23/L28</f>
        <v>8.5931287180507479E-2</v>
      </c>
      <c r="N23" s="65">
        <f t="shared" si="3"/>
        <v>8</v>
      </c>
      <c r="O23" s="12"/>
      <c r="P23" s="11"/>
    </row>
    <row r="24" spans="3:16" x14ac:dyDescent="0.25">
      <c r="C24" s="64" t="s">
        <v>1</v>
      </c>
      <c r="D24" s="65">
        <f t="shared" ref="D24:K24" si="7">D8/D12</f>
        <v>2.2372159090909099E-2</v>
      </c>
      <c r="E24" s="65">
        <f t="shared" si="7"/>
        <v>5.235602094240838E-3</v>
      </c>
      <c r="F24" s="65">
        <f t="shared" si="7"/>
        <v>5.9564329475833904E-3</v>
      </c>
      <c r="G24" s="65">
        <f t="shared" si="7"/>
        <v>4.6909204628374857E-3</v>
      </c>
      <c r="H24" s="65">
        <f t="shared" si="7"/>
        <v>2.3178807947019871E-2</v>
      </c>
      <c r="I24" s="65">
        <f t="shared" si="7"/>
        <v>0.29563585171281093</v>
      </c>
      <c r="J24" s="65">
        <f t="shared" si="7"/>
        <v>3.2383419689119169E-3</v>
      </c>
      <c r="K24" s="65">
        <f t="shared" si="7"/>
        <v>2.2175290390707494E-2</v>
      </c>
      <c r="L24" s="65">
        <f t="shared" si="2"/>
        <v>0.382483406615021</v>
      </c>
      <c r="M24" s="66">
        <f>L24/L28</f>
        <v>4.7810425826877626E-2</v>
      </c>
      <c r="N24" s="65">
        <f t="shared" si="3"/>
        <v>8</v>
      </c>
    </row>
    <row r="25" spans="3:16" x14ac:dyDescent="0.25">
      <c r="C25" s="64" t="s">
        <v>76</v>
      </c>
      <c r="D25" s="65">
        <f t="shared" ref="D25:K25" si="8">D9/D12</f>
        <v>1.2428977272727277E-2</v>
      </c>
      <c r="E25" s="65">
        <f t="shared" si="8"/>
        <v>0.21989528795811519</v>
      </c>
      <c r="F25" s="65">
        <f t="shared" si="8"/>
        <v>0.2680394826412526</v>
      </c>
      <c r="G25" s="65">
        <f t="shared" si="8"/>
        <v>0.29552798915876161</v>
      </c>
      <c r="H25" s="65">
        <f t="shared" si="8"/>
        <v>3.3112582781456954E-3</v>
      </c>
      <c r="I25" s="65">
        <f t="shared" si="8"/>
        <v>4.2233693101830137E-2</v>
      </c>
      <c r="J25" s="65">
        <f t="shared" si="8"/>
        <v>0.14572538860103629</v>
      </c>
      <c r="K25" s="65">
        <f t="shared" si="8"/>
        <v>1.8479408658922909E-2</v>
      </c>
      <c r="L25" s="65">
        <f t="shared" si="2"/>
        <v>1.0056414856707916</v>
      </c>
      <c r="M25" s="66">
        <f>L25/L28</f>
        <v>0.12570518570884895</v>
      </c>
      <c r="N25" s="65">
        <f t="shared" si="3"/>
        <v>8</v>
      </c>
    </row>
    <row r="26" spans="3:16" x14ac:dyDescent="0.25">
      <c r="C26" s="64" t="s">
        <v>77</v>
      </c>
      <c r="D26" s="65">
        <f t="shared" ref="D26:K26" si="9">D10/D12</f>
        <v>1.5980113636363643E-2</v>
      </c>
      <c r="E26" s="65">
        <f t="shared" si="9"/>
        <v>0.18324607329842932</v>
      </c>
      <c r="F26" s="65">
        <f t="shared" si="9"/>
        <v>1.0721579305650104E-2</v>
      </c>
      <c r="G26" s="65">
        <f>G10/G12</f>
        <v>3.6484936933180445E-3</v>
      </c>
      <c r="H26" s="65">
        <f t="shared" si="9"/>
        <v>0.20860927152317882</v>
      </c>
      <c r="I26" s="65">
        <f t="shared" si="9"/>
        <v>8.4467386203660282E-3</v>
      </c>
      <c r="J26" s="65">
        <f t="shared" si="9"/>
        <v>2.9145077720207253E-2</v>
      </c>
      <c r="K26" s="65">
        <f t="shared" si="9"/>
        <v>1.5839493136219653E-2</v>
      </c>
      <c r="L26" s="65">
        <f t="shared" si="2"/>
        <v>0.47563684093373287</v>
      </c>
      <c r="M26" s="66">
        <f>L26/L28</f>
        <v>5.9454605116716609E-2</v>
      </c>
      <c r="N26" s="65">
        <f t="shared" si="3"/>
        <v>8</v>
      </c>
    </row>
    <row r="27" spans="3:16" x14ac:dyDescent="0.25">
      <c r="C27" s="64" t="s">
        <v>78</v>
      </c>
      <c r="D27" s="65">
        <f t="shared" ref="D27:K27" si="10">D11/D12</f>
        <v>1.5980113636363643E-2</v>
      </c>
      <c r="E27" s="65">
        <f t="shared" si="10"/>
        <v>0.18324607329842932</v>
      </c>
      <c r="F27" s="65">
        <f t="shared" si="10"/>
        <v>0.37525527569775363</v>
      </c>
      <c r="G27" s="65">
        <f t="shared" si="10"/>
        <v>0.1970186594391744</v>
      </c>
      <c r="H27" s="65">
        <f t="shared" si="10"/>
        <v>0.11589403973509935</v>
      </c>
      <c r="I27" s="65">
        <f t="shared" si="10"/>
        <v>0.25340215861098081</v>
      </c>
      <c r="J27" s="65">
        <f t="shared" si="10"/>
        <v>0.20401554404145078</v>
      </c>
      <c r="K27" s="65">
        <f t="shared" si="10"/>
        <v>0.11087645195353747</v>
      </c>
      <c r="L27" s="65">
        <f t="shared" si="2"/>
        <v>1.4556883164127894</v>
      </c>
      <c r="M27" s="66">
        <f>L27/L28</f>
        <v>0.18196103955159867</v>
      </c>
      <c r="N27" s="65">
        <f t="shared" si="3"/>
        <v>8</v>
      </c>
    </row>
    <row r="28" spans="3:16" x14ac:dyDescent="0.25">
      <c r="C28" s="67" t="s">
        <v>4</v>
      </c>
      <c r="D28" s="65">
        <f t="shared" ref="D28:K28" si="11">SUM(D20:D27)</f>
        <v>1.0000000000000002</v>
      </c>
      <c r="E28" s="65">
        <f t="shared" si="11"/>
        <v>1</v>
      </c>
      <c r="F28" s="65">
        <f t="shared" si="11"/>
        <v>1.0000000000000002</v>
      </c>
      <c r="G28" s="65">
        <f t="shared" si="11"/>
        <v>1</v>
      </c>
      <c r="H28" s="65">
        <f t="shared" si="11"/>
        <v>1.0000000000000002</v>
      </c>
      <c r="I28" s="65">
        <f t="shared" si="11"/>
        <v>1.0000000000000002</v>
      </c>
      <c r="J28" s="65">
        <f t="shared" si="11"/>
        <v>1</v>
      </c>
      <c r="K28" s="65">
        <f t="shared" si="11"/>
        <v>1</v>
      </c>
      <c r="L28" s="65">
        <f t="shared" si="2"/>
        <v>8</v>
      </c>
      <c r="M28" s="66">
        <f>SUM(M20:M27)</f>
        <v>1.0000000000000002</v>
      </c>
      <c r="N28" s="65">
        <f>SUM(N20:N27)</f>
        <v>64</v>
      </c>
    </row>
    <row r="29" spans="3:16" ht="16.5" customHeight="1" x14ac:dyDescent="0.25"/>
    <row r="30" spans="3:16" ht="18.75" customHeight="1" x14ac:dyDescent="0.25">
      <c r="C30" s="15" t="s">
        <v>27</v>
      </c>
      <c r="D30" s="16"/>
    </row>
    <row r="31" spans="3:16" ht="31.5" x14ac:dyDescent="0.25">
      <c r="C31" s="17" t="s">
        <v>37</v>
      </c>
      <c r="D31" s="18">
        <f>N28/8</f>
        <v>8</v>
      </c>
    </row>
    <row r="32" spans="3:16" x14ac:dyDescent="0.25">
      <c r="C32" s="19" t="s">
        <v>28</v>
      </c>
      <c r="D32" s="18">
        <f>(D31-8)/(8-1)</f>
        <v>0</v>
      </c>
    </row>
    <row r="33" spans="3:4" x14ac:dyDescent="0.25">
      <c r="C33" s="19" t="s">
        <v>29</v>
      </c>
      <c r="D33" s="20">
        <f>D32/1.41</f>
        <v>0</v>
      </c>
    </row>
  </sheetData>
  <mergeCells count="11">
    <mergeCell ref="L17:L19"/>
    <mergeCell ref="M17:M19"/>
    <mergeCell ref="C17:C19"/>
    <mergeCell ref="D17:D19"/>
    <mergeCell ref="E17:E19"/>
    <mergeCell ref="F17:F19"/>
    <mergeCell ref="G17:G19"/>
    <mergeCell ref="H17:H19"/>
    <mergeCell ref="I17:I19"/>
    <mergeCell ref="J17:J19"/>
    <mergeCell ref="K17:K19"/>
  </mergeCells>
  <phoneticPr fontId="5" type="noConversion"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V58"/>
  <sheetViews>
    <sheetView zoomScale="80" zoomScaleNormal="80" workbookViewId="0">
      <selection activeCell="D6" sqref="D6"/>
    </sheetView>
  </sheetViews>
  <sheetFormatPr defaultRowHeight="15" x14ac:dyDescent="0.25"/>
  <cols>
    <col min="2" max="2" width="25.7109375" customWidth="1"/>
    <col min="3" max="3" width="11.5703125" customWidth="1"/>
    <col min="4" max="4" width="11.42578125" customWidth="1"/>
    <col min="5" max="5" width="9.85546875" customWidth="1"/>
    <col min="6" max="6" width="11.85546875" customWidth="1"/>
    <col min="7" max="7" width="11" customWidth="1"/>
    <col min="10" max="10" width="25.5703125" customWidth="1"/>
    <col min="11" max="11" width="15" customWidth="1"/>
    <col min="17" max="17" width="26" customWidth="1"/>
    <col min="18" max="18" width="18.140625" customWidth="1"/>
  </cols>
  <sheetData>
    <row r="3" spans="2:22" x14ac:dyDescent="0.25">
      <c r="B3" t="s">
        <v>79</v>
      </c>
      <c r="J3" t="s">
        <v>89</v>
      </c>
    </row>
    <row r="4" spans="2:22" ht="15.75" x14ac:dyDescent="0.25">
      <c r="B4" s="37" t="s">
        <v>0</v>
      </c>
      <c r="C4" s="37" t="s">
        <v>30</v>
      </c>
      <c r="D4" s="37" t="s">
        <v>31</v>
      </c>
      <c r="J4" s="40" t="s">
        <v>0</v>
      </c>
      <c r="K4" s="40" t="s">
        <v>91</v>
      </c>
      <c r="L4" s="40" t="s">
        <v>92</v>
      </c>
      <c r="Q4" t="s">
        <v>95</v>
      </c>
    </row>
    <row r="5" spans="2:22" ht="15.75" x14ac:dyDescent="0.25">
      <c r="B5" s="37" t="s">
        <v>30</v>
      </c>
      <c r="C5" s="38">
        <v>1</v>
      </c>
      <c r="D5" s="39">
        <v>5</v>
      </c>
      <c r="J5" s="40" t="s">
        <v>91</v>
      </c>
      <c r="K5" s="38">
        <v>1</v>
      </c>
      <c r="L5" s="39">
        <v>7</v>
      </c>
      <c r="Q5" s="46" t="s">
        <v>0</v>
      </c>
      <c r="R5" s="46" t="s">
        <v>30</v>
      </c>
      <c r="S5" s="46" t="s">
        <v>31</v>
      </c>
    </row>
    <row r="6" spans="2:22" ht="15.75" x14ac:dyDescent="0.25">
      <c r="B6" s="37" t="s">
        <v>31</v>
      </c>
      <c r="C6" s="39">
        <f>1/5</f>
        <v>0.2</v>
      </c>
      <c r="D6" s="38">
        <v>1</v>
      </c>
      <c r="J6" s="40" t="s">
        <v>92</v>
      </c>
      <c r="K6" s="39">
        <f>1/7</f>
        <v>0.14285714285714285</v>
      </c>
      <c r="L6" s="38">
        <v>1</v>
      </c>
      <c r="Q6" s="46" t="s">
        <v>30</v>
      </c>
      <c r="R6" s="38">
        <v>1</v>
      </c>
      <c r="S6" s="39">
        <f>1/7</f>
        <v>0.14285714285714285</v>
      </c>
    </row>
    <row r="7" spans="2:22" ht="15.75" x14ac:dyDescent="0.25">
      <c r="B7" s="37" t="s">
        <v>22</v>
      </c>
      <c r="C7" s="39">
        <f>SUM(C5:C6)</f>
        <v>1.2</v>
      </c>
      <c r="D7" s="39">
        <f>SUM(D5:D6)</f>
        <v>6</v>
      </c>
      <c r="J7" s="40" t="s">
        <v>22</v>
      </c>
      <c r="K7" s="39">
        <f>SUM(K5:K6)</f>
        <v>1.1428571428571428</v>
      </c>
      <c r="L7" s="39">
        <f>SUM(L5:L6)</f>
        <v>8</v>
      </c>
      <c r="Q7" s="46" t="s">
        <v>31</v>
      </c>
      <c r="R7" s="39">
        <v>7</v>
      </c>
      <c r="S7" s="38">
        <v>1</v>
      </c>
    </row>
    <row r="8" spans="2:22" ht="15.75" x14ac:dyDescent="0.25">
      <c r="Q8" s="46" t="s">
        <v>22</v>
      </c>
      <c r="R8" s="39">
        <f>SUM(R6:R7)</f>
        <v>8</v>
      </c>
      <c r="S8" s="39">
        <f>SUM(S6:S7)</f>
        <v>1.1428571428571428</v>
      </c>
    </row>
    <row r="9" spans="2:22" x14ac:dyDescent="0.25">
      <c r="B9" t="s">
        <v>80</v>
      </c>
      <c r="J9" t="s">
        <v>90</v>
      </c>
    </row>
    <row r="10" spans="2:22" ht="15.75" x14ac:dyDescent="0.25">
      <c r="B10" s="111" t="s">
        <v>0</v>
      </c>
      <c r="C10" s="111" t="s">
        <v>30</v>
      </c>
      <c r="D10" s="111" t="s">
        <v>31</v>
      </c>
      <c r="E10" s="112" t="s">
        <v>22</v>
      </c>
      <c r="F10" s="42" t="s">
        <v>34</v>
      </c>
      <c r="G10" s="113" t="s">
        <v>36</v>
      </c>
      <c r="J10" s="111" t="s">
        <v>0</v>
      </c>
      <c r="K10" s="111" t="s">
        <v>91</v>
      </c>
      <c r="L10" s="111" t="s">
        <v>92</v>
      </c>
      <c r="M10" s="111" t="s">
        <v>22</v>
      </c>
      <c r="N10" s="40" t="s">
        <v>34</v>
      </c>
      <c r="O10" s="111" t="s">
        <v>36</v>
      </c>
      <c r="Q10" t="s">
        <v>96</v>
      </c>
    </row>
    <row r="11" spans="2:22" ht="15.75" x14ac:dyDescent="0.25">
      <c r="B11" s="111"/>
      <c r="C11" s="111"/>
      <c r="D11" s="111"/>
      <c r="E11" s="112"/>
      <c r="F11" s="43" t="s">
        <v>35</v>
      </c>
      <c r="G11" s="113"/>
      <c r="J11" s="111"/>
      <c r="K11" s="111"/>
      <c r="L11" s="111"/>
      <c r="M11" s="111"/>
      <c r="N11" s="40" t="s">
        <v>35</v>
      </c>
      <c r="O11" s="111"/>
      <c r="Q11" s="111" t="s">
        <v>0</v>
      </c>
      <c r="R11" s="111" t="s">
        <v>30</v>
      </c>
      <c r="S11" s="111" t="s">
        <v>31</v>
      </c>
      <c r="T11" s="111" t="s">
        <v>22</v>
      </c>
      <c r="U11" s="59" t="s">
        <v>34</v>
      </c>
      <c r="V11" s="111" t="s">
        <v>36</v>
      </c>
    </row>
    <row r="12" spans="2:22" ht="15.75" x14ac:dyDescent="0.25">
      <c r="B12" s="37" t="s">
        <v>30</v>
      </c>
      <c r="C12" s="39">
        <f>C5/C7</f>
        <v>0.83333333333333337</v>
      </c>
      <c r="D12" s="39">
        <f>D5/D7</f>
        <v>0.83333333333333337</v>
      </c>
      <c r="E12" s="39">
        <f>SUM(C12:D12)</f>
        <v>1.6666666666666667</v>
      </c>
      <c r="F12" s="41">
        <f>E12/E14</f>
        <v>0.83333333333333337</v>
      </c>
      <c r="G12" s="39">
        <f>E12/F12</f>
        <v>2</v>
      </c>
      <c r="J12" s="40" t="s">
        <v>91</v>
      </c>
      <c r="K12" s="39">
        <f>K5/K7</f>
        <v>0.875</v>
      </c>
      <c r="L12" s="39">
        <f>L5/L7</f>
        <v>0.875</v>
      </c>
      <c r="M12" s="39">
        <f>SUM(K12:L12)</f>
        <v>1.75</v>
      </c>
      <c r="N12" s="39">
        <f>M12/M14</f>
        <v>0.875</v>
      </c>
      <c r="O12" s="39">
        <f>M12/N12</f>
        <v>2</v>
      </c>
      <c r="Q12" s="111"/>
      <c r="R12" s="111"/>
      <c r="S12" s="111"/>
      <c r="T12" s="111"/>
      <c r="U12" s="59" t="s">
        <v>35</v>
      </c>
      <c r="V12" s="111"/>
    </row>
    <row r="13" spans="2:22" ht="15.75" x14ac:dyDescent="0.25">
      <c r="B13" s="37" t="s">
        <v>31</v>
      </c>
      <c r="C13" s="39">
        <f>C6/C7</f>
        <v>0.16666666666666669</v>
      </c>
      <c r="D13" s="39">
        <f>D6/D7</f>
        <v>0.16666666666666666</v>
      </c>
      <c r="E13" s="39">
        <f>SUM(C13:D13)</f>
        <v>0.33333333333333337</v>
      </c>
      <c r="F13" s="39">
        <f>E13/E14</f>
        <v>0.16666666666666669</v>
      </c>
      <c r="G13" s="39">
        <f>E13/F13</f>
        <v>2</v>
      </c>
      <c r="J13" s="40" t="s">
        <v>92</v>
      </c>
      <c r="K13" s="39">
        <f>K6/K7</f>
        <v>0.125</v>
      </c>
      <c r="L13" s="39">
        <f>L6/L7</f>
        <v>0.125</v>
      </c>
      <c r="M13" s="39">
        <f>SUM(K13:L13)</f>
        <v>0.25</v>
      </c>
      <c r="N13" s="39">
        <f>M13/M14</f>
        <v>0.125</v>
      </c>
      <c r="O13" s="39">
        <f>M13/N13</f>
        <v>2</v>
      </c>
      <c r="Q13" s="59" t="s">
        <v>30</v>
      </c>
      <c r="R13" s="39">
        <f>R6/R8</f>
        <v>0.125</v>
      </c>
      <c r="S13" s="39">
        <f>S6/S8</f>
        <v>0.125</v>
      </c>
      <c r="T13" s="39">
        <f>SUM(R13:S13)</f>
        <v>0.25</v>
      </c>
      <c r="U13" s="39">
        <f>T13/T15</f>
        <v>0.125</v>
      </c>
      <c r="V13" s="39">
        <f>T13/U13</f>
        <v>2</v>
      </c>
    </row>
    <row r="14" spans="2:22" ht="15.75" x14ac:dyDescent="0.25">
      <c r="B14" s="37" t="s">
        <v>22</v>
      </c>
      <c r="C14" s="39">
        <f>SUM(C12:C13)</f>
        <v>1</v>
      </c>
      <c r="D14" s="39">
        <f>SUM(D12:D13)</f>
        <v>1</v>
      </c>
      <c r="E14" s="39">
        <f>SUM(C14:D14)</f>
        <v>2</v>
      </c>
      <c r="F14" s="39">
        <f>SUM(F12:F13)</f>
        <v>1</v>
      </c>
      <c r="G14" s="39">
        <f>SUM(G12:G13)</f>
        <v>4</v>
      </c>
      <c r="J14" s="40" t="s">
        <v>22</v>
      </c>
      <c r="K14" s="39">
        <f>SUM(K12:K13)</f>
        <v>1</v>
      </c>
      <c r="L14" s="39">
        <f>SUM(L12:L13)</f>
        <v>1</v>
      </c>
      <c r="M14" s="39">
        <f>SUM(K14:L14)</f>
        <v>2</v>
      </c>
      <c r="N14" s="39">
        <f>SUM(N12:N13)</f>
        <v>1</v>
      </c>
      <c r="O14" s="39">
        <f>SUM(O12:O13)</f>
        <v>4</v>
      </c>
      <c r="Q14" s="59" t="s">
        <v>31</v>
      </c>
      <c r="R14" s="39">
        <f>R7/R8</f>
        <v>0.875</v>
      </c>
      <c r="S14" s="39">
        <f>S7/S8</f>
        <v>0.875</v>
      </c>
      <c r="T14" s="39">
        <f>SUM(R14:S14)</f>
        <v>1.75</v>
      </c>
      <c r="U14" s="39">
        <f>T14/T15</f>
        <v>0.875</v>
      </c>
      <c r="V14" s="39">
        <f>T14/U14</f>
        <v>2</v>
      </c>
    </row>
    <row r="15" spans="2:22" ht="15.75" x14ac:dyDescent="0.25">
      <c r="Q15" s="59" t="s">
        <v>22</v>
      </c>
      <c r="R15" s="39">
        <f>SUM(R13:R14)</f>
        <v>1</v>
      </c>
      <c r="S15" s="39">
        <f>SUM(S13:S14)</f>
        <v>1</v>
      </c>
      <c r="T15" s="39">
        <f>SUM(R15:S15)</f>
        <v>2</v>
      </c>
      <c r="U15" s="39">
        <f>SUM(U13:U14)</f>
        <v>1</v>
      </c>
      <c r="V15" s="39">
        <f>SUM(V13:V14)</f>
        <v>4</v>
      </c>
    </row>
    <row r="16" spans="2:22" ht="18.75" customHeight="1" x14ac:dyDescent="0.25">
      <c r="B16" s="15" t="s">
        <v>27</v>
      </c>
      <c r="C16" s="16"/>
      <c r="J16" s="15" t="s">
        <v>27</v>
      </c>
      <c r="K16" s="16"/>
    </row>
    <row r="17" spans="2:22" ht="29.25" customHeight="1" x14ac:dyDescent="0.25">
      <c r="B17" s="17" t="s">
        <v>37</v>
      </c>
      <c r="C17" s="18">
        <f>G14/2</f>
        <v>2</v>
      </c>
      <c r="J17" s="17" t="s">
        <v>37</v>
      </c>
      <c r="K17" s="18">
        <f>O14/2</f>
        <v>2</v>
      </c>
      <c r="Q17" s="15" t="s">
        <v>27</v>
      </c>
      <c r="R17" s="16"/>
    </row>
    <row r="18" spans="2:22" ht="35.25" customHeight="1" x14ac:dyDescent="0.25">
      <c r="B18" s="36" t="s">
        <v>28</v>
      </c>
      <c r="C18" s="18">
        <f>(C17-2)/(2-1)</f>
        <v>0</v>
      </c>
      <c r="J18" s="19" t="s">
        <v>28</v>
      </c>
      <c r="K18" s="18">
        <f>(K17-2)/(2-1)</f>
        <v>0</v>
      </c>
      <c r="Q18" s="17" t="s">
        <v>37</v>
      </c>
      <c r="R18" s="18">
        <f>V15/2</f>
        <v>2</v>
      </c>
    </row>
    <row r="19" spans="2:22" x14ac:dyDescent="0.25">
      <c r="B19" s="36" t="s">
        <v>29</v>
      </c>
      <c r="C19" s="23">
        <f>C18/1.12</f>
        <v>0</v>
      </c>
      <c r="J19" s="19" t="s">
        <v>29</v>
      </c>
      <c r="K19" s="20">
        <f>K18/1.12</f>
        <v>0</v>
      </c>
      <c r="Q19" s="45" t="s">
        <v>28</v>
      </c>
      <c r="R19" s="18">
        <f>(R18-2)/(2-1)</f>
        <v>0</v>
      </c>
    </row>
    <row r="20" spans="2:22" x14ac:dyDescent="0.25">
      <c r="Q20" s="45" t="s">
        <v>29</v>
      </c>
      <c r="R20" s="20">
        <f>R19/1.12</f>
        <v>0</v>
      </c>
    </row>
    <row r="22" spans="2:22" x14ac:dyDescent="0.25">
      <c r="B22" t="s">
        <v>81</v>
      </c>
      <c r="J22" t="s">
        <v>93</v>
      </c>
      <c r="Q22" t="s">
        <v>97</v>
      </c>
    </row>
    <row r="23" spans="2:22" ht="15.75" x14ac:dyDescent="0.25">
      <c r="B23" s="40" t="s">
        <v>0</v>
      </c>
      <c r="C23" s="40" t="s">
        <v>82</v>
      </c>
      <c r="D23" s="40" t="s">
        <v>83</v>
      </c>
      <c r="J23" s="40" t="s">
        <v>0</v>
      </c>
      <c r="K23" s="40" t="s">
        <v>32</v>
      </c>
      <c r="L23" s="40" t="s">
        <v>33</v>
      </c>
      <c r="Q23" s="46" t="s">
        <v>0</v>
      </c>
      <c r="R23" s="46" t="s">
        <v>42</v>
      </c>
      <c r="S23" s="46" t="s">
        <v>43</v>
      </c>
    </row>
    <row r="24" spans="2:22" ht="15.75" x14ac:dyDescent="0.25">
      <c r="B24" s="40" t="s">
        <v>82</v>
      </c>
      <c r="C24" s="38">
        <v>1</v>
      </c>
      <c r="D24" s="39">
        <v>5</v>
      </c>
      <c r="J24" s="40" t="s">
        <v>32</v>
      </c>
      <c r="K24" s="38">
        <v>1</v>
      </c>
      <c r="L24" s="39">
        <v>5</v>
      </c>
      <c r="Q24" s="46" t="s">
        <v>42</v>
      </c>
      <c r="R24" s="38">
        <v>1</v>
      </c>
      <c r="S24" s="39">
        <v>5</v>
      </c>
    </row>
    <row r="25" spans="2:22" ht="15.75" x14ac:dyDescent="0.25">
      <c r="B25" s="40" t="s">
        <v>83</v>
      </c>
      <c r="C25" s="39">
        <f>1/5</f>
        <v>0.2</v>
      </c>
      <c r="D25" s="38">
        <v>1</v>
      </c>
      <c r="J25" s="40" t="s">
        <v>33</v>
      </c>
      <c r="K25" s="39">
        <f>1/5</f>
        <v>0.2</v>
      </c>
      <c r="L25" s="38">
        <v>1</v>
      </c>
      <c r="Q25" s="46" t="s">
        <v>43</v>
      </c>
      <c r="R25" s="39">
        <v>0.2</v>
      </c>
      <c r="S25" s="38">
        <v>1</v>
      </c>
    </row>
    <row r="26" spans="2:22" ht="15.75" x14ac:dyDescent="0.25">
      <c r="B26" s="40" t="s">
        <v>22</v>
      </c>
      <c r="C26" s="39">
        <f>SUM(C24:C25)</f>
        <v>1.2</v>
      </c>
      <c r="D26" s="39">
        <f>SUM(D24:D25)</f>
        <v>6</v>
      </c>
      <c r="J26" s="40" t="s">
        <v>22</v>
      </c>
      <c r="K26" s="39">
        <f>SUM(K24:K25)</f>
        <v>1.2</v>
      </c>
      <c r="L26" s="39">
        <f>SUM(L24:L25)</f>
        <v>6</v>
      </c>
      <c r="Q26" s="46" t="s">
        <v>22</v>
      </c>
      <c r="R26" s="39">
        <f>SUM(R24:R25)</f>
        <v>1.2</v>
      </c>
      <c r="S26" s="39">
        <f>SUM(S24:S25)</f>
        <v>6</v>
      </c>
    </row>
    <row r="28" spans="2:22" x14ac:dyDescent="0.25">
      <c r="B28" t="s">
        <v>84</v>
      </c>
      <c r="J28" t="s">
        <v>94</v>
      </c>
      <c r="Q28" t="s">
        <v>98</v>
      </c>
    </row>
    <row r="29" spans="2:22" ht="15.75" x14ac:dyDescent="0.25">
      <c r="B29" s="111" t="s">
        <v>0</v>
      </c>
      <c r="C29" s="111" t="s">
        <v>82</v>
      </c>
      <c r="D29" s="111" t="s">
        <v>83</v>
      </c>
      <c r="E29" s="111" t="s">
        <v>22</v>
      </c>
      <c r="F29" s="40" t="s">
        <v>34</v>
      </c>
      <c r="G29" s="111" t="s">
        <v>36</v>
      </c>
      <c r="J29" s="111" t="s">
        <v>0</v>
      </c>
      <c r="K29" s="111" t="s">
        <v>32</v>
      </c>
      <c r="L29" s="111" t="s">
        <v>33</v>
      </c>
      <c r="M29" s="111" t="s">
        <v>22</v>
      </c>
      <c r="N29" s="59" t="s">
        <v>34</v>
      </c>
      <c r="O29" s="111" t="s">
        <v>36</v>
      </c>
      <c r="Q29" s="111" t="s">
        <v>0</v>
      </c>
      <c r="R29" s="111" t="s">
        <v>42</v>
      </c>
      <c r="S29" s="111" t="s">
        <v>43</v>
      </c>
      <c r="T29" s="111" t="s">
        <v>22</v>
      </c>
      <c r="U29" s="59" t="s">
        <v>34</v>
      </c>
      <c r="V29" s="111" t="s">
        <v>36</v>
      </c>
    </row>
    <row r="30" spans="2:22" ht="15.75" x14ac:dyDescent="0.25">
      <c r="B30" s="111"/>
      <c r="C30" s="111"/>
      <c r="D30" s="111"/>
      <c r="E30" s="111"/>
      <c r="F30" s="40" t="s">
        <v>35</v>
      </c>
      <c r="G30" s="111"/>
      <c r="J30" s="111"/>
      <c r="K30" s="111"/>
      <c r="L30" s="111"/>
      <c r="M30" s="111"/>
      <c r="N30" s="59" t="s">
        <v>35</v>
      </c>
      <c r="O30" s="111"/>
      <c r="Q30" s="111"/>
      <c r="R30" s="111"/>
      <c r="S30" s="111"/>
      <c r="T30" s="111"/>
      <c r="U30" s="59" t="s">
        <v>35</v>
      </c>
      <c r="V30" s="111"/>
    </row>
    <row r="31" spans="2:22" ht="15.75" x14ac:dyDescent="0.25">
      <c r="B31" s="40" t="s">
        <v>82</v>
      </c>
      <c r="C31" s="39">
        <f>C24/C26</f>
        <v>0.83333333333333337</v>
      </c>
      <c r="D31" s="39">
        <f>D24/D26</f>
        <v>0.83333333333333337</v>
      </c>
      <c r="E31" s="39">
        <f>SUM(C31:D31)</f>
        <v>1.6666666666666667</v>
      </c>
      <c r="F31" s="39">
        <f>E31/E33</f>
        <v>0.83333333333333337</v>
      </c>
      <c r="G31" s="39">
        <f>E31/F31</f>
        <v>2</v>
      </c>
      <c r="J31" s="59" t="s">
        <v>32</v>
      </c>
      <c r="K31" s="39">
        <f>K24/K26</f>
        <v>0.83333333333333337</v>
      </c>
      <c r="L31" s="39">
        <f>L24/L26</f>
        <v>0.83333333333333337</v>
      </c>
      <c r="M31" s="39">
        <f>SUM(K31:L31)</f>
        <v>1.6666666666666667</v>
      </c>
      <c r="N31" s="39">
        <f>M31/M33</f>
        <v>0.83333333333333337</v>
      </c>
      <c r="O31" s="39">
        <f>M31/N31</f>
        <v>2</v>
      </c>
      <c r="Q31" s="59" t="s">
        <v>42</v>
      </c>
      <c r="R31" s="39">
        <f>R24/R26</f>
        <v>0.83333333333333337</v>
      </c>
      <c r="S31" s="39">
        <f>S24/S26</f>
        <v>0.83333333333333337</v>
      </c>
      <c r="T31" s="39">
        <f>SUM(R31:S31)</f>
        <v>1.6666666666666667</v>
      </c>
      <c r="U31" s="39">
        <f>T31/T33</f>
        <v>0.83333333333333337</v>
      </c>
      <c r="V31" s="39">
        <f>T31/U31</f>
        <v>2</v>
      </c>
    </row>
    <row r="32" spans="2:22" ht="15.75" x14ac:dyDescent="0.25">
      <c r="B32" s="40" t="s">
        <v>83</v>
      </c>
      <c r="C32" s="39">
        <f>C25/C26</f>
        <v>0.16666666666666669</v>
      </c>
      <c r="D32" s="39">
        <f>D25/D26</f>
        <v>0.16666666666666666</v>
      </c>
      <c r="E32" s="39">
        <f>SUM(C32:D32)</f>
        <v>0.33333333333333337</v>
      </c>
      <c r="F32" s="39">
        <f>E32/E33</f>
        <v>0.16666666666666669</v>
      </c>
      <c r="G32" s="39">
        <f>E32/F32</f>
        <v>2</v>
      </c>
      <c r="J32" s="59" t="s">
        <v>33</v>
      </c>
      <c r="K32" s="39">
        <f>K25/K26</f>
        <v>0.16666666666666669</v>
      </c>
      <c r="L32" s="39">
        <f>L25/L26</f>
        <v>0.16666666666666666</v>
      </c>
      <c r="M32" s="39">
        <f>SUM(K32:L32)</f>
        <v>0.33333333333333337</v>
      </c>
      <c r="N32" s="39">
        <f>M32/M33</f>
        <v>0.16666666666666669</v>
      </c>
      <c r="O32" s="39">
        <f>M32/N32</f>
        <v>2</v>
      </c>
      <c r="Q32" s="59" t="s">
        <v>43</v>
      </c>
      <c r="R32" s="39">
        <f>R25/R26</f>
        <v>0.16666666666666669</v>
      </c>
      <c r="S32" s="39">
        <f>S25/S26</f>
        <v>0.16666666666666666</v>
      </c>
      <c r="T32" s="39">
        <f>SUM(R32:S32)</f>
        <v>0.33333333333333337</v>
      </c>
      <c r="U32" s="39">
        <f>T32/T33</f>
        <v>0.16666666666666669</v>
      </c>
      <c r="V32" s="39">
        <f>T32/U32</f>
        <v>2</v>
      </c>
    </row>
    <row r="33" spans="2:22" ht="15.75" x14ac:dyDescent="0.25">
      <c r="B33" s="40" t="s">
        <v>22</v>
      </c>
      <c r="C33" s="39">
        <f>SUM(C31:C32)</f>
        <v>1</v>
      </c>
      <c r="D33" s="39">
        <f>SUM(D31:D32)</f>
        <v>1</v>
      </c>
      <c r="E33" s="39">
        <f>SUM(C33:D33)</f>
        <v>2</v>
      </c>
      <c r="F33" s="39">
        <f>SUM(F31:F32)</f>
        <v>1</v>
      </c>
      <c r="G33" s="39">
        <f>SUM(G31:G32)</f>
        <v>4</v>
      </c>
      <c r="J33" s="59" t="s">
        <v>22</v>
      </c>
      <c r="K33" s="39">
        <f>SUM(K31:K32)</f>
        <v>1</v>
      </c>
      <c r="L33" s="39">
        <f>SUM(L31:L32)</f>
        <v>1</v>
      </c>
      <c r="M33" s="39">
        <f>SUM(K33:L33)</f>
        <v>2</v>
      </c>
      <c r="N33" s="39">
        <f>SUM(N31:N32)</f>
        <v>1</v>
      </c>
      <c r="O33" s="39">
        <f>SUM(O31:O32)</f>
        <v>4</v>
      </c>
      <c r="Q33" s="59" t="s">
        <v>22</v>
      </c>
      <c r="R33" s="39">
        <f>SUM(R31:R32)</f>
        <v>1</v>
      </c>
      <c r="S33" s="39">
        <f>SUM(S31:S32)</f>
        <v>1</v>
      </c>
      <c r="T33" s="39">
        <f>SUM(R33:S33)</f>
        <v>2</v>
      </c>
      <c r="U33" s="39">
        <f>SUM(U31:U32)</f>
        <v>1</v>
      </c>
      <c r="V33" s="39">
        <f>SUM(V31:V32)</f>
        <v>4</v>
      </c>
    </row>
    <row r="35" spans="2:22" ht="15.75" x14ac:dyDescent="0.25">
      <c r="B35" s="15" t="s">
        <v>27</v>
      </c>
      <c r="C35" s="16"/>
      <c r="J35" s="15" t="s">
        <v>27</v>
      </c>
      <c r="K35" s="16"/>
      <c r="Q35" s="15" t="s">
        <v>27</v>
      </c>
      <c r="R35" s="16"/>
    </row>
    <row r="36" spans="2:22" ht="31.5" x14ac:dyDescent="0.25">
      <c r="B36" s="17" t="s">
        <v>37</v>
      </c>
      <c r="C36" s="18">
        <f>G33/2</f>
        <v>2</v>
      </c>
      <c r="J36" s="17" t="s">
        <v>37</v>
      </c>
      <c r="K36" s="18">
        <f>O33/2</f>
        <v>2</v>
      </c>
      <c r="Q36" s="17" t="s">
        <v>37</v>
      </c>
      <c r="R36" s="18">
        <f>V33/2</f>
        <v>2</v>
      </c>
    </row>
    <row r="37" spans="2:22" x14ac:dyDescent="0.25">
      <c r="B37" s="19" t="s">
        <v>28</v>
      </c>
      <c r="C37" s="18">
        <f>(C36-2)/(2-1)</f>
        <v>0</v>
      </c>
      <c r="J37" s="19" t="s">
        <v>28</v>
      </c>
      <c r="K37" s="18">
        <f>(K36-2)/(2-1)</f>
        <v>0</v>
      </c>
      <c r="Q37" s="45" t="s">
        <v>28</v>
      </c>
      <c r="R37" s="18">
        <f>(R36-2)/(2-1)</f>
        <v>0</v>
      </c>
    </row>
    <row r="38" spans="2:22" x14ac:dyDescent="0.25">
      <c r="B38" s="19" t="s">
        <v>29</v>
      </c>
      <c r="C38" s="20">
        <f>C37/1.12</f>
        <v>0</v>
      </c>
      <c r="J38" s="19" t="s">
        <v>29</v>
      </c>
      <c r="K38" s="20">
        <f>K37/1.12</f>
        <v>0</v>
      </c>
      <c r="Q38" s="45" t="s">
        <v>29</v>
      </c>
      <c r="R38" s="20">
        <f>R37/1.12</f>
        <v>0</v>
      </c>
    </row>
    <row r="40" spans="2:22" x14ac:dyDescent="0.25">
      <c r="J40" t="s">
        <v>44</v>
      </c>
    </row>
    <row r="41" spans="2:22" ht="15.75" x14ac:dyDescent="0.25">
      <c r="B41" t="s">
        <v>85</v>
      </c>
      <c r="J41" s="111" t="s">
        <v>0</v>
      </c>
      <c r="K41" s="114" t="s">
        <v>45</v>
      </c>
      <c r="L41" s="111" t="s">
        <v>22</v>
      </c>
      <c r="M41" s="40" t="s">
        <v>46</v>
      </c>
      <c r="Q41" t="s">
        <v>99</v>
      </c>
    </row>
    <row r="42" spans="2:22" ht="15.75" x14ac:dyDescent="0.25">
      <c r="B42" s="59" t="s">
        <v>0</v>
      </c>
      <c r="C42" s="59" t="s">
        <v>87</v>
      </c>
      <c r="D42" s="59" t="s">
        <v>88</v>
      </c>
      <c r="J42" s="111"/>
      <c r="K42" s="114"/>
      <c r="L42" s="111"/>
      <c r="M42" s="40" t="s">
        <v>47</v>
      </c>
      <c r="Q42" s="46" t="s">
        <v>0</v>
      </c>
      <c r="R42" s="46" t="s">
        <v>101</v>
      </c>
      <c r="S42" s="46" t="s">
        <v>102</v>
      </c>
    </row>
    <row r="43" spans="2:22" ht="15.75" x14ac:dyDescent="0.25">
      <c r="B43" s="59" t="s">
        <v>87</v>
      </c>
      <c r="C43" s="38">
        <v>1</v>
      </c>
      <c r="D43" s="39">
        <f>1/9</f>
        <v>0.1111111111111111</v>
      </c>
      <c r="J43" s="111" t="s">
        <v>72</v>
      </c>
      <c r="K43" s="40" t="s">
        <v>30</v>
      </c>
      <c r="L43" s="39">
        <v>1.67</v>
      </c>
      <c r="M43" s="39">
        <v>0.83</v>
      </c>
      <c r="Q43" s="46" t="s">
        <v>101</v>
      </c>
      <c r="R43" s="38">
        <v>1</v>
      </c>
      <c r="S43" s="39">
        <f>1/5</f>
        <v>0.2</v>
      </c>
    </row>
    <row r="44" spans="2:22" ht="15.75" x14ac:dyDescent="0.25">
      <c r="B44" s="59" t="s">
        <v>88</v>
      </c>
      <c r="C44" s="39">
        <v>9</v>
      </c>
      <c r="D44" s="38">
        <v>1</v>
      </c>
      <c r="J44" s="111"/>
      <c r="K44" s="40" t="s">
        <v>31</v>
      </c>
      <c r="L44" s="39">
        <v>0.33</v>
      </c>
      <c r="M44" s="39">
        <v>0.17</v>
      </c>
      <c r="Q44" s="46" t="s">
        <v>102</v>
      </c>
      <c r="R44" s="39">
        <v>5</v>
      </c>
      <c r="S44" s="38">
        <v>1</v>
      </c>
    </row>
    <row r="45" spans="2:22" ht="15.75" x14ac:dyDescent="0.25">
      <c r="B45" s="59" t="s">
        <v>22</v>
      </c>
      <c r="C45" s="39">
        <f>SUM(C43:C44)</f>
        <v>10</v>
      </c>
      <c r="D45" s="39">
        <f>SUM(D43:D44)</f>
        <v>1.1111111111111112</v>
      </c>
      <c r="J45" s="111" t="s">
        <v>73</v>
      </c>
      <c r="K45" s="40" t="s">
        <v>82</v>
      </c>
      <c r="L45" s="39">
        <v>1.67</v>
      </c>
      <c r="M45" s="39">
        <v>0.83</v>
      </c>
      <c r="Q45" s="46" t="s">
        <v>22</v>
      </c>
      <c r="R45" s="39">
        <f>SUM(R43:R44)</f>
        <v>6</v>
      </c>
      <c r="S45" s="39">
        <f>SUM(S43:S44)</f>
        <v>1.2</v>
      </c>
    </row>
    <row r="46" spans="2:22" ht="15.75" x14ac:dyDescent="0.25">
      <c r="J46" s="111"/>
      <c r="K46" s="40" t="s">
        <v>83</v>
      </c>
      <c r="L46" s="39">
        <v>0.33</v>
      </c>
      <c r="M46" s="39">
        <v>0.17</v>
      </c>
    </row>
    <row r="47" spans="2:22" ht="15.75" x14ac:dyDescent="0.25">
      <c r="B47" t="s">
        <v>86</v>
      </c>
      <c r="J47" s="111" t="s">
        <v>74</v>
      </c>
      <c r="K47" s="40" t="s">
        <v>87</v>
      </c>
      <c r="L47" s="39">
        <v>0.2</v>
      </c>
      <c r="M47" s="39">
        <v>0.1</v>
      </c>
      <c r="Q47" t="s">
        <v>100</v>
      </c>
    </row>
    <row r="48" spans="2:22" ht="15.75" x14ac:dyDescent="0.25">
      <c r="B48" s="111" t="s">
        <v>0</v>
      </c>
      <c r="C48" s="111" t="s">
        <v>87</v>
      </c>
      <c r="D48" s="111" t="s">
        <v>88</v>
      </c>
      <c r="E48" s="111" t="s">
        <v>22</v>
      </c>
      <c r="F48" s="40" t="s">
        <v>34</v>
      </c>
      <c r="G48" s="111" t="s">
        <v>36</v>
      </c>
      <c r="J48" s="111"/>
      <c r="K48" s="40" t="s">
        <v>88</v>
      </c>
      <c r="L48" s="39">
        <v>1.8</v>
      </c>
      <c r="M48" s="38">
        <v>0.9</v>
      </c>
      <c r="Q48" s="111" t="s">
        <v>0</v>
      </c>
      <c r="R48" s="111" t="s">
        <v>101</v>
      </c>
      <c r="S48" s="111" t="s">
        <v>102</v>
      </c>
      <c r="T48" s="111" t="s">
        <v>22</v>
      </c>
      <c r="U48" s="59" t="s">
        <v>34</v>
      </c>
      <c r="V48" s="111" t="s">
        <v>36</v>
      </c>
    </row>
    <row r="49" spans="2:22" ht="15.75" x14ac:dyDescent="0.25">
      <c r="B49" s="111"/>
      <c r="C49" s="111"/>
      <c r="D49" s="111"/>
      <c r="E49" s="111"/>
      <c r="F49" s="40" t="s">
        <v>35</v>
      </c>
      <c r="G49" s="111"/>
      <c r="J49" s="111" t="s">
        <v>75</v>
      </c>
      <c r="K49" s="40" t="s">
        <v>91</v>
      </c>
      <c r="L49" s="39">
        <v>1.75</v>
      </c>
      <c r="M49" s="53">
        <v>0.88</v>
      </c>
      <c r="Q49" s="111"/>
      <c r="R49" s="111"/>
      <c r="S49" s="111"/>
      <c r="T49" s="111"/>
      <c r="U49" s="59" t="s">
        <v>35</v>
      </c>
      <c r="V49" s="111"/>
    </row>
    <row r="50" spans="2:22" ht="15.75" x14ac:dyDescent="0.25">
      <c r="B50" s="40" t="s">
        <v>87</v>
      </c>
      <c r="C50" s="39">
        <f>C43/C45</f>
        <v>0.1</v>
      </c>
      <c r="D50" s="39">
        <f>D43/D45</f>
        <v>9.9999999999999992E-2</v>
      </c>
      <c r="E50" s="39">
        <f>SUM(C50:D50)</f>
        <v>0.2</v>
      </c>
      <c r="F50" s="39">
        <f>E50/E52</f>
        <v>0.1</v>
      </c>
      <c r="G50" s="39">
        <f>E50/F50</f>
        <v>2</v>
      </c>
      <c r="J50" s="111"/>
      <c r="K50" s="40" t="s">
        <v>92</v>
      </c>
      <c r="L50" s="39">
        <v>0.25</v>
      </c>
      <c r="M50" s="39">
        <v>0.13</v>
      </c>
      <c r="Q50" s="59" t="s">
        <v>101</v>
      </c>
      <c r="R50" s="39">
        <f>R43/R45</f>
        <v>0.16666666666666666</v>
      </c>
      <c r="S50" s="39">
        <f>S43/S45</f>
        <v>0.16666666666666669</v>
      </c>
      <c r="T50" s="39">
        <f>SUM(R50:S50)</f>
        <v>0.33333333333333337</v>
      </c>
      <c r="U50" s="39">
        <f>T50/T52</f>
        <v>0.16666666666666669</v>
      </c>
      <c r="V50" s="39">
        <f>T50/U50</f>
        <v>2</v>
      </c>
    </row>
    <row r="51" spans="2:22" ht="15.75" x14ac:dyDescent="0.25">
      <c r="B51" s="40" t="s">
        <v>88</v>
      </c>
      <c r="C51" s="39">
        <f>C44/C45</f>
        <v>0.9</v>
      </c>
      <c r="D51" s="39">
        <f>D44/D45</f>
        <v>0.89999999999999991</v>
      </c>
      <c r="E51" s="39">
        <f>SUM(C51:D51)</f>
        <v>1.7999999999999998</v>
      </c>
      <c r="F51" s="39">
        <f>E51/E52</f>
        <v>0.89999999999999991</v>
      </c>
      <c r="G51" s="39">
        <f>E51/F51</f>
        <v>2</v>
      </c>
      <c r="J51" s="111" t="s">
        <v>1</v>
      </c>
      <c r="K51" s="40" t="s">
        <v>32</v>
      </c>
      <c r="L51" s="39">
        <v>1.67</v>
      </c>
      <c r="M51" s="39">
        <v>0.83</v>
      </c>
      <c r="Q51" s="59" t="s">
        <v>102</v>
      </c>
      <c r="R51" s="39">
        <f>R44/R45</f>
        <v>0.83333333333333337</v>
      </c>
      <c r="S51" s="39">
        <f>S44/S45</f>
        <v>0.83333333333333337</v>
      </c>
      <c r="T51" s="39">
        <f>SUM(R51:S51)</f>
        <v>1.6666666666666667</v>
      </c>
      <c r="U51" s="39">
        <f>T51/T52</f>
        <v>0.83333333333333337</v>
      </c>
      <c r="V51" s="39">
        <f>T51/U51</f>
        <v>2</v>
      </c>
    </row>
    <row r="52" spans="2:22" ht="15.75" x14ac:dyDescent="0.25">
      <c r="B52" s="40" t="s">
        <v>22</v>
      </c>
      <c r="C52" s="39">
        <f>SUM(C50:C51)</f>
        <v>1</v>
      </c>
      <c r="D52" s="39">
        <f>SUM(D50:D51)</f>
        <v>0.99999999999999989</v>
      </c>
      <c r="E52" s="39">
        <f>SUM(C52:D52)</f>
        <v>2</v>
      </c>
      <c r="F52" s="39">
        <f>SUM(F50:F51)</f>
        <v>0.99999999999999989</v>
      </c>
      <c r="G52" s="39">
        <f>SUM(G50:G51)</f>
        <v>4</v>
      </c>
      <c r="J52" s="111"/>
      <c r="K52" s="40" t="s">
        <v>33</v>
      </c>
      <c r="L52" s="39">
        <v>0.33</v>
      </c>
      <c r="M52" s="39">
        <v>0.17</v>
      </c>
      <c r="Q52" s="59" t="s">
        <v>22</v>
      </c>
      <c r="R52" s="39">
        <f>SUM(R50:R51)</f>
        <v>1</v>
      </c>
      <c r="S52" s="39">
        <f>SUM(S50:S51)</f>
        <v>1</v>
      </c>
      <c r="T52" s="39">
        <f>SUM(R52:S52)</f>
        <v>2</v>
      </c>
      <c r="U52" s="39">
        <f>SUM(U50:U51)</f>
        <v>1</v>
      </c>
      <c r="V52" s="39">
        <f>SUM(V50:V51)</f>
        <v>4</v>
      </c>
    </row>
    <row r="53" spans="2:22" x14ac:dyDescent="0.25">
      <c r="J53" s="115" t="s">
        <v>76</v>
      </c>
      <c r="K53" s="60" t="s">
        <v>30</v>
      </c>
      <c r="L53" s="61">
        <v>0.25</v>
      </c>
      <c r="M53" s="60">
        <v>0.13</v>
      </c>
    </row>
    <row r="54" spans="2:22" ht="15.75" x14ac:dyDescent="0.25">
      <c r="B54" s="15" t="s">
        <v>27</v>
      </c>
      <c r="C54" s="16"/>
      <c r="J54" s="116"/>
      <c r="K54" s="60" t="s">
        <v>31</v>
      </c>
      <c r="L54" s="61">
        <v>1.75</v>
      </c>
      <c r="M54" s="60">
        <v>0.88</v>
      </c>
      <c r="Q54" s="15" t="s">
        <v>27</v>
      </c>
      <c r="R54" s="16"/>
    </row>
    <row r="55" spans="2:22" ht="31.5" x14ac:dyDescent="0.25">
      <c r="B55" s="17" t="s">
        <v>37</v>
      </c>
      <c r="C55" s="18">
        <f>G52/2</f>
        <v>2</v>
      </c>
      <c r="J55" s="115" t="s">
        <v>77</v>
      </c>
      <c r="K55" s="60" t="s">
        <v>42</v>
      </c>
      <c r="L55" s="61">
        <v>1.67</v>
      </c>
      <c r="M55" s="60">
        <v>0.83</v>
      </c>
      <c r="Q55" s="17" t="s">
        <v>37</v>
      </c>
      <c r="R55" s="18">
        <f>V52/2</f>
        <v>2</v>
      </c>
    </row>
    <row r="56" spans="2:22" x14ac:dyDescent="0.25">
      <c r="B56" s="19" t="s">
        <v>28</v>
      </c>
      <c r="C56" s="18">
        <f>(C55-2)/(2-1)</f>
        <v>0</v>
      </c>
      <c r="J56" s="116"/>
      <c r="K56" s="60" t="s">
        <v>43</v>
      </c>
      <c r="L56" s="61">
        <v>0.33</v>
      </c>
      <c r="M56" s="60">
        <v>0.17</v>
      </c>
      <c r="Q56" s="45" t="s">
        <v>28</v>
      </c>
      <c r="R56" s="18">
        <f>(R55-2)/(2-1)</f>
        <v>0</v>
      </c>
    </row>
    <row r="57" spans="2:22" x14ac:dyDescent="0.25">
      <c r="B57" s="19" t="s">
        <v>29</v>
      </c>
      <c r="C57" s="20">
        <f>C56/1.12</f>
        <v>0</v>
      </c>
      <c r="J57" s="115" t="s">
        <v>78</v>
      </c>
      <c r="K57" s="60" t="s">
        <v>101</v>
      </c>
      <c r="L57" s="61">
        <v>0.33</v>
      </c>
      <c r="M57" s="60">
        <v>0.17</v>
      </c>
      <c r="Q57" s="45" t="s">
        <v>29</v>
      </c>
      <c r="R57" s="20">
        <f>R56/1.12</f>
        <v>0</v>
      </c>
    </row>
    <row r="58" spans="2:22" x14ac:dyDescent="0.25">
      <c r="J58" s="116"/>
      <c r="K58" s="60" t="s">
        <v>102</v>
      </c>
      <c r="L58" s="61">
        <v>1.67</v>
      </c>
      <c r="M58" s="60">
        <v>0.83</v>
      </c>
    </row>
  </sheetData>
  <mergeCells count="51">
    <mergeCell ref="J53:J54"/>
    <mergeCell ref="J55:J56"/>
    <mergeCell ref="J57:J58"/>
    <mergeCell ref="Q48:Q49"/>
    <mergeCell ref="R48:R49"/>
    <mergeCell ref="J51:J52"/>
    <mergeCell ref="J49:J50"/>
    <mergeCell ref="S48:S49"/>
    <mergeCell ref="T48:T49"/>
    <mergeCell ref="V48:V49"/>
    <mergeCell ref="Q29:Q30"/>
    <mergeCell ref="R29:R30"/>
    <mergeCell ref="S29:S30"/>
    <mergeCell ref="T29:T30"/>
    <mergeCell ref="V29:V30"/>
    <mergeCell ref="Q11:Q12"/>
    <mergeCell ref="R11:R12"/>
    <mergeCell ref="S11:S12"/>
    <mergeCell ref="T11:T12"/>
    <mergeCell ref="V11:V12"/>
    <mergeCell ref="K41:K42"/>
    <mergeCell ref="L41:L42"/>
    <mergeCell ref="J43:J44"/>
    <mergeCell ref="J45:J46"/>
    <mergeCell ref="J47:J48"/>
    <mergeCell ref="J41:J42"/>
    <mergeCell ref="K10:K11"/>
    <mergeCell ref="L10:L11"/>
    <mergeCell ref="M10:M11"/>
    <mergeCell ref="O10:O11"/>
    <mergeCell ref="J29:J30"/>
    <mergeCell ref="K29:K30"/>
    <mergeCell ref="L29:L30"/>
    <mergeCell ref="M29:M30"/>
    <mergeCell ref="O29:O30"/>
    <mergeCell ref="J10:J11"/>
    <mergeCell ref="B48:B49"/>
    <mergeCell ref="C48:C49"/>
    <mergeCell ref="D48:D49"/>
    <mergeCell ref="E48:E49"/>
    <mergeCell ref="G48:G49"/>
    <mergeCell ref="B10:B11"/>
    <mergeCell ref="C10:C11"/>
    <mergeCell ref="D10:D11"/>
    <mergeCell ref="E10:E11"/>
    <mergeCell ref="G10:G11"/>
    <mergeCell ref="B29:B30"/>
    <mergeCell ref="C29:C30"/>
    <mergeCell ref="D29:D30"/>
    <mergeCell ref="E29:E30"/>
    <mergeCell ref="G29:G30"/>
  </mergeCells>
  <pageMargins left="0.7" right="0.7" top="0.75" bottom="0.75" header="0.3" footer="0.3"/>
  <pageSetup paperSize="9"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3:X69"/>
  <sheetViews>
    <sheetView zoomScale="80" zoomScaleNormal="80" workbookViewId="0">
      <selection activeCell="F19" sqref="F19"/>
    </sheetView>
  </sheetViews>
  <sheetFormatPr defaultRowHeight="15" x14ac:dyDescent="0.25"/>
  <cols>
    <col min="1" max="1" width="9.140625" style="27"/>
    <col min="2" max="2" width="24.28515625" style="27" customWidth="1"/>
    <col min="3" max="3" width="12" style="27" customWidth="1"/>
    <col min="4" max="4" width="10.7109375" style="27" customWidth="1"/>
    <col min="5" max="5" width="9.7109375" style="27" customWidth="1"/>
    <col min="6" max="6" width="11.140625" style="27" customWidth="1"/>
    <col min="7" max="7" width="11.42578125" style="27" customWidth="1"/>
    <col min="8" max="8" width="12.42578125" style="27" customWidth="1"/>
    <col min="9" max="9" width="9.140625" style="27"/>
    <col min="10" max="10" width="25.140625" style="27" customWidth="1"/>
    <col min="11" max="11" width="13.85546875" style="27" customWidth="1"/>
    <col min="12" max="17" width="9.140625" style="27"/>
    <col min="18" max="18" width="24.28515625" style="27" customWidth="1"/>
    <col min="19" max="19" width="12.28515625" style="27" customWidth="1"/>
    <col min="20" max="16384" width="9.140625" style="27"/>
  </cols>
  <sheetData>
    <row r="3" spans="2:24" ht="15.75" thickBot="1" x14ac:dyDescent="0.3">
      <c r="B3" s="27" t="s">
        <v>103</v>
      </c>
      <c r="J3" s="27" t="s">
        <v>124</v>
      </c>
    </row>
    <row r="4" spans="2:24" ht="16.5" thickBot="1" x14ac:dyDescent="0.3">
      <c r="B4" s="74" t="s">
        <v>0</v>
      </c>
      <c r="C4" s="75" t="s">
        <v>104</v>
      </c>
      <c r="D4" s="75" t="s">
        <v>105</v>
      </c>
      <c r="E4" s="75" t="s">
        <v>106</v>
      </c>
      <c r="J4" s="74" t="s">
        <v>0</v>
      </c>
      <c r="K4" s="75" t="s">
        <v>116</v>
      </c>
      <c r="L4" s="75" t="s">
        <v>117</v>
      </c>
      <c r="M4" s="75" t="s">
        <v>118</v>
      </c>
      <c r="R4" s="27" t="s">
        <v>128</v>
      </c>
    </row>
    <row r="5" spans="2:24" ht="16.5" thickBot="1" x14ac:dyDescent="0.3">
      <c r="B5" s="76" t="s">
        <v>104</v>
      </c>
      <c r="C5" s="22">
        <v>1</v>
      </c>
      <c r="D5" s="22">
        <v>9</v>
      </c>
      <c r="E5" s="22">
        <v>7</v>
      </c>
      <c r="J5" s="76" t="s">
        <v>116</v>
      </c>
      <c r="K5" s="22">
        <v>1</v>
      </c>
      <c r="L5" s="22">
        <v>5</v>
      </c>
      <c r="M5" s="22">
        <v>7</v>
      </c>
      <c r="R5" s="51" t="s">
        <v>0</v>
      </c>
      <c r="S5" s="51" t="s">
        <v>116</v>
      </c>
      <c r="T5" s="51" t="s">
        <v>117</v>
      </c>
      <c r="U5" s="51" t="s">
        <v>118</v>
      </c>
    </row>
    <row r="6" spans="2:24" ht="16.5" thickBot="1" x14ac:dyDescent="0.3">
      <c r="B6" s="76" t="s">
        <v>105</v>
      </c>
      <c r="C6" s="22">
        <f>1/9</f>
        <v>0.1111111111111111</v>
      </c>
      <c r="D6" s="22">
        <v>1</v>
      </c>
      <c r="E6" s="22">
        <f>1/7</f>
        <v>0.14285714285714285</v>
      </c>
      <c r="J6" s="76" t="s">
        <v>117</v>
      </c>
      <c r="K6" s="22">
        <f>1/5</f>
        <v>0.2</v>
      </c>
      <c r="L6" s="22">
        <v>1</v>
      </c>
      <c r="M6" s="22">
        <f>1/1</f>
        <v>1</v>
      </c>
      <c r="R6" s="51" t="s">
        <v>116</v>
      </c>
      <c r="S6" s="77">
        <v>1</v>
      </c>
      <c r="T6" s="77">
        <v>9</v>
      </c>
      <c r="U6" s="77">
        <f>1/7</f>
        <v>0.14285714285714285</v>
      </c>
    </row>
    <row r="7" spans="2:24" ht="16.5" thickBot="1" x14ac:dyDescent="0.3">
      <c r="B7" s="76" t="s">
        <v>106</v>
      </c>
      <c r="C7" s="22">
        <f>1/5</f>
        <v>0.2</v>
      </c>
      <c r="D7" s="22">
        <v>5</v>
      </c>
      <c r="E7" s="22">
        <v>1</v>
      </c>
      <c r="J7" s="76" t="s">
        <v>118</v>
      </c>
      <c r="K7" s="22">
        <f>1/7</f>
        <v>0.14285714285714285</v>
      </c>
      <c r="L7" s="22">
        <f>1/1</f>
        <v>1</v>
      </c>
      <c r="M7" s="22">
        <v>1</v>
      </c>
      <c r="R7" s="51" t="s">
        <v>117</v>
      </c>
      <c r="S7" s="77">
        <f>1/9</f>
        <v>0.1111111111111111</v>
      </c>
      <c r="T7" s="77">
        <v>1</v>
      </c>
      <c r="U7" s="77">
        <f>1/3</f>
        <v>0.33333333333333331</v>
      </c>
    </row>
    <row r="8" spans="2:24" ht="16.5" thickBot="1" x14ac:dyDescent="0.3">
      <c r="B8" s="76" t="s">
        <v>4</v>
      </c>
      <c r="C8" s="22">
        <f>SUM(C5:C7)</f>
        <v>1.3111111111111111</v>
      </c>
      <c r="D8" s="22">
        <f>SUM(D5:D7)</f>
        <v>15</v>
      </c>
      <c r="E8" s="22">
        <f>SUM(E5:E7)</f>
        <v>8.1428571428571423</v>
      </c>
      <c r="J8" s="76" t="s">
        <v>4</v>
      </c>
      <c r="K8" s="22">
        <f>SUM(K5:K7)</f>
        <v>1.3428571428571427</v>
      </c>
      <c r="L8" s="22">
        <f>SUM(L5:L7)</f>
        <v>7</v>
      </c>
      <c r="M8" s="22">
        <f>SUM(M5:M7)</f>
        <v>9</v>
      </c>
      <c r="R8" s="51" t="s">
        <v>118</v>
      </c>
      <c r="S8" s="77">
        <v>7</v>
      </c>
      <c r="T8" s="77">
        <v>3</v>
      </c>
      <c r="U8" s="77">
        <v>1</v>
      </c>
    </row>
    <row r="9" spans="2:24" ht="15.75" x14ac:dyDescent="0.25">
      <c r="H9" s="78"/>
      <c r="R9" s="51" t="s">
        <v>4</v>
      </c>
      <c r="S9" s="77">
        <f>SUM(S6:S8)</f>
        <v>8.1111111111111107</v>
      </c>
      <c r="T9" s="77">
        <f>SUM(T6:T8)</f>
        <v>13</v>
      </c>
      <c r="U9" s="77">
        <f>SUM(U6:U8)</f>
        <v>1.4761904761904763</v>
      </c>
    </row>
    <row r="10" spans="2:24" ht="15.75" thickBot="1" x14ac:dyDescent="0.3">
      <c r="B10" s="27" t="s">
        <v>107</v>
      </c>
      <c r="J10" s="27" t="s">
        <v>125</v>
      </c>
    </row>
    <row r="11" spans="2:24" ht="15.75" x14ac:dyDescent="0.25">
      <c r="B11" s="121" t="s">
        <v>49</v>
      </c>
      <c r="C11" s="121" t="s">
        <v>104</v>
      </c>
      <c r="D11" s="121" t="s">
        <v>105</v>
      </c>
      <c r="E11" s="121" t="s">
        <v>106</v>
      </c>
      <c r="F11" s="121" t="s">
        <v>22</v>
      </c>
      <c r="G11" s="79" t="s">
        <v>34</v>
      </c>
      <c r="H11" s="121" t="s">
        <v>50</v>
      </c>
      <c r="J11" s="121" t="s">
        <v>49</v>
      </c>
      <c r="K11" s="121" t="s">
        <v>116</v>
      </c>
      <c r="L11" s="121" t="s">
        <v>117</v>
      </c>
      <c r="M11" s="121" t="s">
        <v>118</v>
      </c>
      <c r="N11" s="121" t="s">
        <v>22</v>
      </c>
      <c r="O11" s="79" t="s">
        <v>34</v>
      </c>
      <c r="P11" s="121" t="s">
        <v>50</v>
      </c>
      <c r="R11" s="27" t="s">
        <v>129</v>
      </c>
    </row>
    <row r="12" spans="2:24" ht="16.5" thickBot="1" x14ac:dyDescent="0.3">
      <c r="B12" s="122"/>
      <c r="C12" s="122"/>
      <c r="D12" s="122"/>
      <c r="E12" s="122"/>
      <c r="F12" s="122"/>
      <c r="G12" s="80" t="s">
        <v>47</v>
      </c>
      <c r="H12" s="122"/>
      <c r="J12" s="122"/>
      <c r="K12" s="122"/>
      <c r="L12" s="122"/>
      <c r="M12" s="122"/>
      <c r="N12" s="122"/>
      <c r="O12" s="80" t="s">
        <v>47</v>
      </c>
      <c r="P12" s="122"/>
      <c r="R12" s="117" t="s">
        <v>49</v>
      </c>
      <c r="S12" s="117" t="s">
        <v>116</v>
      </c>
      <c r="T12" s="117" t="s">
        <v>117</v>
      </c>
      <c r="U12" s="117" t="s">
        <v>118</v>
      </c>
      <c r="V12" s="117" t="s">
        <v>22</v>
      </c>
      <c r="W12" s="51" t="s">
        <v>34</v>
      </c>
      <c r="X12" s="117" t="s">
        <v>50</v>
      </c>
    </row>
    <row r="13" spans="2:24" ht="16.5" thickBot="1" x14ac:dyDescent="0.3">
      <c r="B13" s="76" t="s">
        <v>104</v>
      </c>
      <c r="C13" s="22">
        <f>C5/C8</f>
        <v>0.76271186440677963</v>
      </c>
      <c r="D13" s="22">
        <f>D5/D8</f>
        <v>0.6</v>
      </c>
      <c r="E13" s="22">
        <f>E5/E8</f>
        <v>0.85964912280701755</v>
      </c>
      <c r="F13" s="22">
        <f>SUM(C13:E13)</f>
        <v>2.222360987213797</v>
      </c>
      <c r="G13" s="22">
        <f>F13/F16</f>
        <v>0.74078699573793239</v>
      </c>
      <c r="H13" s="22">
        <f>F13/G13</f>
        <v>3</v>
      </c>
      <c r="J13" s="76" t="s">
        <v>116</v>
      </c>
      <c r="K13" s="22">
        <f>K5/K8</f>
        <v>0.74468085106382986</v>
      </c>
      <c r="L13" s="22">
        <f>L5/L8</f>
        <v>0.7142857142857143</v>
      </c>
      <c r="M13" s="22">
        <f>M5/M8</f>
        <v>0.77777777777777779</v>
      </c>
      <c r="N13" s="22">
        <f>SUM(K13:M13)</f>
        <v>2.236744343127322</v>
      </c>
      <c r="O13" s="22">
        <f>N13/N16</f>
        <v>0.74558144770910728</v>
      </c>
      <c r="P13" s="22">
        <f>N13/O13</f>
        <v>3</v>
      </c>
      <c r="R13" s="117"/>
      <c r="S13" s="117"/>
      <c r="T13" s="117"/>
      <c r="U13" s="117"/>
      <c r="V13" s="117"/>
      <c r="W13" s="51" t="s">
        <v>47</v>
      </c>
      <c r="X13" s="117"/>
    </row>
    <row r="14" spans="2:24" ht="16.5" thickBot="1" x14ac:dyDescent="0.3">
      <c r="B14" s="76" t="s">
        <v>105</v>
      </c>
      <c r="C14" s="22">
        <f>C6/C8</f>
        <v>8.4745762711864403E-2</v>
      </c>
      <c r="D14" s="22">
        <f>D6/D8</f>
        <v>6.6666666666666666E-2</v>
      </c>
      <c r="E14" s="22">
        <f>E6/E8</f>
        <v>1.7543859649122806E-2</v>
      </c>
      <c r="F14" s="22">
        <f>SUM(C14:E14)</f>
        <v>0.16895628902765386</v>
      </c>
      <c r="G14" s="22">
        <f>F14/F16</f>
        <v>5.6318763009217954E-2</v>
      </c>
      <c r="H14" s="22">
        <f>F14/G14</f>
        <v>3</v>
      </c>
      <c r="J14" s="76" t="s">
        <v>117</v>
      </c>
      <c r="K14" s="22">
        <f>K6/K8</f>
        <v>0.14893617021276598</v>
      </c>
      <c r="L14" s="22">
        <f>L6/L8</f>
        <v>0.14285714285714285</v>
      </c>
      <c r="M14" s="22">
        <f>M6/M8</f>
        <v>0.1111111111111111</v>
      </c>
      <c r="N14" s="22">
        <f>SUM(K14:M14)</f>
        <v>0.40290442418101996</v>
      </c>
      <c r="O14" s="22">
        <f>N14/N16</f>
        <v>0.13430147472700665</v>
      </c>
      <c r="P14" s="22">
        <f>N14/O14</f>
        <v>3</v>
      </c>
      <c r="R14" s="51" t="s">
        <v>116</v>
      </c>
      <c r="S14" s="77">
        <f>S6/S9</f>
        <v>0.12328767123287672</v>
      </c>
      <c r="T14" s="77">
        <f>T6/T9</f>
        <v>0.69230769230769229</v>
      </c>
      <c r="U14" s="77">
        <f>U6/U9</f>
        <v>9.677419354838708E-2</v>
      </c>
      <c r="V14" s="77">
        <f>SUM(S14:U14)</f>
        <v>0.91236955708895617</v>
      </c>
      <c r="W14" s="77">
        <f>V14/V17</f>
        <v>0.30412318569631874</v>
      </c>
      <c r="X14" s="77">
        <f>V14/W14</f>
        <v>3</v>
      </c>
    </row>
    <row r="15" spans="2:24" ht="16.5" thickBot="1" x14ac:dyDescent="0.3">
      <c r="B15" s="76" t="s">
        <v>106</v>
      </c>
      <c r="C15" s="22">
        <f>C7/C8</f>
        <v>0.15254237288135594</v>
      </c>
      <c r="D15" s="22">
        <f>D7/D8</f>
        <v>0.33333333333333331</v>
      </c>
      <c r="E15" s="22">
        <f>E7/E8</f>
        <v>0.12280701754385966</v>
      </c>
      <c r="F15" s="22">
        <f>SUM(C15:E15)</f>
        <v>0.60868272375854893</v>
      </c>
      <c r="G15" s="22">
        <f>F15/F16</f>
        <v>0.20289424125284963</v>
      </c>
      <c r="H15" s="22">
        <f>F15/G15</f>
        <v>3</v>
      </c>
      <c r="J15" s="76" t="s">
        <v>118</v>
      </c>
      <c r="K15" s="22">
        <f>K7/K8</f>
        <v>0.10638297872340426</v>
      </c>
      <c r="L15" s="22">
        <f>L7/L8</f>
        <v>0.14285714285714285</v>
      </c>
      <c r="M15" s="22">
        <f>M7/M8</f>
        <v>0.1111111111111111</v>
      </c>
      <c r="N15" s="22">
        <f>SUM(K15:M15)</f>
        <v>0.3603512326916582</v>
      </c>
      <c r="O15" s="22">
        <f>N15/N16</f>
        <v>0.12011707756388607</v>
      </c>
      <c r="P15" s="22">
        <f>N15/O15</f>
        <v>3</v>
      </c>
      <c r="R15" s="51" t="s">
        <v>117</v>
      </c>
      <c r="S15" s="77">
        <f>S7/S9</f>
        <v>1.3698630136986301E-2</v>
      </c>
      <c r="T15" s="77">
        <f>T7/T9</f>
        <v>7.6923076923076927E-2</v>
      </c>
      <c r="U15" s="77">
        <f>U7/U9</f>
        <v>0.22580645161290319</v>
      </c>
      <c r="V15" s="77">
        <f>SUM(S15:U15)</f>
        <v>0.31642815867296642</v>
      </c>
      <c r="W15" s="77">
        <f>V15/V17</f>
        <v>0.10547605289098881</v>
      </c>
      <c r="X15" s="77">
        <f>V15/W15</f>
        <v>3</v>
      </c>
    </row>
    <row r="16" spans="2:24" ht="16.5" thickBot="1" x14ac:dyDescent="0.3">
      <c r="B16" s="76" t="s">
        <v>4</v>
      </c>
      <c r="C16" s="22">
        <f t="shared" ref="C16:H16" si="0">SUM(C13:C15)</f>
        <v>1</v>
      </c>
      <c r="D16" s="22">
        <f t="shared" si="0"/>
        <v>1</v>
      </c>
      <c r="E16" s="22">
        <f t="shared" si="0"/>
        <v>1</v>
      </c>
      <c r="F16" s="22">
        <f t="shared" si="0"/>
        <v>3</v>
      </c>
      <c r="G16" s="22">
        <f t="shared" si="0"/>
        <v>1</v>
      </c>
      <c r="H16" s="22">
        <f t="shared" si="0"/>
        <v>9</v>
      </c>
      <c r="J16" s="76" t="s">
        <v>4</v>
      </c>
      <c r="K16" s="22">
        <f t="shared" ref="K16:P16" si="1">SUM(K13:K15)</f>
        <v>1</v>
      </c>
      <c r="L16" s="22">
        <f t="shared" si="1"/>
        <v>1</v>
      </c>
      <c r="M16" s="22">
        <f t="shared" si="1"/>
        <v>1</v>
      </c>
      <c r="N16" s="22">
        <f t="shared" si="1"/>
        <v>3</v>
      </c>
      <c r="O16" s="22">
        <f t="shared" si="1"/>
        <v>1</v>
      </c>
      <c r="P16" s="22">
        <f t="shared" si="1"/>
        <v>9</v>
      </c>
      <c r="R16" s="51" t="s">
        <v>118</v>
      </c>
      <c r="S16" s="77">
        <f>S8/S9</f>
        <v>0.86301369863013699</v>
      </c>
      <c r="T16" s="77">
        <f>T8/T9</f>
        <v>0.23076923076923078</v>
      </c>
      <c r="U16" s="77">
        <f>U8/U9</f>
        <v>0.67741935483870963</v>
      </c>
      <c r="V16" s="77">
        <f>SUM(S16:U16)</f>
        <v>1.7712022842380772</v>
      </c>
      <c r="W16" s="77">
        <f>V16/V17</f>
        <v>0.59040076141269238</v>
      </c>
      <c r="X16" s="77">
        <f>V16/W16</f>
        <v>3</v>
      </c>
    </row>
    <row r="17" spans="2:24" ht="15.75" x14ac:dyDescent="0.25">
      <c r="R17" s="51" t="s">
        <v>4</v>
      </c>
      <c r="S17" s="77">
        <f t="shared" ref="S17:X17" si="2">SUM(S14:S16)</f>
        <v>1</v>
      </c>
      <c r="T17" s="77">
        <f t="shared" si="2"/>
        <v>1</v>
      </c>
      <c r="U17" s="77">
        <f t="shared" si="2"/>
        <v>0.99999999999999989</v>
      </c>
      <c r="V17" s="77">
        <f t="shared" si="2"/>
        <v>3</v>
      </c>
      <c r="W17" s="77">
        <f t="shared" si="2"/>
        <v>1</v>
      </c>
      <c r="X17" s="77">
        <f t="shared" si="2"/>
        <v>9</v>
      </c>
    </row>
    <row r="18" spans="2:24" ht="22.5" customHeight="1" x14ac:dyDescent="0.25">
      <c r="B18" s="15" t="s">
        <v>27</v>
      </c>
      <c r="C18" s="16"/>
      <c r="J18" s="15" t="s">
        <v>27</v>
      </c>
      <c r="K18" s="16"/>
    </row>
    <row r="19" spans="2:24" ht="34.5" customHeight="1" x14ac:dyDescent="0.25">
      <c r="B19" s="17" t="s">
        <v>37</v>
      </c>
      <c r="C19" s="26">
        <f>H16/3</f>
        <v>3</v>
      </c>
      <c r="J19" s="17" t="s">
        <v>37</v>
      </c>
      <c r="K19" s="26">
        <f>P16/3</f>
        <v>3</v>
      </c>
      <c r="R19" s="15" t="s">
        <v>27</v>
      </c>
      <c r="S19" s="16"/>
    </row>
    <row r="20" spans="2:24" ht="36.75" customHeight="1" x14ac:dyDescent="0.25">
      <c r="B20" s="81" t="s">
        <v>28</v>
      </c>
      <c r="C20" s="26">
        <f>(C19-3)/(3-1)</f>
        <v>0</v>
      </c>
      <c r="J20" s="81" t="s">
        <v>28</v>
      </c>
      <c r="K20" s="82">
        <f>(K19-3)/(3-1)</f>
        <v>0</v>
      </c>
      <c r="R20" s="17" t="s">
        <v>37</v>
      </c>
      <c r="S20" s="26">
        <f>X17/3</f>
        <v>3</v>
      </c>
    </row>
    <row r="21" spans="2:24" x14ac:dyDescent="0.25">
      <c r="B21" s="81" t="s">
        <v>29</v>
      </c>
      <c r="C21" s="83">
        <f>C20/0.58</f>
        <v>0</v>
      </c>
      <c r="J21" s="81" t="s">
        <v>29</v>
      </c>
      <c r="K21" s="83">
        <f>K20/0.58</f>
        <v>0</v>
      </c>
      <c r="R21" s="81" t="s">
        <v>28</v>
      </c>
      <c r="S21" s="82">
        <f>(S20-3)/(3-1)</f>
        <v>0</v>
      </c>
    </row>
    <row r="22" spans="2:24" x14ac:dyDescent="0.25">
      <c r="R22" s="81" t="s">
        <v>29</v>
      </c>
      <c r="S22" s="83">
        <f>S21/0.58</f>
        <v>0</v>
      </c>
    </row>
    <row r="23" spans="2:24" ht="15.75" thickBot="1" x14ac:dyDescent="0.3">
      <c r="B23" s="27" t="s">
        <v>120</v>
      </c>
      <c r="J23" s="27" t="s">
        <v>126</v>
      </c>
    </row>
    <row r="24" spans="2:24" ht="16.5" thickBot="1" x14ac:dyDescent="0.3">
      <c r="B24" s="74" t="s">
        <v>0</v>
      </c>
      <c r="C24" s="75" t="s">
        <v>116</v>
      </c>
      <c r="D24" s="75" t="s">
        <v>117</v>
      </c>
      <c r="E24" s="75" t="s">
        <v>118</v>
      </c>
      <c r="J24" s="74" t="s">
        <v>0</v>
      </c>
      <c r="K24" s="75" t="s">
        <v>116</v>
      </c>
      <c r="L24" s="75" t="s">
        <v>117</v>
      </c>
      <c r="M24" s="75" t="s">
        <v>118</v>
      </c>
      <c r="R24" s="27" t="s">
        <v>130</v>
      </c>
    </row>
    <row r="25" spans="2:24" ht="16.5" thickBot="1" x14ac:dyDescent="0.3">
      <c r="B25" s="76" t="s">
        <v>116</v>
      </c>
      <c r="C25" s="22">
        <v>1</v>
      </c>
      <c r="D25" s="22">
        <f>1/9</f>
        <v>0.1111111111111111</v>
      </c>
      <c r="E25" s="22">
        <f>1/5</f>
        <v>0.2</v>
      </c>
      <c r="J25" s="76" t="s">
        <v>116</v>
      </c>
      <c r="K25" s="22">
        <v>1</v>
      </c>
      <c r="L25" s="22">
        <v>5</v>
      </c>
      <c r="M25" s="22">
        <v>4</v>
      </c>
      <c r="R25" s="51" t="s">
        <v>0</v>
      </c>
      <c r="S25" s="51" t="s">
        <v>116</v>
      </c>
      <c r="T25" s="51" t="s">
        <v>117</v>
      </c>
      <c r="U25" s="51" t="s">
        <v>118</v>
      </c>
    </row>
    <row r="26" spans="2:24" ht="16.5" thickBot="1" x14ac:dyDescent="0.3">
      <c r="B26" s="76" t="s">
        <v>117</v>
      </c>
      <c r="C26" s="22">
        <v>9</v>
      </c>
      <c r="D26" s="22">
        <v>1</v>
      </c>
      <c r="E26" s="22">
        <v>5</v>
      </c>
      <c r="J26" s="76" t="s">
        <v>117</v>
      </c>
      <c r="K26" s="22">
        <f>1/5</f>
        <v>0.2</v>
      </c>
      <c r="L26" s="22">
        <v>1</v>
      </c>
      <c r="M26" s="22">
        <f>1/3</f>
        <v>0.33333333333333331</v>
      </c>
      <c r="R26" s="51" t="s">
        <v>116</v>
      </c>
      <c r="S26" s="77">
        <v>1</v>
      </c>
      <c r="T26" s="77">
        <f>1/5</f>
        <v>0.2</v>
      </c>
      <c r="U26" s="77">
        <v>7</v>
      </c>
    </row>
    <row r="27" spans="2:24" ht="16.5" thickBot="1" x14ac:dyDescent="0.3">
      <c r="B27" s="76" t="s">
        <v>118</v>
      </c>
      <c r="C27" s="22">
        <v>5</v>
      </c>
      <c r="D27" s="22">
        <f>1/5</f>
        <v>0.2</v>
      </c>
      <c r="E27" s="22">
        <v>1</v>
      </c>
      <c r="J27" s="76" t="s">
        <v>118</v>
      </c>
      <c r="K27" s="22">
        <f>1/4</f>
        <v>0.25</v>
      </c>
      <c r="L27" s="22">
        <v>3</v>
      </c>
      <c r="M27" s="22">
        <v>1</v>
      </c>
      <c r="R27" s="51" t="s">
        <v>117</v>
      </c>
      <c r="S27" s="77">
        <v>5</v>
      </c>
      <c r="T27" s="77">
        <v>1</v>
      </c>
      <c r="U27" s="77">
        <v>0.2</v>
      </c>
    </row>
    <row r="28" spans="2:24" ht="16.5" thickBot="1" x14ac:dyDescent="0.3">
      <c r="B28" s="76" t="s">
        <v>4</v>
      </c>
      <c r="C28" s="22">
        <f>SUM(C25:C27)</f>
        <v>15</v>
      </c>
      <c r="D28" s="22">
        <f>SUM(D25:D27)</f>
        <v>1.3111111111111111</v>
      </c>
      <c r="E28" s="22">
        <f>SUM(E25:E27)</f>
        <v>6.2</v>
      </c>
      <c r="J28" s="76" t="s">
        <v>4</v>
      </c>
      <c r="K28" s="22">
        <f>SUM(K25:K27)</f>
        <v>1.45</v>
      </c>
      <c r="L28" s="22">
        <f>SUM(L25:L27)</f>
        <v>9</v>
      </c>
      <c r="M28" s="22">
        <f>SUM(M25:M27)</f>
        <v>5.333333333333333</v>
      </c>
      <c r="R28" s="51" t="s">
        <v>118</v>
      </c>
      <c r="S28" s="77">
        <f>1/7</f>
        <v>0.14285714285714285</v>
      </c>
      <c r="T28" s="77">
        <v>5</v>
      </c>
      <c r="U28" s="77">
        <v>1</v>
      </c>
    </row>
    <row r="29" spans="2:24" ht="15.75" x14ac:dyDescent="0.25">
      <c r="R29" s="51" t="s">
        <v>4</v>
      </c>
      <c r="S29" s="77">
        <f>SUM(S26:S28)</f>
        <v>6.1428571428571432</v>
      </c>
      <c r="T29" s="77">
        <f>SUM(T26:T28)</f>
        <v>6.2</v>
      </c>
      <c r="U29" s="77">
        <f>SUM(U26:U28)</f>
        <v>8.1999999999999993</v>
      </c>
    </row>
    <row r="30" spans="2:24" ht="15.75" thickBot="1" x14ac:dyDescent="0.3">
      <c r="B30" s="27" t="s">
        <v>121</v>
      </c>
      <c r="J30" s="27" t="s">
        <v>127</v>
      </c>
    </row>
    <row r="31" spans="2:24" ht="15.75" x14ac:dyDescent="0.25">
      <c r="B31" s="121" t="s">
        <v>49</v>
      </c>
      <c r="C31" s="121" t="s">
        <v>116</v>
      </c>
      <c r="D31" s="121" t="s">
        <v>117</v>
      </c>
      <c r="E31" s="121" t="s">
        <v>118</v>
      </c>
      <c r="F31" s="121" t="s">
        <v>22</v>
      </c>
      <c r="G31" s="79" t="s">
        <v>34</v>
      </c>
      <c r="H31" s="121" t="s">
        <v>50</v>
      </c>
      <c r="J31" s="121" t="s">
        <v>49</v>
      </c>
      <c r="K31" s="121" t="s">
        <v>116</v>
      </c>
      <c r="L31" s="121" t="s">
        <v>117</v>
      </c>
      <c r="M31" s="121" t="s">
        <v>118</v>
      </c>
      <c r="N31" s="121" t="s">
        <v>22</v>
      </c>
      <c r="O31" s="79" t="s">
        <v>34</v>
      </c>
      <c r="P31" s="121" t="s">
        <v>50</v>
      </c>
      <c r="R31" s="27" t="s">
        <v>131</v>
      </c>
    </row>
    <row r="32" spans="2:24" ht="16.5" thickBot="1" x14ac:dyDescent="0.3">
      <c r="B32" s="122"/>
      <c r="C32" s="122"/>
      <c r="D32" s="122"/>
      <c r="E32" s="122"/>
      <c r="F32" s="122"/>
      <c r="G32" s="80" t="s">
        <v>47</v>
      </c>
      <c r="H32" s="122"/>
      <c r="J32" s="122"/>
      <c r="K32" s="122"/>
      <c r="L32" s="122"/>
      <c r="M32" s="122"/>
      <c r="N32" s="122"/>
      <c r="O32" s="80" t="s">
        <v>47</v>
      </c>
      <c r="P32" s="122"/>
      <c r="R32" s="117" t="s">
        <v>49</v>
      </c>
      <c r="S32" s="117" t="s">
        <v>116</v>
      </c>
      <c r="T32" s="117" t="s">
        <v>117</v>
      </c>
      <c r="U32" s="117" t="s">
        <v>118</v>
      </c>
      <c r="V32" s="117" t="s">
        <v>22</v>
      </c>
      <c r="W32" s="51" t="s">
        <v>34</v>
      </c>
      <c r="X32" s="117" t="s">
        <v>50</v>
      </c>
    </row>
    <row r="33" spans="2:24" ht="16.5" thickBot="1" x14ac:dyDescent="0.3">
      <c r="B33" s="76" t="s">
        <v>116</v>
      </c>
      <c r="C33" s="22">
        <f>C25/C28</f>
        <v>6.6666666666666666E-2</v>
      </c>
      <c r="D33" s="22">
        <f>D25/D28</f>
        <v>8.4745762711864403E-2</v>
      </c>
      <c r="E33" s="22">
        <f>E25/E28</f>
        <v>3.2258064516129031E-2</v>
      </c>
      <c r="F33" s="22">
        <f>SUM(C33:E33)</f>
        <v>0.18367049389466009</v>
      </c>
      <c r="G33" s="22">
        <f>F33/$F$36</f>
        <v>6.1223497964886707E-2</v>
      </c>
      <c r="H33" s="22">
        <f>F33/G33</f>
        <v>2.9999999999999996</v>
      </c>
      <c r="J33" s="76" t="s">
        <v>116</v>
      </c>
      <c r="K33" s="22">
        <f>K25/K28</f>
        <v>0.68965517241379315</v>
      </c>
      <c r="L33" s="22">
        <f>L25/L28</f>
        <v>0.55555555555555558</v>
      </c>
      <c r="M33" s="22">
        <f>M25/M28</f>
        <v>0.75</v>
      </c>
      <c r="N33" s="22">
        <f>SUM(K33:M33)</f>
        <v>1.9952107279693487</v>
      </c>
      <c r="O33" s="22">
        <f>N33/N36</f>
        <v>0.66507024265644954</v>
      </c>
      <c r="P33" s="22">
        <f>N33/O33</f>
        <v>3</v>
      </c>
      <c r="R33" s="117"/>
      <c r="S33" s="117"/>
      <c r="T33" s="117"/>
      <c r="U33" s="117"/>
      <c r="V33" s="117"/>
      <c r="W33" s="51" t="s">
        <v>47</v>
      </c>
      <c r="X33" s="117"/>
    </row>
    <row r="34" spans="2:24" ht="16.5" thickBot="1" x14ac:dyDescent="0.3">
      <c r="B34" s="76" t="s">
        <v>117</v>
      </c>
      <c r="C34" s="22">
        <f>C26/C28</f>
        <v>0.6</v>
      </c>
      <c r="D34" s="22">
        <f>D26/D28</f>
        <v>0.76271186440677963</v>
      </c>
      <c r="E34" s="22">
        <f>E26/E28</f>
        <v>0.80645161290322576</v>
      </c>
      <c r="F34" s="22">
        <f>SUM(C34:E34)</f>
        <v>2.169163477310005</v>
      </c>
      <c r="G34" s="22">
        <f t="shared" ref="G34:G35" si="3">F34/$F$36</f>
        <v>0.72305449243666842</v>
      </c>
      <c r="H34" s="22">
        <f>F34/G34</f>
        <v>2.9999999999999996</v>
      </c>
      <c r="J34" s="76" t="s">
        <v>117</v>
      </c>
      <c r="K34" s="22">
        <f>K26/K28</f>
        <v>0.13793103448275862</v>
      </c>
      <c r="L34" s="22">
        <f>L26/L28</f>
        <v>0.1111111111111111</v>
      </c>
      <c r="M34" s="22">
        <f>M26/M28</f>
        <v>6.25E-2</v>
      </c>
      <c r="N34" s="22">
        <f>SUM(K34:M34)</f>
        <v>0.31154214559386972</v>
      </c>
      <c r="O34" s="22">
        <f>N34/N36</f>
        <v>0.10384738186462324</v>
      </c>
      <c r="P34" s="22">
        <f>N34/O34</f>
        <v>3</v>
      </c>
      <c r="R34" s="51" t="s">
        <v>116</v>
      </c>
      <c r="S34" s="77">
        <f>S26/S29</f>
        <v>0.16279069767441859</v>
      </c>
      <c r="T34" s="77">
        <f>T26/T29</f>
        <v>3.2258064516129031E-2</v>
      </c>
      <c r="U34" s="77">
        <f>U26/U29</f>
        <v>0.85365853658536595</v>
      </c>
      <c r="V34" s="77">
        <f>SUM(S34:U34)</f>
        <v>1.0487072987759136</v>
      </c>
      <c r="W34" s="77">
        <f>V34/V37</f>
        <v>0.34956909959197119</v>
      </c>
      <c r="X34" s="77">
        <f>V34/W34</f>
        <v>3</v>
      </c>
    </row>
    <row r="35" spans="2:24" ht="16.5" thickBot="1" x14ac:dyDescent="0.3">
      <c r="B35" s="76" t="s">
        <v>118</v>
      </c>
      <c r="C35" s="22">
        <f>C27/C28</f>
        <v>0.33333333333333331</v>
      </c>
      <c r="D35" s="22">
        <f>D27/D28</f>
        <v>0.15254237288135594</v>
      </c>
      <c r="E35" s="22">
        <f>E27/E28</f>
        <v>0.16129032258064516</v>
      </c>
      <c r="F35" s="22">
        <f>SUM(C35:E35)</f>
        <v>0.64716602879533436</v>
      </c>
      <c r="G35" s="22">
        <f t="shared" si="3"/>
        <v>0.21572200959844481</v>
      </c>
      <c r="H35" s="22">
        <f>F35/G35</f>
        <v>2.9999999999999996</v>
      </c>
      <c r="J35" s="76" t="s">
        <v>118</v>
      </c>
      <c r="K35" s="22">
        <f>K27/K28</f>
        <v>0.17241379310344829</v>
      </c>
      <c r="L35" s="22">
        <f>L27/L28</f>
        <v>0.33333333333333331</v>
      </c>
      <c r="M35" s="22">
        <f>M27/M28</f>
        <v>0.1875</v>
      </c>
      <c r="N35" s="22">
        <f>SUM(K35:M35)</f>
        <v>0.69324712643678166</v>
      </c>
      <c r="O35" s="22">
        <f>N35/N36</f>
        <v>0.23108237547892721</v>
      </c>
      <c r="P35" s="22">
        <f>N35/O35</f>
        <v>3</v>
      </c>
      <c r="R35" s="51" t="s">
        <v>117</v>
      </c>
      <c r="S35" s="77">
        <f>S27/S29</f>
        <v>0.81395348837209303</v>
      </c>
      <c r="T35" s="77">
        <f>T27/T29</f>
        <v>0.16129032258064516</v>
      </c>
      <c r="U35" s="77">
        <f>U27/U29</f>
        <v>2.4390243902439029E-2</v>
      </c>
      <c r="V35" s="77">
        <f>SUM(S35:U35)</f>
        <v>0.9996340548551772</v>
      </c>
      <c r="W35" s="77">
        <f>V35/V37</f>
        <v>0.33321135161839238</v>
      </c>
      <c r="X35" s="77">
        <f>V35/W35</f>
        <v>3</v>
      </c>
    </row>
    <row r="36" spans="2:24" ht="16.5" thickBot="1" x14ac:dyDescent="0.3">
      <c r="B36" s="76" t="s">
        <v>4</v>
      </c>
      <c r="C36" s="22">
        <f t="shared" ref="C36:H36" si="4">SUM(C33:C35)</f>
        <v>1</v>
      </c>
      <c r="D36" s="22">
        <f t="shared" si="4"/>
        <v>1</v>
      </c>
      <c r="E36" s="22">
        <f t="shared" si="4"/>
        <v>0.99999999999999989</v>
      </c>
      <c r="F36" s="22">
        <f t="shared" si="4"/>
        <v>2.9999999999999996</v>
      </c>
      <c r="G36" s="22">
        <f t="shared" si="4"/>
        <v>0.99999999999999989</v>
      </c>
      <c r="H36" s="22">
        <f t="shared" si="4"/>
        <v>8.9999999999999982</v>
      </c>
      <c r="J36" s="76" t="s">
        <v>4</v>
      </c>
      <c r="K36" s="22">
        <f t="shared" ref="K36:P36" si="5">SUM(K33:K35)</f>
        <v>1</v>
      </c>
      <c r="L36" s="22">
        <f t="shared" si="5"/>
        <v>1</v>
      </c>
      <c r="M36" s="22">
        <f t="shared" si="5"/>
        <v>1</v>
      </c>
      <c r="N36" s="22">
        <f t="shared" si="5"/>
        <v>3</v>
      </c>
      <c r="O36" s="22">
        <f t="shared" si="5"/>
        <v>1</v>
      </c>
      <c r="P36" s="22">
        <f t="shared" si="5"/>
        <v>9</v>
      </c>
      <c r="R36" s="51" t="s">
        <v>118</v>
      </c>
      <c r="S36" s="77">
        <f>S28/S29</f>
        <v>2.3255813953488368E-2</v>
      </c>
      <c r="T36" s="77">
        <f>T28/T29</f>
        <v>0.80645161290322576</v>
      </c>
      <c r="U36" s="77">
        <f>U28/U29</f>
        <v>0.12195121951219513</v>
      </c>
      <c r="V36" s="77">
        <f>SUM(S36:U36)</f>
        <v>0.95165864636890929</v>
      </c>
      <c r="W36" s="77">
        <f>V36/V37</f>
        <v>0.31721954878963643</v>
      </c>
      <c r="X36" s="77">
        <f>V36/W36</f>
        <v>3</v>
      </c>
    </row>
    <row r="37" spans="2:24" ht="15.75" x14ac:dyDescent="0.25">
      <c r="R37" s="51" t="s">
        <v>4</v>
      </c>
      <c r="S37" s="77">
        <f t="shared" ref="S37:X37" si="6">SUM(S34:S36)</f>
        <v>1</v>
      </c>
      <c r="T37" s="77">
        <f t="shared" si="6"/>
        <v>1</v>
      </c>
      <c r="U37" s="77">
        <f t="shared" si="6"/>
        <v>1.0000000000000002</v>
      </c>
      <c r="V37" s="77">
        <f t="shared" si="6"/>
        <v>3</v>
      </c>
      <c r="W37" s="77">
        <f t="shared" si="6"/>
        <v>1</v>
      </c>
      <c r="X37" s="77">
        <f t="shared" si="6"/>
        <v>9</v>
      </c>
    </row>
    <row r="38" spans="2:24" ht="18" customHeight="1" x14ac:dyDescent="0.25">
      <c r="B38" s="15" t="s">
        <v>27</v>
      </c>
      <c r="C38" s="16"/>
      <c r="J38" s="15" t="s">
        <v>27</v>
      </c>
      <c r="K38" s="16"/>
    </row>
    <row r="39" spans="2:24" ht="30.75" customHeight="1" x14ac:dyDescent="0.25">
      <c r="B39" s="17" t="s">
        <v>37</v>
      </c>
      <c r="C39" s="26">
        <f>H36/3</f>
        <v>2.9999999999999996</v>
      </c>
      <c r="J39" s="17" t="s">
        <v>37</v>
      </c>
      <c r="K39" s="26">
        <f>P36/3</f>
        <v>3</v>
      </c>
      <c r="R39" s="15" t="s">
        <v>27</v>
      </c>
      <c r="S39" s="16"/>
    </row>
    <row r="40" spans="2:24" ht="36.75" customHeight="1" x14ac:dyDescent="0.25">
      <c r="B40" s="81" t="s">
        <v>28</v>
      </c>
      <c r="C40" s="26">
        <v>0</v>
      </c>
      <c r="J40" s="81" t="s">
        <v>28</v>
      </c>
      <c r="K40" s="82">
        <f>(K39-3)/(3-1)</f>
        <v>0</v>
      </c>
      <c r="R40" s="17" t="s">
        <v>37</v>
      </c>
      <c r="S40" s="26">
        <f>X37/3</f>
        <v>3</v>
      </c>
    </row>
    <row r="41" spans="2:24" x14ac:dyDescent="0.25">
      <c r="B41" s="81" t="s">
        <v>29</v>
      </c>
      <c r="C41" s="83">
        <f>C40/0.58</f>
        <v>0</v>
      </c>
      <c r="J41" s="81" t="s">
        <v>29</v>
      </c>
      <c r="K41" s="83">
        <f>K40/0.58</f>
        <v>0</v>
      </c>
      <c r="R41" s="81" t="s">
        <v>28</v>
      </c>
      <c r="S41" s="82">
        <f>(S40-3)/(3-1)</f>
        <v>0</v>
      </c>
    </row>
    <row r="42" spans="2:24" x14ac:dyDescent="0.25">
      <c r="R42" s="81" t="s">
        <v>29</v>
      </c>
      <c r="S42" s="83">
        <f>S41/0.58</f>
        <v>0</v>
      </c>
    </row>
    <row r="43" spans="2:24" ht="15.75" thickBot="1" x14ac:dyDescent="0.3">
      <c r="B43" s="27" t="s">
        <v>122</v>
      </c>
      <c r="J43" s="27" t="s">
        <v>51</v>
      </c>
    </row>
    <row r="44" spans="2:24" ht="16.5" thickBot="1" x14ac:dyDescent="0.3">
      <c r="B44" s="74" t="s">
        <v>0</v>
      </c>
      <c r="C44" s="75" t="s">
        <v>116</v>
      </c>
      <c r="D44" s="75" t="s">
        <v>117</v>
      </c>
      <c r="E44" s="75" t="s">
        <v>118</v>
      </c>
      <c r="J44" s="117" t="s">
        <v>0</v>
      </c>
      <c r="K44" s="117" t="s">
        <v>119</v>
      </c>
      <c r="L44" s="117" t="s">
        <v>22</v>
      </c>
      <c r="M44" s="51" t="s">
        <v>34</v>
      </c>
    </row>
    <row r="45" spans="2:24" ht="16.5" thickBot="1" x14ac:dyDescent="0.3">
      <c r="B45" s="76" t="s">
        <v>116</v>
      </c>
      <c r="C45" s="22">
        <v>1</v>
      </c>
      <c r="D45" s="22">
        <v>7</v>
      </c>
      <c r="E45" s="22">
        <v>9</v>
      </c>
      <c r="J45" s="117"/>
      <c r="K45" s="117"/>
      <c r="L45" s="117"/>
      <c r="M45" s="51" t="s">
        <v>47</v>
      </c>
      <c r="R45" s="27" t="s">
        <v>132</v>
      </c>
    </row>
    <row r="46" spans="2:24" ht="16.5" thickBot="1" x14ac:dyDescent="0.3">
      <c r="B46" s="76" t="s">
        <v>117</v>
      </c>
      <c r="C46" s="22">
        <f>1/7</f>
        <v>0.14285714285714285</v>
      </c>
      <c r="D46" s="22">
        <v>1</v>
      </c>
      <c r="E46" s="22">
        <v>5</v>
      </c>
      <c r="J46" s="117" t="s">
        <v>72</v>
      </c>
      <c r="K46" s="84" t="s">
        <v>104</v>
      </c>
      <c r="L46" s="77">
        <v>2.2200000000000002</v>
      </c>
      <c r="M46" s="77">
        <v>0.74</v>
      </c>
      <c r="R46" s="74" t="s">
        <v>0</v>
      </c>
      <c r="S46" s="75" t="s">
        <v>116</v>
      </c>
      <c r="T46" s="75" t="s">
        <v>117</v>
      </c>
      <c r="U46" s="75" t="s">
        <v>118</v>
      </c>
    </row>
    <row r="47" spans="2:24" ht="16.5" thickBot="1" x14ac:dyDescent="0.3">
      <c r="B47" s="76" t="s">
        <v>118</v>
      </c>
      <c r="C47" s="22">
        <f>1/9</f>
        <v>0.1111111111111111</v>
      </c>
      <c r="D47" s="22">
        <f>1/5</f>
        <v>0.2</v>
      </c>
      <c r="E47" s="22">
        <v>1</v>
      </c>
      <c r="J47" s="117"/>
      <c r="K47" s="84" t="s">
        <v>105</v>
      </c>
      <c r="L47" s="77">
        <v>0.17</v>
      </c>
      <c r="M47" s="77">
        <v>0.06</v>
      </c>
      <c r="R47" s="76" t="s">
        <v>116</v>
      </c>
      <c r="S47" s="22">
        <v>1</v>
      </c>
      <c r="T47" s="22">
        <v>9</v>
      </c>
      <c r="U47" s="22">
        <v>5</v>
      </c>
    </row>
    <row r="48" spans="2:24" ht="16.5" thickBot="1" x14ac:dyDescent="0.3">
      <c r="B48" s="76" t="s">
        <v>4</v>
      </c>
      <c r="C48" s="22">
        <f>SUM(C45:C47)</f>
        <v>1.253968253968254</v>
      </c>
      <c r="D48" s="22">
        <f>SUM(D45:D47)</f>
        <v>8.1999999999999993</v>
      </c>
      <c r="E48" s="22">
        <f>SUM(E45:E47)</f>
        <v>15</v>
      </c>
      <c r="J48" s="117"/>
      <c r="K48" s="84" t="s">
        <v>106</v>
      </c>
      <c r="L48" s="77">
        <v>0.61</v>
      </c>
      <c r="M48" s="77">
        <v>0.2</v>
      </c>
      <c r="R48" s="76" t="s">
        <v>117</v>
      </c>
      <c r="S48" s="22">
        <f>1/9</f>
        <v>0.1111111111111111</v>
      </c>
      <c r="T48" s="22">
        <v>1</v>
      </c>
      <c r="U48" s="22">
        <v>3</v>
      </c>
    </row>
    <row r="49" spans="2:24" ht="16.5" thickBot="1" x14ac:dyDescent="0.3">
      <c r="J49" s="117" t="s">
        <v>73</v>
      </c>
      <c r="K49" s="84" t="s">
        <v>104</v>
      </c>
      <c r="L49" s="77">
        <v>0.18</v>
      </c>
      <c r="M49" s="77">
        <v>0.06</v>
      </c>
      <c r="R49" s="76" t="s">
        <v>118</v>
      </c>
      <c r="S49" s="22">
        <f>1/5</f>
        <v>0.2</v>
      </c>
      <c r="T49" s="22">
        <v>0.33333333333333331</v>
      </c>
      <c r="U49" s="22">
        <v>1</v>
      </c>
    </row>
    <row r="50" spans="2:24" ht="16.5" thickBot="1" x14ac:dyDescent="0.3">
      <c r="B50" s="27" t="s">
        <v>123</v>
      </c>
      <c r="J50" s="117"/>
      <c r="K50" s="84" t="s">
        <v>105</v>
      </c>
      <c r="L50" s="77">
        <v>2.17</v>
      </c>
      <c r="M50" s="77">
        <v>0.72099999999999997</v>
      </c>
      <c r="R50" s="76" t="s">
        <v>4</v>
      </c>
      <c r="S50" s="22">
        <f>SUM(S47:S49)</f>
        <v>1.3111111111111111</v>
      </c>
      <c r="T50" s="22">
        <f>SUM(T47:T49)</f>
        <v>10.333333333333334</v>
      </c>
      <c r="U50" s="22">
        <f>SUM(U47:U49)</f>
        <v>9</v>
      </c>
    </row>
    <row r="51" spans="2:24" ht="15.75" x14ac:dyDescent="0.25">
      <c r="B51" s="121" t="s">
        <v>49</v>
      </c>
      <c r="C51" s="121" t="s">
        <v>116</v>
      </c>
      <c r="D51" s="121" t="s">
        <v>117</v>
      </c>
      <c r="E51" s="121" t="s">
        <v>118</v>
      </c>
      <c r="F51" s="121" t="s">
        <v>22</v>
      </c>
      <c r="G51" s="79" t="s">
        <v>34</v>
      </c>
      <c r="H51" s="121" t="s">
        <v>50</v>
      </c>
      <c r="J51" s="117"/>
      <c r="K51" s="84" t="s">
        <v>106</v>
      </c>
      <c r="L51" s="77">
        <v>0.65</v>
      </c>
      <c r="M51" s="77">
        <v>0.22</v>
      </c>
    </row>
    <row r="52" spans="2:24" ht="16.5" thickBot="1" x14ac:dyDescent="0.3">
      <c r="B52" s="122"/>
      <c r="C52" s="122"/>
      <c r="D52" s="122"/>
      <c r="E52" s="122"/>
      <c r="F52" s="122"/>
      <c r="G52" s="80" t="s">
        <v>47</v>
      </c>
      <c r="H52" s="122"/>
      <c r="J52" s="117" t="s">
        <v>74</v>
      </c>
      <c r="K52" s="84" t="s">
        <v>104</v>
      </c>
      <c r="L52" s="77">
        <v>2.25</v>
      </c>
      <c r="M52" s="77">
        <v>0.75</v>
      </c>
      <c r="R52" s="27" t="s">
        <v>133</v>
      </c>
    </row>
    <row r="53" spans="2:24" ht="16.5" thickBot="1" x14ac:dyDescent="0.3">
      <c r="B53" s="76" t="s">
        <v>116</v>
      </c>
      <c r="C53" s="22">
        <f>C45/C48</f>
        <v>0.79746835443037978</v>
      </c>
      <c r="D53" s="22">
        <f>D45/D48</f>
        <v>0.85365853658536595</v>
      </c>
      <c r="E53" s="22">
        <f>E45/E48</f>
        <v>0.6</v>
      </c>
      <c r="F53" s="22">
        <f>SUM(C53:E53)</f>
        <v>2.2511268910157458</v>
      </c>
      <c r="G53" s="22">
        <f>F53/$F$56</f>
        <v>0.7503756303385819</v>
      </c>
      <c r="H53" s="22">
        <f>F53/G53</f>
        <v>3</v>
      </c>
      <c r="J53" s="117"/>
      <c r="K53" s="84" t="s">
        <v>105</v>
      </c>
      <c r="L53" s="77">
        <v>0.56999999999999995</v>
      </c>
      <c r="M53" s="77">
        <v>0.19</v>
      </c>
      <c r="R53" s="121" t="s">
        <v>49</v>
      </c>
      <c r="S53" s="121" t="s">
        <v>116</v>
      </c>
      <c r="T53" s="121" t="s">
        <v>117</v>
      </c>
      <c r="U53" s="121" t="s">
        <v>118</v>
      </c>
      <c r="V53" s="121" t="s">
        <v>22</v>
      </c>
      <c r="W53" s="79" t="s">
        <v>34</v>
      </c>
      <c r="X53" s="121" t="s">
        <v>50</v>
      </c>
    </row>
    <row r="54" spans="2:24" ht="16.5" thickBot="1" x14ac:dyDescent="0.3">
      <c r="B54" s="76" t="s">
        <v>117</v>
      </c>
      <c r="C54" s="22">
        <f>C46/C48</f>
        <v>0.11392405063291139</v>
      </c>
      <c r="D54" s="22">
        <f>D46/D48</f>
        <v>0.12195121951219513</v>
      </c>
      <c r="E54" s="22">
        <f>E46/E48</f>
        <v>0.33333333333333331</v>
      </c>
      <c r="F54" s="22">
        <f>SUM(C54:E54)</f>
        <v>0.56920860347843982</v>
      </c>
      <c r="G54" s="22">
        <f t="shared" ref="G54:G55" si="7">F54/$F$56</f>
        <v>0.18973620115947995</v>
      </c>
      <c r="H54" s="22">
        <f>F54/G54</f>
        <v>3</v>
      </c>
      <c r="J54" s="117"/>
      <c r="K54" s="84" t="s">
        <v>106</v>
      </c>
      <c r="L54" s="77">
        <v>0.18</v>
      </c>
      <c r="M54" s="77">
        <v>0.06</v>
      </c>
      <c r="R54" s="122"/>
      <c r="S54" s="122"/>
      <c r="T54" s="122"/>
      <c r="U54" s="122"/>
      <c r="V54" s="122"/>
      <c r="W54" s="80" t="s">
        <v>47</v>
      </c>
      <c r="X54" s="122"/>
    </row>
    <row r="55" spans="2:24" ht="16.5" thickBot="1" x14ac:dyDescent="0.3">
      <c r="B55" s="76" t="s">
        <v>118</v>
      </c>
      <c r="C55" s="22">
        <f>C47/C48</f>
        <v>8.8607594936708861E-2</v>
      </c>
      <c r="D55" s="22">
        <f>D47/D48</f>
        <v>2.4390243902439029E-2</v>
      </c>
      <c r="E55" s="22">
        <f>E47/E48</f>
        <v>6.6666666666666666E-2</v>
      </c>
      <c r="F55" s="22">
        <f>SUM(C55:E55)</f>
        <v>0.17966450550581456</v>
      </c>
      <c r="G55" s="22">
        <f t="shared" si="7"/>
        <v>5.9888168501938184E-2</v>
      </c>
      <c r="H55" s="22">
        <f>F55/G55</f>
        <v>3</v>
      </c>
      <c r="J55" s="117" t="s">
        <v>75</v>
      </c>
      <c r="K55" s="84" t="s">
        <v>104</v>
      </c>
      <c r="L55" s="77">
        <v>2.2400000000000002</v>
      </c>
      <c r="M55" s="77">
        <v>0.75</v>
      </c>
      <c r="R55" s="76" t="s">
        <v>116</v>
      </c>
      <c r="S55" s="22">
        <f>S47/S50</f>
        <v>0.76271186440677963</v>
      </c>
      <c r="T55" s="22">
        <f>T47/T50</f>
        <v>0.87096774193548387</v>
      </c>
      <c r="U55" s="22">
        <f>U47/U50</f>
        <v>0.55555555555555558</v>
      </c>
      <c r="V55" s="22">
        <f>SUM(S55:U55)</f>
        <v>2.1892351618978187</v>
      </c>
      <c r="W55" s="22">
        <f>V55/V58</f>
        <v>0.72974505396593969</v>
      </c>
      <c r="X55" s="22">
        <f>V55/W55</f>
        <v>2.9999999999999996</v>
      </c>
    </row>
    <row r="56" spans="2:24" ht="16.5" thickBot="1" x14ac:dyDescent="0.3">
      <c r="B56" s="76" t="s">
        <v>4</v>
      </c>
      <c r="C56" s="22">
        <f t="shared" ref="C56:H56" si="8">SUM(C53:C55)</f>
        <v>1</v>
      </c>
      <c r="D56" s="22">
        <f t="shared" si="8"/>
        <v>1</v>
      </c>
      <c r="E56" s="22">
        <f t="shared" si="8"/>
        <v>1</v>
      </c>
      <c r="F56" s="22">
        <f t="shared" si="8"/>
        <v>3</v>
      </c>
      <c r="G56" s="22">
        <f>SUM(G53:G55)</f>
        <v>1</v>
      </c>
      <c r="H56" s="22">
        <f t="shared" si="8"/>
        <v>9</v>
      </c>
      <c r="J56" s="117"/>
      <c r="K56" s="84" t="s">
        <v>105</v>
      </c>
      <c r="L56" s="77">
        <v>0.4</v>
      </c>
      <c r="M56" s="77">
        <v>0.13</v>
      </c>
      <c r="R56" s="76" t="s">
        <v>117</v>
      </c>
      <c r="S56" s="22">
        <f>S48/S50</f>
        <v>8.4745762711864403E-2</v>
      </c>
      <c r="T56" s="22">
        <f>T48/T50</f>
        <v>9.6774193548387094E-2</v>
      </c>
      <c r="U56" s="22">
        <f>U48/U50</f>
        <v>0.33333333333333331</v>
      </c>
      <c r="V56" s="22">
        <f>SUM(S56:U56)</f>
        <v>0.51485328959358478</v>
      </c>
      <c r="W56" s="22">
        <f>V56/V58</f>
        <v>0.17161776319786162</v>
      </c>
      <c r="X56" s="22">
        <f>V56/W56</f>
        <v>2.9999999999999996</v>
      </c>
    </row>
    <row r="57" spans="2:24" ht="16.5" thickBot="1" x14ac:dyDescent="0.3">
      <c r="J57" s="117"/>
      <c r="K57" s="84" t="s">
        <v>106</v>
      </c>
      <c r="L57" s="77">
        <v>0.36</v>
      </c>
      <c r="M57" s="77">
        <v>0.12</v>
      </c>
      <c r="R57" s="76" t="s">
        <v>118</v>
      </c>
      <c r="S57" s="22">
        <f>S49/S50</f>
        <v>0.15254237288135594</v>
      </c>
      <c r="T57" s="22">
        <f>T49/T50</f>
        <v>3.2258064516129031E-2</v>
      </c>
      <c r="U57" s="22">
        <f>U49/U50</f>
        <v>0.1111111111111111</v>
      </c>
      <c r="V57" s="22">
        <f>SUM(S57:U57)</f>
        <v>0.29591154850859608</v>
      </c>
      <c r="W57" s="22">
        <f>V57/V58</f>
        <v>9.8637182836198711E-2</v>
      </c>
      <c r="X57" s="22">
        <f>V57/W57</f>
        <v>2.9999999999999996</v>
      </c>
    </row>
    <row r="58" spans="2:24" ht="20.25" customHeight="1" thickBot="1" x14ac:dyDescent="0.3">
      <c r="B58" s="15" t="s">
        <v>27</v>
      </c>
      <c r="C58" s="16"/>
      <c r="J58" s="117" t="s">
        <v>1</v>
      </c>
      <c r="K58" s="84" t="s">
        <v>104</v>
      </c>
      <c r="L58" s="77">
        <v>2</v>
      </c>
      <c r="M58" s="77">
        <v>0.67</v>
      </c>
      <c r="R58" s="76" t="s">
        <v>4</v>
      </c>
      <c r="S58" s="22">
        <f t="shared" ref="S58:X58" si="9">SUM(S55:S57)</f>
        <v>1</v>
      </c>
      <c r="T58" s="22">
        <f t="shared" si="9"/>
        <v>1</v>
      </c>
      <c r="U58" s="22">
        <f t="shared" si="9"/>
        <v>1</v>
      </c>
      <c r="V58" s="22">
        <f t="shared" si="9"/>
        <v>2.9999999999999996</v>
      </c>
      <c r="W58" s="22">
        <f t="shared" si="9"/>
        <v>1</v>
      </c>
      <c r="X58" s="22">
        <f t="shared" si="9"/>
        <v>8.9999999999999982</v>
      </c>
    </row>
    <row r="59" spans="2:24" ht="31.5" x14ac:dyDescent="0.25">
      <c r="B59" s="17" t="s">
        <v>37</v>
      </c>
      <c r="C59" s="26">
        <f>H56/3</f>
        <v>3</v>
      </c>
      <c r="J59" s="117"/>
      <c r="K59" s="84" t="s">
        <v>105</v>
      </c>
      <c r="L59" s="77">
        <v>0.31</v>
      </c>
      <c r="M59" s="77">
        <v>0.1</v>
      </c>
    </row>
    <row r="60" spans="2:24" ht="23.25" customHeight="1" x14ac:dyDescent="0.25">
      <c r="B60" s="81" t="s">
        <v>28</v>
      </c>
      <c r="C60" s="26">
        <v>0</v>
      </c>
      <c r="J60" s="117"/>
      <c r="K60" s="84" t="s">
        <v>106</v>
      </c>
      <c r="L60" s="77">
        <v>0.69</v>
      </c>
      <c r="M60" s="77">
        <v>0.23</v>
      </c>
      <c r="R60" s="15" t="s">
        <v>27</v>
      </c>
      <c r="S60" s="16"/>
    </row>
    <row r="61" spans="2:24" ht="40.5" customHeight="1" x14ac:dyDescent="0.25">
      <c r="B61" s="81" t="s">
        <v>29</v>
      </c>
      <c r="C61" s="83">
        <f>C60/0.58</f>
        <v>0</v>
      </c>
      <c r="J61" s="118" t="s">
        <v>76</v>
      </c>
      <c r="K61" s="85" t="s">
        <v>104</v>
      </c>
      <c r="L61" s="85">
        <v>0.91</v>
      </c>
      <c r="M61" s="86">
        <v>0.3</v>
      </c>
      <c r="R61" s="17" t="s">
        <v>37</v>
      </c>
      <c r="S61" s="26">
        <f>X58/3</f>
        <v>2.9999999999999996</v>
      </c>
    </row>
    <row r="62" spans="2:24" x14ac:dyDescent="0.25">
      <c r="J62" s="119"/>
      <c r="K62" s="85" t="s">
        <v>105</v>
      </c>
      <c r="L62" s="85">
        <v>0.32</v>
      </c>
      <c r="M62" s="81">
        <v>0.11</v>
      </c>
      <c r="R62" s="81" t="s">
        <v>28</v>
      </c>
      <c r="S62" s="82">
        <f>(S61-3)/(3-1)</f>
        <v>-2.2204460492503131E-16</v>
      </c>
    </row>
    <row r="63" spans="2:24" x14ac:dyDescent="0.25">
      <c r="J63" s="120"/>
      <c r="K63" s="85" t="s">
        <v>106</v>
      </c>
      <c r="L63" s="85">
        <v>1.77</v>
      </c>
      <c r="M63" s="81">
        <v>0.59</v>
      </c>
      <c r="R63" s="81" t="s">
        <v>29</v>
      </c>
      <c r="S63" s="83">
        <f>S62/0.58</f>
        <v>-3.8283552573281263E-16</v>
      </c>
    </row>
    <row r="64" spans="2:24" x14ac:dyDescent="0.25">
      <c r="J64" s="118" t="s">
        <v>77</v>
      </c>
      <c r="K64" s="85" t="s">
        <v>104</v>
      </c>
      <c r="L64" s="85">
        <v>1.05</v>
      </c>
      <c r="M64" s="81">
        <v>0.35</v>
      </c>
    </row>
    <row r="65" spans="10:13" x14ac:dyDescent="0.25">
      <c r="J65" s="119"/>
      <c r="K65" s="85" t="s">
        <v>105</v>
      </c>
      <c r="L65" s="86">
        <v>1</v>
      </c>
      <c r="M65" s="81">
        <v>0.33</v>
      </c>
    </row>
    <row r="66" spans="10:13" x14ac:dyDescent="0.25">
      <c r="J66" s="120"/>
      <c r="K66" s="85" t="s">
        <v>106</v>
      </c>
      <c r="L66" s="85">
        <v>0.95</v>
      </c>
      <c r="M66" s="81">
        <v>0.32</v>
      </c>
    </row>
    <row r="67" spans="10:13" x14ac:dyDescent="0.25">
      <c r="J67" s="118" t="s">
        <v>78</v>
      </c>
      <c r="K67" s="85" t="s">
        <v>104</v>
      </c>
      <c r="L67" s="81">
        <v>2.19</v>
      </c>
      <c r="M67" s="81">
        <v>0.73</v>
      </c>
    </row>
    <row r="68" spans="10:13" x14ac:dyDescent="0.25">
      <c r="J68" s="119"/>
      <c r="K68" s="85" t="s">
        <v>105</v>
      </c>
      <c r="L68" s="81">
        <v>0.51</v>
      </c>
      <c r="M68" s="81">
        <v>0.17</v>
      </c>
    </row>
    <row r="69" spans="10:13" x14ac:dyDescent="0.25">
      <c r="J69" s="120"/>
      <c r="K69" s="85" t="s">
        <v>106</v>
      </c>
      <c r="L69" s="81">
        <v>0.3</v>
      </c>
      <c r="M69" s="87">
        <v>0.1</v>
      </c>
    </row>
  </sheetData>
  <mergeCells count="59">
    <mergeCell ref="X53:X54"/>
    <mergeCell ref="R53:R54"/>
    <mergeCell ref="S53:S54"/>
    <mergeCell ref="T53:T54"/>
    <mergeCell ref="U53:U54"/>
    <mergeCell ref="V53:V54"/>
    <mergeCell ref="X12:X13"/>
    <mergeCell ref="R32:R33"/>
    <mergeCell ref="S32:S33"/>
    <mergeCell ref="T32:T33"/>
    <mergeCell ref="U32:U33"/>
    <mergeCell ref="V32:V33"/>
    <mergeCell ref="X32:X33"/>
    <mergeCell ref="R12:R13"/>
    <mergeCell ref="S12:S13"/>
    <mergeCell ref="T12:T13"/>
    <mergeCell ref="U12:U13"/>
    <mergeCell ref="V12:V13"/>
    <mergeCell ref="H11:H12"/>
    <mergeCell ref="B11:B12"/>
    <mergeCell ref="C11:C12"/>
    <mergeCell ref="D11:D12"/>
    <mergeCell ref="E11:E12"/>
    <mergeCell ref="F11:F12"/>
    <mergeCell ref="J44:J45"/>
    <mergeCell ref="K44:K45"/>
    <mergeCell ref="L44:L45"/>
    <mergeCell ref="H51:H52"/>
    <mergeCell ref="B31:B32"/>
    <mergeCell ref="C31:C32"/>
    <mergeCell ref="D31:D32"/>
    <mergeCell ref="E31:E32"/>
    <mergeCell ref="F31:F32"/>
    <mergeCell ref="H31:H32"/>
    <mergeCell ref="B51:B52"/>
    <mergeCell ref="C51:C52"/>
    <mergeCell ref="D51:D52"/>
    <mergeCell ref="E51:E52"/>
    <mergeCell ref="F51:F52"/>
    <mergeCell ref="J46:J48"/>
    <mergeCell ref="P31:P32"/>
    <mergeCell ref="J11:J12"/>
    <mergeCell ref="K11:K12"/>
    <mergeCell ref="L11:L12"/>
    <mergeCell ref="M11:M12"/>
    <mergeCell ref="N11:N12"/>
    <mergeCell ref="P11:P12"/>
    <mergeCell ref="J31:J32"/>
    <mergeCell ref="K31:K32"/>
    <mergeCell ref="L31:L32"/>
    <mergeCell ref="M31:M32"/>
    <mergeCell ref="N31:N32"/>
    <mergeCell ref="J49:J51"/>
    <mergeCell ref="J61:J63"/>
    <mergeCell ref="J64:J66"/>
    <mergeCell ref="J67:J69"/>
    <mergeCell ref="J55:J57"/>
    <mergeCell ref="J58:J60"/>
    <mergeCell ref="J52:J54"/>
  </mergeCells>
  <pageMargins left="0.7" right="0.7" top="0.75" bottom="0.75" header="0.3" footer="0.3"/>
  <pageSetup paperSize="9" orientation="portrait" horizontalDpi="0" verticalDpi="0" r:id="rId1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5:W28"/>
  <sheetViews>
    <sheetView topLeftCell="A13" workbookViewId="0">
      <selection activeCell="L40" sqref="L40"/>
    </sheetView>
  </sheetViews>
  <sheetFormatPr defaultRowHeight="15" x14ac:dyDescent="0.25"/>
  <sheetData>
    <row r="15" spans="3:23" ht="63" x14ac:dyDescent="0.25">
      <c r="C15" s="181" t="s">
        <v>434</v>
      </c>
      <c r="D15" s="182" t="s">
        <v>435</v>
      </c>
      <c r="E15" s="183" t="s">
        <v>436</v>
      </c>
      <c r="F15" s="183" t="s">
        <v>437</v>
      </c>
      <c r="G15" s="183" t="s">
        <v>438</v>
      </c>
      <c r="H15" s="183" t="s">
        <v>439</v>
      </c>
      <c r="I15" s="183" t="s">
        <v>440</v>
      </c>
      <c r="J15" s="183" t="s">
        <v>441</v>
      </c>
      <c r="K15" s="183" t="s">
        <v>442</v>
      </c>
      <c r="L15" s="184" t="s">
        <v>443</v>
      </c>
      <c r="M15" s="184" t="s">
        <v>444</v>
      </c>
      <c r="N15" s="184" t="s">
        <v>445</v>
      </c>
      <c r="O15" s="184" t="s">
        <v>34</v>
      </c>
      <c r="P15" s="184" t="s">
        <v>446</v>
      </c>
    </row>
    <row r="16" spans="3:23" x14ac:dyDescent="0.25">
      <c r="C16" s="185" t="s">
        <v>447</v>
      </c>
      <c r="D16" s="186"/>
      <c r="E16" s="187">
        <f>Q16*P16</f>
        <v>92.304000000000002</v>
      </c>
      <c r="F16" s="188"/>
      <c r="G16" s="189"/>
      <c r="H16" s="188"/>
      <c r="I16" s="188">
        <f>U16*P16</f>
        <v>92.304000000000002</v>
      </c>
      <c r="J16" s="188"/>
      <c r="K16" s="190"/>
      <c r="L16" s="191">
        <v>4</v>
      </c>
      <c r="M16" s="191">
        <v>1.2</v>
      </c>
      <c r="N16" s="191">
        <v>1.1259999999999999</v>
      </c>
      <c r="O16" s="192">
        <v>4.8</v>
      </c>
      <c r="P16" s="192">
        <v>10.256</v>
      </c>
      <c r="Q16" s="193">
        <v>9</v>
      </c>
      <c r="R16" s="194"/>
      <c r="S16" s="195"/>
      <c r="T16" s="194"/>
      <c r="U16" s="194">
        <v>9</v>
      </c>
      <c r="V16" s="194"/>
      <c r="W16" s="196"/>
    </row>
    <row r="17" spans="3:23" x14ac:dyDescent="0.25">
      <c r="C17" s="185" t="s">
        <v>73</v>
      </c>
      <c r="D17" s="186"/>
      <c r="E17" s="190"/>
      <c r="F17" s="187">
        <f>R17*P17</f>
        <v>92.304000000000002</v>
      </c>
      <c r="G17" s="197"/>
      <c r="H17" s="188">
        <f>T17*P17</f>
        <v>92.304000000000002</v>
      </c>
      <c r="I17" s="188"/>
      <c r="J17" s="188"/>
      <c r="K17" s="190"/>
      <c r="L17" s="191">
        <v>4</v>
      </c>
      <c r="M17" s="191">
        <v>1.2</v>
      </c>
      <c r="N17" s="191">
        <v>0.96799999999999997</v>
      </c>
      <c r="O17" s="192">
        <v>4.8</v>
      </c>
      <c r="P17" s="192">
        <v>10.256</v>
      </c>
      <c r="Q17" s="196"/>
      <c r="R17" s="193">
        <v>9</v>
      </c>
      <c r="S17" s="193"/>
      <c r="T17" s="194">
        <v>9</v>
      </c>
      <c r="U17" s="194"/>
      <c r="V17" s="194"/>
      <c r="W17" s="196"/>
    </row>
    <row r="18" spans="3:23" x14ac:dyDescent="0.25">
      <c r="C18" s="198" t="s">
        <v>74</v>
      </c>
      <c r="D18" s="199"/>
      <c r="E18" s="200"/>
      <c r="F18" s="200">
        <f>R18*P18</f>
        <v>69.228000000000009</v>
      </c>
      <c r="G18" s="200">
        <f>S18*P18</f>
        <v>23.076000000000001</v>
      </c>
      <c r="H18" s="200">
        <f>T18*P18</f>
        <v>7.6920000000000002</v>
      </c>
      <c r="I18" s="200"/>
      <c r="J18" s="201"/>
      <c r="K18" s="190"/>
      <c r="L18" s="191">
        <v>3</v>
      </c>
      <c r="M18" s="191">
        <v>1.2</v>
      </c>
      <c r="N18" s="202">
        <v>0.82</v>
      </c>
      <c r="O18" s="191">
        <v>3.6</v>
      </c>
      <c r="P18" s="192">
        <v>7.6920000000000002</v>
      </c>
      <c r="Q18" s="203"/>
      <c r="R18" s="204">
        <v>9</v>
      </c>
      <c r="S18" s="204">
        <v>3</v>
      </c>
      <c r="T18" s="204">
        <v>1</v>
      </c>
      <c r="U18" s="204"/>
      <c r="V18" s="205"/>
      <c r="W18" s="196"/>
    </row>
    <row r="19" spans="3:23" x14ac:dyDescent="0.25">
      <c r="C19" s="198" t="s">
        <v>448</v>
      </c>
      <c r="D19" s="199"/>
      <c r="E19" s="188"/>
      <c r="F19" s="188">
        <f>R19*P19</f>
        <v>92.304000000000002</v>
      </c>
      <c r="G19" s="188"/>
      <c r="H19" s="188">
        <f>T19*P19</f>
        <v>30.768000000000001</v>
      </c>
      <c r="I19" s="188"/>
      <c r="J19" s="188"/>
      <c r="K19" s="197"/>
      <c r="L19" s="192">
        <v>4</v>
      </c>
      <c r="M19" s="191">
        <v>1.2</v>
      </c>
      <c r="N19" s="192">
        <v>0.95599999999999996</v>
      </c>
      <c r="O19" s="192">
        <v>4.8</v>
      </c>
      <c r="P19" s="192">
        <v>10.256</v>
      </c>
      <c r="Q19" s="194"/>
      <c r="R19" s="194">
        <v>9</v>
      </c>
      <c r="S19" s="194"/>
      <c r="T19" s="194">
        <v>3</v>
      </c>
      <c r="U19" s="194"/>
      <c r="V19" s="194"/>
      <c r="W19" s="193"/>
    </row>
    <row r="20" spans="3:23" ht="38.25" x14ac:dyDescent="0.25">
      <c r="C20" s="206" t="s">
        <v>449</v>
      </c>
      <c r="D20" s="207"/>
      <c r="E20" s="188"/>
      <c r="F20" s="188"/>
      <c r="G20" s="188"/>
      <c r="H20" s="188">
        <f>T20*P20</f>
        <v>92.304000000000002</v>
      </c>
      <c r="I20" s="188"/>
      <c r="J20" s="188"/>
      <c r="K20" s="197"/>
      <c r="L20" s="192">
        <v>4</v>
      </c>
      <c r="M20" s="191">
        <v>1.2</v>
      </c>
      <c r="N20" s="192">
        <v>1.0629999999999999</v>
      </c>
      <c r="O20" s="192">
        <v>4.8</v>
      </c>
      <c r="P20" s="192">
        <v>10.256</v>
      </c>
      <c r="Q20" s="194"/>
      <c r="R20" s="194"/>
      <c r="S20" s="194"/>
      <c r="T20" s="194">
        <v>9</v>
      </c>
      <c r="U20" s="194"/>
      <c r="V20" s="194"/>
      <c r="W20" s="193"/>
    </row>
    <row r="21" spans="3:23" x14ac:dyDescent="0.25">
      <c r="C21" s="198" t="s">
        <v>440</v>
      </c>
      <c r="D21" s="199"/>
      <c r="E21" s="188"/>
      <c r="F21" s="188"/>
      <c r="G21" s="188">
        <f>S21*P21</f>
        <v>92.304000000000002</v>
      </c>
      <c r="H21" s="188"/>
      <c r="I21" s="188">
        <f>U21*P21</f>
        <v>92.304000000000002</v>
      </c>
      <c r="J21" s="188"/>
      <c r="K21" s="190"/>
      <c r="L21" s="192">
        <v>4</v>
      </c>
      <c r="M21" s="191">
        <v>1.2</v>
      </c>
      <c r="N21" s="208">
        <v>1</v>
      </c>
      <c r="O21" s="192">
        <v>4.8</v>
      </c>
      <c r="P21" s="192">
        <v>10.256</v>
      </c>
      <c r="Q21" s="194"/>
      <c r="R21" s="194"/>
      <c r="S21" s="194">
        <v>9</v>
      </c>
      <c r="T21" s="194"/>
      <c r="U21" s="194">
        <v>9</v>
      </c>
      <c r="V21" s="194"/>
      <c r="W21" s="196"/>
    </row>
    <row r="22" spans="3:23" x14ac:dyDescent="0.25">
      <c r="C22" s="198" t="s">
        <v>450</v>
      </c>
      <c r="D22" s="199"/>
      <c r="E22" s="188"/>
      <c r="F22" s="188"/>
      <c r="G22" s="188"/>
      <c r="H22" s="188"/>
      <c r="I22" s="188"/>
      <c r="J22" s="188">
        <f>V22*P22</f>
        <v>92.304000000000002</v>
      </c>
      <c r="K22" s="190"/>
      <c r="L22" s="192">
        <v>4</v>
      </c>
      <c r="M22" s="191">
        <v>1.2</v>
      </c>
      <c r="N22" s="208">
        <v>1.1599999999999999</v>
      </c>
      <c r="O22" s="192">
        <v>4.8</v>
      </c>
      <c r="P22" s="192">
        <v>10.256</v>
      </c>
      <c r="Q22" s="194"/>
      <c r="R22" s="194"/>
      <c r="S22" s="194"/>
      <c r="T22" s="194"/>
      <c r="U22" s="194"/>
      <c r="V22" s="194">
        <v>9</v>
      </c>
      <c r="W22" s="196"/>
    </row>
    <row r="23" spans="3:23" ht="15.75" x14ac:dyDescent="0.25">
      <c r="C23" s="209" t="s">
        <v>76</v>
      </c>
      <c r="D23" s="210"/>
      <c r="E23" s="191"/>
      <c r="F23" s="191"/>
      <c r="G23" s="191"/>
      <c r="H23" s="191"/>
      <c r="I23" s="191">
        <f>U23*P23</f>
        <v>92.304000000000002</v>
      </c>
      <c r="J23" s="191"/>
      <c r="K23" s="191"/>
      <c r="L23" s="192">
        <v>4</v>
      </c>
      <c r="M23" s="191">
        <v>1.2</v>
      </c>
      <c r="N23" s="192">
        <v>0.97399999999999998</v>
      </c>
      <c r="O23" s="192">
        <v>4.8</v>
      </c>
      <c r="P23" s="192">
        <v>10.256</v>
      </c>
      <c r="Q23" s="211"/>
      <c r="R23" s="211"/>
      <c r="S23" s="211"/>
      <c r="T23" s="211"/>
      <c r="U23" s="211">
        <v>9</v>
      </c>
      <c r="V23" s="211"/>
      <c r="W23" s="211"/>
    </row>
    <row r="24" spans="3:23" ht="15.75" x14ac:dyDescent="0.25">
      <c r="C24" s="209" t="s">
        <v>451</v>
      </c>
      <c r="D24" s="210"/>
      <c r="E24" s="202">
        <f>Q24*P24</f>
        <v>10.256</v>
      </c>
      <c r="F24" s="191"/>
      <c r="G24" s="191"/>
      <c r="H24" s="191">
        <f>T24*P24</f>
        <v>30.768000000000001</v>
      </c>
      <c r="I24" s="191"/>
      <c r="J24" s="191"/>
      <c r="K24" s="191"/>
      <c r="L24" s="192">
        <v>4</v>
      </c>
      <c r="M24" s="191">
        <v>1.2</v>
      </c>
      <c r="N24" s="192">
        <v>1.216</v>
      </c>
      <c r="O24" s="192">
        <v>4.8</v>
      </c>
      <c r="P24" s="192">
        <v>10.256</v>
      </c>
      <c r="Q24" s="211">
        <v>1</v>
      </c>
      <c r="R24" s="211"/>
      <c r="S24" s="211"/>
      <c r="T24" s="211">
        <v>3</v>
      </c>
      <c r="U24" s="211"/>
      <c r="V24" s="211"/>
      <c r="W24" s="211"/>
    </row>
    <row r="25" spans="3:23" ht="15.75" x14ac:dyDescent="0.25">
      <c r="C25" s="209" t="s">
        <v>78</v>
      </c>
      <c r="D25" s="210"/>
      <c r="E25" s="191"/>
      <c r="F25" s="191"/>
      <c r="G25" s="191"/>
      <c r="H25" s="191"/>
      <c r="I25" s="191">
        <f>U25*P25</f>
        <v>92.304000000000002</v>
      </c>
      <c r="J25" s="191"/>
      <c r="K25" s="191">
        <f>W25*P25</f>
        <v>92.304000000000002</v>
      </c>
      <c r="L25" s="192">
        <v>4</v>
      </c>
      <c r="M25" s="191">
        <v>1.2</v>
      </c>
      <c r="N25" s="192">
        <v>0.97399999999999998</v>
      </c>
      <c r="O25" s="192">
        <v>4.8</v>
      </c>
      <c r="P25" s="192">
        <v>10.256</v>
      </c>
      <c r="Q25" s="211"/>
      <c r="R25" s="211"/>
      <c r="S25" s="211"/>
      <c r="T25" s="211"/>
      <c r="U25" s="211">
        <v>9</v>
      </c>
      <c r="V25" s="211"/>
      <c r="W25" s="211">
        <v>9</v>
      </c>
    </row>
    <row r="26" spans="3:23" x14ac:dyDescent="0.25">
      <c r="C26" s="212" t="s">
        <v>4</v>
      </c>
      <c r="D26" s="212"/>
      <c r="E26" s="202">
        <f t="shared" ref="E26:K26" si="0">SUM(E16:E25)</f>
        <v>102.56</v>
      </c>
      <c r="F26" s="202">
        <f t="shared" si="0"/>
        <v>253.83600000000001</v>
      </c>
      <c r="G26" s="202">
        <f t="shared" si="0"/>
        <v>115.38</v>
      </c>
      <c r="H26" s="191">
        <f t="shared" si="0"/>
        <v>253.83600000000001</v>
      </c>
      <c r="I26" s="191">
        <f t="shared" si="0"/>
        <v>369.21600000000001</v>
      </c>
      <c r="J26" s="191">
        <f t="shared" si="0"/>
        <v>92.304000000000002</v>
      </c>
      <c r="K26" s="202">
        <f t="shared" si="0"/>
        <v>92.304000000000002</v>
      </c>
    </row>
    <row r="27" spans="3:23" x14ac:dyDescent="0.25">
      <c r="C27" s="212" t="s">
        <v>452</v>
      </c>
      <c r="D27" s="212"/>
      <c r="E27" s="202">
        <v>13.74</v>
      </c>
      <c r="F27" s="202">
        <v>13.74</v>
      </c>
      <c r="G27" s="202">
        <v>6.87</v>
      </c>
      <c r="H27" s="202">
        <v>9.16</v>
      </c>
      <c r="I27" s="191">
        <v>3.0529999999999999</v>
      </c>
      <c r="J27" s="202">
        <v>13.74</v>
      </c>
      <c r="K27" s="202">
        <v>13.47</v>
      </c>
    </row>
    <row r="28" spans="3:23" x14ac:dyDescent="0.25">
      <c r="C28" s="212" t="s">
        <v>453</v>
      </c>
      <c r="D28" s="212"/>
      <c r="E28" s="191">
        <v>1</v>
      </c>
      <c r="F28" s="191">
        <v>2</v>
      </c>
      <c r="G28" s="191">
        <v>6</v>
      </c>
      <c r="H28" s="191">
        <v>5</v>
      </c>
      <c r="I28" s="191">
        <v>7</v>
      </c>
      <c r="J28" s="191">
        <v>3</v>
      </c>
      <c r="K28" s="191">
        <v>4</v>
      </c>
    </row>
  </sheetData>
  <mergeCells count="12">
    <mergeCell ref="C23:D23"/>
    <mergeCell ref="C24:D24"/>
    <mergeCell ref="C25:D25"/>
    <mergeCell ref="C26:D26"/>
    <mergeCell ref="C27:D27"/>
    <mergeCell ref="C28:D28"/>
    <mergeCell ref="C16:D16"/>
    <mergeCell ref="C17:D17"/>
    <mergeCell ref="C18:D18"/>
    <mergeCell ref="C19:D19"/>
    <mergeCell ref="C21:D21"/>
    <mergeCell ref="C22:D22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2</vt:i4>
      </vt:variant>
    </vt:vector>
  </HeadingPairs>
  <TitlesOfParts>
    <vt:vector size="9" baseType="lpstr">
      <vt:lpstr>TABEL KPI</vt:lpstr>
      <vt:lpstr>Data Olah SPSS</vt:lpstr>
      <vt:lpstr>KUESIONER</vt:lpstr>
      <vt:lpstr>AHP LEVEL 1</vt:lpstr>
      <vt:lpstr>AHP LEVEL 2</vt:lpstr>
      <vt:lpstr>AHP LEVEL 3</vt:lpstr>
      <vt:lpstr>Data Paramter</vt:lpstr>
      <vt:lpstr>'TABEL KPI'!_Hlk39647639</vt:lpstr>
      <vt:lpstr>'TABEL KPI'!_Hlk39647677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user</cp:lastModifiedBy>
  <dcterms:created xsi:type="dcterms:W3CDTF">2020-03-09T03:02:50Z</dcterms:created>
  <dcterms:modified xsi:type="dcterms:W3CDTF">2023-07-11T03:05:35Z</dcterms:modified>
</cp:coreProperties>
</file>