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Documents\UMSIDA\SKRIPSI\"/>
    </mc:Choice>
  </mc:AlternateContent>
  <xr:revisionPtr revIDLastSave="0" documentId="13_ncr:1_{B00695F0-07F6-4BB4-BE3D-3B3588778891}" xr6:coauthVersionLast="47" xr6:coauthVersionMax="47" xr10:uidLastSave="{00000000-0000-0000-0000-000000000000}"/>
  <bookViews>
    <workbookView xWindow="-120" yWindow="-120" windowWidth="20730" windowHeight="11160" firstSheet="1" activeTab="1" xr2:uid="{28D83E52-FE48-4118-BB75-E9E6ABA72DC6}"/>
  </bookViews>
  <sheets>
    <sheet name="Data" sheetId="1" r:id="rId1"/>
    <sheet name="Tabulasi Data" sheetId="7" r:id="rId2"/>
    <sheet name="Profitabilitas" sheetId="2" r:id="rId3"/>
    <sheet name="Asimetri Informasi" sheetId="3" r:id="rId4"/>
    <sheet name="Financial Leverage" sheetId="4" r:id="rId5"/>
    <sheet name="Income Smoothing" sheetId="5" r:id="rId6"/>
    <sheet name="GCG" sheetId="6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7" l="1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6" i="7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6" i="6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6" i="7"/>
  <c r="G21" i="3"/>
  <c r="G78" i="3"/>
  <c r="G66" i="3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G68" i="3"/>
  <c r="G69" i="3"/>
  <c r="G70" i="3"/>
  <c r="G71" i="3"/>
  <c r="G72" i="3"/>
  <c r="G73" i="3"/>
  <c r="G74" i="3"/>
  <c r="G75" i="3"/>
  <c r="G76" i="3"/>
  <c r="G77" i="3"/>
  <c r="G79" i="3"/>
  <c r="G80" i="3"/>
  <c r="G67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22" i="3"/>
  <c r="G20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6" i="3"/>
  <c r="J32" i="5"/>
  <c r="J96" i="5"/>
  <c r="J95" i="5"/>
  <c r="J94" i="5"/>
  <c r="J93" i="5"/>
  <c r="J92" i="5"/>
  <c r="J90" i="5"/>
  <c r="J89" i="5"/>
  <c r="J88" i="5"/>
  <c r="J87" i="5"/>
  <c r="J86" i="5"/>
  <c r="J84" i="5"/>
  <c r="J83" i="5"/>
  <c r="J82" i="5"/>
  <c r="J81" i="5"/>
  <c r="J80" i="5"/>
  <c r="J78" i="5"/>
  <c r="J77" i="5"/>
  <c r="J76" i="5"/>
  <c r="J75" i="5"/>
  <c r="J74" i="5"/>
  <c r="J72" i="5"/>
  <c r="J71" i="5"/>
  <c r="J70" i="5"/>
  <c r="J69" i="5"/>
  <c r="J68" i="5"/>
  <c r="J66" i="5"/>
  <c r="J65" i="5"/>
  <c r="J64" i="5"/>
  <c r="J63" i="5"/>
  <c r="J62" i="5"/>
  <c r="J60" i="5"/>
  <c r="J59" i="5"/>
  <c r="J58" i="5"/>
  <c r="J57" i="5"/>
  <c r="J56" i="5"/>
  <c r="J54" i="5"/>
  <c r="J53" i="5"/>
  <c r="J52" i="5"/>
  <c r="J51" i="5"/>
  <c r="J50" i="5"/>
  <c r="J48" i="5"/>
  <c r="J47" i="5"/>
  <c r="J46" i="5"/>
  <c r="J45" i="5"/>
  <c r="J44" i="5"/>
  <c r="J42" i="5"/>
  <c r="J41" i="5"/>
  <c r="J40" i="5"/>
  <c r="J39" i="5"/>
  <c r="J38" i="5"/>
  <c r="J36" i="5"/>
  <c r="J35" i="5"/>
  <c r="J34" i="5"/>
  <c r="J33" i="5"/>
  <c r="K32" i="5" s="1"/>
  <c r="J30" i="5"/>
  <c r="J29" i="5"/>
  <c r="J28" i="5"/>
  <c r="J27" i="5"/>
  <c r="J26" i="5"/>
  <c r="J23" i="5"/>
  <c r="J24" i="5"/>
  <c r="J22" i="5"/>
  <c r="J21" i="5"/>
  <c r="J20" i="5"/>
  <c r="J18" i="5"/>
  <c r="J17" i="5"/>
  <c r="J16" i="5"/>
  <c r="J15" i="5"/>
  <c r="J14" i="5"/>
  <c r="J12" i="5"/>
  <c r="J11" i="5"/>
  <c r="J10" i="5"/>
  <c r="J9" i="5"/>
  <c r="J8" i="5"/>
  <c r="E18" i="5"/>
  <c r="E17" i="5"/>
  <c r="E16" i="5"/>
  <c r="E15" i="5"/>
  <c r="E14" i="5"/>
  <c r="E12" i="5"/>
  <c r="E11" i="5"/>
  <c r="E10" i="5"/>
  <c r="E9" i="5"/>
  <c r="E8" i="5"/>
  <c r="D96" i="5"/>
  <c r="D95" i="5"/>
  <c r="D94" i="5"/>
  <c r="D93" i="5"/>
  <c r="D92" i="5"/>
  <c r="E92" i="5" s="1"/>
  <c r="D90" i="5"/>
  <c r="D89" i="5"/>
  <c r="D88" i="5"/>
  <c r="D87" i="5"/>
  <c r="D86" i="5"/>
  <c r="E86" i="5" s="1"/>
  <c r="D84" i="5"/>
  <c r="D83" i="5"/>
  <c r="D82" i="5"/>
  <c r="D81" i="5"/>
  <c r="D80" i="5"/>
  <c r="E80" i="5" s="1"/>
  <c r="D78" i="5"/>
  <c r="D77" i="5"/>
  <c r="D76" i="5"/>
  <c r="D75" i="5"/>
  <c r="D74" i="5"/>
  <c r="E74" i="5" s="1"/>
  <c r="D72" i="5"/>
  <c r="D71" i="5"/>
  <c r="D70" i="5"/>
  <c r="D69" i="5"/>
  <c r="D68" i="5"/>
  <c r="E68" i="5" s="1"/>
  <c r="D66" i="5"/>
  <c r="D65" i="5"/>
  <c r="D64" i="5"/>
  <c r="D63" i="5"/>
  <c r="D62" i="5"/>
  <c r="E62" i="5" s="1"/>
  <c r="D60" i="5"/>
  <c r="D59" i="5"/>
  <c r="D58" i="5"/>
  <c r="D57" i="5"/>
  <c r="D56" i="5"/>
  <c r="E56" i="5" s="1"/>
  <c r="D54" i="5"/>
  <c r="D53" i="5"/>
  <c r="D52" i="5"/>
  <c r="D51" i="5"/>
  <c r="D50" i="5"/>
  <c r="E50" i="5" s="1"/>
  <c r="D48" i="5"/>
  <c r="D47" i="5"/>
  <c r="D46" i="5"/>
  <c r="D45" i="5"/>
  <c r="D44" i="5"/>
  <c r="E44" i="5" s="1"/>
  <c r="D42" i="5"/>
  <c r="D41" i="5"/>
  <c r="D40" i="5"/>
  <c r="D39" i="5"/>
  <c r="D38" i="5"/>
  <c r="E38" i="5" s="1"/>
  <c r="D36" i="5"/>
  <c r="D35" i="5"/>
  <c r="D34" i="5"/>
  <c r="D33" i="5"/>
  <c r="D32" i="5"/>
  <c r="E32" i="5" s="1"/>
  <c r="D30" i="5"/>
  <c r="D29" i="5"/>
  <c r="D28" i="5"/>
  <c r="D27" i="5"/>
  <c r="D26" i="5"/>
  <c r="E26" i="5" s="1"/>
  <c r="D24" i="5"/>
  <c r="D23" i="5"/>
  <c r="D22" i="5"/>
  <c r="D21" i="5"/>
  <c r="D20" i="5"/>
  <c r="E20" i="5" s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6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6" i="4"/>
  <c r="F6" i="7" s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6" i="4"/>
  <c r="E21" i="5" l="1"/>
  <c r="E22" i="5"/>
  <c r="E23" i="5"/>
  <c r="E24" i="5"/>
  <c r="E27" i="5"/>
  <c r="E28" i="5"/>
  <c r="E29" i="5"/>
  <c r="E30" i="5"/>
  <c r="E33" i="5"/>
  <c r="E34" i="5"/>
  <c r="E35" i="5"/>
  <c r="E36" i="5"/>
  <c r="E39" i="5"/>
  <c r="E40" i="5"/>
  <c r="E41" i="5"/>
  <c r="E42" i="5"/>
  <c r="E45" i="5"/>
  <c r="E46" i="5"/>
  <c r="E47" i="5"/>
  <c r="E48" i="5"/>
  <c r="E51" i="5"/>
  <c r="E52" i="5"/>
  <c r="E53" i="5"/>
  <c r="E54" i="5"/>
  <c r="E57" i="5"/>
  <c r="E58" i="5"/>
  <c r="E59" i="5"/>
  <c r="E60" i="5"/>
  <c r="E63" i="5"/>
  <c r="E64" i="5"/>
  <c r="E65" i="5"/>
  <c r="E66" i="5"/>
  <c r="E69" i="5"/>
  <c r="E70" i="5"/>
  <c r="E71" i="5"/>
  <c r="E72" i="5"/>
  <c r="E75" i="5"/>
  <c r="E76" i="5"/>
  <c r="E77" i="5"/>
  <c r="E78" i="5"/>
  <c r="E81" i="5"/>
  <c r="E82" i="5"/>
  <c r="E83" i="5"/>
  <c r="E84" i="5"/>
  <c r="E87" i="5"/>
  <c r="E88" i="5"/>
  <c r="E89" i="5"/>
  <c r="E90" i="5"/>
  <c r="E93" i="5"/>
  <c r="E94" i="5"/>
  <c r="E95" i="5"/>
  <c r="E96" i="5"/>
  <c r="G8" i="5"/>
  <c r="F8" i="5"/>
  <c r="H8" i="5" s="1"/>
  <c r="G20" i="5"/>
  <c r="G14" i="5"/>
  <c r="F14" i="5"/>
  <c r="H14" i="5" s="1"/>
  <c r="L8" i="5"/>
  <c r="K8" i="5"/>
  <c r="M8" i="5" s="1"/>
  <c r="L14" i="5"/>
  <c r="K14" i="5"/>
  <c r="M14" i="5" s="1"/>
  <c r="L20" i="5"/>
  <c r="K20" i="5"/>
  <c r="M20" i="5" s="1"/>
  <c r="L26" i="5"/>
  <c r="K26" i="5"/>
  <c r="M26" i="5" s="1"/>
  <c r="L38" i="5"/>
  <c r="K38" i="5"/>
  <c r="M38" i="5" s="1"/>
  <c r="L44" i="5"/>
  <c r="K44" i="5"/>
  <c r="M44" i="5" s="1"/>
  <c r="L50" i="5"/>
  <c r="K50" i="5"/>
  <c r="M50" i="5" s="1"/>
  <c r="L56" i="5"/>
  <c r="K56" i="5"/>
  <c r="M56" i="5" s="1"/>
  <c r="L62" i="5"/>
  <c r="K62" i="5"/>
  <c r="M62" i="5" s="1"/>
  <c r="L68" i="5"/>
  <c r="K68" i="5"/>
  <c r="M68" i="5" s="1"/>
  <c r="L74" i="5"/>
  <c r="K74" i="5"/>
  <c r="M74" i="5" s="1"/>
  <c r="L80" i="5"/>
  <c r="K80" i="5"/>
  <c r="M80" i="5" s="1"/>
  <c r="L86" i="5"/>
  <c r="K86" i="5"/>
  <c r="M86" i="5" s="1"/>
  <c r="L92" i="5"/>
  <c r="K92" i="5"/>
  <c r="M92" i="5" s="1"/>
  <c r="L32" i="5"/>
  <c r="M32" i="5" s="1"/>
  <c r="O14" i="5" l="1"/>
  <c r="O8" i="5"/>
  <c r="N14" i="5"/>
  <c r="N8" i="5"/>
  <c r="G92" i="5"/>
  <c r="F92" i="5"/>
  <c r="H92" i="5" s="1"/>
  <c r="O92" i="5" s="1"/>
  <c r="G86" i="5"/>
  <c r="F86" i="5"/>
  <c r="H86" i="5" s="1"/>
  <c r="O86" i="5" s="1"/>
  <c r="G80" i="5"/>
  <c r="F80" i="5"/>
  <c r="H80" i="5" s="1"/>
  <c r="O80" i="5" s="1"/>
  <c r="G74" i="5"/>
  <c r="F74" i="5"/>
  <c r="H74" i="5" s="1"/>
  <c r="O74" i="5" s="1"/>
  <c r="G68" i="5"/>
  <c r="F68" i="5"/>
  <c r="H68" i="5" s="1"/>
  <c r="O68" i="5" s="1"/>
  <c r="G62" i="5"/>
  <c r="F62" i="5"/>
  <c r="H62" i="5" s="1"/>
  <c r="O62" i="5" s="1"/>
  <c r="G56" i="5"/>
  <c r="F56" i="5"/>
  <c r="H56" i="5" s="1"/>
  <c r="O56" i="5" s="1"/>
  <c r="G50" i="5"/>
  <c r="F50" i="5"/>
  <c r="H50" i="5" s="1"/>
  <c r="O50" i="5" s="1"/>
  <c r="G44" i="5"/>
  <c r="F44" i="5"/>
  <c r="H44" i="5" s="1"/>
  <c r="O44" i="5" s="1"/>
  <c r="G38" i="5"/>
  <c r="F38" i="5"/>
  <c r="H38" i="5" s="1"/>
  <c r="O38" i="5" s="1"/>
  <c r="G32" i="5"/>
  <c r="F32" i="5"/>
  <c r="H32" i="5" s="1"/>
  <c r="O32" i="5" s="1"/>
  <c r="G26" i="5"/>
  <c r="F26" i="5"/>
  <c r="H26" i="5" s="1"/>
  <c r="O26" i="5" s="1"/>
  <c r="F20" i="5"/>
  <c r="H20" i="5" s="1"/>
  <c r="O20" i="5" s="1"/>
  <c r="N20" i="5" l="1"/>
  <c r="N26" i="5"/>
  <c r="N32" i="5"/>
  <c r="N38" i="5"/>
  <c r="N44" i="5"/>
  <c r="N50" i="5"/>
  <c r="N56" i="5"/>
  <c r="N62" i="5"/>
  <c r="N68" i="5"/>
  <c r="N74" i="5"/>
  <c r="N80" i="5"/>
  <c r="N86" i="5"/>
  <c r="N92" i="5"/>
</calcChain>
</file>

<file path=xl/sharedStrings.xml><?xml version="1.0" encoding="utf-8"?>
<sst xmlns="http://schemas.openxmlformats.org/spreadsheetml/2006/main" count="1350" uniqueCount="161">
  <si>
    <t>No</t>
  </si>
  <si>
    <t>Kriteria</t>
  </si>
  <si>
    <t>Jumlah</t>
  </si>
  <si>
    <t>Perusahaan sektor infrastruktur, utilitas, dan transportasi yang terdaftar di BEI selama periode 2017-2021</t>
  </si>
  <si>
    <t>Perusahaan sektor infrastruktur, utilitas, dan transportasi yang konsisten menerbitkan laporan keuangan tahunan selama periode 2017-2021</t>
  </si>
  <si>
    <t>Perusahaan yang menggunakan mata uang rupiah sebagai mata uang pelaporan selama periode 2017-2021</t>
  </si>
  <si>
    <t>Perusahaansektor infrastruktur, utilitas, dan transportasi yang tidak mengalami kerugian secara berturut-turut selama periode 2017-2021</t>
  </si>
  <si>
    <t>Sampel Penelitian</t>
  </si>
  <si>
    <t>Periode Pengamatan</t>
  </si>
  <si>
    <t>Jumlah Data Pengamatan</t>
  </si>
  <si>
    <t>Kode</t>
  </si>
  <si>
    <t>TLKM</t>
  </si>
  <si>
    <t>MTEL</t>
  </si>
  <si>
    <t>ISAT</t>
  </si>
  <si>
    <t>TBIG</t>
  </si>
  <si>
    <t>TOWR</t>
  </si>
  <si>
    <t>TCPI</t>
  </si>
  <si>
    <t>PGAS</t>
  </si>
  <si>
    <t>PGEO</t>
  </si>
  <si>
    <t>EXCL</t>
  </si>
  <si>
    <t>JSMR</t>
  </si>
  <si>
    <t>FREN</t>
  </si>
  <si>
    <t>TMAS</t>
  </si>
  <si>
    <t>POWR</t>
  </si>
  <si>
    <t>MORA</t>
  </si>
  <si>
    <t>GIAA</t>
  </si>
  <si>
    <t>SMDR</t>
  </si>
  <si>
    <t>BIRD</t>
  </si>
  <si>
    <t>RAJA</t>
  </si>
  <si>
    <t>PSSI</t>
  </si>
  <si>
    <t>BALI</t>
  </si>
  <si>
    <t>ASSA</t>
  </si>
  <si>
    <t>IATA</t>
  </si>
  <si>
    <t>PORT</t>
  </si>
  <si>
    <t>KEEN</t>
  </si>
  <si>
    <t>ELPI</t>
  </si>
  <si>
    <t>HATM</t>
  </si>
  <si>
    <t>MBSS</t>
  </si>
  <si>
    <t>HITS</t>
  </si>
  <si>
    <t>META</t>
  </si>
  <si>
    <t>ARKO</t>
  </si>
  <si>
    <t>IPCM</t>
  </si>
  <si>
    <t>CMPP</t>
  </si>
  <si>
    <t>WINS</t>
  </si>
  <si>
    <t>SOCI</t>
  </si>
  <si>
    <t>IPCC</t>
  </si>
  <si>
    <t>PPRE</t>
  </si>
  <si>
    <t>TPMA</t>
  </si>
  <si>
    <t>TEBE</t>
  </si>
  <si>
    <t>GHON</t>
  </si>
  <si>
    <t>GTSI</t>
  </si>
  <si>
    <t>CASS</t>
  </si>
  <si>
    <t>PTPW</t>
  </si>
  <si>
    <t>OASA</t>
  </si>
  <si>
    <t>LAJU</t>
  </si>
  <si>
    <t>NELY</t>
  </si>
  <si>
    <t>SAPX</t>
  </si>
  <si>
    <t>BESS</t>
  </si>
  <si>
    <t>TAXI</t>
  </si>
  <si>
    <t>HAIS</t>
  </si>
  <si>
    <t>BPTR</t>
  </si>
  <si>
    <t>KETR</t>
  </si>
  <si>
    <t>BBRM</t>
  </si>
  <si>
    <t>BSML</t>
  </si>
  <si>
    <t>TRJA</t>
  </si>
  <si>
    <t>GOLD</t>
  </si>
  <si>
    <t>KOPI</t>
  </si>
  <si>
    <t>PURA</t>
  </si>
  <si>
    <t>PTIS</t>
  </si>
  <si>
    <t>RIGS</t>
  </si>
  <si>
    <t>CBRE</t>
  </si>
  <si>
    <t>LEAD</t>
  </si>
  <si>
    <t>UNIQ</t>
  </si>
  <si>
    <t>AKSI</t>
  </si>
  <si>
    <t>WEHA</t>
  </si>
  <si>
    <t>TGRA</t>
  </si>
  <si>
    <t>SAFE</t>
  </si>
  <si>
    <t>SEMA</t>
  </si>
  <si>
    <t>MTPS</t>
  </si>
  <si>
    <t>PPGL</t>
  </si>
  <si>
    <t>JAYA</t>
  </si>
  <si>
    <t>TNCA</t>
  </si>
  <si>
    <t>CANI</t>
  </si>
  <si>
    <t>JAST</t>
  </si>
  <si>
    <t>SDMU</t>
  </si>
  <si>
    <t>LRNA</t>
  </si>
  <si>
    <t>RCCC</t>
  </si>
  <si>
    <t>DEAL</t>
  </si>
  <si>
    <t>TRUK</t>
  </si>
  <si>
    <t>MPOW</t>
  </si>
  <si>
    <t>KJEN</t>
  </si>
  <si>
    <t>KARW</t>
  </si>
  <si>
    <t>FIMP</t>
  </si>
  <si>
    <t>SUPR</t>
  </si>
  <si>
    <t>BULL</t>
  </si>
  <si>
    <t>BLTA</t>
  </si>
  <si>
    <t>MIRA</t>
  </si>
  <si>
    <t>GTRA</t>
  </si>
  <si>
    <t>TRAM</t>
  </si>
  <si>
    <t>BUKK</t>
  </si>
  <si>
    <t>LAPD</t>
  </si>
  <si>
    <t>HELI</t>
  </si>
  <si>
    <t>IBST</t>
  </si>
  <si>
    <t>BTEL</t>
  </si>
  <si>
    <t>LCKM</t>
  </si>
  <si>
    <t>TAMU</t>
  </si>
  <si>
    <t>CMNP</t>
  </si>
  <si>
    <t>SHIP</t>
  </si>
  <si>
    <t>CENT</t>
  </si>
  <si>
    <t>O</t>
  </si>
  <si>
    <t>X</t>
  </si>
  <si>
    <t>Menerbitkan Lapkeu Berturut-turut</t>
  </si>
  <si>
    <t>Mata Uang Rupiah</t>
  </si>
  <si>
    <t>Tidak Mengalami Kerugian Berturut-turut</t>
  </si>
  <si>
    <t>Tahun</t>
  </si>
  <si>
    <t>Total Utang</t>
  </si>
  <si>
    <t>Total Aktiva</t>
  </si>
  <si>
    <t>DAR</t>
  </si>
  <si>
    <t>Total Ekuitas</t>
  </si>
  <si>
    <t>DER</t>
  </si>
  <si>
    <t>Penjualan</t>
  </si>
  <si>
    <t>NPM</t>
  </si>
  <si>
    <t>Total Assets</t>
  </si>
  <si>
    <t>ROA</t>
  </si>
  <si>
    <t>ROE</t>
  </si>
  <si>
    <t>Laba Bersih Setelah Pajak</t>
  </si>
  <si>
    <t>Laba Setelah Pajak</t>
  </si>
  <si>
    <t>Perubahan Laba Setelah Pajak</t>
  </si>
  <si>
    <t>Standar Deviasi</t>
  </si>
  <si>
    <t>Rata-Rata Laba Setelah Pajak</t>
  </si>
  <si>
    <t>CV ΔI</t>
  </si>
  <si>
    <t>SALES</t>
  </si>
  <si>
    <t>Perubahan Penjualan</t>
  </si>
  <si>
    <t>Rata-Rata Penjualan</t>
  </si>
  <si>
    <t>CV ΔS</t>
  </si>
  <si>
    <t>Indeks Eckel</t>
  </si>
  <si>
    <t>Tanggal Pengumuman</t>
  </si>
  <si>
    <t>Harga Terendah (Bid)</t>
  </si>
  <si>
    <t>Harga Tertinggi (Ask)</t>
  </si>
  <si>
    <t>Asimetri Informasi</t>
  </si>
  <si>
    <t>Income Smoothing</t>
  </si>
  <si>
    <t>GCG</t>
  </si>
  <si>
    <t>Jumlah Saham Beredar</t>
  </si>
  <si>
    <t>Saham Milik Investor Institusi</t>
  </si>
  <si>
    <t>Kepemilikan Institusional</t>
  </si>
  <si>
    <t>TABULASI DATA</t>
  </si>
  <si>
    <t>TABULASI DATA PROFITABILITAS</t>
  </si>
  <si>
    <t>TABULASI DATA INCOME SMOOTHING</t>
  </si>
  <si>
    <t>TABULASI DATA VARIABEL GCG</t>
  </si>
  <si>
    <t>TABULASI DATA ASIMETRI INFORMASI</t>
  </si>
  <si>
    <t>TABULASI DATA FINANCIAL LEVERAGE</t>
  </si>
  <si>
    <t>Jumlah Saham Manajerial</t>
  </si>
  <si>
    <t>Kategori</t>
  </si>
  <si>
    <t>Kepemilikan Manajerial</t>
  </si>
  <si>
    <t>Profitabilitas (ROA)</t>
  </si>
  <si>
    <t>Financial Leverage (DER)</t>
  </si>
  <si>
    <t xml:space="preserve">Indeks Eckel = </t>
  </si>
  <si>
    <r>
      <t xml:space="preserve">ROA = </t>
    </r>
    <r>
      <rPr>
        <sz val="11"/>
        <color theme="1"/>
        <rFont val="Times New Roman"/>
        <family val="1"/>
      </rPr>
      <t xml:space="preserve"> </t>
    </r>
  </si>
  <si>
    <t>Spread = (ask price-bid price) / ((ask price+bid price)/2)  x 100%</t>
  </si>
  <si>
    <t>DER = (Total utang)/(Total Ekuitas)</t>
  </si>
  <si>
    <t>Kepemilikan Institusional = (Jumlah Saham Institusional)/(Jumlah saham yang Beredar)  x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</si>
</sst>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Rp&quot;* #,##0_);_(&quot;Rp&quot;* \(#,##0\);_(&quot;Rp&quot;* &quot;-&quot;_);_(@_)"/>
    <numFmt numFmtId="164" formatCode="0_);\(0\)"/>
    <numFmt numFmtId="165" formatCode="[$-F800]dddd\,\ mmmm\ dd\,\ yyyy"/>
    <numFmt numFmtId="166" formatCode="[$-13809]dd\ mmmm\ yyyy;@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4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2" fontId="0" fillId="0" borderId="0" xfId="1" applyFont="1"/>
    <xf numFmtId="0" fontId="5" fillId="0" borderId="0" xfId="0" applyFont="1" applyAlignment="1">
      <alignment horizontal="center"/>
    </xf>
    <xf numFmtId="42" fontId="5" fillId="0" borderId="0" xfId="1" applyFont="1" applyBorder="1" applyAlignment="1">
      <alignment horizontal="center"/>
    </xf>
    <xf numFmtId="42" fontId="0" fillId="0" borderId="0" xfId="1" applyFont="1" applyBorder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/>
    </xf>
    <xf numFmtId="0" fontId="5" fillId="4" borderId="1" xfId="1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11" borderId="1" xfId="0" applyFont="1" applyFill="1" applyBorder="1" applyAlignment="1">
      <alignment horizontal="center"/>
    </xf>
    <xf numFmtId="0" fontId="6" fillId="11" borderId="1" xfId="1" applyNumberFormat="1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0" xfId="1" applyNumberFormat="1" applyFont="1" applyAlignment="1">
      <alignment horizontal="center"/>
    </xf>
    <xf numFmtId="0" fontId="0" fillId="16" borderId="1" xfId="0" applyFill="1" applyBorder="1" applyAlignment="1">
      <alignment horizontal="center"/>
    </xf>
    <xf numFmtId="0" fontId="6" fillId="17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25" borderId="1" xfId="0" applyFill="1" applyBorder="1" applyAlignment="1">
      <alignment horizontal="center"/>
    </xf>
    <xf numFmtId="166" fontId="0" fillId="25" borderId="1" xfId="0" applyNumberFormat="1" applyFill="1" applyBorder="1" applyAlignment="1">
      <alignment horizontal="center"/>
    </xf>
    <xf numFmtId="0" fontId="6" fillId="21" borderId="1" xfId="0" applyFont="1" applyFill="1" applyBorder="1" applyAlignment="1">
      <alignment horizontal="center"/>
    </xf>
    <xf numFmtId="0" fontId="6" fillId="22" borderId="1" xfId="0" applyFont="1" applyFill="1" applyBorder="1" applyAlignment="1">
      <alignment horizontal="center"/>
    </xf>
    <xf numFmtId="0" fontId="6" fillId="23" borderId="1" xfId="0" applyFont="1" applyFill="1" applyBorder="1" applyAlignment="1">
      <alignment horizontal="center"/>
    </xf>
    <xf numFmtId="0" fontId="6" fillId="24" borderId="1" xfId="0" applyFont="1" applyFill="1" applyBorder="1" applyAlignment="1">
      <alignment horizontal="center"/>
    </xf>
    <xf numFmtId="0" fontId="0" fillId="18" borderId="1" xfId="0" applyFill="1" applyBorder="1" applyAlignment="1">
      <alignment horizontal="center"/>
    </xf>
    <xf numFmtId="0" fontId="0" fillId="19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20" borderId="1" xfId="0" applyFill="1" applyBorder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1" xfId="1" applyNumberFormat="1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24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523875</xdr:colOff>
      <xdr:row>2</xdr:row>
      <xdr:rowOff>28575</xdr:rowOff>
    </xdr:from>
    <xdr:to>
      <xdr:col>8</xdr:col>
      <xdr:colOff>1847850</xdr:colOff>
      <xdr:row>2</xdr:row>
      <xdr:rowOff>285750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0FD577-48D8-B39D-D01D-E99EF388B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9425" y="457200"/>
          <a:ext cx="13239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1438275</xdr:colOff>
      <xdr:row>3</xdr:row>
      <xdr:rowOff>47625</xdr:rowOff>
    </xdr:from>
    <xdr:to>
      <xdr:col>14</xdr:col>
      <xdr:colOff>1743075</xdr:colOff>
      <xdr:row>3</xdr:row>
      <xdr:rowOff>340233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D14C9D-57DB-5E45-A467-683B38B2B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9950" y="666750"/>
          <a:ext cx="304800" cy="292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97011-1BAF-42BC-B3ED-E2AC0EC9AFD0}">
  <dimension ref="A2:AC101"/>
  <sheetViews>
    <sheetView topLeftCell="L1" zoomScale="90" zoomScaleNormal="90" workbookViewId="0">
      <selection activeCell="AE13" sqref="AE13"/>
    </sheetView>
  </sheetViews>
  <sheetFormatPr defaultRowHeight="15" x14ac:dyDescent="0.25"/>
  <cols>
    <col min="1" max="1" width="4.42578125" customWidth="1"/>
    <col min="2" max="2" width="119.28515625" customWidth="1"/>
    <col min="3" max="3" width="10.140625" style="3" customWidth="1"/>
    <col min="5" max="5" width="5.42578125" style="1" customWidth="1"/>
    <col min="6" max="6" width="10.140625" style="2" customWidth="1"/>
    <col min="7" max="11" width="7.85546875" style="1" customWidth="1"/>
    <col min="13" max="13" width="5.28515625" style="1" customWidth="1"/>
    <col min="14" max="14" width="10" style="2" customWidth="1"/>
    <col min="15" max="19" width="8.140625" style="1" customWidth="1"/>
    <col min="21" max="21" width="6.28515625" style="1" customWidth="1"/>
    <col min="22" max="22" width="11" customWidth="1"/>
    <col min="23" max="27" width="7.85546875" style="1" customWidth="1"/>
  </cols>
  <sheetData>
    <row r="2" spans="1:29" ht="15.75" x14ac:dyDescent="0.25">
      <c r="A2" s="9" t="s">
        <v>0</v>
      </c>
      <c r="B2" s="9" t="s">
        <v>1</v>
      </c>
      <c r="C2" s="9" t="s">
        <v>2</v>
      </c>
      <c r="E2" s="71" t="s">
        <v>111</v>
      </c>
      <c r="F2" s="71"/>
      <c r="G2" s="71"/>
      <c r="H2" s="71"/>
      <c r="I2" s="71"/>
      <c r="J2" s="71"/>
      <c r="K2" s="71"/>
      <c r="M2" s="72" t="s">
        <v>112</v>
      </c>
      <c r="N2" s="72"/>
      <c r="O2" s="72"/>
      <c r="P2" s="72"/>
      <c r="Q2" s="72"/>
      <c r="R2" s="72"/>
      <c r="S2" s="72"/>
      <c r="U2" s="68" t="s">
        <v>113</v>
      </c>
      <c r="V2" s="68"/>
      <c r="W2" s="68"/>
      <c r="X2" s="68"/>
      <c r="Y2" s="68"/>
      <c r="Z2" s="68"/>
      <c r="AA2" s="68"/>
    </row>
    <row r="3" spans="1:29" x14ac:dyDescent="0.25">
      <c r="A3" s="69" t="s">
        <v>3</v>
      </c>
      <c r="B3" s="69"/>
      <c r="C3" s="5">
        <v>98</v>
      </c>
      <c r="E3" s="10" t="s">
        <v>0</v>
      </c>
      <c r="F3" s="10" t="s">
        <v>10</v>
      </c>
      <c r="G3" s="10">
        <v>2017</v>
      </c>
      <c r="H3" s="10">
        <v>2018</v>
      </c>
      <c r="I3" s="10">
        <v>2019</v>
      </c>
      <c r="J3" s="10">
        <v>2020</v>
      </c>
      <c r="K3" s="10">
        <v>2021</v>
      </c>
      <c r="M3" s="15" t="s">
        <v>0</v>
      </c>
      <c r="N3" s="15" t="s">
        <v>10</v>
      </c>
      <c r="O3" s="15">
        <v>2017</v>
      </c>
      <c r="P3" s="15">
        <v>2018</v>
      </c>
      <c r="Q3" s="15">
        <v>2019</v>
      </c>
      <c r="R3" s="15">
        <v>2020</v>
      </c>
      <c r="S3" s="15">
        <v>2021</v>
      </c>
      <c r="U3" s="18" t="s">
        <v>0</v>
      </c>
      <c r="V3" s="18" t="s">
        <v>10</v>
      </c>
      <c r="W3" s="18">
        <v>2017</v>
      </c>
      <c r="X3" s="18">
        <v>2018</v>
      </c>
      <c r="Y3" s="18">
        <v>2019</v>
      </c>
      <c r="Z3" s="18">
        <v>2020</v>
      </c>
      <c r="AA3" s="18">
        <v>2021</v>
      </c>
    </row>
    <row r="4" spans="1:29" x14ac:dyDescent="0.25">
      <c r="A4" s="6">
        <v>1</v>
      </c>
      <c r="B4" s="7" t="s">
        <v>4</v>
      </c>
      <c r="C4" s="8">
        <v>-39</v>
      </c>
      <c r="E4" s="11">
        <v>1</v>
      </c>
      <c r="F4" s="12" t="s">
        <v>11</v>
      </c>
      <c r="G4" s="11" t="s">
        <v>109</v>
      </c>
      <c r="H4" s="11" t="s">
        <v>109</v>
      </c>
      <c r="I4" s="11" t="s">
        <v>109</v>
      </c>
      <c r="J4" s="11" t="s">
        <v>109</v>
      </c>
      <c r="K4" s="11" t="s">
        <v>109</v>
      </c>
      <c r="M4" s="16">
        <v>1</v>
      </c>
      <c r="N4" s="17" t="s">
        <v>11</v>
      </c>
      <c r="O4" s="16" t="s">
        <v>109</v>
      </c>
      <c r="P4" s="16" t="s">
        <v>109</v>
      </c>
      <c r="Q4" s="16" t="s">
        <v>109</v>
      </c>
      <c r="R4" s="16" t="s">
        <v>109</v>
      </c>
      <c r="S4" s="16" t="s">
        <v>109</v>
      </c>
      <c r="U4" s="19">
        <v>1</v>
      </c>
      <c r="V4" s="20" t="s">
        <v>11</v>
      </c>
      <c r="W4" s="19" t="s">
        <v>109</v>
      </c>
      <c r="X4" s="19" t="s">
        <v>109</v>
      </c>
      <c r="Y4" s="19" t="s">
        <v>109</v>
      </c>
      <c r="Z4" s="19" t="s">
        <v>109</v>
      </c>
      <c r="AA4" s="19" t="s">
        <v>109</v>
      </c>
    </row>
    <row r="5" spans="1:29" x14ac:dyDescent="0.25">
      <c r="A5" s="6">
        <v>2</v>
      </c>
      <c r="B5" s="7" t="s">
        <v>5</v>
      </c>
      <c r="C5" s="8">
        <v>-23</v>
      </c>
      <c r="E5" s="13">
        <v>2</v>
      </c>
      <c r="F5" s="14" t="s">
        <v>12</v>
      </c>
      <c r="G5" s="13" t="s">
        <v>110</v>
      </c>
      <c r="H5" s="13" t="s">
        <v>110</v>
      </c>
      <c r="I5" s="13" t="s">
        <v>110</v>
      </c>
      <c r="J5" s="13" t="s">
        <v>110</v>
      </c>
      <c r="K5" s="13" t="s">
        <v>109</v>
      </c>
      <c r="M5" s="16">
        <v>2</v>
      </c>
      <c r="N5" s="17" t="s">
        <v>13</v>
      </c>
      <c r="O5" s="16" t="s">
        <v>109</v>
      </c>
      <c r="P5" s="16" t="s">
        <v>109</v>
      </c>
      <c r="Q5" s="16" t="s">
        <v>109</v>
      </c>
      <c r="R5" s="16" t="s">
        <v>109</v>
      </c>
      <c r="S5" s="16" t="s">
        <v>109</v>
      </c>
      <c r="U5" s="13">
        <v>2</v>
      </c>
      <c r="V5" s="14" t="s">
        <v>13</v>
      </c>
      <c r="W5" s="13" t="s">
        <v>109</v>
      </c>
      <c r="X5" s="13" t="s">
        <v>110</v>
      </c>
      <c r="Y5" s="13" t="s">
        <v>109</v>
      </c>
      <c r="Z5" s="13" t="s">
        <v>110</v>
      </c>
      <c r="AA5" s="13" t="s">
        <v>109</v>
      </c>
    </row>
    <row r="6" spans="1:29" x14ac:dyDescent="0.25">
      <c r="A6" s="6">
        <v>3</v>
      </c>
      <c r="B6" s="7" t="s">
        <v>6</v>
      </c>
      <c r="C6" s="8">
        <v>-21</v>
      </c>
      <c r="E6" s="11">
        <v>3</v>
      </c>
      <c r="F6" s="12" t="s">
        <v>13</v>
      </c>
      <c r="G6" s="11" t="s">
        <v>109</v>
      </c>
      <c r="H6" s="11" t="s">
        <v>109</v>
      </c>
      <c r="I6" s="11" t="s">
        <v>109</v>
      </c>
      <c r="J6" s="11" t="s">
        <v>109</v>
      </c>
      <c r="K6" s="11" t="s">
        <v>109</v>
      </c>
      <c r="M6" s="16">
        <v>3</v>
      </c>
      <c r="N6" s="17" t="s">
        <v>14</v>
      </c>
      <c r="O6" s="16" t="s">
        <v>109</v>
      </c>
      <c r="P6" s="16" t="s">
        <v>109</v>
      </c>
      <c r="Q6" s="16" t="s">
        <v>109</v>
      </c>
      <c r="R6" s="16" t="s">
        <v>109</v>
      </c>
      <c r="S6" s="16" t="s">
        <v>109</v>
      </c>
      <c r="U6" s="19">
        <v>3</v>
      </c>
      <c r="V6" s="20" t="s">
        <v>14</v>
      </c>
      <c r="W6" s="19" t="s">
        <v>109</v>
      </c>
      <c r="X6" s="19" t="s">
        <v>109</v>
      </c>
      <c r="Y6" s="19" t="s">
        <v>109</v>
      </c>
      <c r="Z6" s="19" t="s">
        <v>109</v>
      </c>
      <c r="AA6" s="19" t="s">
        <v>109</v>
      </c>
    </row>
    <row r="7" spans="1:29" ht="15.75" x14ac:dyDescent="0.25">
      <c r="A7" s="70" t="s">
        <v>7</v>
      </c>
      <c r="B7" s="70"/>
      <c r="C7" s="4">
        <v>15</v>
      </c>
      <c r="E7" s="11">
        <v>4</v>
      </c>
      <c r="F7" s="12" t="s">
        <v>14</v>
      </c>
      <c r="G7" s="11" t="s">
        <v>109</v>
      </c>
      <c r="H7" s="11" t="s">
        <v>109</v>
      </c>
      <c r="I7" s="11" t="s">
        <v>109</v>
      </c>
      <c r="J7" s="11" t="s">
        <v>109</v>
      </c>
      <c r="K7" s="11" t="s">
        <v>109</v>
      </c>
      <c r="M7" s="16">
        <v>4</v>
      </c>
      <c r="N7" s="17" t="s">
        <v>15</v>
      </c>
      <c r="O7" s="16" t="s">
        <v>109</v>
      </c>
      <c r="P7" s="16" t="s">
        <v>109</v>
      </c>
      <c r="Q7" s="16" t="s">
        <v>109</v>
      </c>
      <c r="R7" s="16" t="s">
        <v>109</v>
      </c>
      <c r="S7" s="16" t="s">
        <v>109</v>
      </c>
      <c r="U7" s="19">
        <v>4</v>
      </c>
      <c r="V7" s="20" t="s">
        <v>15</v>
      </c>
      <c r="W7" s="19" t="s">
        <v>109</v>
      </c>
      <c r="X7" s="19" t="s">
        <v>109</v>
      </c>
      <c r="Y7" s="19" t="s">
        <v>109</v>
      </c>
      <c r="Z7" s="19" t="s">
        <v>109</v>
      </c>
      <c r="AA7" s="19" t="s">
        <v>109</v>
      </c>
      <c r="AC7" s="21" t="s">
        <v>11</v>
      </c>
    </row>
    <row r="8" spans="1:29" ht="15.75" x14ac:dyDescent="0.25">
      <c r="A8" s="70" t="s">
        <v>8</v>
      </c>
      <c r="B8" s="70"/>
      <c r="C8" s="4">
        <v>5</v>
      </c>
      <c r="E8" s="11">
        <v>5</v>
      </c>
      <c r="F8" s="12" t="s">
        <v>15</v>
      </c>
      <c r="G8" s="11" t="s">
        <v>109</v>
      </c>
      <c r="H8" s="11" t="s">
        <v>109</v>
      </c>
      <c r="I8" s="11" t="s">
        <v>109</v>
      </c>
      <c r="J8" s="11" t="s">
        <v>109</v>
      </c>
      <c r="K8" s="11" t="s">
        <v>109</v>
      </c>
      <c r="M8" s="16">
        <v>5</v>
      </c>
      <c r="N8" s="17" t="s">
        <v>16</v>
      </c>
      <c r="O8" s="16" t="s">
        <v>109</v>
      </c>
      <c r="P8" s="16" t="s">
        <v>109</v>
      </c>
      <c r="Q8" s="16" t="s">
        <v>109</v>
      </c>
      <c r="R8" s="16" t="s">
        <v>109</v>
      </c>
      <c r="S8" s="16" t="s">
        <v>109</v>
      </c>
      <c r="U8" s="19">
        <v>5</v>
      </c>
      <c r="V8" s="20" t="s">
        <v>16</v>
      </c>
      <c r="W8" s="19" t="s">
        <v>109</v>
      </c>
      <c r="X8" s="19" t="s">
        <v>109</v>
      </c>
      <c r="Y8" s="19" t="s">
        <v>109</v>
      </c>
      <c r="Z8" s="19" t="s">
        <v>109</v>
      </c>
      <c r="AA8" s="19" t="s">
        <v>109</v>
      </c>
      <c r="AC8" s="21" t="s">
        <v>14</v>
      </c>
    </row>
    <row r="9" spans="1:29" ht="15.75" x14ac:dyDescent="0.25">
      <c r="A9" s="70" t="s">
        <v>9</v>
      </c>
      <c r="B9" s="70"/>
      <c r="C9" s="4">
        <v>75</v>
      </c>
      <c r="E9" s="11">
        <v>6</v>
      </c>
      <c r="F9" s="12" t="s">
        <v>16</v>
      </c>
      <c r="G9" s="11" t="s">
        <v>109</v>
      </c>
      <c r="H9" s="11" t="s">
        <v>109</v>
      </c>
      <c r="I9" s="11" t="s">
        <v>109</v>
      </c>
      <c r="J9" s="11" t="s">
        <v>109</v>
      </c>
      <c r="K9" s="11" t="s">
        <v>109</v>
      </c>
      <c r="M9" s="13">
        <v>6</v>
      </c>
      <c r="N9" s="14" t="s">
        <v>17</v>
      </c>
      <c r="O9" s="13" t="s">
        <v>110</v>
      </c>
      <c r="P9" s="13" t="s">
        <v>110</v>
      </c>
      <c r="Q9" s="13" t="s">
        <v>110</v>
      </c>
      <c r="R9" s="13" t="s">
        <v>110</v>
      </c>
      <c r="S9" s="13" t="s">
        <v>110</v>
      </c>
      <c r="U9" s="13">
        <v>6</v>
      </c>
      <c r="V9" s="14" t="s">
        <v>19</v>
      </c>
      <c r="W9" s="13" t="s">
        <v>109</v>
      </c>
      <c r="X9" s="13" t="s">
        <v>110</v>
      </c>
      <c r="Y9" s="13" t="s">
        <v>109</v>
      </c>
      <c r="Z9" s="13" t="s">
        <v>109</v>
      </c>
      <c r="AA9" s="13" t="s">
        <v>109</v>
      </c>
      <c r="AC9" s="21" t="s">
        <v>15</v>
      </c>
    </row>
    <row r="10" spans="1:29" x14ac:dyDescent="0.25">
      <c r="E10" s="11">
        <v>7</v>
      </c>
      <c r="F10" s="12" t="s">
        <v>17</v>
      </c>
      <c r="G10" s="11" t="s">
        <v>109</v>
      </c>
      <c r="H10" s="11" t="s">
        <v>109</v>
      </c>
      <c r="I10" s="11" t="s">
        <v>109</v>
      </c>
      <c r="J10" s="11" t="s">
        <v>109</v>
      </c>
      <c r="K10" s="11" t="s">
        <v>109</v>
      </c>
      <c r="M10" s="16">
        <v>7</v>
      </c>
      <c r="N10" s="17" t="s">
        <v>19</v>
      </c>
      <c r="O10" s="16" t="s">
        <v>109</v>
      </c>
      <c r="P10" s="16" t="s">
        <v>109</v>
      </c>
      <c r="Q10" s="16" t="s">
        <v>109</v>
      </c>
      <c r="R10" s="16" t="s">
        <v>109</v>
      </c>
      <c r="S10" s="16" t="s">
        <v>109</v>
      </c>
      <c r="U10" s="13">
        <v>7</v>
      </c>
      <c r="V10" s="14" t="s">
        <v>20</v>
      </c>
      <c r="W10" s="13" t="s">
        <v>109</v>
      </c>
      <c r="X10" s="13" t="s">
        <v>109</v>
      </c>
      <c r="Y10" s="13" t="s">
        <v>109</v>
      </c>
      <c r="Z10" s="13" t="s">
        <v>110</v>
      </c>
      <c r="AA10" s="13" t="s">
        <v>109</v>
      </c>
      <c r="AC10" s="21" t="s">
        <v>16</v>
      </c>
    </row>
    <row r="11" spans="1:29" x14ac:dyDescent="0.25">
      <c r="E11" s="13">
        <v>8</v>
      </c>
      <c r="F11" s="14" t="s">
        <v>18</v>
      </c>
      <c r="G11" s="13" t="s">
        <v>110</v>
      </c>
      <c r="H11" s="13" t="s">
        <v>110</v>
      </c>
      <c r="I11" s="13" t="s">
        <v>110</v>
      </c>
      <c r="J11" s="13" t="s">
        <v>110</v>
      </c>
      <c r="K11" s="13" t="s">
        <v>110</v>
      </c>
      <c r="M11" s="16">
        <v>8</v>
      </c>
      <c r="N11" s="17" t="s">
        <v>20</v>
      </c>
      <c r="O11" s="16" t="s">
        <v>109</v>
      </c>
      <c r="P11" s="16" t="s">
        <v>109</v>
      </c>
      <c r="Q11" s="16" t="s">
        <v>109</v>
      </c>
      <c r="R11" s="16" t="s">
        <v>109</v>
      </c>
      <c r="S11" s="16" t="s">
        <v>109</v>
      </c>
      <c r="U11" s="13">
        <v>8</v>
      </c>
      <c r="V11" s="14" t="s">
        <v>21</v>
      </c>
      <c r="W11" s="13" t="s">
        <v>110</v>
      </c>
      <c r="X11" s="13" t="s">
        <v>110</v>
      </c>
      <c r="Y11" s="13" t="s">
        <v>110</v>
      </c>
      <c r="Z11" s="13" t="s">
        <v>110</v>
      </c>
      <c r="AA11" s="13" t="s">
        <v>110</v>
      </c>
      <c r="AC11" s="21" t="s">
        <v>22</v>
      </c>
    </row>
    <row r="12" spans="1:29" x14ac:dyDescent="0.25">
      <c r="E12" s="11">
        <v>9</v>
      </c>
      <c r="F12" s="12" t="s">
        <v>19</v>
      </c>
      <c r="G12" s="11" t="s">
        <v>109</v>
      </c>
      <c r="H12" s="11" t="s">
        <v>109</v>
      </c>
      <c r="I12" s="11" t="s">
        <v>109</v>
      </c>
      <c r="J12" s="11" t="s">
        <v>109</v>
      </c>
      <c r="K12" s="11" t="s">
        <v>109</v>
      </c>
      <c r="M12" s="16">
        <v>9</v>
      </c>
      <c r="N12" s="17" t="s">
        <v>21</v>
      </c>
      <c r="O12" s="16" t="s">
        <v>109</v>
      </c>
      <c r="P12" s="16" t="s">
        <v>109</v>
      </c>
      <c r="Q12" s="16" t="s">
        <v>109</v>
      </c>
      <c r="R12" s="16" t="s">
        <v>109</v>
      </c>
      <c r="S12" s="16" t="s">
        <v>109</v>
      </c>
      <c r="U12" s="19">
        <v>9</v>
      </c>
      <c r="V12" s="20" t="s">
        <v>22</v>
      </c>
      <c r="W12" s="19" t="s">
        <v>109</v>
      </c>
      <c r="X12" s="19" t="s">
        <v>109</v>
      </c>
      <c r="Y12" s="19" t="s">
        <v>109</v>
      </c>
      <c r="Z12" s="19" t="s">
        <v>109</v>
      </c>
      <c r="AA12" s="19" t="s">
        <v>109</v>
      </c>
      <c r="AC12" s="21" t="s">
        <v>30</v>
      </c>
    </row>
    <row r="13" spans="1:29" x14ac:dyDescent="0.25">
      <c r="E13" s="11">
        <v>10</v>
      </c>
      <c r="F13" s="12" t="s">
        <v>20</v>
      </c>
      <c r="G13" s="11" t="s">
        <v>109</v>
      </c>
      <c r="H13" s="11" t="s">
        <v>109</v>
      </c>
      <c r="I13" s="11" t="s">
        <v>109</v>
      </c>
      <c r="J13" s="11" t="s">
        <v>109</v>
      </c>
      <c r="K13" s="11" t="s">
        <v>109</v>
      </c>
      <c r="M13" s="16">
        <v>10</v>
      </c>
      <c r="N13" s="17" t="s">
        <v>22</v>
      </c>
      <c r="O13" s="16" t="s">
        <v>109</v>
      </c>
      <c r="P13" s="16" t="s">
        <v>109</v>
      </c>
      <c r="Q13" s="16" t="s">
        <v>109</v>
      </c>
      <c r="R13" s="16" t="s">
        <v>109</v>
      </c>
      <c r="S13" s="16" t="s">
        <v>109</v>
      </c>
      <c r="U13" s="13">
        <v>10</v>
      </c>
      <c r="V13" s="14" t="s">
        <v>27</v>
      </c>
      <c r="W13" s="13" t="s">
        <v>109</v>
      </c>
      <c r="X13" s="13" t="s">
        <v>109</v>
      </c>
      <c r="Y13" s="13" t="s">
        <v>109</v>
      </c>
      <c r="Z13" s="13" t="s">
        <v>110</v>
      </c>
      <c r="AA13" s="13" t="s">
        <v>109</v>
      </c>
      <c r="AC13" s="21" t="s">
        <v>31</v>
      </c>
    </row>
    <row r="14" spans="1:29" x14ac:dyDescent="0.25">
      <c r="E14" s="11">
        <v>11</v>
      </c>
      <c r="F14" s="12" t="s">
        <v>21</v>
      </c>
      <c r="G14" s="11" t="s">
        <v>109</v>
      </c>
      <c r="H14" s="11" t="s">
        <v>109</v>
      </c>
      <c r="I14" s="11" t="s">
        <v>109</v>
      </c>
      <c r="J14" s="11" t="s">
        <v>109</v>
      </c>
      <c r="K14" s="11" t="s">
        <v>109</v>
      </c>
      <c r="M14" s="13">
        <v>11</v>
      </c>
      <c r="N14" s="14" t="s">
        <v>23</v>
      </c>
      <c r="O14" s="13" t="s">
        <v>110</v>
      </c>
      <c r="P14" s="13" t="s">
        <v>110</v>
      </c>
      <c r="Q14" s="13" t="s">
        <v>110</v>
      </c>
      <c r="R14" s="13" t="s">
        <v>110</v>
      </c>
      <c r="S14" s="13" t="s">
        <v>110</v>
      </c>
      <c r="U14" s="19">
        <v>11</v>
      </c>
      <c r="V14" s="20" t="s">
        <v>30</v>
      </c>
      <c r="W14" s="19" t="s">
        <v>109</v>
      </c>
      <c r="X14" s="19" t="s">
        <v>109</v>
      </c>
      <c r="Y14" s="19" t="s">
        <v>109</v>
      </c>
      <c r="Z14" s="19" t="s">
        <v>109</v>
      </c>
      <c r="AA14" s="19" t="s">
        <v>109</v>
      </c>
      <c r="AC14" s="21" t="s">
        <v>39</v>
      </c>
    </row>
    <row r="15" spans="1:29" x14ac:dyDescent="0.25">
      <c r="E15" s="11">
        <v>12</v>
      </c>
      <c r="F15" s="12" t="s">
        <v>22</v>
      </c>
      <c r="G15" s="11" t="s">
        <v>109</v>
      </c>
      <c r="H15" s="11" t="s">
        <v>109</v>
      </c>
      <c r="I15" s="11" t="s">
        <v>109</v>
      </c>
      <c r="J15" s="11" t="s">
        <v>109</v>
      </c>
      <c r="K15" s="11" t="s">
        <v>109</v>
      </c>
      <c r="M15" s="13">
        <v>12</v>
      </c>
      <c r="N15" s="14" t="s">
        <v>25</v>
      </c>
      <c r="O15" s="13" t="s">
        <v>110</v>
      </c>
      <c r="P15" s="13" t="s">
        <v>110</v>
      </c>
      <c r="Q15" s="13" t="s">
        <v>110</v>
      </c>
      <c r="R15" s="13" t="s">
        <v>110</v>
      </c>
      <c r="S15" s="13" t="s">
        <v>110</v>
      </c>
      <c r="U15" s="19">
        <v>12</v>
      </c>
      <c r="V15" s="20" t="s">
        <v>31</v>
      </c>
      <c r="W15" s="19" t="s">
        <v>109</v>
      </c>
      <c r="X15" s="19" t="s">
        <v>109</v>
      </c>
      <c r="Y15" s="19" t="s">
        <v>109</v>
      </c>
      <c r="Z15" s="19" t="s">
        <v>109</v>
      </c>
      <c r="AA15" s="19" t="s">
        <v>109</v>
      </c>
      <c r="AC15" s="21" t="s">
        <v>46</v>
      </c>
    </row>
    <row r="16" spans="1:29" x14ac:dyDescent="0.25">
      <c r="E16" s="11">
        <v>13</v>
      </c>
      <c r="F16" s="12" t="s">
        <v>23</v>
      </c>
      <c r="G16" s="11" t="s">
        <v>109</v>
      </c>
      <c r="H16" s="11" t="s">
        <v>109</v>
      </c>
      <c r="I16" s="11" t="s">
        <v>109</v>
      </c>
      <c r="J16" s="11" t="s">
        <v>109</v>
      </c>
      <c r="K16" s="11" t="s">
        <v>109</v>
      </c>
      <c r="M16" s="13">
        <v>13</v>
      </c>
      <c r="N16" s="14" t="s">
        <v>26</v>
      </c>
      <c r="O16" s="13" t="s">
        <v>110</v>
      </c>
      <c r="P16" s="13" t="s">
        <v>110</v>
      </c>
      <c r="Q16" s="13" t="s">
        <v>110</v>
      </c>
      <c r="R16" s="13" t="s">
        <v>110</v>
      </c>
      <c r="S16" s="13" t="s">
        <v>110</v>
      </c>
      <c r="U16" s="13">
        <v>13</v>
      </c>
      <c r="V16" s="14" t="s">
        <v>33</v>
      </c>
      <c r="W16" s="13" t="s">
        <v>109</v>
      </c>
      <c r="X16" s="13" t="s">
        <v>110</v>
      </c>
      <c r="Y16" s="13" t="s">
        <v>110</v>
      </c>
      <c r="Z16" s="13" t="s">
        <v>110</v>
      </c>
      <c r="AA16" s="13" t="s">
        <v>110</v>
      </c>
      <c r="AC16" s="21" t="s">
        <v>55</v>
      </c>
    </row>
    <row r="17" spans="5:29" x14ac:dyDescent="0.25">
      <c r="E17" s="13">
        <v>14</v>
      </c>
      <c r="F17" s="14" t="s">
        <v>24</v>
      </c>
      <c r="G17" s="13" t="s">
        <v>110</v>
      </c>
      <c r="H17" s="13" t="s">
        <v>110</v>
      </c>
      <c r="I17" s="13" t="s">
        <v>110</v>
      </c>
      <c r="J17" s="13" t="s">
        <v>110</v>
      </c>
      <c r="K17" s="13" t="s">
        <v>110</v>
      </c>
      <c r="M17" s="16">
        <v>14</v>
      </c>
      <c r="N17" s="17" t="s">
        <v>27</v>
      </c>
      <c r="O17" s="16" t="s">
        <v>109</v>
      </c>
      <c r="P17" s="16" t="s">
        <v>109</v>
      </c>
      <c r="Q17" s="16" t="s">
        <v>109</v>
      </c>
      <c r="R17" s="16" t="s">
        <v>109</v>
      </c>
      <c r="S17" s="16" t="s">
        <v>109</v>
      </c>
      <c r="U17" s="19">
        <v>14</v>
      </c>
      <c r="V17" s="20" t="s">
        <v>39</v>
      </c>
      <c r="W17" s="19" t="s">
        <v>109</v>
      </c>
      <c r="X17" s="19" t="s">
        <v>109</v>
      </c>
      <c r="Y17" s="19" t="s">
        <v>109</v>
      </c>
      <c r="Z17" s="19" t="s">
        <v>109</v>
      </c>
      <c r="AA17" s="19" t="s">
        <v>109</v>
      </c>
      <c r="AC17" s="21" t="s">
        <v>73</v>
      </c>
    </row>
    <row r="18" spans="5:29" x14ac:dyDescent="0.25">
      <c r="E18" s="11">
        <v>15</v>
      </c>
      <c r="F18" s="12" t="s">
        <v>25</v>
      </c>
      <c r="G18" s="11" t="s">
        <v>109</v>
      </c>
      <c r="H18" s="11" t="s">
        <v>109</v>
      </c>
      <c r="I18" s="11" t="s">
        <v>109</v>
      </c>
      <c r="J18" s="11" t="s">
        <v>109</v>
      </c>
      <c r="K18" s="11" t="s">
        <v>109</v>
      </c>
      <c r="M18" s="13">
        <v>15</v>
      </c>
      <c r="N18" s="14" t="s">
        <v>28</v>
      </c>
      <c r="O18" s="13" t="s">
        <v>110</v>
      </c>
      <c r="P18" s="13" t="s">
        <v>110</v>
      </c>
      <c r="Q18" s="13" t="s">
        <v>110</v>
      </c>
      <c r="R18" s="13" t="s">
        <v>110</v>
      </c>
      <c r="S18" s="13" t="s">
        <v>110</v>
      </c>
      <c r="U18" s="13">
        <v>15</v>
      </c>
      <c r="V18" s="14" t="s">
        <v>42</v>
      </c>
      <c r="W18" s="13" t="s">
        <v>110</v>
      </c>
      <c r="X18" s="13" t="s">
        <v>110</v>
      </c>
      <c r="Y18" s="13" t="s">
        <v>110</v>
      </c>
      <c r="Z18" s="13" t="s">
        <v>110</v>
      </c>
      <c r="AA18" s="13" t="s">
        <v>110</v>
      </c>
      <c r="AC18" s="21" t="s">
        <v>99</v>
      </c>
    </row>
    <row r="19" spans="5:29" x14ac:dyDescent="0.25">
      <c r="E19" s="11">
        <v>16</v>
      </c>
      <c r="F19" s="12" t="s">
        <v>26</v>
      </c>
      <c r="G19" s="11" t="s">
        <v>109</v>
      </c>
      <c r="H19" s="11" t="s">
        <v>109</v>
      </c>
      <c r="I19" s="11" t="s">
        <v>109</v>
      </c>
      <c r="J19" s="11" t="s">
        <v>109</v>
      </c>
      <c r="K19" s="11" t="s">
        <v>109</v>
      </c>
      <c r="M19" s="13">
        <v>16</v>
      </c>
      <c r="N19" s="14" t="s">
        <v>29</v>
      </c>
      <c r="O19" s="13" t="s">
        <v>110</v>
      </c>
      <c r="P19" s="13" t="s">
        <v>110</v>
      </c>
      <c r="Q19" s="13" t="s">
        <v>110</v>
      </c>
      <c r="R19" s="13" t="s">
        <v>110</v>
      </c>
      <c r="S19" s="13" t="s">
        <v>110</v>
      </c>
      <c r="U19" s="19">
        <v>16</v>
      </c>
      <c r="V19" s="20" t="s">
        <v>46</v>
      </c>
      <c r="W19" s="19" t="s">
        <v>109</v>
      </c>
      <c r="X19" s="19" t="s">
        <v>109</v>
      </c>
      <c r="Y19" s="19" t="s">
        <v>109</v>
      </c>
      <c r="Z19" s="19" t="s">
        <v>109</v>
      </c>
      <c r="AA19" s="19" t="s">
        <v>109</v>
      </c>
      <c r="AC19" s="21" t="s">
        <v>101</v>
      </c>
    </row>
    <row r="20" spans="5:29" x14ac:dyDescent="0.25">
      <c r="E20" s="11">
        <v>17</v>
      </c>
      <c r="F20" s="12" t="s">
        <v>27</v>
      </c>
      <c r="G20" s="11" t="s">
        <v>109</v>
      </c>
      <c r="H20" s="11" t="s">
        <v>109</v>
      </c>
      <c r="I20" s="11" t="s">
        <v>109</v>
      </c>
      <c r="J20" s="11" t="s">
        <v>109</v>
      </c>
      <c r="K20" s="11" t="s">
        <v>109</v>
      </c>
      <c r="M20" s="16">
        <v>17</v>
      </c>
      <c r="N20" s="17" t="s">
        <v>30</v>
      </c>
      <c r="O20" s="16" t="s">
        <v>109</v>
      </c>
      <c r="P20" s="16" t="s">
        <v>109</v>
      </c>
      <c r="Q20" s="16" t="s">
        <v>109</v>
      </c>
      <c r="R20" s="16" t="s">
        <v>109</v>
      </c>
      <c r="S20" s="16" t="s">
        <v>109</v>
      </c>
      <c r="U20" s="13">
        <v>17</v>
      </c>
      <c r="V20" s="14" t="s">
        <v>51</v>
      </c>
      <c r="W20" s="13" t="s">
        <v>109</v>
      </c>
      <c r="X20" s="13" t="s">
        <v>109</v>
      </c>
      <c r="Y20" s="13" t="s">
        <v>110</v>
      </c>
      <c r="Z20" s="13" t="s">
        <v>110</v>
      </c>
      <c r="AA20" s="13" t="s">
        <v>109</v>
      </c>
      <c r="AC20" s="21" t="s">
        <v>102</v>
      </c>
    </row>
    <row r="21" spans="5:29" x14ac:dyDescent="0.25">
      <c r="E21" s="11">
        <v>18</v>
      </c>
      <c r="F21" s="12" t="s">
        <v>28</v>
      </c>
      <c r="G21" s="11" t="s">
        <v>109</v>
      </c>
      <c r="H21" s="11" t="s">
        <v>109</v>
      </c>
      <c r="I21" s="11" t="s">
        <v>109</v>
      </c>
      <c r="J21" s="11" t="s">
        <v>109</v>
      </c>
      <c r="K21" s="11" t="s">
        <v>109</v>
      </c>
      <c r="M21" s="16">
        <v>18</v>
      </c>
      <c r="N21" s="17" t="s">
        <v>31</v>
      </c>
      <c r="O21" s="16" t="s">
        <v>109</v>
      </c>
      <c r="P21" s="16" t="s">
        <v>109</v>
      </c>
      <c r="Q21" s="16" t="s">
        <v>109</v>
      </c>
      <c r="R21" s="16" t="s">
        <v>109</v>
      </c>
      <c r="S21" s="16" t="s">
        <v>109</v>
      </c>
      <c r="U21" s="13">
        <v>18</v>
      </c>
      <c r="V21" s="14" t="s">
        <v>53</v>
      </c>
      <c r="W21" s="13" t="s">
        <v>110</v>
      </c>
      <c r="X21" s="13" t="s">
        <v>110</v>
      </c>
      <c r="Y21" s="13" t="s">
        <v>110</v>
      </c>
      <c r="Z21" s="13" t="s">
        <v>110</v>
      </c>
      <c r="AA21" s="13" t="s">
        <v>109</v>
      </c>
      <c r="AC21" s="21" t="s">
        <v>106</v>
      </c>
    </row>
    <row r="22" spans="5:29" x14ac:dyDescent="0.25">
      <c r="E22" s="11">
        <v>19</v>
      </c>
      <c r="F22" s="12" t="s">
        <v>29</v>
      </c>
      <c r="G22" s="11" t="s">
        <v>109</v>
      </c>
      <c r="H22" s="11" t="s">
        <v>109</v>
      </c>
      <c r="I22" s="11" t="s">
        <v>109</v>
      </c>
      <c r="J22" s="11" t="s">
        <v>109</v>
      </c>
      <c r="K22" s="11" t="s">
        <v>109</v>
      </c>
      <c r="M22" s="13">
        <v>19</v>
      </c>
      <c r="N22" s="14" t="s">
        <v>32</v>
      </c>
      <c r="O22" s="13" t="s">
        <v>110</v>
      </c>
      <c r="P22" s="13" t="s">
        <v>110</v>
      </c>
      <c r="Q22" s="13" t="s">
        <v>110</v>
      </c>
      <c r="R22" s="13" t="s">
        <v>110</v>
      </c>
      <c r="S22" s="13" t="s">
        <v>110</v>
      </c>
      <c r="U22" s="19">
        <v>19</v>
      </c>
      <c r="V22" s="20" t="s">
        <v>55</v>
      </c>
      <c r="W22" s="19" t="s">
        <v>109</v>
      </c>
      <c r="X22" s="19" t="s">
        <v>109</v>
      </c>
      <c r="Y22" s="19" t="s">
        <v>109</v>
      </c>
      <c r="Z22" s="19" t="s">
        <v>109</v>
      </c>
      <c r="AA22" s="19" t="s">
        <v>109</v>
      </c>
    </row>
    <row r="23" spans="5:29" x14ac:dyDescent="0.25">
      <c r="E23" s="11">
        <v>20</v>
      </c>
      <c r="F23" s="12" t="s">
        <v>30</v>
      </c>
      <c r="G23" s="11" t="s">
        <v>109</v>
      </c>
      <c r="H23" s="11" t="s">
        <v>109</v>
      </c>
      <c r="I23" s="11" t="s">
        <v>109</v>
      </c>
      <c r="J23" s="11" t="s">
        <v>109</v>
      </c>
      <c r="K23" s="11" t="s">
        <v>109</v>
      </c>
      <c r="M23" s="16">
        <v>20</v>
      </c>
      <c r="N23" s="17" t="s">
        <v>33</v>
      </c>
      <c r="O23" s="16" t="s">
        <v>109</v>
      </c>
      <c r="P23" s="16" t="s">
        <v>109</v>
      </c>
      <c r="Q23" s="16" t="s">
        <v>109</v>
      </c>
      <c r="R23" s="16" t="s">
        <v>109</v>
      </c>
      <c r="S23" s="16" t="s">
        <v>109</v>
      </c>
      <c r="U23" s="13">
        <v>20</v>
      </c>
      <c r="V23" s="14" t="s">
        <v>58</v>
      </c>
      <c r="W23" s="13" t="s">
        <v>110</v>
      </c>
      <c r="X23" s="13" t="s">
        <v>110</v>
      </c>
      <c r="Y23" s="13" t="s">
        <v>110</v>
      </c>
      <c r="Z23" s="13" t="s">
        <v>110</v>
      </c>
      <c r="AA23" s="13" t="s">
        <v>109</v>
      </c>
    </row>
    <row r="24" spans="5:29" x14ac:dyDescent="0.25">
      <c r="E24" s="11">
        <v>21</v>
      </c>
      <c r="F24" s="12" t="s">
        <v>31</v>
      </c>
      <c r="G24" s="11" t="s">
        <v>109</v>
      </c>
      <c r="H24" s="11" t="s">
        <v>109</v>
      </c>
      <c r="I24" s="11" t="s">
        <v>109</v>
      </c>
      <c r="J24" s="11" t="s">
        <v>109</v>
      </c>
      <c r="K24" s="11" t="s">
        <v>109</v>
      </c>
      <c r="M24" s="13">
        <v>21</v>
      </c>
      <c r="N24" s="14" t="s">
        <v>37</v>
      </c>
      <c r="O24" s="13" t="s">
        <v>110</v>
      </c>
      <c r="P24" s="13" t="s">
        <v>110</v>
      </c>
      <c r="Q24" s="13" t="s">
        <v>110</v>
      </c>
      <c r="R24" s="13" t="s">
        <v>110</v>
      </c>
      <c r="S24" s="13" t="s">
        <v>110</v>
      </c>
      <c r="U24" s="13">
        <v>21</v>
      </c>
      <c r="V24" s="14" t="s">
        <v>65</v>
      </c>
      <c r="W24" s="13" t="s">
        <v>110</v>
      </c>
      <c r="X24" s="13" t="s">
        <v>110</v>
      </c>
      <c r="Y24" s="13" t="s">
        <v>109</v>
      </c>
      <c r="Z24" s="13" t="s">
        <v>109</v>
      </c>
      <c r="AA24" s="13" t="s">
        <v>109</v>
      </c>
    </row>
    <row r="25" spans="5:29" x14ac:dyDescent="0.25">
      <c r="E25" s="11">
        <v>22</v>
      </c>
      <c r="F25" s="12" t="s">
        <v>32</v>
      </c>
      <c r="G25" s="11" t="s">
        <v>109</v>
      </c>
      <c r="H25" s="11" t="s">
        <v>109</v>
      </c>
      <c r="I25" s="11" t="s">
        <v>109</v>
      </c>
      <c r="J25" s="11" t="s">
        <v>109</v>
      </c>
      <c r="K25" s="11" t="s">
        <v>109</v>
      </c>
      <c r="M25" s="13">
        <v>22</v>
      </c>
      <c r="N25" s="14" t="s">
        <v>38</v>
      </c>
      <c r="O25" s="13" t="s">
        <v>110</v>
      </c>
      <c r="P25" s="13" t="s">
        <v>110</v>
      </c>
      <c r="Q25" s="13" t="s">
        <v>110</v>
      </c>
      <c r="R25" s="13" t="s">
        <v>110</v>
      </c>
      <c r="S25" s="13" t="s">
        <v>110</v>
      </c>
      <c r="U25" s="13">
        <v>22</v>
      </c>
      <c r="V25" s="14" t="s">
        <v>66</v>
      </c>
      <c r="W25" s="13" t="s">
        <v>109</v>
      </c>
      <c r="X25" s="13" t="s">
        <v>110</v>
      </c>
      <c r="Y25" s="13" t="s">
        <v>109</v>
      </c>
      <c r="Z25" s="13" t="s">
        <v>109</v>
      </c>
      <c r="AA25" s="13" t="s">
        <v>110</v>
      </c>
    </row>
    <row r="26" spans="5:29" x14ac:dyDescent="0.25">
      <c r="E26" s="11">
        <v>23</v>
      </c>
      <c r="F26" s="12" t="s">
        <v>33</v>
      </c>
      <c r="G26" s="11" t="s">
        <v>109</v>
      </c>
      <c r="H26" s="11" t="s">
        <v>109</v>
      </c>
      <c r="I26" s="11" t="s">
        <v>109</v>
      </c>
      <c r="J26" s="11" t="s">
        <v>109</v>
      </c>
      <c r="K26" s="11" t="s">
        <v>109</v>
      </c>
      <c r="M26" s="16">
        <v>23</v>
      </c>
      <c r="N26" s="17" t="s">
        <v>39</v>
      </c>
      <c r="O26" s="16" t="s">
        <v>109</v>
      </c>
      <c r="P26" s="16" t="s">
        <v>109</v>
      </c>
      <c r="Q26" s="16" t="s">
        <v>109</v>
      </c>
      <c r="R26" s="16" t="s">
        <v>109</v>
      </c>
      <c r="S26" s="16" t="s">
        <v>109</v>
      </c>
      <c r="U26" s="19">
        <v>23</v>
      </c>
      <c r="V26" s="20" t="s">
        <v>73</v>
      </c>
      <c r="W26" s="19" t="s">
        <v>109</v>
      </c>
      <c r="X26" s="19" t="s">
        <v>109</v>
      </c>
      <c r="Y26" s="19" t="s">
        <v>109</v>
      </c>
      <c r="Z26" s="19" t="s">
        <v>109</v>
      </c>
      <c r="AA26" s="19" t="s">
        <v>109</v>
      </c>
    </row>
    <row r="27" spans="5:29" x14ac:dyDescent="0.25">
      <c r="E27" s="13">
        <v>24</v>
      </c>
      <c r="F27" s="14" t="s">
        <v>34</v>
      </c>
      <c r="G27" s="13" t="s">
        <v>110</v>
      </c>
      <c r="H27" s="13" t="s">
        <v>110</v>
      </c>
      <c r="I27" s="13" t="s">
        <v>109</v>
      </c>
      <c r="J27" s="13" t="s">
        <v>109</v>
      </c>
      <c r="K27" s="13" t="s">
        <v>109</v>
      </c>
      <c r="M27" s="13">
        <v>24</v>
      </c>
      <c r="N27" s="14" t="s">
        <v>41</v>
      </c>
      <c r="O27" s="13" t="s">
        <v>110</v>
      </c>
      <c r="P27" s="13" t="s">
        <v>110</v>
      </c>
      <c r="Q27" s="13" t="s">
        <v>110</v>
      </c>
      <c r="R27" s="13" t="s">
        <v>110</v>
      </c>
      <c r="S27" s="13" t="s">
        <v>110</v>
      </c>
      <c r="U27" s="13">
        <v>24</v>
      </c>
      <c r="V27" s="14" t="s">
        <v>74</v>
      </c>
      <c r="W27" s="13" t="s">
        <v>109</v>
      </c>
      <c r="X27" s="13" t="s">
        <v>109</v>
      </c>
      <c r="Y27" s="13" t="s">
        <v>109</v>
      </c>
      <c r="Z27" s="13" t="s">
        <v>110</v>
      </c>
      <c r="AA27" s="13" t="s">
        <v>110</v>
      </c>
    </row>
    <row r="28" spans="5:29" x14ac:dyDescent="0.25">
      <c r="E28" s="13">
        <v>25</v>
      </c>
      <c r="F28" s="14" t="s">
        <v>35</v>
      </c>
      <c r="G28" s="13" t="s">
        <v>110</v>
      </c>
      <c r="H28" s="13" t="s">
        <v>110</v>
      </c>
      <c r="I28" s="13" t="s">
        <v>110</v>
      </c>
      <c r="J28" s="13" t="s">
        <v>110</v>
      </c>
      <c r="K28" s="13" t="s">
        <v>110</v>
      </c>
      <c r="M28" s="16">
        <v>25</v>
      </c>
      <c r="N28" s="17" t="s">
        <v>42</v>
      </c>
      <c r="O28" s="16" t="s">
        <v>109</v>
      </c>
      <c r="P28" s="16" t="s">
        <v>109</v>
      </c>
      <c r="Q28" s="16" t="s">
        <v>109</v>
      </c>
      <c r="R28" s="16" t="s">
        <v>109</v>
      </c>
      <c r="S28" s="16" t="s">
        <v>109</v>
      </c>
      <c r="U28" s="13">
        <v>25</v>
      </c>
      <c r="V28" s="14" t="s">
        <v>84</v>
      </c>
      <c r="W28" s="13" t="s">
        <v>110</v>
      </c>
      <c r="X28" s="13" t="s">
        <v>110</v>
      </c>
      <c r="Y28" s="13" t="s">
        <v>110</v>
      </c>
      <c r="Z28" s="13" t="s">
        <v>110</v>
      </c>
      <c r="AA28" s="13" t="s">
        <v>110</v>
      </c>
    </row>
    <row r="29" spans="5:29" x14ac:dyDescent="0.25">
      <c r="E29" s="13">
        <v>26</v>
      </c>
      <c r="F29" s="14" t="s">
        <v>36</v>
      </c>
      <c r="G29" s="13" t="s">
        <v>110</v>
      </c>
      <c r="H29" s="13" t="s">
        <v>110</v>
      </c>
      <c r="I29" s="13" t="s">
        <v>110</v>
      </c>
      <c r="J29" s="13" t="s">
        <v>110</v>
      </c>
      <c r="K29" s="13" t="s">
        <v>110</v>
      </c>
      <c r="M29" s="13">
        <v>26</v>
      </c>
      <c r="N29" s="14" t="s">
        <v>43</v>
      </c>
      <c r="O29" s="13" t="s">
        <v>110</v>
      </c>
      <c r="P29" s="13" t="s">
        <v>110</v>
      </c>
      <c r="Q29" s="13" t="s">
        <v>110</v>
      </c>
      <c r="R29" s="13" t="s">
        <v>110</v>
      </c>
      <c r="S29" s="13" t="s">
        <v>110</v>
      </c>
      <c r="U29" s="13">
        <v>26</v>
      </c>
      <c r="V29" s="14" t="s">
        <v>85</v>
      </c>
      <c r="W29" s="13" t="s">
        <v>110</v>
      </c>
      <c r="X29" s="13" t="s">
        <v>110</v>
      </c>
      <c r="Y29" s="13" t="s">
        <v>110</v>
      </c>
      <c r="Z29" s="13" t="s">
        <v>110</v>
      </c>
      <c r="AA29" s="13" t="s">
        <v>110</v>
      </c>
    </row>
    <row r="30" spans="5:29" x14ac:dyDescent="0.25">
      <c r="E30" s="11">
        <v>27</v>
      </c>
      <c r="F30" s="12" t="s">
        <v>37</v>
      </c>
      <c r="G30" s="11" t="s">
        <v>109</v>
      </c>
      <c r="H30" s="11" t="s">
        <v>109</v>
      </c>
      <c r="I30" s="11" t="s">
        <v>109</v>
      </c>
      <c r="J30" s="11" t="s">
        <v>109</v>
      </c>
      <c r="K30" s="11" t="s">
        <v>109</v>
      </c>
      <c r="M30" s="13">
        <v>27</v>
      </c>
      <c r="N30" s="14" t="s">
        <v>44</v>
      </c>
      <c r="O30" s="13" t="s">
        <v>110</v>
      </c>
      <c r="P30" s="13" t="s">
        <v>110</v>
      </c>
      <c r="Q30" s="13" t="s">
        <v>110</v>
      </c>
      <c r="R30" s="13" t="s">
        <v>110</v>
      </c>
      <c r="S30" s="13" t="s">
        <v>110</v>
      </c>
      <c r="U30" s="13">
        <v>27</v>
      </c>
      <c r="V30" s="14" t="s">
        <v>89</v>
      </c>
      <c r="W30" s="13" t="s">
        <v>109</v>
      </c>
      <c r="X30" s="13" t="s">
        <v>109</v>
      </c>
      <c r="Y30" s="13" t="s">
        <v>109</v>
      </c>
      <c r="Z30" s="13" t="s">
        <v>110</v>
      </c>
      <c r="AA30" s="13" t="s">
        <v>109</v>
      </c>
    </row>
    <row r="31" spans="5:29" x14ac:dyDescent="0.25">
      <c r="E31" s="11">
        <v>28</v>
      </c>
      <c r="F31" s="12" t="s">
        <v>38</v>
      </c>
      <c r="G31" s="11" t="s">
        <v>109</v>
      </c>
      <c r="H31" s="11" t="s">
        <v>109</v>
      </c>
      <c r="I31" s="11" t="s">
        <v>109</v>
      </c>
      <c r="J31" s="11" t="s">
        <v>109</v>
      </c>
      <c r="K31" s="11" t="s">
        <v>109</v>
      </c>
      <c r="M31" s="16">
        <v>28</v>
      </c>
      <c r="N31" s="17" t="s">
        <v>46</v>
      </c>
      <c r="O31" s="16" t="s">
        <v>109</v>
      </c>
      <c r="P31" s="16" t="s">
        <v>109</v>
      </c>
      <c r="Q31" s="16" t="s">
        <v>109</v>
      </c>
      <c r="R31" s="16" t="s">
        <v>109</v>
      </c>
      <c r="S31" s="16" t="s">
        <v>109</v>
      </c>
      <c r="U31" s="13">
        <v>28</v>
      </c>
      <c r="V31" s="14" t="s">
        <v>93</v>
      </c>
      <c r="W31" s="13" t="s">
        <v>109</v>
      </c>
      <c r="X31" s="13" t="s">
        <v>110</v>
      </c>
      <c r="Y31" s="13" t="s">
        <v>109</v>
      </c>
      <c r="Z31" s="13" t="s">
        <v>109</v>
      </c>
      <c r="AA31" s="13" t="s">
        <v>110</v>
      </c>
    </row>
    <row r="32" spans="5:29" x14ac:dyDescent="0.25">
      <c r="E32" s="11">
        <v>29</v>
      </c>
      <c r="F32" s="12" t="s">
        <v>39</v>
      </c>
      <c r="G32" s="11" t="s">
        <v>109</v>
      </c>
      <c r="H32" s="11" t="s">
        <v>109</v>
      </c>
      <c r="I32" s="11" t="s">
        <v>109</v>
      </c>
      <c r="J32" s="11" t="s">
        <v>109</v>
      </c>
      <c r="K32" s="11" t="s">
        <v>109</v>
      </c>
      <c r="M32" s="13">
        <v>29</v>
      </c>
      <c r="N32" s="14" t="s">
        <v>47</v>
      </c>
      <c r="O32" s="13" t="s">
        <v>110</v>
      </c>
      <c r="P32" s="13" t="s">
        <v>110</v>
      </c>
      <c r="Q32" s="13" t="s">
        <v>110</v>
      </c>
      <c r="R32" s="13" t="s">
        <v>110</v>
      </c>
      <c r="S32" s="13" t="s">
        <v>110</v>
      </c>
      <c r="U32" s="13">
        <v>29</v>
      </c>
      <c r="V32" s="14" t="s">
        <v>96</v>
      </c>
      <c r="W32" s="13" t="s">
        <v>110</v>
      </c>
      <c r="X32" s="13" t="s">
        <v>109</v>
      </c>
      <c r="Y32" s="13" t="s">
        <v>110</v>
      </c>
      <c r="Z32" s="13" t="s">
        <v>110</v>
      </c>
      <c r="AA32" s="13" t="s">
        <v>110</v>
      </c>
    </row>
    <row r="33" spans="5:27" x14ac:dyDescent="0.25">
      <c r="E33" s="13">
        <v>30</v>
      </c>
      <c r="F33" s="14" t="s">
        <v>40</v>
      </c>
      <c r="G33" s="13" t="s">
        <v>110</v>
      </c>
      <c r="H33" s="13" t="s">
        <v>110</v>
      </c>
      <c r="I33" s="13" t="s">
        <v>110</v>
      </c>
      <c r="J33" s="13" t="s">
        <v>110</v>
      </c>
      <c r="K33" s="13" t="s">
        <v>110</v>
      </c>
      <c r="M33" s="16">
        <v>30</v>
      </c>
      <c r="N33" s="17" t="s">
        <v>51</v>
      </c>
      <c r="O33" s="16" t="s">
        <v>109</v>
      </c>
      <c r="P33" s="16" t="s">
        <v>109</v>
      </c>
      <c r="Q33" s="16" t="s">
        <v>109</v>
      </c>
      <c r="R33" s="16" t="s">
        <v>109</v>
      </c>
      <c r="S33" s="16" t="s">
        <v>109</v>
      </c>
      <c r="U33" s="19">
        <v>30</v>
      </c>
      <c r="V33" s="20" t="s">
        <v>99</v>
      </c>
      <c r="W33" s="19" t="s">
        <v>109</v>
      </c>
      <c r="X33" s="19" t="s">
        <v>109</v>
      </c>
      <c r="Y33" s="19" t="s">
        <v>109</v>
      </c>
      <c r="Z33" s="19" t="s">
        <v>109</v>
      </c>
      <c r="AA33" s="19" t="s">
        <v>109</v>
      </c>
    </row>
    <row r="34" spans="5:27" x14ac:dyDescent="0.25">
      <c r="E34" s="11">
        <v>31</v>
      </c>
      <c r="F34" s="12" t="s">
        <v>41</v>
      </c>
      <c r="G34" s="11" t="s">
        <v>109</v>
      </c>
      <c r="H34" s="11" t="s">
        <v>109</v>
      </c>
      <c r="I34" s="11" t="s">
        <v>109</v>
      </c>
      <c r="J34" s="11" t="s">
        <v>109</v>
      </c>
      <c r="K34" s="11" t="s">
        <v>109</v>
      </c>
      <c r="M34" s="16">
        <v>31</v>
      </c>
      <c r="N34" s="17" t="s">
        <v>53</v>
      </c>
      <c r="O34" s="16" t="s">
        <v>109</v>
      </c>
      <c r="P34" s="16" t="s">
        <v>109</v>
      </c>
      <c r="Q34" s="16" t="s">
        <v>109</v>
      </c>
      <c r="R34" s="16" t="s">
        <v>109</v>
      </c>
      <c r="S34" s="16" t="s">
        <v>109</v>
      </c>
      <c r="U34" s="13">
        <v>31</v>
      </c>
      <c r="V34" s="14" t="s">
        <v>100</v>
      </c>
      <c r="W34" s="13" t="s">
        <v>110</v>
      </c>
      <c r="X34" s="13" t="s">
        <v>110</v>
      </c>
      <c r="Y34" s="13" t="s">
        <v>110</v>
      </c>
      <c r="Z34" s="13" t="s">
        <v>110</v>
      </c>
      <c r="AA34" s="13" t="s">
        <v>110</v>
      </c>
    </row>
    <row r="35" spans="5:27" x14ac:dyDescent="0.25">
      <c r="E35" s="11">
        <v>32</v>
      </c>
      <c r="F35" s="12" t="s">
        <v>42</v>
      </c>
      <c r="G35" s="11" t="s">
        <v>109</v>
      </c>
      <c r="H35" s="11" t="s">
        <v>109</v>
      </c>
      <c r="I35" s="11" t="s">
        <v>109</v>
      </c>
      <c r="J35" s="11" t="s">
        <v>109</v>
      </c>
      <c r="K35" s="11" t="s">
        <v>109</v>
      </c>
      <c r="M35" s="16">
        <v>32</v>
      </c>
      <c r="N35" s="17" t="s">
        <v>55</v>
      </c>
      <c r="O35" s="16" t="s">
        <v>109</v>
      </c>
      <c r="P35" s="16" t="s">
        <v>109</v>
      </c>
      <c r="Q35" s="16" t="s">
        <v>109</v>
      </c>
      <c r="R35" s="16" t="s">
        <v>109</v>
      </c>
      <c r="S35" s="16" t="s">
        <v>109</v>
      </c>
      <c r="U35" s="19">
        <v>32</v>
      </c>
      <c r="V35" s="20" t="s">
        <v>101</v>
      </c>
      <c r="W35" s="19" t="s">
        <v>109</v>
      </c>
      <c r="X35" s="19" t="s">
        <v>109</v>
      </c>
      <c r="Y35" s="19" t="s">
        <v>109</v>
      </c>
      <c r="Z35" s="19" t="s">
        <v>109</v>
      </c>
      <c r="AA35" s="19" t="s">
        <v>109</v>
      </c>
    </row>
    <row r="36" spans="5:27" x14ac:dyDescent="0.25">
      <c r="E36" s="11">
        <v>33</v>
      </c>
      <c r="F36" s="12" t="s">
        <v>43</v>
      </c>
      <c r="G36" s="11" t="s">
        <v>109</v>
      </c>
      <c r="H36" s="11" t="s">
        <v>109</v>
      </c>
      <c r="I36" s="11" t="s">
        <v>109</v>
      </c>
      <c r="J36" s="11" t="s">
        <v>109</v>
      </c>
      <c r="K36" s="11" t="s">
        <v>109</v>
      </c>
      <c r="M36" s="16">
        <v>33</v>
      </c>
      <c r="N36" s="17" t="s">
        <v>58</v>
      </c>
      <c r="O36" s="16" t="s">
        <v>109</v>
      </c>
      <c r="P36" s="16" t="s">
        <v>109</v>
      </c>
      <c r="Q36" s="16" t="s">
        <v>109</v>
      </c>
      <c r="R36" s="16" t="s">
        <v>109</v>
      </c>
      <c r="S36" s="16" t="s">
        <v>109</v>
      </c>
      <c r="U36" s="19">
        <v>33</v>
      </c>
      <c r="V36" s="20" t="s">
        <v>102</v>
      </c>
      <c r="W36" s="19" t="s">
        <v>109</v>
      </c>
      <c r="X36" s="19" t="s">
        <v>109</v>
      </c>
      <c r="Y36" s="19" t="s">
        <v>109</v>
      </c>
      <c r="Z36" s="19" t="s">
        <v>109</v>
      </c>
      <c r="AA36" s="19" t="s">
        <v>109</v>
      </c>
    </row>
    <row r="37" spans="5:27" x14ac:dyDescent="0.25">
      <c r="E37" s="11">
        <v>34</v>
      </c>
      <c r="F37" s="12" t="s">
        <v>44</v>
      </c>
      <c r="G37" s="11" t="s">
        <v>109</v>
      </c>
      <c r="H37" s="11" t="s">
        <v>109</v>
      </c>
      <c r="I37" s="11" t="s">
        <v>109</v>
      </c>
      <c r="J37" s="11" t="s">
        <v>109</v>
      </c>
      <c r="K37" s="11" t="s">
        <v>109</v>
      </c>
      <c r="M37" s="13">
        <v>34</v>
      </c>
      <c r="N37" s="14" t="s">
        <v>62</v>
      </c>
      <c r="O37" s="13" t="s">
        <v>110</v>
      </c>
      <c r="P37" s="13" t="s">
        <v>110</v>
      </c>
      <c r="Q37" s="13" t="s">
        <v>110</v>
      </c>
      <c r="R37" s="13" t="s">
        <v>110</v>
      </c>
      <c r="S37" s="13" t="s">
        <v>110</v>
      </c>
      <c r="U37" s="13">
        <v>34</v>
      </c>
      <c r="V37" s="14" t="s">
        <v>103</v>
      </c>
      <c r="W37" s="13" t="s">
        <v>110</v>
      </c>
      <c r="X37" s="13" t="s">
        <v>110</v>
      </c>
      <c r="Y37" s="13" t="s">
        <v>109</v>
      </c>
      <c r="Z37" s="13" t="s">
        <v>110</v>
      </c>
      <c r="AA37" s="13" t="s">
        <v>110</v>
      </c>
    </row>
    <row r="38" spans="5:27" x14ac:dyDescent="0.25">
      <c r="E38" s="13">
        <v>35</v>
      </c>
      <c r="F38" s="14" t="s">
        <v>45</v>
      </c>
      <c r="G38" s="13" t="s">
        <v>110</v>
      </c>
      <c r="H38" s="13" t="s">
        <v>109</v>
      </c>
      <c r="I38" s="13" t="s">
        <v>109</v>
      </c>
      <c r="J38" s="13" t="s">
        <v>109</v>
      </c>
      <c r="K38" s="13" t="s">
        <v>109</v>
      </c>
      <c r="M38" s="16">
        <v>35</v>
      </c>
      <c r="N38" s="17" t="s">
        <v>65</v>
      </c>
      <c r="O38" s="16" t="s">
        <v>109</v>
      </c>
      <c r="P38" s="16" t="s">
        <v>109</v>
      </c>
      <c r="Q38" s="16" t="s">
        <v>109</v>
      </c>
      <c r="R38" s="16" t="s">
        <v>109</v>
      </c>
      <c r="S38" s="16" t="s">
        <v>109</v>
      </c>
      <c r="U38" s="19">
        <v>35</v>
      </c>
      <c r="V38" s="20" t="s">
        <v>106</v>
      </c>
      <c r="W38" s="19" t="s">
        <v>109</v>
      </c>
      <c r="X38" s="19" t="s">
        <v>109</v>
      </c>
      <c r="Y38" s="19" t="s">
        <v>109</v>
      </c>
      <c r="Z38" s="19" t="s">
        <v>109</v>
      </c>
      <c r="AA38" s="19" t="s">
        <v>109</v>
      </c>
    </row>
    <row r="39" spans="5:27" x14ac:dyDescent="0.25">
      <c r="E39" s="11">
        <v>36</v>
      </c>
      <c r="F39" s="12" t="s">
        <v>46</v>
      </c>
      <c r="G39" s="11" t="s">
        <v>109</v>
      </c>
      <c r="H39" s="11" t="s">
        <v>109</v>
      </c>
      <c r="I39" s="11" t="s">
        <v>109</v>
      </c>
      <c r="J39" s="11" t="s">
        <v>109</v>
      </c>
      <c r="K39" s="11" t="s">
        <v>109</v>
      </c>
      <c r="M39" s="16">
        <v>36</v>
      </c>
      <c r="N39" s="17" t="s">
        <v>66</v>
      </c>
      <c r="O39" s="16" t="s">
        <v>109</v>
      </c>
      <c r="P39" s="16" t="s">
        <v>109</v>
      </c>
      <c r="Q39" s="16" t="s">
        <v>109</v>
      </c>
      <c r="R39" s="16" t="s">
        <v>109</v>
      </c>
      <c r="S39" s="16" t="s">
        <v>109</v>
      </c>
      <c r="U39" s="13">
        <v>36</v>
      </c>
      <c r="V39" s="14" t="s">
        <v>108</v>
      </c>
      <c r="W39" s="13" t="s">
        <v>110</v>
      </c>
      <c r="X39" s="13" t="s">
        <v>109</v>
      </c>
      <c r="Y39" s="13" t="s">
        <v>109</v>
      </c>
      <c r="Z39" s="13" t="s">
        <v>110</v>
      </c>
      <c r="AA39" s="13" t="s">
        <v>110</v>
      </c>
    </row>
    <row r="40" spans="5:27" x14ac:dyDescent="0.25">
      <c r="E40" s="11">
        <v>37</v>
      </c>
      <c r="F40" s="12" t="s">
        <v>47</v>
      </c>
      <c r="G40" s="11" t="s">
        <v>109</v>
      </c>
      <c r="H40" s="11" t="s">
        <v>109</v>
      </c>
      <c r="I40" s="11" t="s">
        <v>109</v>
      </c>
      <c r="J40" s="11" t="s">
        <v>109</v>
      </c>
      <c r="K40" s="11" t="s">
        <v>109</v>
      </c>
      <c r="M40" s="13">
        <v>37</v>
      </c>
      <c r="N40" s="14" t="s">
        <v>68</v>
      </c>
      <c r="O40" s="13" t="s">
        <v>110</v>
      </c>
      <c r="P40" s="13" t="s">
        <v>110</v>
      </c>
      <c r="Q40" s="13" t="s">
        <v>110</v>
      </c>
      <c r="R40" s="13" t="s">
        <v>110</v>
      </c>
      <c r="S40" s="13" t="s">
        <v>110</v>
      </c>
    </row>
    <row r="41" spans="5:27" x14ac:dyDescent="0.25">
      <c r="E41" s="13">
        <v>38</v>
      </c>
      <c r="F41" s="14" t="s">
        <v>48</v>
      </c>
      <c r="G41" s="13" t="s">
        <v>110</v>
      </c>
      <c r="H41" s="13" t="s">
        <v>110</v>
      </c>
      <c r="I41" s="13" t="s">
        <v>109</v>
      </c>
      <c r="J41" s="13" t="s">
        <v>109</v>
      </c>
      <c r="K41" s="13" t="s">
        <v>109</v>
      </c>
      <c r="M41" s="13">
        <v>38</v>
      </c>
      <c r="N41" s="14" t="s">
        <v>69</v>
      </c>
      <c r="O41" s="13" t="s">
        <v>110</v>
      </c>
      <c r="P41" s="13" t="s">
        <v>110</v>
      </c>
      <c r="Q41" s="13" t="s">
        <v>110</v>
      </c>
      <c r="R41" s="13" t="s">
        <v>110</v>
      </c>
      <c r="S41" s="13" t="s">
        <v>110</v>
      </c>
    </row>
    <row r="42" spans="5:27" x14ac:dyDescent="0.25">
      <c r="E42" s="13">
        <v>39</v>
      </c>
      <c r="F42" s="14" t="s">
        <v>49</v>
      </c>
      <c r="G42" s="13" t="s">
        <v>110</v>
      </c>
      <c r="H42" s="13" t="s">
        <v>109</v>
      </c>
      <c r="I42" s="13" t="s">
        <v>109</v>
      </c>
      <c r="J42" s="13" t="s">
        <v>109</v>
      </c>
      <c r="K42" s="13" t="s">
        <v>109</v>
      </c>
      <c r="M42" s="13">
        <v>39</v>
      </c>
      <c r="N42" s="14" t="s">
        <v>71</v>
      </c>
      <c r="O42" s="13" t="s">
        <v>110</v>
      </c>
      <c r="P42" s="13" t="s">
        <v>110</v>
      </c>
      <c r="Q42" s="13" t="s">
        <v>110</v>
      </c>
      <c r="R42" s="13" t="s">
        <v>110</v>
      </c>
      <c r="S42" s="13" t="s">
        <v>110</v>
      </c>
    </row>
    <row r="43" spans="5:27" x14ac:dyDescent="0.25">
      <c r="E43" s="13">
        <v>40</v>
      </c>
      <c r="F43" s="14" t="s">
        <v>50</v>
      </c>
      <c r="G43" s="13" t="s">
        <v>110</v>
      </c>
      <c r="H43" s="13" t="s">
        <v>110</v>
      </c>
      <c r="I43" s="13" t="s">
        <v>110</v>
      </c>
      <c r="J43" s="13" t="s">
        <v>110</v>
      </c>
      <c r="K43" s="13" t="s">
        <v>109</v>
      </c>
      <c r="M43" s="16">
        <v>40</v>
      </c>
      <c r="N43" s="17" t="s">
        <v>73</v>
      </c>
      <c r="O43" s="16" t="s">
        <v>109</v>
      </c>
      <c r="P43" s="16" t="s">
        <v>109</v>
      </c>
      <c r="Q43" s="16" t="s">
        <v>109</v>
      </c>
      <c r="R43" s="16" t="s">
        <v>109</v>
      </c>
      <c r="S43" s="16" t="s">
        <v>109</v>
      </c>
    </row>
    <row r="44" spans="5:27" x14ac:dyDescent="0.25">
      <c r="E44" s="11">
        <v>41</v>
      </c>
      <c r="F44" s="12" t="s">
        <v>51</v>
      </c>
      <c r="G44" s="11" t="s">
        <v>109</v>
      </c>
      <c r="H44" s="11" t="s">
        <v>109</v>
      </c>
      <c r="I44" s="11" t="s">
        <v>109</v>
      </c>
      <c r="J44" s="11" t="s">
        <v>109</v>
      </c>
      <c r="K44" s="11" t="s">
        <v>109</v>
      </c>
      <c r="M44" s="16">
        <v>41</v>
      </c>
      <c r="N44" s="17" t="s">
        <v>74</v>
      </c>
      <c r="O44" s="16" t="s">
        <v>109</v>
      </c>
      <c r="P44" s="16" t="s">
        <v>109</v>
      </c>
      <c r="Q44" s="16" t="s">
        <v>109</v>
      </c>
      <c r="R44" s="16" t="s">
        <v>109</v>
      </c>
      <c r="S44" s="16" t="s">
        <v>109</v>
      </c>
    </row>
    <row r="45" spans="5:27" x14ac:dyDescent="0.25">
      <c r="E45" s="13">
        <v>42</v>
      </c>
      <c r="F45" s="14" t="s">
        <v>52</v>
      </c>
      <c r="G45" s="13" t="s">
        <v>110</v>
      </c>
      <c r="H45" s="13" t="s">
        <v>110</v>
      </c>
      <c r="I45" s="13" t="s">
        <v>109</v>
      </c>
      <c r="J45" s="13" t="s">
        <v>109</v>
      </c>
      <c r="K45" s="13" t="s">
        <v>109</v>
      </c>
      <c r="M45" s="13">
        <v>42</v>
      </c>
      <c r="N45" s="14" t="s">
        <v>76</v>
      </c>
      <c r="O45" s="13" t="s">
        <v>110</v>
      </c>
      <c r="P45" s="13" t="s">
        <v>110</v>
      </c>
      <c r="Q45" s="13" t="s">
        <v>110</v>
      </c>
      <c r="R45" s="13" t="s">
        <v>110</v>
      </c>
      <c r="S45" s="13" t="s">
        <v>110</v>
      </c>
    </row>
    <row r="46" spans="5:27" x14ac:dyDescent="0.25">
      <c r="E46" s="11">
        <v>43</v>
      </c>
      <c r="F46" s="12" t="s">
        <v>53</v>
      </c>
      <c r="G46" s="11" t="s">
        <v>109</v>
      </c>
      <c r="H46" s="11" t="s">
        <v>109</v>
      </c>
      <c r="I46" s="11" t="s">
        <v>109</v>
      </c>
      <c r="J46" s="11" t="s">
        <v>109</v>
      </c>
      <c r="K46" s="11" t="s">
        <v>109</v>
      </c>
      <c r="M46" s="13">
        <v>43</v>
      </c>
      <c r="N46" s="14" t="s">
        <v>82</v>
      </c>
      <c r="O46" s="13" t="s">
        <v>110</v>
      </c>
      <c r="P46" s="13" t="s">
        <v>110</v>
      </c>
      <c r="Q46" s="13" t="s">
        <v>110</v>
      </c>
      <c r="R46" s="13" t="s">
        <v>110</v>
      </c>
      <c r="S46" s="13" t="s">
        <v>110</v>
      </c>
    </row>
    <row r="47" spans="5:27" x14ac:dyDescent="0.25">
      <c r="E47" s="13">
        <v>44</v>
      </c>
      <c r="F47" s="14" t="s">
        <v>54</v>
      </c>
      <c r="G47" s="13" t="s">
        <v>110</v>
      </c>
      <c r="H47" s="13" t="s">
        <v>110</v>
      </c>
      <c r="I47" s="13" t="s">
        <v>110</v>
      </c>
      <c r="J47" s="13" t="s">
        <v>110</v>
      </c>
      <c r="K47" s="13" t="s">
        <v>110</v>
      </c>
      <c r="M47" s="16">
        <v>44</v>
      </c>
      <c r="N47" s="17" t="s">
        <v>84</v>
      </c>
      <c r="O47" s="16" t="s">
        <v>109</v>
      </c>
      <c r="P47" s="16" t="s">
        <v>109</v>
      </c>
      <c r="Q47" s="16" t="s">
        <v>109</v>
      </c>
      <c r="R47" s="16" t="s">
        <v>109</v>
      </c>
      <c r="S47" s="16" t="s">
        <v>109</v>
      </c>
    </row>
    <row r="48" spans="5:27" x14ac:dyDescent="0.25">
      <c r="E48" s="11">
        <v>45</v>
      </c>
      <c r="F48" s="12" t="s">
        <v>55</v>
      </c>
      <c r="G48" s="11" t="s">
        <v>109</v>
      </c>
      <c r="H48" s="11" t="s">
        <v>109</v>
      </c>
      <c r="I48" s="11" t="s">
        <v>109</v>
      </c>
      <c r="J48" s="11" t="s">
        <v>109</v>
      </c>
      <c r="K48" s="11" t="s">
        <v>109</v>
      </c>
      <c r="M48" s="16">
        <v>45</v>
      </c>
      <c r="N48" s="17" t="s">
        <v>85</v>
      </c>
      <c r="O48" s="16" t="s">
        <v>109</v>
      </c>
      <c r="P48" s="16" t="s">
        <v>109</v>
      </c>
      <c r="Q48" s="16" t="s">
        <v>109</v>
      </c>
      <c r="R48" s="16" t="s">
        <v>109</v>
      </c>
      <c r="S48" s="16" t="s">
        <v>109</v>
      </c>
    </row>
    <row r="49" spans="5:19" x14ac:dyDescent="0.25">
      <c r="E49" s="13">
        <v>46</v>
      </c>
      <c r="F49" s="14" t="s">
        <v>56</v>
      </c>
      <c r="G49" s="13" t="s">
        <v>110</v>
      </c>
      <c r="H49" s="13" t="s">
        <v>109</v>
      </c>
      <c r="I49" s="13" t="s">
        <v>110</v>
      </c>
      <c r="J49" s="13" t="s">
        <v>109</v>
      </c>
      <c r="K49" s="13" t="s">
        <v>109</v>
      </c>
      <c r="M49" s="16">
        <v>46</v>
      </c>
      <c r="N49" s="17" t="s">
        <v>89</v>
      </c>
      <c r="O49" s="16" t="s">
        <v>109</v>
      </c>
      <c r="P49" s="16" t="s">
        <v>109</v>
      </c>
      <c r="Q49" s="16" t="s">
        <v>109</v>
      </c>
      <c r="R49" s="16" t="s">
        <v>109</v>
      </c>
      <c r="S49" s="16" t="s">
        <v>109</v>
      </c>
    </row>
    <row r="50" spans="5:19" x14ac:dyDescent="0.25">
      <c r="E50" s="13">
        <v>47</v>
      </c>
      <c r="F50" s="14" t="s">
        <v>57</v>
      </c>
      <c r="G50" s="13" t="s">
        <v>110</v>
      </c>
      <c r="H50" s="13" t="s">
        <v>110</v>
      </c>
      <c r="I50" s="13" t="s">
        <v>109</v>
      </c>
      <c r="J50" s="13" t="s">
        <v>109</v>
      </c>
      <c r="K50" s="13" t="s">
        <v>109</v>
      </c>
      <c r="M50" s="16">
        <v>47</v>
      </c>
      <c r="N50" s="17" t="s">
        <v>93</v>
      </c>
      <c r="O50" s="16" t="s">
        <v>109</v>
      </c>
      <c r="P50" s="16" t="s">
        <v>109</v>
      </c>
      <c r="Q50" s="16" t="s">
        <v>109</v>
      </c>
      <c r="R50" s="16" t="s">
        <v>109</v>
      </c>
      <c r="S50" s="16" t="s">
        <v>109</v>
      </c>
    </row>
    <row r="51" spans="5:19" x14ac:dyDescent="0.25">
      <c r="E51" s="11">
        <v>48</v>
      </c>
      <c r="F51" s="12" t="s">
        <v>58</v>
      </c>
      <c r="G51" s="11" t="s">
        <v>109</v>
      </c>
      <c r="H51" s="11" t="s">
        <v>109</v>
      </c>
      <c r="I51" s="11" t="s">
        <v>109</v>
      </c>
      <c r="J51" s="11" t="s">
        <v>109</v>
      </c>
      <c r="K51" s="11" t="s">
        <v>109</v>
      </c>
      <c r="M51" s="13">
        <v>48</v>
      </c>
      <c r="N51" s="14" t="s">
        <v>94</v>
      </c>
      <c r="O51" s="13" t="s">
        <v>110</v>
      </c>
      <c r="P51" s="13" t="s">
        <v>110</v>
      </c>
      <c r="Q51" s="13" t="s">
        <v>110</v>
      </c>
      <c r="R51" s="13" t="s">
        <v>110</v>
      </c>
      <c r="S51" s="13" t="s">
        <v>110</v>
      </c>
    </row>
    <row r="52" spans="5:19" x14ac:dyDescent="0.25">
      <c r="E52" s="13">
        <v>49</v>
      </c>
      <c r="F52" s="14" t="s">
        <v>59</v>
      </c>
      <c r="G52" s="13" t="s">
        <v>110</v>
      </c>
      <c r="H52" s="13" t="s">
        <v>110</v>
      </c>
      <c r="I52" s="13" t="s">
        <v>110</v>
      </c>
      <c r="J52" s="13" t="s">
        <v>110</v>
      </c>
      <c r="K52" s="13" t="s">
        <v>109</v>
      </c>
      <c r="M52" s="13">
        <v>49</v>
      </c>
      <c r="N52" s="14" t="s">
        <v>95</v>
      </c>
      <c r="O52" s="13" t="s">
        <v>110</v>
      </c>
      <c r="P52" s="13" t="s">
        <v>110</v>
      </c>
      <c r="Q52" s="13" t="s">
        <v>110</v>
      </c>
      <c r="R52" s="13" t="s">
        <v>110</v>
      </c>
      <c r="S52" s="13" t="s">
        <v>110</v>
      </c>
    </row>
    <row r="53" spans="5:19" x14ac:dyDescent="0.25">
      <c r="E53" s="13">
        <v>50</v>
      </c>
      <c r="F53" s="14" t="s">
        <v>60</v>
      </c>
      <c r="G53" s="13" t="s">
        <v>110</v>
      </c>
      <c r="H53" s="13" t="s">
        <v>109</v>
      </c>
      <c r="I53" s="13" t="s">
        <v>109</v>
      </c>
      <c r="J53" s="13" t="s">
        <v>109</v>
      </c>
      <c r="K53" s="13" t="s">
        <v>109</v>
      </c>
      <c r="M53" s="16">
        <v>50</v>
      </c>
      <c r="N53" s="17" t="s">
        <v>96</v>
      </c>
      <c r="O53" s="16" t="s">
        <v>109</v>
      </c>
      <c r="P53" s="16" t="s">
        <v>109</v>
      </c>
      <c r="Q53" s="16" t="s">
        <v>109</v>
      </c>
      <c r="R53" s="16" t="s">
        <v>109</v>
      </c>
      <c r="S53" s="16" t="s">
        <v>109</v>
      </c>
    </row>
    <row r="54" spans="5:19" x14ac:dyDescent="0.25">
      <c r="E54" s="13">
        <v>51</v>
      </c>
      <c r="F54" s="14" t="s">
        <v>61</v>
      </c>
      <c r="G54" s="13" t="s">
        <v>110</v>
      </c>
      <c r="H54" s="13" t="s">
        <v>110</v>
      </c>
      <c r="I54" s="13" t="s">
        <v>110</v>
      </c>
      <c r="J54" s="13" t="s">
        <v>110</v>
      </c>
      <c r="K54" s="13" t="s">
        <v>110</v>
      </c>
      <c r="M54" s="16">
        <v>51</v>
      </c>
      <c r="N54" s="17" t="s">
        <v>99</v>
      </c>
      <c r="O54" s="16" t="s">
        <v>109</v>
      </c>
      <c r="P54" s="16" t="s">
        <v>109</v>
      </c>
      <c r="Q54" s="16" t="s">
        <v>109</v>
      </c>
      <c r="R54" s="16" t="s">
        <v>109</v>
      </c>
      <c r="S54" s="16" t="s">
        <v>109</v>
      </c>
    </row>
    <row r="55" spans="5:19" x14ac:dyDescent="0.25">
      <c r="E55" s="11">
        <v>52</v>
      </c>
      <c r="F55" s="12" t="s">
        <v>62</v>
      </c>
      <c r="G55" s="11" t="s">
        <v>109</v>
      </c>
      <c r="H55" s="11" t="s">
        <v>109</v>
      </c>
      <c r="I55" s="11" t="s">
        <v>109</v>
      </c>
      <c r="J55" s="11" t="s">
        <v>109</v>
      </c>
      <c r="K55" s="11" t="s">
        <v>109</v>
      </c>
      <c r="M55" s="16">
        <v>52</v>
      </c>
      <c r="N55" s="17" t="s">
        <v>100</v>
      </c>
      <c r="O55" s="16" t="s">
        <v>109</v>
      </c>
      <c r="P55" s="16" t="s">
        <v>109</v>
      </c>
      <c r="Q55" s="16" t="s">
        <v>109</v>
      </c>
      <c r="R55" s="16" t="s">
        <v>109</v>
      </c>
      <c r="S55" s="16" t="s">
        <v>109</v>
      </c>
    </row>
    <row r="56" spans="5:19" x14ac:dyDescent="0.25">
      <c r="E56" s="13">
        <v>53</v>
      </c>
      <c r="F56" s="14" t="s">
        <v>63</v>
      </c>
      <c r="G56" s="13" t="s">
        <v>110</v>
      </c>
      <c r="H56" s="13" t="s">
        <v>110</v>
      </c>
      <c r="I56" s="13" t="s">
        <v>110</v>
      </c>
      <c r="J56" s="13" t="s">
        <v>110</v>
      </c>
      <c r="K56" s="13" t="s">
        <v>109</v>
      </c>
      <c r="M56" s="16">
        <v>53</v>
      </c>
      <c r="N56" s="17" t="s">
        <v>101</v>
      </c>
      <c r="O56" s="16" t="s">
        <v>109</v>
      </c>
      <c r="P56" s="16" t="s">
        <v>109</v>
      </c>
      <c r="Q56" s="16" t="s">
        <v>109</v>
      </c>
      <c r="R56" s="16" t="s">
        <v>109</v>
      </c>
      <c r="S56" s="16" t="s">
        <v>109</v>
      </c>
    </row>
    <row r="57" spans="5:19" x14ac:dyDescent="0.25">
      <c r="E57" s="13">
        <v>54</v>
      </c>
      <c r="F57" s="14" t="s">
        <v>64</v>
      </c>
      <c r="G57" s="13" t="s">
        <v>110</v>
      </c>
      <c r="H57" s="13" t="s">
        <v>110</v>
      </c>
      <c r="I57" s="13" t="s">
        <v>110</v>
      </c>
      <c r="J57" s="13" t="s">
        <v>109</v>
      </c>
      <c r="K57" s="13" t="s">
        <v>109</v>
      </c>
      <c r="M57" s="16">
        <v>54</v>
      </c>
      <c r="N57" s="17" t="s">
        <v>102</v>
      </c>
      <c r="O57" s="16" t="s">
        <v>109</v>
      </c>
      <c r="P57" s="16" t="s">
        <v>109</v>
      </c>
      <c r="Q57" s="16" t="s">
        <v>109</v>
      </c>
      <c r="R57" s="16" t="s">
        <v>109</v>
      </c>
      <c r="S57" s="16" t="s">
        <v>109</v>
      </c>
    </row>
    <row r="58" spans="5:19" x14ac:dyDescent="0.25">
      <c r="E58" s="11">
        <v>55</v>
      </c>
      <c r="F58" s="12" t="s">
        <v>65</v>
      </c>
      <c r="G58" s="11" t="s">
        <v>109</v>
      </c>
      <c r="H58" s="11" t="s">
        <v>109</v>
      </c>
      <c r="I58" s="11" t="s">
        <v>109</v>
      </c>
      <c r="J58" s="11" t="s">
        <v>109</v>
      </c>
      <c r="K58" s="11" t="s">
        <v>109</v>
      </c>
      <c r="M58" s="16">
        <v>55</v>
      </c>
      <c r="N58" s="17" t="s">
        <v>103</v>
      </c>
      <c r="O58" s="16" t="s">
        <v>109</v>
      </c>
      <c r="P58" s="16" t="s">
        <v>109</v>
      </c>
      <c r="Q58" s="16" t="s">
        <v>109</v>
      </c>
      <c r="R58" s="16" t="s">
        <v>109</v>
      </c>
      <c r="S58" s="16" t="s">
        <v>109</v>
      </c>
    </row>
    <row r="59" spans="5:19" x14ac:dyDescent="0.25">
      <c r="E59" s="11">
        <v>56</v>
      </c>
      <c r="F59" s="12" t="s">
        <v>66</v>
      </c>
      <c r="G59" s="11" t="s">
        <v>109</v>
      </c>
      <c r="H59" s="11" t="s">
        <v>109</v>
      </c>
      <c r="I59" s="11" t="s">
        <v>109</v>
      </c>
      <c r="J59" s="11" t="s">
        <v>109</v>
      </c>
      <c r="K59" s="11" t="s">
        <v>109</v>
      </c>
      <c r="M59" s="13">
        <v>56</v>
      </c>
      <c r="N59" s="14" t="s">
        <v>105</v>
      </c>
      <c r="O59" s="13" t="s">
        <v>110</v>
      </c>
      <c r="P59" s="13" t="s">
        <v>110</v>
      </c>
      <c r="Q59" s="13" t="s">
        <v>110</v>
      </c>
      <c r="R59" s="13" t="s">
        <v>110</v>
      </c>
      <c r="S59" s="13" t="s">
        <v>110</v>
      </c>
    </row>
    <row r="60" spans="5:19" x14ac:dyDescent="0.25">
      <c r="E60" s="13">
        <v>57</v>
      </c>
      <c r="F60" s="14" t="s">
        <v>67</v>
      </c>
      <c r="G60" s="13" t="s">
        <v>110</v>
      </c>
      <c r="H60" s="13" t="s">
        <v>110</v>
      </c>
      <c r="I60" s="13" t="s">
        <v>110</v>
      </c>
      <c r="J60" s="13" t="s">
        <v>109</v>
      </c>
      <c r="K60" s="13" t="s">
        <v>109</v>
      </c>
      <c r="M60" s="16">
        <v>57</v>
      </c>
      <c r="N60" s="17" t="s">
        <v>106</v>
      </c>
      <c r="O60" s="16" t="s">
        <v>109</v>
      </c>
      <c r="P60" s="16" t="s">
        <v>109</v>
      </c>
      <c r="Q60" s="16" t="s">
        <v>109</v>
      </c>
      <c r="R60" s="16" t="s">
        <v>109</v>
      </c>
      <c r="S60" s="16" t="s">
        <v>109</v>
      </c>
    </row>
    <row r="61" spans="5:19" x14ac:dyDescent="0.25">
      <c r="E61" s="11">
        <v>58</v>
      </c>
      <c r="F61" s="12" t="s">
        <v>68</v>
      </c>
      <c r="G61" s="11" t="s">
        <v>109</v>
      </c>
      <c r="H61" s="11" t="s">
        <v>109</v>
      </c>
      <c r="I61" s="11" t="s">
        <v>109</v>
      </c>
      <c r="J61" s="11" t="s">
        <v>109</v>
      </c>
      <c r="K61" s="11" t="s">
        <v>109</v>
      </c>
      <c r="M61" s="13">
        <v>58</v>
      </c>
      <c r="N61" s="14" t="s">
        <v>107</v>
      </c>
      <c r="O61" s="13" t="s">
        <v>110</v>
      </c>
      <c r="P61" s="13" t="s">
        <v>110</v>
      </c>
      <c r="Q61" s="13" t="s">
        <v>110</v>
      </c>
      <c r="R61" s="13" t="s">
        <v>110</v>
      </c>
      <c r="S61" s="13" t="s">
        <v>110</v>
      </c>
    </row>
    <row r="62" spans="5:19" x14ac:dyDescent="0.25">
      <c r="E62" s="11">
        <v>59</v>
      </c>
      <c r="F62" s="12" t="s">
        <v>69</v>
      </c>
      <c r="G62" s="11" t="s">
        <v>109</v>
      </c>
      <c r="H62" s="11" t="s">
        <v>109</v>
      </c>
      <c r="I62" s="11" t="s">
        <v>109</v>
      </c>
      <c r="J62" s="11" t="s">
        <v>109</v>
      </c>
      <c r="K62" s="11" t="s">
        <v>109</v>
      </c>
      <c r="M62" s="16">
        <v>59</v>
      </c>
      <c r="N62" s="17" t="s">
        <v>108</v>
      </c>
      <c r="O62" s="16" t="s">
        <v>109</v>
      </c>
      <c r="P62" s="16" t="s">
        <v>109</v>
      </c>
      <c r="Q62" s="16" t="s">
        <v>109</v>
      </c>
      <c r="R62" s="16" t="s">
        <v>109</v>
      </c>
      <c r="S62" s="16" t="s">
        <v>109</v>
      </c>
    </row>
    <row r="63" spans="5:19" x14ac:dyDescent="0.25">
      <c r="E63" s="13">
        <v>60</v>
      </c>
      <c r="F63" s="14" t="s">
        <v>70</v>
      </c>
      <c r="G63" s="13" t="s">
        <v>110</v>
      </c>
      <c r="H63" s="13" t="s">
        <v>110</v>
      </c>
      <c r="I63" s="13" t="s">
        <v>110</v>
      </c>
      <c r="J63" s="13" t="s">
        <v>110</v>
      </c>
      <c r="K63" s="13" t="s">
        <v>110</v>
      </c>
    </row>
    <row r="64" spans="5:19" x14ac:dyDescent="0.25">
      <c r="E64" s="11">
        <v>61</v>
      </c>
      <c r="F64" s="12" t="s">
        <v>71</v>
      </c>
      <c r="G64" s="11" t="s">
        <v>109</v>
      </c>
      <c r="H64" s="11" t="s">
        <v>109</v>
      </c>
      <c r="I64" s="11" t="s">
        <v>109</v>
      </c>
      <c r="J64" s="11" t="s">
        <v>109</v>
      </c>
      <c r="K64" s="11" t="s">
        <v>109</v>
      </c>
    </row>
    <row r="65" spans="5:11" x14ac:dyDescent="0.25">
      <c r="E65" s="13">
        <v>62</v>
      </c>
      <c r="F65" s="14" t="s">
        <v>72</v>
      </c>
      <c r="G65" s="13" t="s">
        <v>110</v>
      </c>
      <c r="H65" s="13" t="s">
        <v>110</v>
      </c>
      <c r="I65" s="13" t="s">
        <v>110</v>
      </c>
      <c r="J65" s="13" t="s">
        <v>109</v>
      </c>
      <c r="K65" s="13" t="s">
        <v>109</v>
      </c>
    </row>
    <row r="66" spans="5:11" x14ac:dyDescent="0.25">
      <c r="E66" s="11">
        <v>63</v>
      </c>
      <c r="F66" s="12" t="s">
        <v>73</v>
      </c>
      <c r="G66" s="11" t="s">
        <v>109</v>
      </c>
      <c r="H66" s="11" t="s">
        <v>109</v>
      </c>
      <c r="I66" s="11" t="s">
        <v>109</v>
      </c>
      <c r="J66" s="11" t="s">
        <v>109</v>
      </c>
      <c r="K66" s="11" t="s">
        <v>109</v>
      </c>
    </row>
    <row r="67" spans="5:11" x14ac:dyDescent="0.25">
      <c r="E67" s="11">
        <v>64</v>
      </c>
      <c r="F67" s="12" t="s">
        <v>74</v>
      </c>
      <c r="G67" s="11" t="s">
        <v>109</v>
      </c>
      <c r="H67" s="11" t="s">
        <v>109</v>
      </c>
      <c r="I67" s="11" t="s">
        <v>109</v>
      </c>
      <c r="J67" s="11" t="s">
        <v>109</v>
      </c>
      <c r="K67" s="11" t="s">
        <v>109</v>
      </c>
    </row>
    <row r="68" spans="5:11" x14ac:dyDescent="0.25">
      <c r="E68" s="13">
        <v>65</v>
      </c>
      <c r="F68" s="14" t="s">
        <v>75</v>
      </c>
      <c r="G68" s="13" t="s">
        <v>109</v>
      </c>
      <c r="H68" s="13" t="s">
        <v>109</v>
      </c>
      <c r="I68" s="13" t="s">
        <v>109</v>
      </c>
      <c r="J68" s="13" t="s">
        <v>109</v>
      </c>
      <c r="K68" s="13" t="s">
        <v>110</v>
      </c>
    </row>
    <row r="69" spans="5:11" x14ac:dyDescent="0.25">
      <c r="E69" s="11">
        <v>66</v>
      </c>
      <c r="F69" s="12" t="s">
        <v>76</v>
      </c>
      <c r="G69" s="11" t="s">
        <v>109</v>
      </c>
      <c r="H69" s="11" t="s">
        <v>109</v>
      </c>
      <c r="I69" s="11" t="s">
        <v>109</v>
      </c>
      <c r="J69" s="11" t="s">
        <v>109</v>
      </c>
      <c r="K69" s="11" t="s">
        <v>109</v>
      </c>
    </row>
    <row r="70" spans="5:11" x14ac:dyDescent="0.25">
      <c r="E70" s="13">
        <v>67</v>
      </c>
      <c r="F70" s="14" t="s">
        <v>77</v>
      </c>
      <c r="G70" s="13" t="s">
        <v>110</v>
      </c>
      <c r="H70" s="13" t="s">
        <v>110</v>
      </c>
      <c r="I70" s="13" t="s">
        <v>110</v>
      </c>
      <c r="J70" s="13" t="s">
        <v>110</v>
      </c>
      <c r="K70" s="13" t="s">
        <v>110</v>
      </c>
    </row>
    <row r="71" spans="5:11" x14ac:dyDescent="0.25">
      <c r="E71" s="13">
        <v>68</v>
      </c>
      <c r="F71" s="14" t="s">
        <v>78</v>
      </c>
      <c r="G71" s="13" t="s">
        <v>110</v>
      </c>
      <c r="H71" s="13" t="s">
        <v>110</v>
      </c>
      <c r="I71" s="13" t="s">
        <v>109</v>
      </c>
      <c r="J71" s="13" t="s">
        <v>109</v>
      </c>
      <c r="K71" s="13" t="s">
        <v>109</v>
      </c>
    </row>
    <row r="72" spans="5:11" x14ac:dyDescent="0.25">
      <c r="E72" s="13">
        <v>69</v>
      </c>
      <c r="F72" s="14" t="s">
        <v>79</v>
      </c>
      <c r="G72" s="13" t="s">
        <v>110</v>
      </c>
      <c r="H72" s="13" t="s">
        <v>110</v>
      </c>
      <c r="I72" s="13" t="s">
        <v>110</v>
      </c>
      <c r="J72" s="13" t="s">
        <v>109</v>
      </c>
      <c r="K72" s="13" t="s">
        <v>109</v>
      </c>
    </row>
    <row r="73" spans="5:11" x14ac:dyDescent="0.25">
      <c r="E73" s="13">
        <v>70</v>
      </c>
      <c r="F73" s="14" t="s">
        <v>80</v>
      </c>
      <c r="G73" s="13" t="s">
        <v>110</v>
      </c>
      <c r="H73" s="13" t="s">
        <v>110</v>
      </c>
      <c r="I73" s="13" t="s">
        <v>109</v>
      </c>
      <c r="J73" s="13" t="s">
        <v>109</v>
      </c>
      <c r="K73" s="13" t="s">
        <v>109</v>
      </c>
    </row>
    <row r="74" spans="5:11" x14ac:dyDescent="0.25">
      <c r="E74" s="13">
        <v>71</v>
      </c>
      <c r="F74" s="14" t="s">
        <v>81</v>
      </c>
      <c r="G74" s="13" t="s">
        <v>110</v>
      </c>
      <c r="H74" s="13" t="s">
        <v>109</v>
      </c>
      <c r="I74" s="13" t="s">
        <v>109</v>
      </c>
      <c r="J74" s="13" t="s">
        <v>109</v>
      </c>
      <c r="K74" s="13" t="s">
        <v>109</v>
      </c>
    </row>
    <row r="75" spans="5:11" x14ac:dyDescent="0.25">
      <c r="E75" s="11">
        <v>72</v>
      </c>
      <c r="F75" s="12" t="s">
        <v>82</v>
      </c>
      <c r="G75" s="11" t="s">
        <v>109</v>
      </c>
      <c r="H75" s="11" t="s">
        <v>109</v>
      </c>
      <c r="I75" s="11" t="s">
        <v>109</v>
      </c>
      <c r="J75" s="11" t="s">
        <v>109</v>
      </c>
      <c r="K75" s="11" t="s">
        <v>109</v>
      </c>
    </row>
    <row r="76" spans="5:11" x14ac:dyDescent="0.25">
      <c r="E76" s="13">
        <v>73</v>
      </c>
      <c r="F76" s="14" t="s">
        <v>83</v>
      </c>
      <c r="G76" s="13" t="s">
        <v>110</v>
      </c>
      <c r="H76" s="13" t="s">
        <v>110</v>
      </c>
      <c r="I76" s="13" t="s">
        <v>109</v>
      </c>
      <c r="J76" s="13" t="s">
        <v>109</v>
      </c>
      <c r="K76" s="13" t="s">
        <v>109</v>
      </c>
    </row>
    <row r="77" spans="5:11" x14ac:dyDescent="0.25">
      <c r="E77" s="11">
        <v>74</v>
      </c>
      <c r="F77" s="12" t="s">
        <v>84</v>
      </c>
      <c r="G77" s="11" t="s">
        <v>109</v>
      </c>
      <c r="H77" s="11" t="s">
        <v>109</v>
      </c>
      <c r="I77" s="11" t="s">
        <v>109</v>
      </c>
      <c r="J77" s="11" t="s">
        <v>109</v>
      </c>
      <c r="K77" s="11" t="s">
        <v>109</v>
      </c>
    </row>
    <row r="78" spans="5:11" x14ac:dyDescent="0.25">
      <c r="E78" s="11">
        <v>75</v>
      </c>
      <c r="F78" s="12" t="s">
        <v>85</v>
      </c>
      <c r="G78" s="11" t="s">
        <v>109</v>
      </c>
      <c r="H78" s="11" t="s">
        <v>109</v>
      </c>
      <c r="I78" s="11" t="s">
        <v>109</v>
      </c>
      <c r="J78" s="11" t="s">
        <v>109</v>
      </c>
      <c r="K78" s="11" t="s">
        <v>109</v>
      </c>
    </row>
    <row r="79" spans="5:11" x14ac:dyDescent="0.25">
      <c r="E79" s="13">
        <v>76</v>
      </c>
      <c r="F79" s="14" t="s">
        <v>86</v>
      </c>
      <c r="G79" s="13" t="s">
        <v>110</v>
      </c>
      <c r="H79" s="13" t="s">
        <v>110</v>
      </c>
      <c r="I79" s="13" t="s">
        <v>110</v>
      </c>
      <c r="J79" s="13" t="s">
        <v>110</v>
      </c>
      <c r="K79" s="13" t="s">
        <v>110</v>
      </c>
    </row>
    <row r="80" spans="5:11" x14ac:dyDescent="0.25">
      <c r="E80" s="13">
        <v>77</v>
      </c>
      <c r="F80" s="14" t="s">
        <v>87</v>
      </c>
      <c r="G80" s="13" t="s">
        <v>110</v>
      </c>
      <c r="H80" s="13" t="s">
        <v>109</v>
      </c>
      <c r="I80" s="13" t="s">
        <v>109</v>
      </c>
      <c r="J80" s="13" t="s">
        <v>109</v>
      </c>
      <c r="K80" s="13" t="s">
        <v>109</v>
      </c>
    </row>
    <row r="81" spans="5:11" x14ac:dyDescent="0.25">
      <c r="E81" s="13">
        <v>78</v>
      </c>
      <c r="F81" s="14" t="s">
        <v>88</v>
      </c>
      <c r="G81" s="13" t="s">
        <v>110</v>
      </c>
      <c r="H81" s="13" t="s">
        <v>109</v>
      </c>
      <c r="I81" s="13" t="s">
        <v>109</v>
      </c>
      <c r="J81" s="13" t="s">
        <v>109</v>
      </c>
      <c r="K81" s="13" t="s">
        <v>109</v>
      </c>
    </row>
    <row r="82" spans="5:11" x14ac:dyDescent="0.25">
      <c r="E82" s="11">
        <v>79</v>
      </c>
      <c r="F82" s="12" t="s">
        <v>89</v>
      </c>
      <c r="G82" s="11" t="s">
        <v>109</v>
      </c>
      <c r="H82" s="11" t="s">
        <v>109</v>
      </c>
      <c r="I82" s="11" t="s">
        <v>109</v>
      </c>
      <c r="J82" s="11" t="s">
        <v>109</v>
      </c>
      <c r="K82" s="11" t="s">
        <v>109</v>
      </c>
    </row>
    <row r="83" spans="5:11" x14ac:dyDescent="0.25">
      <c r="E83" s="13">
        <v>80</v>
      </c>
      <c r="F83" s="14" t="s">
        <v>90</v>
      </c>
      <c r="G83" s="13" t="s">
        <v>110</v>
      </c>
      <c r="H83" s="13" t="s">
        <v>110</v>
      </c>
      <c r="I83" s="13" t="s">
        <v>109</v>
      </c>
      <c r="J83" s="13" t="s">
        <v>109</v>
      </c>
      <c r="K83" s="13" t="s">
        <v>109</v>
      </c>
    </row>
    <row r="84" spans="5:11" x14ac:dyDescent="0.25">
      <c r="E84" s="13">
        <v>81</v>
      </c>
      <c r="F84" s="14" t="s">
        <v>91</v>
      </c>
      <c r="G84" s="13" t="s">
        <v>109</v>
      </c>
      <c r="H84" s="13" t="s">
        <v>109</v>
      </c>
      <c r="I84" s="13" t="s">
        <v>109</v>
      </c>
      <c r="J84" s="13" t="s">
        <v>109</v>
      </c>
      <c r="K84" s="13" t="s">
        <v>110</v>
      </c>
    </row>
    <row r="85" spans="5:11" x14ac:dyDescent="0.25">
      <c r="E85" s="13">
        <v>82</v>
      </c>
      <c r="F85" s="14" t="s">
        <v>92</v>
      </c>
      <c r="G85" s="13" t="s">
        <v>110</v>
      </c>
      <c r="H85" s="13" t="s">
        <v>110</v>
      </c>
      <c r="I85" s="13" t="s">
        <v>110</v>
      </c>
      <c r="J85" s="13" t="s">
        <v>110</v>
      </c>
      <c r="K85" s="13" t="s">
        <v>109</v>
      </c>
    </row>
    <row r="86" spans="5:11" x14ac:dyDescent="0.25">
      <c r="E86" s="11">
        <v>83</v>
      </c>
      <c r="F86" s="12" t="s">
        <v>93</v>
      </c>
      <c r="G86" s="11" t="s">
        <v>109</v>
      </c>
      <c r="H86" s="11" t="s">
        <v>109</v>
      </c>
      <c r="I86" s="11" t="s">
        <v>109</v>
      </c>
      <c r="J86" s="11" t="s">
        <v>109</v>
      </c>
      <c r="K86" s="11" t="s">
        <v>109</v>
      </c>
    </row>
    <row r="87" spans="5:11" x14ac:dyDescent="0.25">
      <c r="E87" s="11">
        <v>84</v>
      </c>
      <c r="F87" s="12" t="s">
        <v>94</v>
      </c>
      <c r="G87" s="11" t="s">
        <v>109</v>
      </c>
      <c r="H87" s="11" t="s">
        <v>109</v>
      </c>
      <c r="I87" s="11" t="s">
        <v>109</v>
      </c>
      <c r="J87" s="11" t="s">
        <v>109</v>
      </c>
      <c r="K87" s="11" t="s">
        <v>109</v>
      </c>
    </row>
    <row r="88" spans="5:11" x14ac:dyDescent="0.25">
      <c r="E88" s="11">
        <v>85</v>
      </c>
      <c r="F88" s="12" t="s">
        <v>95</v>
      </c>
      <c r="G88" s="11" t="s">
        <v>109</v>
      </c>
      <c r="H88" s="11" t="s">
        <v>109</v>
      </c>
      <c r="I88" s="11" t="s">
        <v>109</v>
      </c>
      <c r="J88" s="11" t="s">
        <v>109</v>
      </c>
      <c r="K88" s="11" t="s">
        <v>109</v>
      </c>
    </row>
    <row r="89" spans="5:11" x14ac:dyDescent="0.25">
      <c r="E89" s="11">
        <v>86</v>
      </c>
      <c r="F89" s="12" t="s">
        <v>96</v>
      </c>
      <c r="G89" s="11" t="s">
        <v>109</v>
      </c>
      <c r="H89" s="11" t="s">
        <v>109</v>
      </c>
      <c r="I89" s="11" t="s">
        <v>109</v>
      </c>
      <c r="J89" s="11" t="s">
        <v>109</v>
      </c>
      <c r="K89" s="11" t="s">
        <v>109</v>
      </c>
    </row>
    <row r="90" spans="5:11" x14ac:dyDescent="0.25">
      <c r="E90" s="13">
        <v>87</v>
      </c>
      <c r="F90" s="14" t="s">
        <v>97</v>
      </c>
      <c r="G90" s="13" t="s">
        <v>110</v>
      </c>
      <c r="H90" s="13" t="s">
        <v>110</v>
      </c>
      <c r="I90" s="13" t="s">
        <v>110</v>
      </c>
      <c r="J90" s="13" t="s">
        <v>110</v>
      </c>
      <c r="K90" s="13" t="s">
        <v>110</v>
      </c>
    </row>
    <row r="91" spans="5:11" x14ac:dyDescent="0.25">
      <c r="E91" s="13">
        <v>88</v>
      </c>
      <c r="F91" s="14" t="s">
        <v>98</v>
      </c>
      <c r="G91" s="13" t="s">
        <v>110</v>
      </c>
      <c r="H91" s="13" t="s">
        <v>110</v>
      </c>
      <c r="I91" s="13" t="s">
        <v>110</v>
      </c>
      <c r="J91" s="13" t="s">
        <v>110</v>
      </c>
      <c r="K91" s="13" t="s">
        <v>110</v>
      </c>
    </row>
    <row r="92" spans="5:11" x14ac:dyDescent="0.25">
      <c r="E92" s="11">
        <v>89</v>
      </c>
      <c r="F92" s="12" t="s">
        <v>99</v>
      </c>
      <c r="G92" s="11" t="s">
        <v>109</v>
      </c>
      <c r="H92" s="11" t="s">
        <v>109</v>
      </c>
      <c r="I92" s="11" t="s">
        <v>109</v>
      </c>
      <c r="J92" s="11" t="s">
        <v>109</v>
      </c>
      <c r="K92" s="11" t="s">
        <v>109</v>
      </c>
    </row>
    <row r="93" spans="5:11" x14ac:dyDescent="0.25">
      <c r="E93" s="11">
        <v>90</v>
      </c>
      <c r="F93" s="12" t="s">
        <v>100</v>
      </c>
      <c r="G93" s="11" t="s">
        <v>109</v>
      </c>
      <c r="H93" s="11" t="s">
        <v>109</v>
      </c>
      <c r="I93" s="11" t="s">
        <v>109</v>
      </c>
      <c r="J93" s="11" t="s">
        <v>109</v>
      </c>
      <c r="K93" s="11" t="s">
        <v>109</v>
      </c>
    </row>
    <row r="94" spans="5:11" x14ac:dyDescent="0.25">
      <c r="E94" s="11">
        <v>91</v>
      </c>
      <c r="F94" s="12" t="s">
        <v>101</v>
      </c>
      <c r="G94" s="11" t="s">
        <v>109</v>
      </c>
      <c r="H94" s="11" t="s">
        <v>109</v>
      </c>
      <c r="I94" s="11" t="s">
        <v>109</v>
      </c>
      <c r="J94" s="11" t="s">
        <v>109</v>
      </c>
      <c r="K94" s="11" t="s">
        <v>109</v>
      </c>
    </row>
    <row r="95" spans="5:11" x14ac:dyDescent="0.25">
      <c r="E95" s="11">
        <v>92</v>
      </c>
      <c r="F95" s="12" t="s">
        <v>102</v>
      </c>
      <c r="G95" s="11" t="s">
        <v>109</v>
      </c>
      <c r="H95" s="11" t="s">
        <v>109</v>
      </c>
      <c r="I95" s="11" t="s">
        <v>109</v>
      </c>
      <c r="J95" s="11" t="s">
        <v>109</v>
      </c>
      <c r="K95" s="11" t="s">
        <v>109</v>
      </c>
    </row>
    <row r="96" spans="5:11" x14ac:dyDescent="0.25">
      <c r="E96" s="11">
        <v>93</v>
      </c>
      <c r="F96" s="12" t="s">
        <v>103</v>
      </c>
      <c r="G96" s="11" t="s">
        <v>109</v>
      </c>
      <c r="H96" s="11" t="s">
        <v>109</v>
      </c>
      <c r="I96" s="11" t="s">
        <v>109</v>
      </c>
      <c r="J96" s="11" t="s">
        <v>109</v>
      </c>
      <c r="K96" s="11" t="s">
        <v>109</v>
      </c>
    </row>
    <row r="97" spans="5:11" x14ac:dyDescent="0.25">
      <c r="E97" s="13">
        <v>94</v>
      </c>
      <c r="F97" s="14" t="s">
        <v>104</v>
      </c>
      <c r="G97" s="13" t="s">
        <v>110</v>
      </c>
      <c r="H97" s="13" t="s">
        <v>109</v>
      </c>
      <c r="I97" s="13" t="s">
        <v>109</v>
      </c>
      <c r="J97" s="13" t="s">
        <v>109</v>
      </c>
      <c r="K97" s="13" t="s">
        <v>109</v>
      </c>
    </row>
    <row r="98" spans="5:11" x14ac:dyDescent="0.25">
      <c r="E98" s="11">
        <v>95</v>
      </c>
      <c r="F98" s="12" t="s">
        <v>105</v>
      </c>
      <c r="G98" s="11" t="s">
        <v>109</v>
      </c>
      <c r="H98" s="11" t="s">
        <v>109</v>
      </c>
      <c r="I98" s="11" t="s">
        <v>109</v>
      </c>
      <c r="J98" s="11" t="s">
        <v>109</v>
      </c>
      <c r="K98" s="11" t="s">
        <v>109</v>
      </c>
    </row>
    <row r="99" spans="5:11" x14ac:dyDescent="0.25">
      <c r="E99" s="11">
        <v>96</v>
      </c>
      <c r="F99" s="12" t="s">
        <v>106</v>
      </c>
      <c r="G99" s="11" t="s">
        <v>109</v>
      </c>
      <c r="H99" s="11" t="s">
        <v>109</v>
      </c>
      <c r="I99" s="11" t="s">
        <v>109</v>
      </c>
      <c r="J99" s="11" t="s">
        <v>109</v>
      </c>
      <c r="K99" s="11" t="s">
        <v>109</v>
      </c>
    </row>
    <row r="100" spans="5:11" x14ac:dyDescent="0.25">
      <c r="E100" s="11">
        <v>97</v>
      </c>
      <c r="F100" s="12" t="s">
        <v>107</v>
      </c>
      <c r="G100" s="11" t="s">
        <v>109</v>
      </c>
      <c r="H100" s="11" t="s">
        <v>109</v>
      </c>
      <c r="I100" s="11" t="s">
        <v>109</v>
      </c>
      <c r="J100" s="11" t="s">
        <v>109</v>
      </c>
      <c r="K100" s="11" t="s">
        <v>109</v>
      </c>
    </row>
    <row r="101" spans="5:11" x14ac:dyDescent="0.25">
      <c r="E101" s="11">
        <v>98</v>
      </c>
      <c r="F101" s="12" t="s">
        <v>108</v>
      </c>
      <c r="G101" s="11" t="s">
        <v>109</v>
      </c>
      <c r="H101" s="11" t="s">
        <v>109</v>
      </c>
      <c r="I101" s="11" t="s">
        <v>109</v>
      </c>
      <c r="J101" s="11" t="s">
        <v>109</v>
      </c>
      <c r="K101" s="11" t="s">
        <v>109</v>
      </c>
    </row>
  </sheetData>
  <mergeCells count="7">
    <mergeCell ref="U2:AA2"/>
    <mergeCell ref="A3:B3"/>
    <mergeCell ref="A7:B7"/>
    <mergeCell ref="A8:B8"/>
    <mergeCell ref="A9:B9"/>
    <mergeCell ref="E2:K2"/>
    <mergeCell ref="M2:S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3BD64-77A8-4672-87F5-DCF8333E3C13}">
  <dimension ref="A2:H80"/>
  <sheetViews>
    <sheetView tabSelected="1" workbookViewId="0">
      <selection activeCell="J5" sqref="J5"/>
    </sheetView>
  </sheetViews>
  <sheetFormatPr defaultRowHeight="15" x14ac:dyDescent="0.25"/>
  <cols>
    <col min="4" max="4" width="21.42578125" customWidth="1"/>
    <col min="5" max="5" width="20.5703125" customWidth="1"/>
    <col min="6" max="6" width="26.140625" customWidth="1"/>
    <col min="7" max="7" width="21.140625" customWidth="1"/>
    <col min="8" max="8" width="16.28515625" customWidth="1"/>
  </cols>
  <sheetData>
    <row r="2" spans="1:8" ht="18.75" x14ac:dyDescent="0.3">
      <c r="A2" s="73" t="s">
        <v>145</v>
      </c>
      <c r="B2" s="73"/>
      <c r="C2" s="73"/>
      <c r="D2" s="73"/>
      <c r="E2" s="73"/>
      <c r="F2" s="73"/>
      <c r="G2" s="73"/>
      <c r="H2" s="73"/>
    </row>
    <row r="5" spans="1:8" ht="15.75" x14ac:dyDescent="0.25">
      <c r="A5" s="36" t="s">
        <v>0</v>
      </c>
      <c r="B5" s="36" t="s">
        <v>10</v>
      </c>
      <c r="C5" s="36" t="s">
        <v>114</v>
      </c>
      <c r="D5" s="51" t="s">
        <v>154</v>
      </c>
      <c r="E5" s="52" t="s">
        <v>139</v>
      </c>
      <c r="F5" s="39" t="s">
        <v>155</v>
      </c>
      <c r="G5" s="53" t="s">
        <v>140</v>
      </c>
      <c r="H5" s="54" t="s">
        <v>141</v>
      </c>
    </row>
    <row r="6" spans="1:8" x14ac:dyDescent="0.25">
      <c r="A6" s="74">
        <v>1</v>
      </c>
      <c r="B6" s="75" t="s">
        <v>11</v>
      </c>
      <c r="C6" s="23">
        <v>2017</v>
      </c>
      <c r="D6" s="55">
        <f>Profitabilitas!H6</f>
        <v>0.16475383406219141</v>
      </c>
      <c r="E6" s="56">
        <f>'Asimetri Informasi'!G6</f>
        <v>1.680672268907563</v>
      </c>
      <c r="F6" s="41">
        <f>'Financial Leverage'!H6</f>
        <v>0.77012396325693389</v>
      </c>
      <c r="G6" s="57">
        <v>0</v>
      </c>
      <c r="H6" s="58">
        <f>GCG!F6</f>
        <v>0.58226768812277918</v>
      </c>
    </row>
    <row r="7" spans="1:8" x14ac:dyDescent="0.25">
      <c r="A7" s="74"/>
      <c r="B7" s="75"/>
      <c r="C7" s="23">
        <v>2018</v>
      </c>
      <c r="D7" s="55">
        <f>Profitabilitas!H7</f>
        <v>0.13084152941861141</v>
      </c>
      <c r="E7" s="56">
        <f>'Asimetri Informasi'!G7</f>
        <v>1.2903225806451613</v>
      </c>
      <c r="F7" s="41">
        <f>'Financial Leverage'!H7</f>
        <v>0.7578067057108514</v>
      </c>
      <c r="G7" s="57">
        <v>0</v>
      </c>
      <c r="H7" s="58">
        <f>GCG!F7</f>
        <v>0.57082586460113593</v>
      </c>
    </row>
    <row r="8" spans="1:8" x14ac:dyDescent="0.25">
      <c r="A8" s="74"/>
      <c r="B8" s="75"/>
      <c r="C8" s="23">
        <v>2019</v>
      </c>
      <c r="D8" s="55">
        <f>Profitabilitas!H8</f>
        <v>0.12473328270225309</v>
      </c>
      <c r="E8" s="56">
        <f>'Asimetri Informasi'!G8</f>
        <v>4.6801872074882995</v>
      </c>
      <c r="F8" s="41">
        <f>'Financial Leverage'!H8</f>
        <v>0.88663539445629003</v>
      </c>
      <c r="G8" s="57">
        <v>0</v>
      </c>
      <c r="H8" s="58">
        <f>GCG!F8</f>
        <v>0.52090852931712006</v>
      </c>
    </row>
    <row r="9" spans="1:8" x14ac:dyDescent="0.25">
      <c r="A9" s="74"/>
      <c r="B9" s="75"/>
      <c r="C9" s="23">
        <v>2020</v>
      </c>
      <c r="D9" s="55">
        <f>Profitabilitas!H9</f>
        <v>0.11971588585220071</v>
      </c>
      <c r="E9" s="56">
        <f>'Asimetri Informasi'!G9</f>
        <v>2.204724409448819</v>
      </c>
      <c r="F9" s="41">
        <f>'Financial Leverage'!H9</f>
        <v>1.042725144554095</v>
      </c>
      <c r="G9" s="57">
        <v>0</v>
      </c>
      <c r="H9" s="58">
        <f>GCG!F9</f>
        <v>0.52090852930702536</v>
      </c>
    </row>
    <row r="10" spans="1:8" x14ac:dyDescent="0.25">
      <c r="A10" s="74"/>
      <c r="B10" s="75"/>
      <c r="C10" s="23">
        <v>2021</v>
      </c>
      <c r="D10" s="55">
        <f>Profitabilitas!H10</f>
        <v>0.12247460170861232</v>
      </c>
      <c r="E10" s="56">
        <f>'Asimetri Informasi'!G10</f>
        <v>0.84925690021231426</v>
      </c>
      <c r="F10" s="41">
        <f>'Financial Leverage'!H10</f>
        <v>0.90636799427781489</v>
      </c>
      <c r="G10" s="57">
        <v>0</v>
      </c>
      <c r="H10" s="58">
        <f>GCG!F10</f>
        <v>0.52090852930702536</v>
      </c>
    </row>
    <row r="11" spans="1:8" x14ac:dyDescent="0.25">
      <c r="A11" s="74">
        <v>2</v>
      </c>
      <c r="B11" s="75" t="s">
        <v>14</v>
      </c>
      <c r="C11" s="23">
        <v>2017</v>
      </c>
      <c r="D11" s="55">
        <f>Profitabilitas!H11</f>
        <v>9.1383366440997996E-2</v>
      </c>
      <c r="E11" s="56">
        <f>'Asimetri Informasi'!G11</f>
        <v>3.4934497816593884</v>
      </c>
      <c r="F11" s="41">
        <f>'Financial Leverage'!H11</f>
        <v>7.0361513682544867</v>
      </c>
      <c r="G11" s="57">
        <v>0</v>
      </c>
      <c r="H11" s="58">
        <f>GCG!F11</f>
        <v>0.60020130944572214</v>
      </c>
    </row>
    <row r="12" spans="1:8" x14ac:dyDescent="0.25">
      <c r="A12" s="74"/>
      <c r="B12" s="75"/>
      <c r="C12" s="23">
        <v>2018</v>
      </c>
      <c r="D12" s="55">
        <f>Profitabilitas!H12</f>
        <v>2.4134028505502916E-2</v>
      </c>
      <c r="E12" s="56">
        <f>'Asimetri Informasi'!G12</f>
        <v>5.0909090909090908</v>
      </c>
      <c r="F12" s="41">
        <f>'Financial Leverage'!H12</f>
        <v>6.9122795765260294</v>
      </c>
      <c r="G12" s="57">
        <v>0</v>
      </c>
      <c r="H12" s="58">
        <f>GCG!F12</f>
        <v>0.28477939171349087</v>
      </c>
    </row>
    <row r="13" spans="1:8" x14ac:dyDescent="0.25">
      <c r="A13" s="74"/>
      <c r="B13" s="75"/>
      <c r="C13" s="23">
        <v>2019</v>
      </c>
      <c r="D13" s="55">
        <f>Profitabilitas!H13</f>
        <v>2.8055491581127186E-2</v>
      </c>
      <c r="E13" s="56">
        <f>'Asimetri Informasi'!G13</f>
        <v>10.888252148997136</v>
      </c>
      <c r="F13" s="41">
        <f>'Financial Leverage'!H13</f>
        <v>4.5893758133747964</v>
      </c>
      <c r="G13" s="57">
        <v>0</v>
      </c>
      <c r="H13" s="58">
        <f>GCG!F13</f>
        <v>2.7651103235130474</v>
      </c>
    </row>
    <row r="14" spans="1:8" x14ac:dyDescent="0.25">
      <c r="A14" s="74"/>
      <c r="B14" s="75"/>
      <c r="C14" s="23">
        <v>2020</v>
      </c>
      <c r="D14" s="55">
        <f>Profitabilitas!H14</f>
        <v>2.9204215413672397E-2</v>
      </c>
      <c r="E14" s="56">
        <f>'Asimetri Informasi'!G14</f>
        <v>6.6420664206642073</v>
      </c>
      <c r="F14" s="41">
        <f>'Financial Leverage'!H14</f>
        <v>2.9254018610384231</v>
      </c>
      <c r="G14" s="57">
        <v>0</v>
      </c>
      <c r="H14" s="58">
        <f>GCG!F14</f>
        <v>0.6258701798545212</v>
      </c>
    </row>
    <row r="15" spans="1:8" x14ac:dyDescent="0.25">
      <c r="A15" s="74"/>
      <c r="B15" s="75"/>
      <c r="C15" s="23">
        <v>2021</v>
      </c>
      <c r="D15" s="55">
        <f>Profitabilitas!H15</f>
        <v>3.8245434994883622E-2</v>
      </c>
      <c r="E15" s="56">
        <f>'Asimetri Informasi'!G15</f>
        <v>4.1867954911433172</v>
      </c>
      <c r="F15" s="41">
        <f>'Financial Leverage'!H15</f>
        <v>3.277190420745721</v>
      </c>
      <c r="G15" s="57">
        <v>0</v>
      </c>
      <c r="H15" s="58">
        <f>GCG!F15</f>
        <v>0.59136386213658443</v>
      </c>
    </row>
    <row r="16" spans="1:8" x14ac:dyDescent="0.25">
      <c r="A16" s="74">
        <v>3</v>
      </c>
      <c r="B16" s="74" t="s">
        <v>15</v>
      </c>
      <c r="C16" s="23">
        <v>2017</v>
      </c>
      <c r="D16" s="55">
        <f>Profitabilitas!H16</f>
        <v>0.11192690395671848</v>
      </c>
      <c r="E16" s="56">
        <f>'Asimetri Informasi'!G16</f>
        <v>2.2598870056497176</v>
      </c>
      <c r="F16" s="41">
        <f>'Financial Leverage'!H16</f>
        <v>1.6420690944789864</v>
      </c>
      <c r="G16" s="57">
        <v>0</v>
      </c>
      <c r="H16" s="58">
        <f>GCG!F16</f>
        <v>0.48806860709061373</v>
      </c>
    </row>
    <row r="17" spans="1:8" x14ac:dyDescent="0.25">
      <c r="A17" s="74"/>
      <c r="B17" s="74"/>
      <c r="C17" s="23">
        <v>2018</v>
      </c>
      <c r="D17" s="55">
        <f>Profitabilitas!H17</f>
        <v>9.5823022839491498E-2</v>
      </c>
      <c r="E17" s="56">
        <f>'Asimetri Informasi'!G17</f>
        <v>3.2573289902280131</v>
      </c>
      <c r="F17" s="41">
        <f>'Financial Leverage'!H17</f>
        <v>1.858062709130019</v>
      </c>
      <c r="G17" s="57">
        <v>0</v>
      </c>
      <c r="H17" s="58">
        <f>GCG!F17</f>
        <v>0.50288673571509945</v>
      </c>
    </row>
    <row r="18" spans="1:8" x14ac:dyDescent="0.25">
      <c r="A18" s="74"/>
      <c r="B18" s="74"/>
      <c r="C18" s="23">
        <v>2019</v>
      </c>
      <c r="D18" s="55">
        <f>Profitabilitas!H18</f>
        <v>8.5054396789959547E-2</v>
      </c>
      <c r="E18" s="56">
        <f>'Asimetri Informasi'!G18</f>
        <v>7.9422382671480145</v>
      </c>
      <c r="F18" s="41">
        <f>'Financial Leverage'!H18</f>
        <v>2.1579604916135513</v>
      </c>
      <c r="G18" s="57">
        <v>0</v>
      </c>
      <c r="H18" s="58">
        <f>GCG!F18</f>
        <v>0.50049610214717843</v>
      </c>
    </row>
    <row r="19" spans="1:8" x14ac:dyDescent="0.25">
      <c r="A19" s="74"/>
      <c r="B19" s="74"/>
      <c r="C19" s="23">
        <v>2020</v>
      </c>
      <c r="D19" s="55">
        <f>Profitabilitas!H19</f>
        <v>8.331837936556831E-2</v>
      </c>
      <c r="E19" s="56">
        <f>'Asimetri Informasi'!G19</f>
        <v>2.666666666666667</v>
      </c>
      <c r="F19" s="41">
        <f>'Financial Leverage'!H19</f>
        <v>2.3630585794568133</v>
      </c>
      <c r="G19" s="57">
        <v>0</v>
      </c>
      <c r="H19" s="58">
        <f>GCG!F19</f>
        <v>0.53146998711505744</v>
      </c>
    </row>
    <row r="20" spans="1:8" x14ac:dyDescent="0.25">
      <c r="A20" s="74"/>
      <c r="B20" s="74"/>
      <c r="C20" s="23">
        <v>2021</v>
      </c>
      <c r="D20" s="55">
        <f>Profitabilitas!H20</f>
        <v>5.2376494922349186E-2</v>
      </c>
      <c r="E20" s="56">
        <f>'Asimetri Informasi'!G20</f>
        <v>1.4742014742014742</v>
      </c>
      <c r="F20" s="41">
        <f>'Financial Leverage'!H20</f>
        <v>4.4575180467344762</v>
      </c>
      <c r="G20" s="57">
        <v>0</v>
      </c>
      <c r="H20" s="58">
        <f>GCG!F20</f>
        <v>0.55684009090089104</v>
      </c>
    </row>
    <row r="21" spans="1:8" x14ac:dyDescent="0.25">
      <c r="A21" s="74">
        <v>4</v>
      </c>
      <c r="B21" s="75" t="s">
        <v>16</v>
      </c>
      <c r="C21" s="23">
        <v>2017</v>
      </c>
      <c r="D21" s="55">
        <f>Profitabilitas!H21</f>
        <v>0.10497103533157001</v>
      </c>
      <c r="E21" s="56">
        <f>'Asimetri Informasi'!G21</f>
        <v>4.966139954853273</v>
      </c>
      <c r="F21" s="41">
        <f>'Financial Leverage'!H21</f>
        <v>0.73639337659615567</v>
      </c>
      <c r="G21" s="57">
        <v>1</v>
      </c>
      <c r="H21" s="58">
        <f>GCG!F21</f>
        <v>1</v>
      </c>
    </row>
    <row r="22" spans="1:8" x14ac:dyDescent="0.25">
      <c r="A22" s="74"/>
      <c r="B22" s="75"/>
      <c r="C22" s="23">
        <v>2018</v>
      </c>
      <c r="D22" s="55">
        <f>Profitabilitas!H22</f>
        <v>9.6384589061849657E-2</v>
      </c>
      <c r="E22" s="56">
        <f>'Asimetri Informasi'!G22</f>
        <v>10.177514792899409</v>
      </c>
      <c r="F22" s="41">
        <f>'Financial Leverage'!H22</f>
        <v>1.2172372426011793</v>
      </c>
      <c r="G22" s="57">
        <v>1</v>
      </c>
      <c r="H22" s="58">
        <f>GCG!F22</f>
        <v>0.8</v>
      </c>
    </row>
    <row r="23" spans="1:8" x14ac:dyDescent="0.25">
      <c r="A23" s="74"/>
      <c r="B23" s="75"/>
      <c r="C23" s="23">
        <v>2019</v>
      </c>
      <c r="D23" s="55">
        <f>Profitabilitas!H23</f>
        <v>8.7566510210281931E-2</v>
      </c>
      <c r="E23" s="56">
        <f>'Asimetri Informasi'!G23</f>
        <v>7.043756670224119</v>
      </c>
      <c r="F23" s="41">
        <f>'Financial Leverage'!H23</f>
        <v>1.1387871147447106</v>
      </c>
      <c r="G23" s="57">
        <v>1</v>
      </c>
      <c r="H23" s="58">
        <f>GCG!F23</f>
        <v>0.8</v>
      </c>
    </row>
    <row r="24" spans="1:8" x14ac:dyDescent="0.25">
      <c r="A24" s="74"/>
      <c r="B24" s="75"/>
      <c r="C24" s="23">
        <v>2020</v>
      </c>
      <c r="D24" s="55">
        <f>Profitabilitas!H24</f>
        <v>2.0975862679133251E-2</v>
      </c>
      <c r="E24" s="56">
        <f>'Asimetri Informasi'!G24</f>
        <v>4.1379310344827589</v>
      </c>
      <c r="F24" s="41">
        <f>'Financial Leverage'!H24</f>
        <v>0.92252846199734839</v>
      </c>
      <c r="G24" s="57">
        <v>1</v>
      </c>
      <c r="H24" s="58">
        <f>GCG!F24</f>
        <v>0.8</v>
      </c>
    </row>
    <row r="25" spans="1:8" x14ac:dyDescent="0.25">
      <c r="A25" s="74"/>
      <c r="B25" s="75"/>
      <c r="C25" s="23">
        <v>2021</v>
      </c>
      <c r="D25" s="55">
        <f>Profitabilitas!H25</f>
        <v>2.9704674189125403E-2</v>
      </c>
      <c r="E25" s="56">
        <f>'Asimetri Informasi'!G25</f>
        <v>2.9451137884872822</v>
      </c>
      <c r="F25" s="41">
        <f>'Financial Leverage'!H25</f>
        <v>0.84856580619149979</v>
      </c>
      <c r="G25" s="57">
        <v>1</v>
      </c>
      <c r="H25" s="58">
        <f>GCG!F25</f>
        <v>0.8</v>
      </c>
    </row>
    <row r="26" spans="1:8" x14ac:dyDescent="0.25">
      <c r="A26" s="74">
        <v>5</v>
      </c>
      <c r="B26" s="75" t="s">
        <v>22</v>
      </c>
      <c r="C26" s="23">
        <v>2017</v>
      </c>
      <c r="D26" s="55">
        <f>Profitabilitas!H26</f>
        <v>1.8283540869951279E-2</v>
      </c>
      <c r="E26" s="56">
        <f>'Asimetri Informasi'!G26</f>
        <v>2.1881838074398248</v>
      </c>
      <c r="F26" s="41">
        <f>'Financial Leverage'!H26</f>
        <v>1.8529199062800072</v>
      </c>
      <c r="G26" s="57">
        <v>0</v>
      </c>
      <c r="H26" s="58">
        <f>GCG!F26</f>
        <v>0.80843882807638712</v>
      </c>
    </row>
    <row r="27" spans="1:8" x14ac:dyDescent="0.25">
      <c r="A27" s="74"/>
      <c r="B27" s="75"/>
      <c r="C27" s="23">
        <v>2018</v>
      </c>
      <c r="D27" s="55">
        <f>Profitabilitas!H27</f>
        <v>1.227114986523202E-2</v>
      </c>
      <c r="E27" s="56">
        <f>'Asimetri Informasi'!G27</f>
        <v>3.007518796992481</v>
      </c>
      <c r="F27" s="41">
        <f>'Financial Leverage'!H27</f>
        <v>1.653252655793793</v>
      </c>
      <c r="G27" s="57">
        <v>0</v>
      </c>
      <c r="H27" s="58">
        <f>GCG!F27</f>
        <v>0.80843882807638712</v>
      </c>
    </row>
    <row r="28" spans="1:8" x14ac:dyDescent="0.25">
      <c r="A28" s="74"/>
      <c r="B28" s="75"/>
      <c r="C28" s="23">
        <v>2019</v>
      </c>
      <c r="D28" s="55">
        <f>Profitabilitas!H28</f>
        <v>3.0805373052256311E-2</v>
      </c>
      <c r="E28" s="56">
        <f>'Asimetri Informasi'!G28</f>
        <v>20</v>
      </c>
      <c r="F28" s="41">
        <f>'Financial Leverage'!H28</f>
        <v>1.7605389648203915</v>
      </c>
      <c r="G28" s="57">
        <v>0</v>
      </c>
      <c r="H28" s="58">
        <f>GCG!F28</f>
        <v>0.80843882807638712</v>
      </c>
    </row>
    <row r="29" spans="1:8" x14ac:dyDescent="0.25">
      <c r="A29" s="74"/>
      <c r="B29" s="75"/>
      <c r="C29" s="23">
        <v>2020</v>
      </c>
      <c r="D29" s="55">
        <f>Profitabilitas!H29</f>
        <v>1.3607885244876258E-2</v>
      </c>
      <c r="E29" s="56">
        <f>'Asimetri Informasi'!G29</f>
        <v>22.047244094488189</v>
      </c>
      <c r="F29" s="41">
        <f>'Financial Leverage'!H29</f>
        <v>2.1686327620164416</v>
      </c>
      <c r="G29" s="57">
        <v>0</v>
      </c>
      <c r="H29" s="58">
        <f>GCG!F29</f>
        <v>0.80843882807638712</v>
      </c>
    </row>
    <row r="30" spans="1:8" x14ac:dyDescent="0.25">
      <c r="A30" s="74"/>
      <c r="B30" s="75"/>
      <c r="C30" s="23">
        <v>2021</v>
      </c>
      <c r="D30" s="55">
        <f>Profitabilitas!H30</f>
        <v>0.17217510885873008</v>
      </c>
      <c r="E30" s="56">
        <f>'Asimetri Informasi'!G30</f>
        <v>4.3984476067270375</v>
      </c>
      <c r="F30" s="41">
        <f>'Financial Leverage'!H30</f>
        <v>1.6275483933724588</v>
      </c>
      <c r="G30" s="57">
        <v>0</v>
      </c>
      <c r="H30" s="58">
        <f>GCG!F30</f>
        <v>0.80843882807638712</v>
      </c>
    </row>
    <row r="31" spans="1:8" x14ac:dyDescent="0.25">
      <c r="A31" s="74">
        <v>6</v>
      </c>
      <c r="B31" s="74" t="s">
        <v>30</v>
      </c>
      <c r="C31" s="23">
        <v>2017</v>
      </c>
      <c r="D31" s="55">
        <f>Profitabilitas!H31</f>
        <v>2.5406491652997309E-2</v>
      </c>
      <c r="E31" s="56">
        <f>'Asimetri Informasi'!G31</f>
        <v>0.70422535211267612</v>
      </c>
      <c r="F31" s="41">
        <f>'Financial Leverage'!H31</f>
        <v>1.1284932129079965</v>
      </c>
      <c r="G31" s="57">
        <v>0</v>
      </c>
      <c r="H31" s="58">
        <f>GCG!F31</f>
        <v>0.70132903220445575</v>
      </c>
    </row>
    <row r="32" spans="1:8" x14ac:dyDescent="0.25">
      <c r="A32" s="74"/>
      <c r="B32" s="74"/>
      <c r="C32" s="23">
        <v>2018</v>
      </c>
      <c r="D32" s="55">
        <f>Profitabilitas!H32</f>
        <v>1.4647543037463297E-2</v>
      </c>
      <c r="E32" s="56">
        <f>'Asimetri Informasi'!G32</f>
        <v>6.197183098591549</v>
      </c>
      <c r="F32" s="41">
        <f>'Financial Leverage'!H32</f>
        <v>1.0294680429180767</v>
      </c>
      <c r="G32" s="57">
        <v>0</v>
      </c>
      <c r="H32" s="58">
        <f>GCG!F32</f>
        <v>0.69541283437524992</v>
      </c>
    </row>
    <row r="33" spans="1:8" x14ac:dyDescent="0.25">
      <c r="A33" s="74"/>
      <c r="B33" s="74"/>
      <c r="C33" s="23">
        <v>2019</v>
      </c>
      <c r="D33" s="55">
        <f>Profitabilitas!H33</f>
        <v>1.1096404195107747E-2</v>
      </c>
      <c r="E33" s="56">
        <f>'Asimetri Informasi'!G33</f>
        <v>14.285714285714285</v>
      </c>
      <c r="F33" s="41">
        <f>'Financial Leverage'!H33</f>
        <v>1.1849303938070699</v>
      </c>
      <c r="G33" s="57">
        <v>0</v>
      </c>
      <c r="H33" s="58">
        <f>GCG!F33</f>
        <v>0.64783074740268531</v>
      </c>
    </row>
    <row r="34" spans="1:8" x14ac:dyDescent="0.25">
      <c r="A34" s="74"/>
      <c r="B34" s="74"/>
      <c r="C34" s="23">
        <v>2020</v>
      </c>
      <c r="D34" s="55">
        <f>Profitabilitas!H34</f>
        <v>1.8143659687379601E-2</v>
      </c>
      <c r="E34" s="56">
        <f>'Asimetri Informasi'!G34</f>
        <v>1.4598540145985401</v>
      </c>
      <c r="F34" s="41">
        <f>'Financial Leverage'!H34</f>
        <v>1.1340700111238784</v>
      </c>
      <c r="G34" s="57">
        <v>0</v>
      </c>
      <c r="H34" s="58">
        <f>GCG!F34</f>
        <v>0.59699956221641759</v>
      </c>
    </row>
    <row r="35" spans="1:8" x14ac:dyDescent="0.25">
      <c r="A35" s="74"/>
      <c r="B35" s="74"/>
      <c r="C35" s="23">
        <v>2021</v>
      </c>
      <c r="D35" s="55">
        <f>Profitabilitas!H35</f>
        <v>3.7696754565625733E-2</v>
      </c>
      <c r="E35" s="56">
        <f>'Asimetri Informasi'!G35</f>
        <v>3.1347962382445136</v>
      </c>
      <c r="F35" s="41">
        <f>'Financial Leverage'!H35</f>
        <v>1.1266968728322371</v>
      </c>
      <c r="G35" s="57">
        <v>0</v>
      </c>
      <c r="H35" s="58">
        <f>GCG!F35</f>
        <v>0.59699956221641759</v>
      </c>
    </row>
    <row r="36" spans="1:8" x14ac:dyDescent="0.25">
      <c r="A36" s="74">
        <v>7</v>
      </c>
      <c r="B36" s="75" t="s">
        <v>31</v>
      </c>
      <c r="C36" s="23">
        <v>2017</v>
      </c>
      <c r="D36" s="55">
        <f>Profitabilitas!H36</f>
        <v>3.1235559885003275E-2</v>
      </c>
      <c r="E36" s="56">
        <f>'Asimetri Informasi'!G36</f>
        <v>4.4444444444444446</v>
      </c>
      <c r="F36" s="41">
        <f>'Financial Leverage'!H36</f>
        <v>2.355005576847792</v>
      </c>
      <c r="G36" s="57">
        <v>0</v>
      </c>
      <c r="H36" s="58">
        <f>GCG!F36</f>
        <v>0.44248744665194994</v>
      </c>
    </row>
    <row r="37" spans="1:8" x14ac:dyDescent="0.25">
      <c r="A37" s="74"/>
      <c r="B37" s="75"/>
      <c r="C37" s="23">
        <v>2018</v>
      </c>
      <c r="D37" s="55">
        <f>Profitabilitas!H37</f>
        <v>3.5013205122953292E-2</v>
      </c>
      <c r="E37" s="56">
        <f>'Asimetri Informasi'!G37</f>
        <v>2.8653295128939829</v>
      </c>
      <c r="F37" s="41">
        <f>'Financial Leverage'!H37</f>
        <v>2.5685993985681064</v>
      </c>
      <c r="G37" s="57">
        <v>0</v>
      </c>
      <c r="H37" s="58">
        <f>GCG!F37</f>
        <v>0.44248744665194994</v>
      </c>
    </row>
    <row r="38" spans="1:8" x14ac:dyDescent="0.25">
      <c r="A38" s="74"/>
      <c r="B38" s="75"/>
      <c r="C38" s="23">
        <v>2019</v>
      </c>
      <c r="D38" s="55">
        <f>Profitabilitas!H38</f>
        <v>1.8892702805543019E-2</v>
      </c>
      <c r="E38" s="56">
        <f>'Asimetri Informasi'!G38</f>
        <v>5.4380664652567976</v>
      </c>
      <c r="F38" s="41">
        <f>'Financial Leverage'!H38</f>
        <v>2.623820545695513</v>
      </c>
      <c r="G38" s="57">
        <v>0</v>
      </c>
      <c r="H38" s="58">
        <f>GCG!F38</f>
        <v>0.44248744665194994</v>
      </c>
    </row>
    <row r="39" spans="1:8" x14ac:dyDescent="0.25">
      <c r="A39" s="74"/>
      <c r="B39" s="75"/>
      <c r="C39" s="23">
        <v>2020</v>
      </c>
      <c r="D39" s="55">
        <f>Profitabilitas!H39</f>
        <v>1.235693642313776E-2</v>
      </c>
      <c r="E39" s="56">
        <f>'Asimetri Informasi'!G39</f>
        <v>11.036339165545089</v>
      </c>
      <c r="F39" s="41">
        <f>'Financial Leverage'!H39</f>
        <v>2.5925960878237242</v>
      </c>
      <c r="G39" s="57">
        <v>0</v>
      </c>
      <c r="H39" s="58">
        <f>GCG!F39</f>
        <v>0.44248744665194994</v>
      </c>
    </row>
    <row r="40" spans="1:8" x14ac:dyDescent="0.25">
      <c r="A40" s="74"/>
      <c r="B40" s="75"/>
      <c r="C40" s="23">
        <v>2021</v>
      </c>
      <c r="D40" s="55">
        <f>Profitabilitas!H40</f>
        <v>2.6455975001441461E-2</v>
      </c>
      <c r="E40" s="56">
        <f>'Asimetri Informasi'!G40</f>
        <v>7.249466950959488</v>
      </c>
      <c r="F40" s="41">
        <f>'Financial Leverage'!H40</f>
        <v>2.4165502323893033</v>
      </c>
      <c r="G40" s="57">
        <v>0</v>
      </c>
      <c r="H40" s="58">
        <f>GCG!F40</f>
        <v>0.42208431689515347</v>
      </c>
    </row>
    <row r="41" spans="1:8" x14ac:dyDescent="0.25">
      <c r="A41" s="74">
        <v>8</v>
      </c>
      <c r="B41" s="74" t="s">
        <v>39</v>
      </c>
      <c r="C41" s="23">
        <v>2017</v>
      </c>
      <c r="D41" s="55">
        <f>Profitabilitas!H41</f>
        <v>1.7501889358662755E-2</v>
      </c>
      <c r="E41" s="56">
        <f>'Asimetri Informasi'!G41</f>
        <v>0.92333519865697555</v>
      </c>
      <c r="F41" s="41">
        <f>'Financial Leverage'!H41</f>
        <v>1.0985521624874104</v>
      </c>
      <c r="G41" s="57">
        <v>0</v>
      </c>
      <c r="H41" s="58">
        <f>GCG!F41</f>
        <v>0.48271552169972304</v>
      </c>
    </row>
    <row r="42" spans="1:8" x14ac:dyDescent="0.25">
      <c r="A42" s="74"/>
      <c r="B42" s="74"/>
      <c r="C42" s="23">
        <v>2018</v>
      </c>
      <c r="D42" s="55">
        <f>Profitabilitas!H42</f>
        <v>5.0418317341436321E-2</v>
      </c>
      <c r="E42" s="56">
        <f>'Asimetri Informasi'!G42</f>
        <v>1.9801980198019802</v>
      </c>
      <c r="F42" s="41">
        <f>'Financial Leverage'!H42</f>
        <v>0.44522346386078904</v>
      </c>
      <c r="G42" s="57">
        <v>0</v>
      </c>
      <c r="H42" s="58">
        <f>GCG!F42</f>
        <v>0.84228315724490388</v>
      </c>
    </row>
    <row r="43" spans="1:8" x14ac:dyDescent="0.25">
      <c r="A43" s="74"/>
      <c r="B43" s="74"/>
      <c r="C43" s="23">
        <v>2019</v>
      </c>
      <c r="D43" s="55">
        <f>Profitabilitas!H43</f>
        <v>4.0447225441631277E-2</v>
      </c>
      <c r="E43" s="56">
        <f>'Asimetri Informasi'!G43</f>
        <v>8.8353413654618471</v>
      </c>
      <c r="F43" s="41">
        <f>'Financial Leverage'!H43</f>
        <v>0.58977416474698008</v>
      </c>
      <c r="G43" s="57">
        <v>0</v>
      </c>
      <c r="H43" s="58">
        <f>GCG!F43</f>
        <v>0.83857590076671551</v>
      </c>
    </row>
    <row r="44" spans="1:8" x14ac:dyDescent="0.25">
      <c r="A44" s="74"/>
      <c r="B44" s="74"/>
      <c r="C44" s="23">
        <v>2020</v>
      </c>
      <c r="D44" s="55">
        <f>Profitabilitas!H44</f>
        <v>1.9262525099900667E-2</v>
      </c>
      <c r="E44" s="56">
        <f>'Asimetri Informasi'!G44</f>
        <v>1.5267175572519083</v>
      </c>
      <c r="F44" s="41">
        <f>'Financial Leverage'!H44</f>
        <v>0.74262157479850277</v>
      </c>
      <c r="G44" s="57">
        <v>0</v>
      </c>
      <c r="H44" s="58">
        <f>GCG!F44</f>
        <v>0.84646727938743882</v>
      </c>
    </row>
    <row r="45" spans="1:8" x14ac:dyDescent="0.25">
      <c r="A45" s="74"/>
      <c r="B45" s="74"/>
      <c r="C45" s="23">
        <v>2021</v>
      </c>
      <c r="D45" s="55">
        <f>Profitabilitas!H45</f>
        <v>3.9106820388314211E-3</v>
      </c>
      <c r="E45" s="56">
        <f>'Asimetri Informasi'!G45</f>
        <v>2.6200873362445414</v>
      </c>
      <c r="F45" s="41">
        <f>'Financial Leverage'!H45</f>
        <v>0.95966121721218822</v>
      </c>
      <c r="G45" s="57">
        <v>0</v>
      </c>
      <c r="H45" s="58">
        <f>GCG!F45</f>
        <v>0.84645598678424028</v>
      </c>
    </row>
    <row r="46" spans="1:8" x14ac:dyDescent="0.25">
      <c r="A46" s="74">
        <v>9</v>
      </c>
      <c r="B46" s="75" t="s">
        <v>46</v>
      </c>
      <c r="C46" s="23">
        <v>2017</v>
      </c>
      <c r="D46" s="55">
        <f>Profitabilitas!H46</f>
        <v>4.771169660213604E-2</v>
      </c>
      <c r="E46" s="56">
        <f>'Asimetri Informasi'!G46</f>
        <v>1.8505071326509182</v>
      </c>
      <c r="F46" s="41">
        <f>'Financial Leverage'!H46</f>
        <v>1.1005238062472589</v>
      </c>
      <c r="G46" s="57">
        <v>0</v>
      </c>
      <c r="H46" s="58">
        <f>GCG!F46</f>
        <v>0.76988178423674414</v>
      </c>
    </row>
    <row r="47" spans="1:8" x14ac:dyDescent="0.25">
      <c r="A47" s="74"/>
      <c r="B47" s="75"/>
      <c r="C47" s="23">
        <v>2018</v>
      </c>
      <c r="D47" s="55">
        <f>Profitabilitas!H47</f>
        <v>6.910141000811082E-2</v>
      </c>
      <c r="E47" s="56">
        <f>'Asimetri Informasi'!G47</f>
        <v>1.9047619047619049</v>
      </c>
      <c r="F47" s="41">
        <f>'Financial Leverage'!H47</f>
        <v>1.2053346991779119</v>
      </c>
      <c r="G47" s="57">
        <v>0</v>
      </c>
      <c r="H47" s="58">
        <f>GCG!F47</f>
        <v>0.76988178423674414</v>
      </c>
    </row>
    <row r="48" spans="1:8" x14ac:dyDescent="0.25">
      <c r="A48" s="74"/>
      <c r="B48" s="75"/>
      <c r="C48" s="23">
        <v>2019</v>
      </c>
      <c r="D48" s="55">
        <f>Profitabilitas!H48</f>
        <v>5.6598504565206251E-2</v>
      </c>
      <c r="E48" s="56">
        <f>'Asimetri Informasi'!G48</f>
        <v>14.323607427055704</v>
      </c>
      <c r="F48" s="41">
        <f>'Financial Leverage'!H48</f>
        <v>1.4543534166041401</v>
      </c>
      <c r="G48" s="57">
        <v>0</v>
      </c>
      <c r="H48" s="58">
        <f>GCG!F48</f>
        <v>0.76988178423674414</v>
      </c>
    </row>
    <row r="49" spans="1:8" x14ac:dyDescent="0.25">
      <c r="A49" s="74"/>
      <c r="B49" s="75"/>
      <c r="C49" s="23">
        <v>2020</v>
      </c>
      <c r="D49" s="55">
        <f>Profitabilitas!H49</f>
        <v>1.6804267757027449E-2</v>
      </c>
      <c r="E49" s="56">
        <f>'Asimetri Informasi'!G49</f>
        <v>3.870967741935484</v>
      </c>
      <c r="F49" s="41">
        <f>'Financial Leverage'!H49</f>
        <v>1.4264540700715214</v>
      </c>
      <c r="G49" s="57">
        <v>0</v>
      </c>
      <c r="H49" s="58">
        <f>GCG!F49</f>
        <v>0.76988178423674414</v>
      </c>
    </row>
    <row r="50" spans="1:8" x14ac:dyDescent="0.25">
      <c r="A50" s="74"/>
      <c r="B50" s="75"/>
      <c r="C50" s="23">
        <v>2021</v>
      </c>
      <c r="D50" s="55">
        <f>Profitabilitas!H50</f>
        <v>2.0884855043798396E-2</v>
      </c>
      <c r="E50" s="56">
        <f>'Asimetri Informasi'!G50</f>
        <v>1.7857142857142856</v>
      </c>
      <c r="F50" s="41">
        <f>'Financial Leverage'!H50</f>
        <v>1.3595097817964832</v>
      </c>
      <c r="G50" s="57">
        <v>0</v>
      </c>
      <c r="H50" s="58">
        <f>GCG!F50</f>
        <v>0.76988178423674414</v>
      </c>
    </row>
    <row r="51" spans="1:8" x14ac:dyDescent="0.25">
      <c r="A51" s="74">
        <v>10</v>
      </c>
      <c r="B51" s="75" t="s">
        <v>55</v>
      </c>
      <c r="C51" s="23">
        <v>2017</v>
      </c>
      <c r="D51" s="55">
        <f>Profitabilitas!H51</f>
        <v>5.8302369501623992E-2</v>
      </c>
      <c r="E51" s="56">
        <f>'Asimetri Informasi'!G51</f>
        <v>6.4516129032258061</v>
      </c>
      <c r="F51" s="41">
        <f>'Financial Leverage'!H51</f>
        <v>8.1047182698538056E-2</v>
      </c>
      <c r="G51" s="57">
        <v>1</v>
      </c>
      <c r="H51" s="58">
        <f>GCG!F51</f>
        <v>0.84918889361702132</v>
      </c>
    </row>
    <row r="52" spans="1:8" x14ac:dyDescent="0.25">
      <c r="A52" s="74"/>
      <c r="B52" s="75"/>
      <c r="C52" s="23">
        <v>2018</v>
      </c>
      <c r="D52" s="55">
        <f>Profitabilitas!H52</f>
        <v>0.11121148939487456</v>
      </c>
      <c r="E52" s="56">
        <f>'Asimetri Informasi'!G52</f>
        <v>1.2987012987012987</v>
      </c>
      <c r="F52" s="41">
        <f>'Financial Leverage'!H52</f>
        <v>0.12036467241441108</v>
      </c>
      <c r="G52" s="57">
        <v>1</v>
      </c>
      <c r="H52" s="58">
        <f>GCG!F52</f>
        <v>0.84893617021276591</v>
      </c>
    </row>
    <row r="53" spans="1:8" x14ac:dyDescent="0.25">
      <c r="A53" s="74"/>
      <c r="B53" s="75"/>
      <c r="C53" s="23">
        <v>2019</v>
      </c>
      <c r="D53" s="55">
        <f>Profitabilitas!H53</f>
        <v>9.9236661194124984E-2</v>
      </c>
      <c r="E53" s="56">
        <f>'Asimetri Informasi'!G53</f>
        <v>1.4184397163120568</v>
      </c>
      <c r="F53" s="41">
        <f>'Financial Leverage'!H53</f>
        <v>0.14162775447932699</v>
      </c>
      <c r="G53" s="57">
        <v>1</v>
      </c>
      <c r="H53" s="58">
        <f>GCG!F53</f>
        <v>0.84893617021276591</v>
      </c>
    </row>
    <row r="54" spans="1:8" x14ac:dyDescent="0.25">
      <c r="A54" s="74"/>
      <c r="B54" s="75"/>
      <c r="C54" s="23">
        <v>2020</v>
      </c>
      <c r="D54" s="55">
        <f>Profitabilitas!H54</f>
        <v>7.7359723653943169E-2</v>
      </c>
      <c r="E54" s="56">
        <f>'Asimetri Informasi'!G54</f>
        <v>2.8368794326241136</v>
      </c>
      <c r="F54" s="41">
        <f>'Financial Leverage'!H54</f>
        <v>0.13894489950939859</v>
      </c>
      <c r="G54" s="57">
        <v>1</v>
      </c>
      <c r="H54" s="58">
        <f>GCG!F54</f>
        <v>0.84893617021276591</v>
      </c>
    </row>
    <row r="55" spans="1:8" x14ac:dyDescent="0.25">
      <c r="A55" s="74"/>
      <c r="B55" s="75"/>
      <c r="C55" s="23">
        <v>2021</v>
      </c>
      <c r="D55" s="55">
        <f>Profitabilitas!H55</f>
        <v>9.2997398474934365E-2</v>
      </c>
      <c r="E55" s="56">
        <f>'Asimetri Informasi'!G55</f>
        <v>1.9801980198019802</v>
      </c>
      <c r="F55" s="41">
        <f>'Financial Leverage'!H55</f>
        <v>0.12371598581791277</v>
      </c>
      <c r="G55" s="57">
        <v>1</v>
      </c>
      <c r="H55" s="58">
        <f>GCG!F55</f>
        <v>0.84893617021276591</v>
      </c>
    </row>
    <row r="56" spans="1:8" x14ac:dyDescent="0.25">
      <c r="A56" s="74">
        <v>11</v>
      </c>
      <c r="B56" s="75" t="s">
        <v>73</v>
      </c>
      <c r="C56" s="23">
        <v>2017</v>
      </c>
      <c r="D56" s="55">
        <f>Profitabilitas!H56</f>
        <v>0.12802644941606875</v>
      </c>
      <c r="E56" s="56">
        <f>'Asimetri Informasi'!G56</f>
        <v>11.111111111111111</v>
      </c>
      <c r="F56" s="41">
        <f>'Financial Leverage'!H56</f>
        <v>0.38915535357793779</v>
      </c>
      <c r="G56" s="57">
        <v>0</v>
      </c>
      <c r="H56" s="58">
        <f>GCG!F56</f>
        <v>0.96337361111111108</v>
      </c>
    </row>
    <row r="57" spans="1:8" x14ac:dyDescent="0.25">
      <c r="A57" s="74"/>
      <c r="B57" s="75"/>
      <c r="C57" s="23">
        <v>2018</v>
      </c>
      <c r="D57" s="55">
        <f>Profitabilitas!H57</f>
        <v>9.6297322987099879E-2</v>
      </c>
      <c r="E57" s="56">
        <f>'Asimetri Informasi'!G57</f>
        <v>2.2099447513812152</v>
      </c>
      <c r="F57" s="41">
        <f>'Financial Leverage'!H57</f>
        <v>1.5044874449715719</v>
      </c>
      <c r="G57" s="57">
        <v>0</v>
      </c>
      <c r="H57" s="58">
        <f>GCG!F57</f>
        <v>0.98252812499999997</v>
      </c>
    </row>
    <row r="58" spans="1:8" x14ac:dyDescent="0.25">
      <c r="A58" s="74"/>
      <c r="B58" s="75"/>
      <c r="C58" s="23">
        <v>2019</v>
      </c>
      <c r="D58" s="55">
        <f>Profitabilitas!H58</f>
        <v>1.464784794301594E-2</v>
      </c>
      <c r="E58" s="56">
        <f>'Asimetri Informasi'!G58</f>
        <v>19.417475728155338</v>
      </c>
      <c r="F58" s="41">
        <f>'Financial Leverage'!H58</f>
        <v>1.5021924225066587</v>
      </c>
      <c r="G58" s="57">
        <v>0</v>
      </c>
      <c r="H58" s="58">
        <f>GCG!F58</f>
        <v>0.98252812499999997</v>
      </c>
    </row>
    <row r="59" spans="1:8" x14ac:dyDescent="0.25">
      <c r="A59" s="74"/>
      <c r="B59" s="75"/>
      <c r="C59" s="23">
        <v>2020</v>
      </c>
      <c r="D59" s="55">
        <f>Profitabilitas!H59</f>
        <v>1.0179594325865272E-2</v>
      </c>
      <c r="E59" s="56">
        <f>'Asimetri Informasi'!G59</f>
        <v>2.197802197802198</v>
      </c>
      <c r="F59" s="41">
        <f>'Financial Leverage'!H59</f>
        <v>1.8008087631075689</v>
      </c>
      <c r="G59" s="57">
        <v>0</v>
      </c>
      <c r="H59" s="58">
        <f>GCG!F59</f>
        <v>0.98252812499999997</v>
      </c>
    </row>
    <row r="60" spans="1:8" x14ac:dyDescent="0.25">
      <c r="A60" s="74"/>
      <c r="B60" s="75"/>
      <c r="C60" s="23">
        <v>2021</v>
      </c>
      <c r="D60" s="55">
        <f>Profitabilitas!H60</f>
        <v>8.7781627234987725E-2</v>
      </c>
      <c r="E60" s="56">
        <f>'Asimetri Informasi'!G60</f>
        <v>9.8765432098765427</v>
      </c>
      <c r="F60" s="41">
        <f>'Financial Leverage'!H60</f>
        <v>1.1111713270701753</v>
      </c>
      <c r="G60" s="57">
        <v>0</v>
      </c>
      <c r="H60" s="58">
        <f>GCG!F60</f>
        <v>0.98252812499999997</v>
      </c>
    </row>
    <row r="61" spans="1:8" x14ac:dyDescent="0.25">
      <c r="A61" s="74">
        <v>12</v>
      </c>
      <c r="B61" s="75" t="s">
        <v>99</v>
      </c>
      <c r="C61" s="23">
        <v>2017</v>
      </c>
      <c r="D61" s="55">
        <f>Profitabilitas!H61</f>
        <v>5.1478070577151112E-2</v>
      </c>
      <c r="E61" s="56">
        <f>'Asimetri Informasi'!G61</f>
        <v>4.0595399188092021</v>
      </c>
      <c r="F61" s="41">
        <f>'Financial Leverage'!H61</f>
        <v>1.2519664848880274</v>
      </c>
      <c r="G61" s="57">
        <v>1</v>
      </c>
      <c r="H61" s="58">
        <f>GCG!F61</f>
        <v>0.42603614835641779</v>
      </c>
    </row>
    <row r="62" spans="1:8" x14ac:dyDescent="0.25">
      <c r="A62" s="74"/>
      <c r="B62" s="75"/>
      <c r="C62" s="23">
        <v>2018</v>
      </c>
      <c r="D62" s="55">
        <f>Profitabilitas!H62</f>
        <v>0.12718567379900331</v>
      </c>
      <c r="E62" s="56">
        <f>'Asimetri Informasi'!G62</f>
        <v>3.5087719298245612</v>
      </c>
      <c r="F62" s="41">
        <f>'Financial Leverage'!H62</f>
        <v>1.2436140798298869</v>
      </c>
      <c r="G62" s="57">
        <v>1</v>
      </c>
      <c r="H62" s="58">
        <f>GCG!F62</f>
        <v>0.42603614835641779</v>
      </c>
    </row>
    <row r="63" spans="1:8" x14ac:dyDescent="0.25">
      <c r="A63" s="74"/>
      <c r="B63" s="75"/>
      <c r="C63" s="23">
        <v>2019</v>
      </c>
      <c r="D63" s="55">
        <f>Profitabilitas!H63</f>
        <v>0.10380664394633751</v>
      </c>
      <c r="E63" s="56">
        <f>'Asimetri Informasi'!G63</f>
        <v>2.0585906571654791</v>
      </c>
      <c r="F63" s="41">
        <f>'Financial Leverage'!H63</f>
        <v>0.94099779041234843</v>
      </c>
      <c r="G63" s="57">
        <v>1</v>
      </c>
      <c r="H63" s="58">
        <f>GCG!F63</f>
        <v>0.42603614835641779</v>
      </c>
    </row>
    <row r="64" spans="1:8" x14ac:dyDescent="0.25">
      <c r="A64" s="74"/>
      <c r="B64" s="75"/>
      <c r="C64" s="23">
        <v>2020</v>
      </c>
      <c r="D64" s="55">
        <f>Profitabilitas!H64</f>
        <v>8.5147902697105635E-2</v>
      </c>
      <c r="E64" s="56">
        <f>'Asimetri Informasi'!G64</f>
        <v>1.9573978123200921</v>
      </c>
      <c r="F64" s="41">
        <f>'Financial Leverage'!H64</f>
        <v>0.75149870312470568</v>
      </c>
      <c r="G64" s="57">
        <v>1</v>
      </c>
      <c r="H64" s="58">
        <f>GCG!F64</f>
        <v>0.42603614835641779</v>
      </c>
    </row>
    <row r="65" spans="1:8" x14ac:dyDescent="0.25">
      <c r="A65" s="74"/>
      <c r="B65" s="75"/>
      <c r="C65" s="23">
        <v>2021</v>
      </c>
      <c r="D65" s="55">
        <f>Profitabilitas!H65</f>
        <v>9.2240871841533928E-2</v>
      </c>
      <c r="E65" s="56">
        <f>'Asimetri Informasi'!G65</f>
        <v>1.7937219730941705</v>
      </c>
      <c r="F65" s="41">
        <f>'Financial Leverage'!H65</f>
        <v>0.57489266796965866</v>
      </c>
      <c r="G65" s="57">
        <v>1</v>
      </c>
      <c r="H65" s="58">
        <f>GCG!F65</f>
        <v>0.42603614835641779</v>
      </c>
    </row>
    <row r="66" spans="1:8" x14ac:dyDescent="0.25">
      <c r="A66" s="74">
        <v>13</v>
      </c>
      <c r="B66" s="75" t="s">
        <v>101</v>
      </c>
      <c r="C66" s="23">
        <v>2017</v>
      </c>
      <c r="D66" s="55">
        <f>Profitabilitas!H66</f>
        <v>4.1649828047248733E-2</v>
      </c>
      <c r="E66" s="56">
        <f>'Asimetri Informasi'!G66</f>
        <v>3.225806451612903</v>
      </c>
      <c r="F66" s="41">
        <f>'Financial Leverage'!H66</f>
        <v>2.4614282920430886</v>
      </c>
      <c r="G66" s="57">
        <v>0</v>
      </c>
      <c r="H66" s="58">
        <f>GCG!F66</f>
        <v>1</v>
      </c>
    </row>
    <row r="67" spans="1:8" x14ac:dyDescent="0.25">
      <c r="A67" s="74"/>
      <c r="B67" s="75"/>
      <c r="C67" s="23">
        <v>2018</v>
      </c>
      <c r="D67" s="55">
        <f>Profitabilitas!H67</f>
        <v>5.5479515248219535E-2</v>
      </c>
      <c r="E67" s="56">
        <f>'Asimetri Informasi'!G67</f>
        <v>4.5801526717557248</v>
      </c>
      <c r="F67" s="41">
        <f>'Financial Leverage'!H67</f>
        <v>1.5616089913772773</v>
      </c>
      <c r="G67" s="57">
        <v>0</v>
      </c>
      <c r="H67" s="58">
        <f>GCG!F67</f>
        <v>0.69474969474969472</v>
      </c>
    </row>
    <row r="68" spans="1:8" x14ac:dyDescent="0.25">
      <c r="A68" s="74"/>
      <c r="B68" s="75"/>
      <c r="C68" s="23">
        <v>2019</v>
      </c>
      <c r="D68" s="55">
        <f>Profitabilitas!H68</f>
        <v>0.11483995496893237</v>
      </c>
      <c r="E68" s="56">
        <f>'Asimetri Informasi'!G68</f>
        <v>2.8653295128939829</v>
      </c>
      <c r="F68" s="41">
        <f>'Financial Leverage'!H68</f>
        <v>0.53998147999837576</v>
      </c>
      <c r="G68" s="57">
        <v>0</v>
      </c>
      <c r="H68" s="58">
        <f>GCG!F68</f>
        <v>0.8940173382173382</v>
      </c>
    </row>
    <row r="69" spans="1:8" x14ac:dyDescent="0.25">
      <c r="A69" s="74"/>
      <c r="B69" s="75"/>
      <c r="C69" s="23">
        <v>2020</v>
      </c>
      <c r="D69" s="55">
        <f>Profitabilitas!H69</f>
        <v>1.9709919763520097E-2</v>
      </c>
      <c r="E69" s="56">
        <f>'Asimetri Informasi'!G69</f>
        <v>3.669724770642202</v>
      </c>
      <c r="F69" s="41">
        <f>'Financial Leverage'!H69</f>
        <v>1.5412800156740025</v>
      </c>
      <c r="G69" s="57">
        <v>0</v>
      </c>
      <c r="H69" s="58">
        <f>GCG!F69</f>
        <v>0.94078534224184773</v>
      </c>
    </row>
    <row r="70" spans="1:8" x14ac:dyDescent="0.25">
      <c r="A70" s="74"/>
      <c r="B70" s="75"/>
      <c r="C70" s="23">
        <v>2021</v>
      </c>
      <c r="D70" s="55">
        <f>Profitabilitas!H70</f>
        <v>1.144639668243755E-2</v>
      </c>
      <c r="E70" s="56">
        <f>'Asimetri Informasi'!G70</f>
        <v>0.71684587813620071</v>
      </c>
      <c r="F70" s="41">
        <f>'Financial Leverage'!H70</f>
        <v>1.1356994250646613</v>
      </c>
      <c r="G70" s="57">
        <v>0</v>
      </c>
      <c r="H70" s="58">
        <f>GCG!F70</f>
        <v>0.94847469681687047</v>
      </c>
    </row>
    <row r="71" spans="1:8" x14ac:dyDescent="0.25">
      <c r="A71" s="74">
        <v>14</v>
      </c>
      <c r="B71" s="75" t="s">
        <v>102</v>
      </c>
      <c r="C71" s="23">
        <v>2017</v>
      </c>
      <c r="D71" s="55">
        <f>Profitabilitas!H71</f>
        <v>4.1245454625519852E-2</v>
      </c>
      <c r="E71" s="56">
        <f>'Asimetri Informasi'!G71</f>
        <v>0.46208779668136951</v>
      </c>
      <c r="F71" s="41">
        <f>'Financial Leverage'!H71</f>
        <v>0.47199055716265598</v>
      </c>
      <c r="G71" s="57">
        <v>1</v>
      </c>
      <c r="H71" s="58">
        <f>GCG!F71</f>
        <v>0.70377283922660527</v>
      </c>
    </row>
    <row r="72" spans="1:8" x14ac:dyDescent="0.25">
      <c r="A72" s="74"/>
      <c r="B72" s="75"/>
      <c r="C72" s="23">
        <v>2018</v>
      </c>
      <c r="D72" s="55">
        <f>Profitabilitas!H72</f>
        <v>1.8899090010385703E-2</v>
      </c>
      <c r="E72" s="56">
        <f>'Asimetri Informasi'!G72</f>
        <v>4.7058823529411766</v>
      </c>
      <c r="F72" s="41">
        <f>'Financial Leverage'!H72</f>
        <v>0.47960898406028329</v>
      </c>
      <c r="G72" s="57">
        <v>1</v>
      </c>
      <c r="H72" s="58">
        <f>GCG!F72</f>
        <v>0.70377283922660527</v>
      </c>
    </row>
    <row r="73" spans="1:8" x14ac:dyDescent="0.25">
      <c r="A73" s="74"/>
      <c r="B73" s="75"/>
      <c r="C73" s="23">
        <v>2019</v>
      </c>
      <c r="D73" s="55">
        <f>Profitabilitas!H73</f>
        <v>1.4486753474768957E-2</v>
      </c>
      <c r="E73" s="56">
        <f>'Asimetri Informasi'!G73</f>
        <v>4.7058823529411766</v>
      </c>
      <c r="F73" s="41">
        <f>'Financial Leverage'!H73</f>
        <v>0.5326259470407948</v>
      </c>
      <c r="G73" s="57">
        <v>1</v>
      </c>
      <c r="H73" s="58">
        <f>GCG!F73</f>
        <v>0.70377283922660527</v>
      </c>
    </row>
    <row r="74" spans="1:8" x14ac:dyDescent="0.25">
      <c r="A74" s="74"/>
      <c r="B74" s="75"/>
      <c r="C74" s="23">
        <v>2020</v>
      </c>
      <c r="D74" s="55">
        <f>Profitabilitas!H74</f>
        <v>6.4539795546129991E-3</v>
      </c>
      <c r="E74" s="56">
        <f>'Asimetri Informasi'!G74</f>
        <v>1.3986013986013985</v>
      </c>
      <c r="F74" s="41">
        <f>'Financial Leverage'!H74</f>
        <v>0.67898703068440602</v>
      </c>
      <c r="G74" s="57">
        <v>1</v>
      </c>
      <c r="H74" s="58">
        <f>GCG!F74</f>
        <v>0.70377283922660527</v>
      </c>
    </row>
    <row r="75" spans="1:8" x14ac:dyDescent="0.25">
      <c r="A75" s="74"/>
      <c r="B75" s="75"/>
      <c r="C75" s="23">
        <v>2021</v>
      </c>
      <c r="D75" s="55">
        <f>Profitabilitas!H75</f>
        <v>6.6356261994302036E-3</v>
      </c>
      <c r="E75" s="56">
        <f>'Asimetri Informasi'!G75</f>
        <v>0.72727272727272729</v>
      </c>
      <c r="F75" s="41">
        <f>'Financial Leverage'!H75</f>
        <v>0.44985876081957554</v>
      </c>
      <c r="G75" s="57">
        <v>1</v>
      </c>
      <c r="H75" s="58">
        <f>GCG!F75</f>
        <v>0.70377283922660527</v>
      </c>
    </row>
    <row r="76" spans="1:8" x14ac:dyDescent="0.25">
      <c r="A76" s="74">
        <v>15</v>
      </c>
      <c r="B76" s="75" t="s">
        <v>106</v>
      </c>
      <c r="C76" s="23">
        <v>2017</v>
      </c>
      <c r="D76" s="55">
        <f>Profitabilitas!H76</f>
        <v>6.4549426583805691E-2</v>
      </c>
      <c r="E76" s="56">
        <f>'Asimetri Informasi'!G76</f>
        <v>3.1523642732049035</v>
      </c>
      <c r="F76" s="41">
        <f>'Financial Leverage'!H76</f>
        <v>0.92120338464175133</v>
      </c>
      <c r="G76" s="57">
        <v>0</v>
      </c>
      <c r="H76" s="58">
        <f>GCG!F76</f>
        <v>0.76490981520738333</v>
      </c>
    </row>
    <row r="77" spans="1:8" x14ac:dyDescent="0.25">
      <c r="A77" s="74"/>
      <c r="B77" s="75"/>
      <c r="C77" s="23">
        <v>2018</v>
      </c>
      <c r="D77" s="55">
        <f>Profitabilitas!H77</f>
        <v>5.5776116672071059E-2</v>
      </c>
      <c r="E77" s="56">
        <f>'Asimetri Informasi'!G77</f>
        <v>2.5408348457350272</v>
      </c>
      <c r="F77" s="41">
        <f>'Financial Leverage'!H77</f>
        <v>0.91557414956785699</v>
      </c>
      <c r="G77" s="57">
        <v>0</v>
      </c>
      <c r="H77" s="58">
        <f>GCG!F77</f>
        <v>0.54753666882695839</v>
      </c>
    </row>
    <row r="78" spans="1:8" x14ac:dyDescent="0.25">
      <c r="A78" s="74"/>
      <c r="B78" s="75"/>
      <c r="C78" s="23">
        <v>2019</v>
      </c>
      <c r="D78" s="55">
        <f>Profitabilitas!H78</f>
        <v>4.4640554572834931E-2</v>
      </c>
      <c r="E78" s="56">
        <f>'Asimetri Informasi'!G78</f>
        <v>3.7680285402120073</v>
      </c>
      <c r="F78" s="41">
        <f>'Financial Leverage'!H78</f>
        <v>0.95208233508581719</v>
      </c>
      <c r="G78" s="57">
        <v>0</v>
      </c>
      <c r="H78" s="58">
        <f>GCG!F78</f>
        <v>0.54753666882695839</v>
      </c>
    </row>
    <row r="79" spans="1:8" x14ac:dyDescent="0.25">
      <c r="A79" s="74"/>
      <c r="B79" s="75"/>
      <c r="C79" s="23">
        <v>2020</v>
      </c>
      <c r="D79" s="55">
        <f>Profitabilitas!H79</f>
        <v>2.273620105901563E-2</v>
      </c>
      <c r="E79" s="56">
        <f>'Asimetri Informasi'!G79</f>
        <v>3.125</v>
      </c>
      <c r="F79" s="41">
        <f>'Financial Leverage'!H79</f>
        <v>6.8188362135543053E-4</v>
      </c>
      <c r="G79" s="57">
        <v>0</v>
      </c>
      <c r="H79" s="58">
        <f>GCG!F79</f>
        <v>0.60920184922009735</v>
      </c>
    </row>
    <row r="80" spans="1:8" x14ac:dyDescent="0.25">
      <c r="A80" s="74"/>
      <c r="B80" s="75"/>
      <c r="C80" s="23">
        <v>2021</v>
      </c>
      <c r="D80" s="55">
        <f>Profitabilitas!H80</f>
        <v>4.5923967352904951E-2</v>
      </c>
      <c r="E80" s="56">
        <f>'Asimetri Informasi'!G80</f>
        <v>0.89686098654708524</v>
      </c>
      <c r="F80" s="41">
        <f>'Financial Leverage'!H80</f>
        <v>4.5874700352912823E-4</v>
      </c>
      <c r="G80" s="57">
        <v>0</v>
      </c>
      <c r="H80" s="58">
        <f>GCG!F80</f>
        <v>0.58992280597498103</v>
      </c>
    </row>
  </sheetData>
  <mergeCells count="31">
    <mergeCell ref="B31:B35"/>
    <mergeCell ref="A6:A10"/>
    <mergeCell ref="B6:B10"/>
    <mergeCell ref="A11:A15"/>
    <mergeCell ref="B11:B15"/>
    <mergeCell ref="A16:A20"/>
    <mergeCell ref="B16:B20"/>
    <mergeCell ref="A76:A80"/>
    <mergeCell ref="B76:B80"/>
    <mergeCell ref="A51:A55"/>
    <mergeCell ref="B51:B55"/>
    <mergeCell ref="A56:A60"/>
    <mergeCell ref="B56:B60"/>
    <mergeCell ref="A61:A65"/>
    <mergeCell ref="B61:B65"/>
    <mergeCell ref="A2:H2"/>
    <mergeCell ref="A66:A70"/>
    <mergeCell ref="B66:B70"/>
    <mergeCell ref="A71:A75"/>
    <mergeCell ref="B71:B75"/>
    <mergeCell ref="A36:A40"/>
    <mergeCell ref="B36:B40"/>
    <mergeCell ref="A41:A45"/>
    <mergeCell ref="B41:B45"/>
    <mergeCell ref="A46:A50"/>
    <mergeCell ref="B46:B50"/>
    <mergeCell ref="A21:A25"/>
    <mergeCell ref="B21:B25"/>
    <mergeCell ref="A26:A30"/>
    <mergeCell ref="B26:B30"/>
    <mergeCell ref="A31:A35"/>
  </mergeCells>
  <pageMargins left="0.7" right="0.7" top="0.75" bottom="0.75" header="0.3" footer="0.3"/>
  <pageSetup orientation="portrait" horizontalDpi="200" verticalDpi="2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05823-F837-4052-BAB6-BD79C511A22D}">
  <dimension ref="A2:J80"/>
  <sheetViews>
    <sheetView zoomScaleNormal="100" workbookViewId="0">
      <selection activeCell="H3" sqref="H3"/>
    </sheetView>
  </sheetViews>
  <sheetFormatPr defaultRowHeight="15" x14ac:dyDescent="0.25"/>
  <cols>
    <col min="4" max="4" width="27.42578125" style="44" customWidth="1"/>
    <col min="5" max="5" width="26.42578125" style="44" customWidth="1"/>
    <col min="6" max="6" width="21.85546875" style="1" customWidth="1"/>
    <col min="7" max="7" width="27" style="44" customWidth="1"/>
    <col min="8" max="8" width="21.5703125" style="1" customWidth="1"/>
    <col min="9" max="9" width="28.140625" style="44" customWidth="1"/>
    <col min="10" max="10" width="17.7109375" style="1" customWidth="1"/>
  </cols>
  <sheetData>
    <row r="2" spans="1:10" ht="18.75" x14ac:dyDescent="0.3">
      <c r="A2" s="73" t="s">
        <v>146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26.25" customHeight="1" x14ac:dyDescent="0.35">
      <c r="A3" s="47"/>
      <c r="B3" s="47"/>
      <c r="C3" s="47"/>
      <c r="D3" s="47"/>
      <c r="E3" s="47"/>
      <c r="F3" s="47"/>
      <c r="G3" s="47"/>
      <c r="H3" s="47"/>
      <c r="I3" s="80" t="s">
        <v>157</v>
      </c>
      <c r="J3" s="80"/>
    </row>
    <row r="5" spans="1:10" ht="15.75" x14ac:dyDescent="0.25">
      <c r="A5" s="37" t="s">
        <v>0</v>
      </c>
      <c r="B5" s="37" t="s">
        <v>10</v>
      </c>
      <c r="C5" s="37" t="s">
        <v>114</v>
      </c>
      <c r="D5" s="38" t="s">
        <v>125</v>
      </c>
      <c r="E5" s="38" t="s">
        <v>120</v>
      </c>
      <c r="F5" s="39" t="s">
        <v>121</v>
      </c>
      <c r="G5" s="38" t="s">
        <v>122</v>
      </c>
      <c r="H5" s="40" t="s">
        <v>123</v>
      </c>
      <c r="I5" s="38" t="s">
        <v>118</v>
      </c>
      <c r="J5" s="46" t="s">
        <v>124</v>
      </c>
    </row>
    <row r="6" spans="1:10" x14ac:dyDescent="0.25">
      <c r="A6" s="74">
        <v>1</v>
      </c>
      <c r="B6" s="75" t="s">
        <v>11</v>
      </c>
      <c r="C6" s="23">
        <v>2017</v>
      </c>
      <c r="D6" s="43">
        <v>32701000000000</v>
      </c>
      <c r="E6" s="43">
        <v>128256000000000</v>
      </c>
      <c r="F6" s="41">
        <f>D6/E6</f>
        <v>0.25496662924151697</v>
      </c>
      <c r="G6" s="43">
        <v>198484000000000</v>
      </c>
      <c r="H6" s="42">
        <f>D6/G6</f>
        <v>0.16475383406219141</v>
      </c>
      <c r="I6" s="43">
        <v>112130000000000</v>
      </c>
      <c r="J6" s="45">
        <f>D6/I6</f>
        <v>0.2916347097119415</v>
      </c>
    </row>
    <row r="7" spans="1:10" x14ac:dyDescent="0.25">
      <c r="A7" s="74"/>
      <c r="B7" s="75"/>
      <c r="C7" s="23">
        <v>2018</v>
      </c>
      <c r="D7" s="43">
        <v>26979000000000</v>
      </c>
      <c r="E7" s="43">
        <v>130784000000000</v>
      </c>
      <c r="F7" s="41">
        <f t="shared" ref="F7:F70" si="0">D7/E7</f>
        <v>0.20628670173721556</v>
      </c>
      <c r="G7" s="43">
        <v>206196000000000</v>
      </c>
      <c r="H7" s="42">
        <f t="shared" ref="H7:H70" si="1">D7/G7</f>
        <v>0.13084152941861141</v>
      </c>
      <c r="I7" s="43">
        <v>117303000000000</v>
      </c>
      <c r="J7" s="45">
        <f t="shared" ref="J7:J70" si="2">D7/I7</f>
        <v>0.22999411779749879</v>
      </c>
    </row>
    <row r="8" spans="1:10" x14ac:dyDescent="0.25">
      <c r="A8" s="74"/>
      <c r="B8" s="75"/>
      <c r="C8" s="23">
        <v>2019</v>
      </c>
      <c r="D8" s="43">
        <v>27592000000000</v>
      </c>
      <c r="E8" s="43">
        <v>135567000000000</v>
      </c>
      <c r="F8" s="41">
        <f t="shared" si="0"/>
        <v>0.20353035768291694</v>
      </c>
      <c r="G8" s="43">
        <v>221208000000000</v>
      </c>
      <c r="H8" s="42">
        <f t="shared" si="1"/>
        <v>0.12473328270225309</v>
      </c>
      <c r="I8" s="43">
        <v>117250000000000</v>
      </c>
      <c r="J8" s="45">
        <f t="shared" si="2"/>
        <v>0.23532622601279318</v>
      </c>
    </row>
    <row r="9" spans="1:10" x14ac:dyDescent="0.25">
      <c r="A9" s="74"/>
      <c r="B9" s="75"/>
      <c r="C9" s="23">
        <v>2020</v>
      </c>
      <c r="D9" s="43">
        <v>29563000000000</v>
      </c>
      <c r="E9" s="43">
        <v>136462000000000</v>
      </c>
      <c r="F9" s="41">
        <f t="shared" si="0"/>
        <v>0.21663906435491198</v>
      </c>
      <c r="G9" s="43">
        <v>246943000000000</v>
      </c>
      <c r="H9" s="42">
        <f t="shared" si="1"/>
        <v>0.11971588585220071</v>
      </c>
      <c r="I9" s="43">
        <v>120889000000000</v>
      </c>
      <c r="J9" s="45">
        <f t="shared" si="2"/>
        <v>0.24454665023285824</v>
      </c>
    </row>
    <row r="10" spans="1:10" x14ac:dyDescent="0.25">
      <c r="A10" s="74"/>
      <c r="B10" s="75"/>
      <c r="C10" s="23">
        <v>2021</v>
      </c>
      <c r="D10" s="43">
        <v>33948000000000</v>
      </c>
      <c r="E10" s="43">
        <v>143210000000000</v>
      </c>
      <c r="F10" s="41">
        <f t="shared" si="0"/>
        <v>0.23705048530130576</v>
      </c>
      <c r="G10" s="43">
        <v>277184000000000</v>
      </c>
      <c r="H10" s="42">
        <f t="shared" si="1"/>
        <v>0.12247460170861232</v>
      </c>
      <c r="I10" s="43">
        <v>145399000000000</v>
      </c>
      <c r="J10" s="45">
        <f t="shared" si="2"/>
        <v>0.23348166080922153</v>
      </c>
    </row>
    <row r="11" spans="1:10" x14ac:dyDescent="0.25">
      <c r="A11" s="74">
        <v>2</v>
      </c>
      <c r="B11" s="75" t="s">
        <v>14</v>
      </c>
      <c r="C11" s="23">
        <v>2017</v>
      </c>
      <c r="D11" s="43">
        <v>2339029000000</v>
      </c>
      <c r="E11" s="43">
        <v>4023085000000</v>
      </c>
      <c r="F11" s="41">
        <f t="shared" si="0"/>
        <v>0.58140183466170858</v>
      </c>
      <c r="G11" s="43">
        <v>25595785000000</v>
      </c>
      <c r="H11" s="42">
        <f t="shared" si="1"/>
        <v>9.1383366440997996E-2</v>
      </c>
      <c r="I11" s="43">
        <v>3185080000000</v>
      </c>
      <c r="J11" s="45">
        <f t="shared" si="2"/>
        <v>0.73437056526052724</v>
      </c>
    </row>
    <row r="12" spans="1:10" x14ac:dyDescent="0.25">
      <c r="A12" s="74"/>
      <c r="B12" s="75"/>
      <c r="C12" s="23">
        <v>2018</v>
      </c>
      <c r="D12" s="43">
        <v>702632000000</v>
      </c>
      <c r="E12" s="43">
        <v>4318137000000</v>
      </c>
      <c r="F12" s="41">
        <f t="shared" si="0"/>
        <v>0.1627164677730234</v>
      </c>
      <c r="G12" s="43">
        <v>29113747000000</v>
      </c>
      <c r="H12" s="42">
        <f t="shared" si="1"/>
        <v>2.4134028505502916E-2</v>
      </c>
      <c r="I12" s="43">
        <v>3679565000000</v>
      </c>
      <c r="J12" s="45">
        <f t="shared" si="2"/>
        <v>0.19095518084338775</v>
      </c>
    </row>
    <row r="13" spans="1:10" x14ac:dyDescent="0.25">
      <c r="A13" s="74"/>
      <c r="B13" s="75"/>
      <c r="C13" s="23">
        <v>2019</v>
      </c>
      <c r="D13" s="43">
        <v>866121000000</v>
      </c>
      <c r="E13" s="43">
        <v>4698742000000</v>
      </c>
      <c r="F13" s="41">
        <f t="shared" si="0"/>
        <v>0.18433040162664815</v>
      </c>
      <c r="G13" s="43">
        <v>30871710000000</v>
      </c>
      <c r="H13" s="42">
        <f t="shared" si="1"/>
        <v>2.8055491581127186E-2</v>
      </c>
      <c r="I13" s="43">
        <v>5523284000000</v>
      </c>
      <c r="J13" s="45">
        <f t="shared" si="2"/>
        <v>0.15681268607589252</v>
      </c>
    </row>
    <row r="14" spans="1:10" x14ac:dyDescent="0.25">
      <c r="A14" s="74"/>
      <c r="B14" s="75"/>
      <c r="C14" s="23">
        <v>2020</v>
      </c>
      <c r="D14" s="43">
        <v>1066576000000</v>
      </c>
      <c r="E14" s="43">
        <v>5327689000000</v>
      </c>
      <c r="F14" s="41">
        <f t="shared" si="0"/>
        <v>0.20019486873201495</v>
      </c>
      <c r="G14" s="43">
        <v>36521303000000</v>
      </c>
      <c r="H14" s="42">
        <f t="shared" si="1"/>
        <v>2.9204215413672397E-2</v>
      </c>
      <c r="I14" s="43">
        <v>9303838000000</v>
      </c>
      <c r="J14" s="45">
        <f t="shared" si="2"/>
        <v>0.11463828153499664</v>
      </c>
    </row>
    <row r="15" spans="1:10" x14ac:dyDescent="0.25">
      <c r="A15" s="74"/>
      <c r="B15" s="75"/>
      <c r="C15" s="23">
        <v>2021</v>
      </c>
      <c r="D15" s="43">
        <v>1601353000000</v>
      </c>
      <c r="E15" s="43">
        <v>6179584000000</v>
      </c>
      <c r="F15" s="41">
        <f t="shared" si="0"/>
        <v>0.25913605187663119</v>
      </c>
      <c r="G15" s="43">
        <v>41870435000000</v>
      </c>
      <c r="H15" s="42">
        <f t="shared" si="1"/>
        <v>3.8245434994883622E-2</v>
      </c>
      <c r="I15" s="43">
        <v>9789238000000</v>
      </c>
      <c r="J15" s="45">
        <f t="shared" si="2"/>
        <v>0.1635830081973694</v>
      </c>
    </row>
    <row r="16" spans="1:10" x14ac:dyDescent="0.25">
      <c r="A16" s="74">
        <v>3</v>
      </c>
      <c r="B16" s="74" t="s">
        <v>15</v>
      </c>
      <c r="C16" s="23">
        <v>2017</v>
      </c>
      <c r="D16" s="43">
        <v>2100138000000</v>
      </c>
      <c r="E16" s="43">
        <v>5337939000000</v>
      </c>
      <c r="F16" s="41">
        <f t="shared" si="0"/>
        <v>0.39343611832207148</v>
      </c>
      <c r="G16" s="43">
        <v>18763478000000</v>
      </c>
      <c r="H16" s="42">
        <f t="shared" si="1"/>
        <v>0.11192690395671848</v>
      </c>
      <c r="I16" s="43">
        <v>7101812000000</v>
      </c>
      <c r="J16" s="45">
        <f t="shared" si="2"/>
        <v>0.29571861378476366</v>
      </c>
    </row>
    <row r="17" spans="1:10" x14ac:dyDescent="0.25">
      <c r="A17" s="74"/>
      <c r="B17" s="74"/>
      <c r="C17" s="23">
        <v>2018</v>
      </c>
      <c r="D17" s="43">
        <v>2200060000000</v>
      </c>
      <c r="E17" s="43">
        <v>5867860000000</v>
      </c>
      <c r="F17" s="41">
        <f t="shared" si="0"/>
        <v>0.37493396229630566</v>
      </c>
      <c r="G17" s="43">
        <v>22959618000000</v>
      </c>
      <c r="H17" s="42">
        <f t="shared" si="1"/>
        <v>9.5823022839491498E-2</v>
      </c>
      <c r="I17" s="43">
        <v>8033280000000</v>
      </c>
      <c r="J17" s="45">
        <f t="shared" si="2"/>
        <v>0.27386820825366476</v>
      </c>
    </row>
    <row r="18" spans="1:10" x14ac:dyDescent="0.25">
      <c r="A18" s="74"/>
      <c r="B18" s="74"/>
      <c r="C18" s="23">
        <v>2019</v>
      </c>
      <c r="D18" s="43">
        <v>2353089000000</v>
      </c>
      <c r="E18" s="43">
        <v>6454302000000</v>
      </c>
      <c r="F18" s="41">
        <f t="shared" si="0"/>
        <v>0.36457683572909977</v>
      </c>
      <c r="G18" s="43">
        <v>27665695000000</v>
      </c>
      <c r="H18" s="42">
        <f t="shared" si="1"/>
        <v>8.5054396789959547E-2</v>
      </c>
      <c r="I18" s="43">
        <v>8760621000000</v>
      </c>
      <c r="J18" s="45">
        <f t="shared" si="2"/>
        <v>0.26859842470071471</v>
      </c>
    </row>
    <row r="19" spans="1:10" x14ac:dyDescent="0.25">
      <c r="A19" s="74"/>
      <c r="B19" s="74"/>
      <c r="C19" s="23">
        <v>2020</v>
      </c>
      <c r="D19" s="43">
        <v>2853617000000</v>
      </c>
      <c r="E19" s="43">
        <v>7445426000000</v>
      </c>
      <c r="F19" s="41">
        <f t="shared" si="0"/>
        <v>0.38327115197975242</v>
      </c>
      <c r="G19" s="43">
        <v>34249550000000</v>
      </c>
      <c r="H19" s="42">
        <f t="shared" si="1"/>
        <v>8.331837936556831E-2</v>
      </c>
      <c r="I19" s="43">
        <v>10184048000000</v>
      </c>
      <c r="J19" s="45">
        <f t="shared" si="2"/>
        <v>0.28020459055181202</v>
      </c>
    </row>
    <row r="20" spans="1:10" x14ac:dyDescent="0.25">
      <c r="A20" s="74"/>
      <c r="B20" s="74"/>
      <c r="C20" s="23">
        <v>2021</v>
      </c>
      <c r="D20" s="43">
        <v>3447875000000</v>
      </c>
      <c r="E20" s="43">
        <v>8635346000000</v>
      </c>
      <c r="F20" s="41">
        <f t="shared" si="0"/>
        <v>0.39927467874477757</v>
      </c>
      <c r="G20" s="43">
        <v>65828670000000</v>
      </c>
      <c r="H20" s="42">
        <f t="shared" si="1"/>
        <v>5.2376494922349186E-2</v>
      </c>
      <c r="I20" s="43">
        <v>12062016000000</v>
      </c>
      <c r="J20" s="45">
        <f t="shared" si="2"/>
        <v>0.28584566626341734</v>
      </c>
    </row>
    <row r="21" spans="1:10" x14ac:dyDescent="0.25">
      <c r="A21" s="74">
        <v>4</v>
      </c>
      <c r="B21" s="75" t="s">
        <v>16</v>
      </c>
      <c r="C21" s="23">
        <v>2017</v>
      </c>
      <c r="D21" s="43">
        <v>88700000000</v>
      </c>
      <c r="E21" s="43">
        <v>642814000000</v>
      </c>
      <c r="F21" s="41">
        <f t="shared" si="0"/>
        <v>0.13798703824123307</v>
      </c>
      <c r="G21" s="43">
        <v>844995000000</v>
      </c>
      <c r="H21" s="42">
        <f t="shared" si="1"/>
        <v>0.10497103533157001</v>
      </c>
      <c r="I21" s="59">
        <v>486638000000</v>
      </c>
      <c r="J21" s="45">
        <f t="shared" si="2"/>
        <v>0.18227101048417921</v>
      </c>
    </row>
    <row r="22" spans="1:10" x14ac:dyDescent="0.25">
      <c r="A22" s="74"/>
      <c r="B22" s="75"/>
      <c r="C22" s="23">
        <v>2018</v>
      </c>
      <c r="D22" s="43">
        <v>265610000000</v>
      </c>
      <c r="E22" s="43">
        <v>2287702000000</v>
      </c>
      <c r="F22" s="41">
        <f t="shared" si="0"/>
        <v>0.11610340857331942</v>
      </c>
      <c r="G22" s="43">
        <v>2755731000000</v>
      </c>
      <c r="H22" s="42">
        <f t="shared" si="1"/>
        <v>9.6384589061849657E-2</v>
      </c>
      <c r="I22" s="43">
        <v>1242867000000</v>
      </c>
      <c r="J22" s="45">
        <f t="shared" si="2"/>
        <v>0.2137075004807433</v>
      </c>
    </row>
    <row r="23" spans="1:10" x14ac:dyDescent="0.25">
      <c r="A23" s="74"/>
      <c r="B23" s="75"/>
      <c r="C23" s="23">
        <v>2019</v>
      </c>
      <c r="D23" s="43">
        <v>269489000000</v>
      </c>
      <c r="E23" s="43">
        <v>2287888000000</v>
      </c>
      <c r="F23" s="41">
        <f t="shared" si="0"/>
        <v>0.11778941976180653</v>
      </c>
      <c r="G23" s="43">
        <v>3077535000000</v>
      </c>
      <c r="H23" s="42">
        <f t="shared" si="1"/>
        <v>8.7566510210281931E-2</v>
      </c>
      <c r="I23" s="43">
        <v>1438916000000</v>
      </c>
      <c r="J23" s="45">
        <f t="shared" si="2"/>
        <v>0.18728612372091213</v>
      </c>
    </row>
    <row r="24" spans="1:10" x14ac:dyDescent="0.25">
      <c r="A24" s="74"/>
      <c r="B24" s="75"/>
      <c r="C24" s="23">
        <v>2020</v>
      </c>
      <c r="D24" s="43">
        <v>57730000000</v>
      </c>
      <c r="E24" s="43">
        <v>1648031000000</v>
      </c>
      <c r="F24" s="41">
        <f t="shared" si="0"/>
        <v>3.5029680873721429E-2</v>
      </c>
      <c r="G24" s="43">
        <v>2752211000000</v>
      </c>
      <c r="H24" s="42">
        <f t="shared" si="1"/>
        <v>2.0975862679133251E-2</v>
      </c>
      <c r="I24" s="43">
        <v>1431558000000</v>
      </c>
      <c r="J24" s="45">
        <f t="shared" si="2"/>
        <v>4.0326693015581623E-2</v>
      </c>
    </row>
    <row r="25" spans="1:10" x14ac:dyDescent="0.25">
      <c r="A25" s="74"/>
      <c r="B25" s="75"/>
      <c r="C25" s="23">
        <v>2021</v>
      </c>
      <c r="D25" s="43">
        <v>84578000000</v>
      </c>
      <c r="E25" s="43">
        <v>1670829000000</v>
      </c>
      <c r="F25" s="41">
        <f t="shared" si="0"/>
        <v>5.0620380661336381E-2</v>
      </c>
      <c r="G25" s="43">
        <v>2847296000000</v>
      </c>
      <c r="H25" s="42">
        <f t="shared" si="1"/>
        <v>2.9704674189125403E-2</v>
      </c>
      <c r="I25" s="43">
        <v>1540273000000</v>
      </c>
      <c r="J25" s="45">
        <f t="shared" si="2"/>
        <v>5.4911044990076437E-2</v>
      </c>
    </row>
    <row r="26" spans="1:10" x14ac:dyDescent="0.25">
      <c r="A26" s="74">
        <v>5</v>
      </c>
      <c r="B26" s="75" t="s">
        <v>22</v>
      </c>
      <c r="C26" s="23">
        <v>2017</v>
      </c>
      <c r="D26" s="43">
        <v>53358287358</v>
      </c>
      <c r="E26" s="43">
        <v>2000911017962</v>
      </c>
      <c r="F26" s="41">
        <f t="shared" si="0"/>
        <v>2.6666996622542134E-2</v>
      </c>
      <c r="G26" s="43">
        <v>2918378214457</v>
      </c>
      <c r="H26" s="42">
        <f t="shared" si="1"/>
        <v>1.8283540869951279E-2</v>
      </c>
      <c r="I26" s="43">
        <v>1022944320320</v>
      </c>
      <c r="J26" s="45">
        <f t="shared" si="2"/>
        <v>5.2161477705168088E-2</v>
      </c>
    </row>
    <row r="27" spans="1:10" x14ac:dyDescent="0.25">
      <c r="A27" s="74"/>
      <c r="B27" s="75"/>
      <c r="C27" s="23">
        <v>2018</v>
      </c>
      <c r="D27" s="43">
        <v>34818481452</v>
      </c>
      <c r="E27" s="43">
        <v>2320004608926</v>
      </c>
      <c r="F27" s="41">
        <f t="shared" si="0"/>
        <v>1.5007936328246574E-2</v>
      </c>
      <c r="G27" s="43">
        <v>2837426144607</v>
      </c>
      <c r="H27" s="42">
        <f t="shared" si="1"/>
        <v>1.227114986523202E-2</v>
      </c>
      <c r="I27" s="43">
        <v>1069414229516</v>
      </c>
      <c r="J27" s="45">
        <f t="shared" si="2"/>
        <v>3.2558460969570505E-2</v>
      </c>
    </row>
    <row r="28" spans="1:10" x14ac:dyDescent="0.25">
      <c r="A28" s="74"/>
      <c r="B28" s="75"/>
      <c r="C28" s="23">
        <v>2019</v>
      </c>
      <c r="D28" s="43">
        <v>100615000000</v>
      </c>
      <c r="E28" s="43">
        <v>2512269000000</v>
      </c>
      <c r="F28" s="41">
        <f t="shared" si="0"/>
        <v>4.0049453302970342E-2</v>
      </c>
      <c r="G28" s="43">
        <v>3266151000000</v>
      </c>
      <c r="H28" s="42">
        <f t="shared" si="1"/>
        <v>3.0805373052256311E-2</v>
      </c>
      <c r="I28" s="43">
        <v>1183157000000</v>
      </c>
      <c r="J28" s="45">
        <f t="shared" si="2"/>
        <v>8.5039432636581619E-2</v>
      </c>
    </row>
    <row r="29" spans="1:10" x14ac:dyDescent="0.25">
      <c r="A29" s="74"/>
      <c r="B29" s="75"/>
      <c r="C29" s="23">
        <v>2020</v>
      </c>
      <c r="D29" s="43">
        <v>52214000000</v>
      </c>
      <c r="E29" s="43">
        <v>2669618000000</v>
      </c>
      <c r="F29" s="41">
        <f t="shared" si="0"/>
        <v>1.9558603515559155E-2</v>
      </c>
      <c r="G29" s="43">
        <v>3837040000000</v>
      </c>
      <c r="H29" s="42">
        <f t="shared" si="1"/>
        <v>1.3607885244876258E-2</v>
      </c>
      <c r="I29" s="43">
        <v>1210945000000</v>
      </c>
      <c r="J29" s="45">
        <f t="shared" si="2"/>
        <v>4.3118391008675046E-2</v>
      </c>
    </row>
    <row r="30" spans="1:10" x14ac:dyDescent="0.25">
      <c r="A30" s="74"/>
      <c r="B30" s="75"/>
      <c r="C30" s="23">
        <v>2021</v>
      </c>
      <c r="D30" s="43">
        <v>697621000000</v>
      </c>
      <c r="E30" s="43">
        <v>3370324000000</v>
      </c>
      <c r="F30" s="41">
        <f t="shared" si="0"/>
        <v>0.20698929835825874</v>
      </c>
      <c r="G30" s="43">
        <v>4051811000000</v>
      </c>
      <c r="H30" s="42">
        <f t="shared" si="1"/>
        <v>0.17217510885873008</v>
      </c>
      <c r="I30" s="43">
        <v>1542050000000</v>
      </c>
      <c r="J30" s="45">
        <f t="shared" si="2"/>
        <v>0.45239843066048441</v>
      </c>
    </row>
    <row r="31" spans="1:10" x14ac:dyDescent="0.25">
      <c r="A31" s="74">
        <v>6</v>
      </c>
      <c r="B31" s="74" t="s">
        <v>30</v>
      </c>
      <c r="C31" s="23">
        <v>2017</v>
      </c>
      <c r="D31" s="43">
        <v>61526993538</v>
      </c>
      <c r="E31" s="43">
        <v>320065951849</v>
      </c>
      <c r="F31" s="41">
        <f t="shared" si="0"/>
        <v>0.19223223583315438</v>
      </c>
      <c r="G31" s="43">
        <v>2421703648750</v>
      </c>
      <c r="H31" s="42">
        <f t="shared" si="1"/>
        <v>2.5406491652997309E-2</v>
      </c>
      <c r="I31" s="43">
        <v>1137754931077</v>
      </c>
      <c r="J31" s="45">
        <f t="shared" si="2"/>
        <v>5.4077545047208436E-2</v>
      </c>
    </row>
    <row r="32" spans="1:10" x14ac:dyDescent="0.25">
      <c r="A32" s="74"/>
      <c r="B32" s="74"/>
      <c r="C32" s="23">
        <v>2018</v>
      </c>
      <c r="D32" s="43">
        <v>50353175264</v>
      </c>
      <c r="E32" s="43">
        <v>464175762884</v>
      </c>
      <c r="F32" s="41">
        <f t="shared" si="0"/>
        <v>0.10847868262476153</v>
      </c>
      <c r="G32" s="43">
        <v>3437653341261</v>
      </c>
      <c r="H32" s="42">
        <f t="shared" si="1"/>
        <v>1.4647543037463297E-2</v>
      </c>
      <c r="I32" s="43">
        <v>1693869165990</v>
      </c>
      <c r="J32" s="45">
        <f t="shared" si="2"/>
        <v>2.9726720501798937E-2</v>
      </c>
    </row>
    <row r="33" spans="1:10" x14ac:dyDescent="0.25">
      <c r="A33" s="74"/>
      <c r="B33" s="74"/>
      <c r="C33" s="23">
        <v>2019</v>
      </c>
      <c r="D33" s="43">
        <v>46024437201</v>
      </c>
      <c r="E33" s="43">
        <v>617522982196</v>
      </c>
      <c r="F33" s="41">
        <f t="shared" si="0"/>
        <v>7.4530727645682956E-2</v>
      </c>
      <c r="G33" s="43">
        <v>4147689322753</v>
      </c>
      <c r="H33" s="42">
        <f t="shared" si="1"/>
        <v>1.1096404195107747E-2</v>
      </c>
      <c r="I33" s="43">
        <v>1898316456446</v>
      </c>
      <c r="J33" s="45">
        <f t="shared" si="2"/>
        <v>2.4244870787859193E-2</v>
      </c>
    </row>
    <row r="34" spans="1:10" x14ac:dyDescent="0.25">
      <c r="A34" s="74"/>
      <c r="B34" s="74"/>
      <c r="C34" s="23">
        <v>2020</v>
      </c>
      <c r="D34" s="43">
        <v>84403215805</v>
      </c>
      <c r="E34" s="43">
        <v>778896099135</v>
      </c>
      <c r="F34" s="41">
        <f t="shared" si="0"/>
        <v>0.10836261203353523</v>
      </c>
      <c r="G34" s="43">
        <v>4651939975688</v>
      </c>
      <c r="H34" s="42">
        <f t="shared" si="1"/>
        <v>1.8143659687379601E-2</v>
      </c>
      <c r="I34" s="43">
        <v>2179844124813</v>
      </c>
      <c r="J34" s="45">
        <f t="shared" si="2"/>
        <v>3.8719840030874045E-2</v>
      </c>
    </row>
    <row r="35" spans="1:10" x14ac:dyDescent="0.25">
      <c r="A35" s="74"/>
      <c r="B35" s="74"/>
      <c r="C35" s="23">
        <v>2021</v>
      </c>
      <c r="D35" s="43">
        <v>188536504140</v>
      </c>
      <c r="E35" s="43">
        <v>946633191563</v>
      </c>
      <c r="F35" s="41">
        <f t="shared" si="0"/>
        <v>0.19916532171104692</v>
      </c>
      <c r="G35" s="43">
        <v>5001398828957</v>
      </c>
      <c r="H35" s="42">
        <f t="shared" si="1"/>
        <v>3.7696754565625733E-2</v>
      </c>
      <c r="I35" s="43">
        <v>2351721532508</v>
      </c>
      <c r="J35" s="45">
        <f t="shared" si="2"/>
        <v>8.0169570050640612E-2</v>
      </c>
    </row>
    <row r="36" spans="1:10" x14ac:dyDescent="0.25">
      <c r="A36" s="74">
        <v>7</v>
      </c>
      <c r="B36" s="75" t="s">
        <v>31</v>
      </c>
      <c r="C36" s="23">
        <v>2017</v>
      </c>
      <c r="D36" s="43">
        <v>103308394513</v>
      </c>
      <c r="E36" s="43">
        <v>1689846194031</v>
      </c>
      <c r="F36" s="41">
        <f t="shared" si="0"/>
        <v>6.1134791366169047E-2</v>
      </c>
      <c r="G36" s="43">
        <v>3307396918555</v>
      </c>
      <c r="H36" s="42">
        <f t="shared" si="1"/>
        <v>3.1235559885003275E-2</v>
      </c>
      <c r="I36" s="43">
        <v>985809663441</v>
      </c>
      <c r="J36" s="45">
        <f t="shared" si="2"/>
        <v>0.10479547761014917</v>
      </c>
    </row>
    <row r="37" spans="1:10" x14ac:dyDescent="0.25">
      <c r="A37" s="74"/>
      <c r="B37" s="75"/>
      <c r="C37" s="23">
        <v>2018</v>
      </c>
      <c r="D37" s="43">
        <v>142242410935</v>
      </c>
      <c r="E37" s="43">
        <v>1862945638339</v>
      </c>
      <c r="F37" s="41">
        <f t="shared" si="0"/>
        <v>7.6353495243062036E-2</v>
      </c>
      <c r="G37" s="43">
        <v>4062536132739</v>
      </c>
      <c r="H37" s="42">
        <f t="shared" si="1"/>
        <v>3.5013205122953292E-2</v>
      </c>
      <c r="I37" s="43">
        <v>1138411931126</v>
      </c>
      <c r="J37" s="45">
        <f t="shared" si="2"/>
        <v>0.12494810274371285</v>
      </c>
    </row>
    <row r="38" spans="1:10" x14ac:dyDescent="0.25">
      <c r="A38" s="74"/>
      <c r="B38" s="75"/>
      <c r="C38" s="23">
        <v>2019</v>
      </c>
      <c r="D38" s="43">
        <v>91614940880</v>
      </c>
      <c r="E38" s="43">
        <v>2329565792542</v>
      </c>
      <c r="F38" s="41">
        <f t="shared" si="0"/>
        <v>3.9327045912719488E-2</v>
      </c>
      <c r="G38" s="43">
        <v>4849223630042</v>
      </c>
      <c r="H38" s="42">
        <f t="shared" si="1"/>
        <v>1.8892702805543019E-2</v>
      </c>
      <c r="I38" s="43">
        <v>1338152253649</v>
      </c>
      <c r="J38" s="45">
        <f t="shared" si="2"/>
        <v>6.8463764590446063E-2</v>
      </c>
    </row>
    <row r="39" spans="1:10" x14ac:dyDescent="0.25">
      <c r="A39" s="74"/>
      <c r="B39" s="75"/>
      <c r="C39" s="23">
        <v>2020</v>
      </c>
      <c r="D39" s="43">
        <v>63896421980</v>
      </c>
      <c r="E39" s="43">
        <v>3037359367967</v>
      </c>
      <c r="F39" s="41">
        <f t="shared" si="0"/>
        <v>2.1036833064231014E-2</v>
      </c>
      <c r="G39" s="43">
        <v>5170895098267</v>
      </c>
      <c r="H39" s="42">
        <f t="shared" si="1"/>
        <v>1.235693642313776E-2</v>
      </c>
      <c r="I39" s="43">
        <v>1439319915699</v>
      </c>
      <c r="J39" s="45">
        <f t="shared" si="2"/>
        <v>4.4393481451251202E-2</v>
      </c>
    </row>
    <row r="40" spans="1:10" x14ac:dyDescent="0.25">
      <c r="A40" s="74"/>
      <c r="B40" s="75"/>
      <c r="C40" s="23">
        <v>2021</v>
      </c>
      <c r="D40" s="43">
        <v>159581031996</v>
      </c>
      <c r="E40" s="43">
        <v>5088094179374</v>
      </c>
      <c r="F40" s="41">
        <f t="shared" si="0"/>
        <v>3.1363615996517116E-2</v>
      </c>
      <c r="G40" s="43">
        <v>6031946733670</v>
      </c>
      <c r="H40" s="42">
        <f t="shared" si="1"/>
        <v>2.6455975001441461E-2</v>
      </c>
      <c r="I40" s="43">
        <v>1765507990044</v>
      </c>
      <c r="J40" s="45">
        <f t="shared" si="2"/>
        <v>9.0388167539260419E-2</v>
      </c>
    </row>
    <row r="41" spans="1:10" x14ac:dyDescent="0.25">
      <c r="A41" s="74">
        <v>8</v>
      </c>
      <c r="B41" s="74" t="s">
        <v>39</v>
      </c>
      <c r="C41" s="23">
        <v>2017</v>
      </c>
      <c r="D41" s="43">
        <v>93115243054</v>
      </c>
      <c r="E41" s="43">
        <v>744345423570</v>
      </c>
      <c r="F41" s="41">
        <f t="shared" si="0"/>
        <v>0.1250968167539801</v>
      </c>
      <c r="G41" s="43">
        <v>5320296634598</v>
      </c>
      <c r="H41" s="42">
        <f t="shared" si="1"/>
        <v>1.7501889358662755E-2</v>
      </c>
      <c r="I41" s="43">
        <v>2535222488009</v>
      </c>
      <c r="J41" s="45">
        <f t="shared" si="2"/>
        <v>3.6728627761237122E-2</v>
      </c>
    </row>
    <row r="42" spans="1:10" x14ac:dyDescent="0.25">
      <c r="A42" s="74"/>
      <c r="B42" s="74"/>
      <c r="C42" s="23">
        <v>2018</v>
      </c>
      <c r="D42" s="43">
        <v>217085701116</v>
      </c>
      <c r="E42" s="43">
        <v>672841345869</v>
      </c>
      <c r="F42" s="41">
        <f t="shared" si="0"/>
        <v>0.32264025159694315</v>
      </c>
      <c r="G42" s="43">
        <v>4305691117097</v>
      </c>
      <c r="H42" s="42">
        <f t="shared" si="1"/>
        <v>5.0418317341436321E-2</v>
      </c>
      <c r="I42" s="43">
        <v>2979256305177</v>
      </c>
      <c r="J42" s="45">
        <f t="shared" si="2"/>
        <v>7.2865735230223092E-2</v>
      </c>
    </row>
    <row r="43" spans="1:10" x14ac:dyDescent="0.25">
      <c r="A43" s="74"/>
      <c r="B43" s="74"/>
      <c r="C43" s="23">
        <v>2019</v>
      </c>
      <c r="D43" s="43">
        <v>205366733531</v>
      </c>
      <c r="E43" s="43">
        <v>630172697946</v>
      </c>
      <c r="F43" s="41">
        <f t="shared" si="0"/>
        <v>0.32588960803979172</v>
      </c>
      <c r="G43" s="43">
        <v>5077399779309</v>
      </c>
      <c r="H43" s="42">
        <f t="shared" si="1"/>
        <v>4.0447225441631277E-2</v>
      </c>
      <c r="I43" s="43">
        <v>3193786823248</v>
      </c>
      <c r="J43" s="45">
        <f t="shared" si="2"/>
        <v>6.4301954042802159E-2</v>
      </c>
    </row>
    <row r="44" spans="1:10" x14ac:dyDescent="0.25">
      <c r="A44" s="74"/>
      <c r="B44" s="74"/>
      <c r="C44" s="23">
        <v>2020</v>
      </c>
      <c r="D44" s="43">
        <v>112621885604</v>
      </c>
      <c r="E44" s="43">
        <v>517203734662</v>
      </c>
      <c r="F44" s="41">
        <f t="shared" si="0"/>
        <v>0.21775149337929667</v>
      </c>
      <c r="G44" s="43">
        <v>5846683392749</v>
      </c>
      <c r="H44" s="42">
        <f t="shared" si="1"/>
        <v>1.9262525099900667E-2</v>
      </c>
      <c r="I44" s="43">
        <v>3355107888771</v>
      </c>
      <c r="J44" s="45">
        <f t="shared" si="2"/>
        <v>3.3567291824184588E-2</v>
      </c>
    </row>
    <row r="45" spans="1:10" x14ac:dyDescent="0.25">
      <c r="A45" s="74"/>
      <c r="B45" s="74"/>
      <c r="C45" s="23">
        <v>2021</v>
      </c>
      <c r="D45" s="43">
        <v>25760949227</v>
      </c>
      <c r="E45" s="43">
        <v>661567864878</v>
      </c>
      <c r="F45" s="41">
        <f t="shared" si="0"/>
        <v>3.8939239032945751E-2</v>
      </c>
      <c r="G45" s="43">
        <v>6587329005837</v>
      </c>
      <c r="H45" s="42">
        <f t="shared" si="1"/>
        <v>3.9106820388314211E-3</v>
      </c>
      <c r="I45" s="43">
        <v>3361463169235</v>
      </c>
      <c r="J45" s="45">
        <f t="shared" si="2"/>
        <v>7.6636119243462253E-3</v>
      </c>
    </row>
    <row r="46" spans="1:10" x14ac:dyDescent="0.25">
      <c r="A46" s="74">
        <v>9</v>
      </c>
      <c r="B46" s="75" t="s">
        <v>46</v>
      </c>
      <c r="C46" s="23">
        <v>2017</v>
      </c>
      <c r="D46" s="43">
        <v>244550466396</v>
      </c>
      <c r="E46" s="43">
        <v>1816312696974</v>
      </c>
      <c r="F46" s="41">
        <f t="shared" si="0"/>
        <v>0.13464116988414174</v>
      </c>
      <c r="G46" s="43">
        <v>5125587304834</v>
      </c>
      <c r="H46" s="42">
        <f t="shared" si="1"/>
        <v>4.771169660213604E-2</v>
      </c>
      <c r="I46" s="43">
        <v>2440147209753</v>
      </c>
      <c r="J46" s="45">
        <f t="shared" si="2"/>
        <v>0.10021955454923322</v>
      </c>
    </row>
    <row r="47" spans="1:10" x14ac:dyDescent="0.25">
      <c r="A47" s="74"/>
      <c r="B47" s="75"/>
      <c r="C47" s="23">
        <v>2018</v>
      </c>
      <c r="D47" s="43">
        <v>432298157985</v>
      </c>
      <c r="E47" s="43">
        <v>3051576001069</v>
      </c>
      <c r="F47" s="41">
        <f t="shared" si="0"/>
        <v>0.14166390017275049</v>
      </c>
      <c r="G47" s="43">
        <v>6255996193627</v>
      </c>
      <c r="H47" s="42">
        <f t="shared" si="1"/>
        <v>6.910141000811082E-2</v>
      </c>
      <c r="I47" s="43">
        <v>2836755888328</v>
      </c>
      <c r="J47" s="45">
        <f t="shared" si="2"/>
        <v>0.15239173725300664</v>
      </c>
    </row>
    <row r="48" spans="1:10" x14ac:dyDescent="0.25">
      <c r="A48" s="74"/>
      <c r="B48" s="75"/>
      <c r="C48" s="23">
        <v>2019</v>
      </c>
      <c r="D48" s="43">
        <v>439253263108</v>
      </c>
      <c r="E48" s="43">
        <v>3853253102037</v>
      </c>
      <c r="F48" s="41">
        <f t="shared" si="0"/>
        <v>0.11399543489001314</v>
      </c>
      <c r="G48" s="43">
        <v>7760863409420</v>
      </c>
      <c r="H48" s="42">
        <f t="shared" si="1"/>
        <v>5.6598504565206251E-2</v>
      </c>
      <c r="I48" s="43">
        <v>3162080634727</v>
      </c>
      <c r="J48" s="45">
        <f t="shared" si="2"/>
        <v>0.13891273305429896</v>
      </c>
    </row>
    <row r="49" spans="1:10" x14ac:dyDescent="0.25">
      <c r="A49" s="74"/>
      <c r="B49" s="75"/>
      <c r="C49" s="23">
        <v>2020</v>
      </c>
      <c r="D49" s="43">
        <v>115881928744</v>
      </c>
      <c r="E49" s="43">
        <v>2336956841399</v>
      </c>
      <c r="F49" s="41">
        <f t="shared" si="0"/>
        <v>4.9586679005431795E-2</v>
      </c>
      <c r="G49" s="43">
        <v>6895982045724</v>
      </c>
      <c r="H49" s="42">
        <f t="shared" si="1"/>
        <v>1.6804267757027449E-2</v>
      </c>
      <c r="I49" s="43">
        <v>2841999826323</v>
      </c>
      <c r="J49" s="45">
        <f t="shared" si="2"/>
        <v>4.0774783893610889E-2</v>
      </c>
    </row>
    <row r="50" spans="1:10" x14ac:dyDescent="0.25">
      <c r="A50" s="74"/>
      <c r="B50" s="75"/>
      <c r="C50" s="23">
        <v>2021</v>
      </c>
      <c r="D50" s="43">
        <v>146813185337</v>
      </c>
      <c r="E50" s="43">
        <v>2807235049378</v>
      </c>
      <c r="F50" s="41">
        <f t="shared" si="0"/>
        <v>5.2298144884422644E-2</v>
      </c>
      <c r="G50" s="43">
        <v>7029648280015</v>
      </c>
      <c r="H50" s="42">
        <f t="shared" si="1"/>
        <v>2.0884855043798396E-2</v>
      </c>
      <c r="I50" s="43">
        <v>2979283380916</v>
      </c>
      <c r="J50" s="45">
        <f t="shared" si="2"/>
        <v>4.9278019767243941E-2</v>
      </c>
    </row>
    <row r="51" spans="1:10" x14ac:dyDescent="0.25">
      <c r="A51" s="74">
        <v>10</v>
      </c>
      <c r="B51" s="75" t="s">
        <v>55</v>
      </c>
      <c r="C51" s="23">
        <v>2017</v>
      </c>
      <c r="D51" s="43">
        <v>24270494120</v>
      </c>
      <c r="E51" s="43">
        <v>176879872407</v>
      </c>
      <c r="F51" s="41">
        <f t="shared" si="0"/>
        <v>0.1372145614406238</v>
      </c>
      <c r="G51" s="43">
        <v>416286581960</v>
      </c>
      <c r="H51" s="42">
        <f t="shared" si="1"/>
        <v>5.8302369501623992E-2</v>
      </c>
      <c r="I51" s="43">
        <v>385077162794</v>
      </c>
      <c r="J51" s="45">
        <f t="shared" si="2"/>
        <v>6.3027612294379781E-2</v>
      </c>
    </row>
    <row r="52" spans="1:10" x14ac:dyDescent="0.25">
      <c r="A52" s="74"/>
      <c r="B52" s="75"/>
      <c r="C52" s="23">
        <v>2018</v>
      </c>
      <c r="D52" s="43">
        <v>52752666735</v>
      </c>
      <c r="E52" s="43">
        <v>236020877647</v>
      </c>
      <c r="F52" s="41">
        <f t="shared" si="0"/>
        <v>0.22350847628784135</v>
      </c>
      <c r="G52" s="43">
        <v>474345474753</v>
      </c>
      <c r="H52" s="42">
        <f t="shared" si="1"/>
        <v>0.11121148939487456</v>
      </c>
      <c r="I52" s="43">
        <v>423384891038</v>
      </c>
      <c r="J52" s="45">
        <f t="shared" si="2"/>
        <v>0.1245974238846074</v>
      </c>
    </row>
    <row r="53" spans="1:10" x14ac:dyDescent="0.25">
      <c r="A53" s="74"/>
      <c r="B53" s="75"/>
      <c r="C53" s="23">
        <v>2019</v>
      </c>
      <c r="D53" s="43">
        <v>52344151967</v>
      </c>
      <c r="E53" s="43">
        <v>250170826551</v>
      </c>
      <c r="F53" s="41">
        <f t="shared" si="0"/>
        <v>0.20923363722559826</v>
      </c>
      <c r="G53" s="43">
        <v>527467886738</v>
      </c>
      <c r="H53" s="42">
        <f t="shared" si="1"/>
        <v>9.9236661194124984E-2</v>
      </c>
      <c r="I53" s="43">
        <v>462031414941</v>
      </c>
      <c r="J53" s="45">
        <f t="shared" si="2"/>
        <v>0.11329132668107468</v>
      </c>
    </row>
    <row r="54" spans="1:10" x14ac:dyDescent="0.25">
      <c r="A54" s="74"/>
      <c r="B54" s="75"/>
      <c r="C54" s="23">
        <v>2020</v>
      </c>
      <c r="D54" s="43">
        <v>43944061538</v>
      </c>
      <c r="E54" s="43">
        <v>230662117776</v>
      </c>
      <c r="F54" s="41">
        <f t="shared" si="0"/>
        <v>0.19051269433273324</v>
      </c>
      <c r="G54" s="43">
        <v>568048326214</v>
      </c>
      <c r="H54" s="42">
        <f t="shared" si="1"/>
        <v>7.7359723653943169E-2</v>
      </c>
      <c r="I54" s="43">
        <v>498749611556</v>
      </c>
      <c r="J54" s="45">
        <f t="shared" si="2"/>
        <v>8.8108462683115146E-2</v>
      </c>
    </row>
    <row r="55" spans="1:10" x14ac:dyDescent="0.25">
      <c r="A55" s="74"/>
      <c r="B55" s="75"/>
      <c r="C55" s="23">
        <v>2021</v>
      </c>
      <c r="D55" s="43">
        <v>51407237669</v>
      </c>
      <c r="E55" s="43">
        <v>199312722588</v>
      </c>
      <c r="F55" s="41">
        <f t="shared" si="0"/>
        <v>0.25792250992057381</v>
      </c>
      <c r="G55" s="43">
        <v>552781459611</v>
      </c>
      <c r="H55" s="42">
        <f t="shared" si="1"/>
        <v>9.2997398474934365E-2</v>
      </c>
      <c r="I55" s="43">
        <v>491922751467</v>
      </c>
      <c r="J55" s="45">
        <f t="shared" si="2"/>
        <v>0.10450266330576212</v>
      </c>
    </row>
    <row r="56" spans="1:10" x14ac:dyDescent="0.25">
      <c r="A56" s="74">
        <v>11</v>
      </c>
      <c r="B56" s="75" t="s">
        <v>73</v>
      </c>
      <c r="C56" s="23">
        <v>2017</v>
      </c>
      <c r="D56" s="43">
        <v>14754356376</v>
      </c>
      <c r="E56" s="43">
        <v>140739483067</v>
      </c>
      <c r="F56" s="41">
        <f t="shared" si="0"/>
        <v>0.10483452158891395</v>
      </c>
      <c r="G56" s="43">
        <v>115244595498</v>
      </c>
      <c r="H56" s="42">
        <f t="shared" si="1"/>
        <v>0.12802644941606875</v>
      </c>
      <c r="I56" s="43">
        <v>82960192466</v>
      </c>
      <c r="J56" s="45">
        <f t="shared" si="2"/>
        <v>0.17784862760590694</v>
      </c>
    </row>
    <row r="57" spans="1:10" x14ac:dyDescent="0.25">
      <c r="A57" s="74"/>
      <c r="B57" s="75"/>
      <c r="C57" s="23">
        <v>2018</v>
      </c>
      <c r="D57" s="43">
        <v>26482339033</v>
      </c>
      <c r="E57" s="43">
        <v>319106290160</v>
      </c>
      <c r="F57" s="41">
        <f t="shared" si="0"/>
        <v>8.2989084983946096E-2</v>
      </c>
      <c r="G57" s="43">
        <v>275005973287</v>
      </c>
      <c r="H57" s="42">
        <f t="shared" si="1"/>
        <v>9.6297322987099879E-2</v>
      </c>
      <c r="I57" s="43">
        <v>109805291234</v>
      </c>
      <c r="J57" s="45">
        <f t="shared" si="2"/>
        <v>0.24117543640556399</v>
      </c>
    </row>
    <row r="58" spans="1:10" x14ac:dyDescent="0.25">
      <c r="A58" s="74"/>
      <c r="B58" s="75"/>
      <c r="C58" s="23">
        <v>2019</v>
      </c>
      <c r="D58" s="43">
        <v>4177237649</v>
      </c>
      <c r="E58" s="43">
        <v>474271493696</v>
      </c>
      <c r="F58" s="41">
        <f t="shared" si="0"/>
        <v>8.8076928605739443E-3</v>
      </c>
      <c r="G58" s="43">
        <v>285177567739</v>
      </c>
      <c r="H58" s="42">
        <f t="shared" si="1"/>
        <v>1.464784794301594E-2</v>
      </c>
      <c r="I58" s="43">
        <v>113971077993</v>
      </c>
      <c r="J58" s="45">
        <f t="shared" si="2"/>
        <v>3.6651734129044232E-2</v>
      </c>
    </row>
    <row r="59" spans="1:10" x14ac:dyDescent="0.25">
      <c r="A59" s="74"/>
      <c r="B59" s="75"/>
      <c r="C59" s="23">
        <v>2020</v>
      </c>
      <c r="D59" s="43">
        <v>3036178470</v>
      </c>
      <c r="E59" s="43">
        <v>521617491481</v>
      </c>
      <c r="F59" s="41">
        <f t="shared" si="0"/>
        <v>5.8206991130215829E-3</v>
      </c>
      <c r="G59" s="43">
        <v>298261244290</v>
      </c>
      <c r="H59" s="42">
        <f t="shared" si="1"/>
        <v>1.0179594325865272E-2</v>
      </c>
      <c r="I59" s="43">
        <v>106491113645</v>
      </c>
      <c r="J59" s="45">
        <f t="shared" si="2"/>
        <v>2.8511096992763541E-2</v>
      </c>
    </row>
    <row r="60" spans="1:10" x14ac:dyDescent="0.25">
      <c r="A60" s="74"/>
      <c r="B60" s="75"/>
      <c r="C60" s="23">
        <v>2021</v>
      </c>
      <c r="D60" s="43">
        <v>24226913508</v>
      </c>
      <c r="E60" s="43">
        <v>479636030718</v>
      </c>
      <c r="F60" s="41">
        <f t="shared" si="0"/>
        <v>5.051103744590054E-2</v>
      </c>
      <c r="G60" s="43">
        <v>275990708661</v>
      </c>
      <c r="H60" s="42">
        <f t="shared" si="1"/>
        <v>8.7781627234987725E-2</v>
      </c>
      <c r="I60" s="43">
        <v>130728712124</v>
      </c>
      <c r="J60" s="45">
        <f t="shared" si="2"/>
        <v>0.18532205446206848</v>
      </c>
    </row>
    <row r="61" spans="1:10" x14ac:dyDescent="0.25">
      <c r="A61" s="74">
        <v>12</v>
      </c>
      <c r="B61" s="75" t="s">
        <v>99</v>
      </c>
      <c r="C61" s="23">
        <v>2017</v>
      </c>
      <c r="D61" s="43">
        <v>180548926000</v>
      </c>
      <c r="E61" s="43">
        <v>2455941035000</v>
      </c>
      <c r="F61" s="41">
        <f t="shared" si="0"/>
        <v>7.3515171344494437E-2</v>
      </c>
      <c r="G61" s="43">
        <v>3507297845000</v>
      </c>
      <c r="H61" s="42">
        <f t="shared" si="1"/>
        <v>5.1478070577151112E-2</v>
      </c>
      <c r="I61" s="43">
        <v>1557437852000</v>
      </c>
      <c r="J61" s="45">
        <f t="shared" si="2"/>
        <v>0.11592688964644478</v>
      </c>
    </row>
    <row r="62" spans="1:10" x14ac:dyDescent="0.25">
      <c r="A62" s="74"/>
      <c r="B62" s="75"/>
      <c r="C62" s="23">
        <v>2018</v>
      </c>
      <c r="D62" s="43">
        <v>561435263000</v>
      </c>
      <c r="E62" s="43">
        <v>4681431531000</v>
      </c>
      <c r="F62" s="41">
        <f t="shared" si="0"/>
        <v>0.11992811585136479</v>
      </c>
      <c r="G62" s="43">
        <v>4414296408000</v>
      </c>
      <c r="H62" s="42">
        <f t="shared" si="1"/>
        <v>0.12718567379900331</v>
      </c>
      <c r="I62" s="43">
        <v>1967493629000</v>
      </c>
      <c r="J62" s="45">
        <f t="shared" si="2"/>
        <v>0.28535556848809496</v>
      </c>
    </row>
    <row r="63" spans="1:10" x14ac:dyDescent="0.25">
      <c r="A63" s="74"/>
      <c r="B63" s="75"/>
      <c r="C63" s="23">
        <v>2019</v>
      </c>
      <c r="D63" s="43">
        <v>491956774000</v>
      </c>
      <c r="E63" s="43">
        <v>6039612904000</v>
      </c>
      <c r="F63" s="41">
        <f t="shared" si="0"/>
        <v>8.1455017369437693E-2</v>
      </c>
      <c r="G63" s="43">
        <v>4739164617000</v>
      </c>
      <c r="H63" s="42">
        <f t="shared" si="1"/>
        <v>0.10380664394633751</v>
      </c>
      <c r="I63" s="43">
        <v>2441612577000</v>
      </c>
      <c r="J63" s="45">
        <f t="shared" si="2"/>
        <v>0.2014884665299625</v>
      </c>
    </row>
    <row r="64" spans="1:10" x14ac:dyDescent="0.25">
      <c r="A64" s="74"/>
      <c r="B64" s="75"/>
      <c r="C64" s="23">
        <v>2020</v>
      </c>
      <c r="D64" s="43">
        <v>423714832000</v>
      </c>
      <c r="E64" s="43">
        <v>3981900673000</v>
      </c>
      <c r="F64" s="41">
        <f t="shared" si="0"/>
        <v>0.10641019623444535</v>
      </c>
      <c r="G64" s="43">
        <v>4976221593000</v>
      </c>
      <c r="H64" s="42">
        <f t="shared" si="1"/>
        <v>8.5147902697105635E-2</v>
      </c>
      <c r="I64" s="43">
        <v>2841122064000</v>
      </c>
      <c r="J64" s="45">
        <f t="shared" si="2"/>
        <v>0.14913644062284823</v>
      </c>
    </row>
    <row r="65" spans="1:10" x14ac:dyDescent="0.25">
      <c r="A65" s="74"/>
      <c r="B65" s="75"/>
      <c r="C65" s="23">
        <v>2021</v>
      </c>
      <c r="D65" s="43">
        <v>482094181000</v>
      </c>
      <c r="E65" s="43">
        <v>3858936725000</v>
      </c>
      <c r="F65" s="41">
        <f t="shared" si="0"/>
        <v>0.12492927854369004</v>
      </c>
      <c r="G65" s="43">
        <v>5226470342000</v>
      </c>
      <c r="H65" s="42">
        <f t="shared" si="1"/>
        <v>9.2240871841533928E-2</v>
      </c>
      <c r="I65" s="43">
        <v>3318620023000</v>
      </c>
      <c r="J65" s="45">
        <f t="shared" si="2"/>
        <v>0.14526947275036073</v>
      </c>
    </row>
    <row r="66" spans="1:10" x14ac:dyDescent="0.25">
      <c r="A66" s="74">
        <v>13</v>
      </c>
      <c r="B66" s="75" t="s">
        <v>101</v>
      </c>
      <c r="C66" s="23">
        <v>2017</v>
      </c>
      <c r="D66" s="43">
        <v>9144632257</v>
      </c>
      <c r="E66" s="43">
        <v>153150021248</v>
      </c>
      <c r="F66" s="41">
        <f t="shared" si="0"/>
        <v>5.9710290488251702E-2</v>
      </c>
      <c r="G66" s="43">
        <v>219559904224</v>
      </c>
      <c r="H66" s="42">
        <f t="shared" si="1"/>
        <v>4.1649828047248733E-2</v>
      </c>
      <c r="I66" s="43">
        <v>63430435560</v>
      </c>
      <c r="J66" s="45">
        <f t="shared" si="2"/>
        <v>0.14416789316147649</v>
      </c>
    </row>
    <row r="67" spans="1:10" x14ac:dyDescent="0.25">
      <c r="A67" s="74"/>
      <c r="B67" s="75"/>
      <c r="C67" s="23">
        <v>2018</v>
      </c>
      <c r="D67" s="43">
        <v>14677998088</v>
      </c>
      <c r="E67" s="43">
        <v>279266205363</v>
      </c>
      <c r="F67" s="41">
        <f t="shared" si="0"/>
        <v>5.2559163286230871E-2</v>
      </c>
      <c r="G67" s="43">
        <v>264566083938</v>
      </c>
      <c r="H67" s="42">
        <f t="shared" si="1"/>
        <v>5.5479515248219535E-2</v>
      </c>
      <c r="I67" s="43">
        <v>103281213030</v>
      </c>
      <c r="J67" s="45">
        <f t="shared" si="2"/>
        <v>0.14211682509709192</v>
      </c>
    </row>
    <row r="68" spans="1:10" x14ac:dyDescent="0.25">
      <c r="A68" s="74"/>
      <c r="B68" s="75"/>
      <c r="C68" s="23">
        <v>2019</v>
      </c>
      <c r="D68" s="43">
        <v>22186962539</v>
      </c>
      <c r="E68" s="43">
        <v>318024503004</v>
      </c>
      <c r="F68" s="41">
        <f t="shared" si="0"/>
        <v>6.9764946818330342E-2</v>
      </c>
      <c r="G68" s="43">
        <v>193198983272</v>
      </c>
      <c r="H68" s="42">
        <f t="shared" si="1"/>
        <v>0.11483995496893237</v>
      </c>
      <c r="I68" s="43">
        <v>125455393965</v>
      </c>
      <c r="J68" s="45">
        <f t="shared" si="2"/>
        <v>0.17685140381600331</v>
      </c>
    </row>
    <row r="69" spans="1:10" x14ac:dyDescent="0.25">
      <c r="A69" s="74"/>
      <c r="B69" s="75"/>
      <c r="C69" s="23">
        <v>2020</v>
      </c>
      <c r="D69" s="43">
        <v>6618117086</v>
      </c>
      <c r="E69" s="43">
        <v>143838437841</v>
      </c>
      <c r="F69" s="41">
        <f t="shared" si="0"/>
        <v>4.6010768646665312E-2</v>
      </c>
      <c r="G69" s="43">
        <v>335775952688</v>
      </c>
      <c r="H69" s="42">
        <f t="shared" si="1"/>
        <v>1.9709919763520097E-2</v>
      </c>
      <c r="I69" s="43">
        <v>132128671621</v>
      </c>
      <c r="J69" s="45">
        <f t="shared" si="2"/>
        <v>5.0088425205571684E-2</v>
      </c>
    </row>
    <row r="70" spans="1:10" x14ac:dyDescent="0.25">
      <c r="A70" s="74"/>
      <c r="B70" s="75"/>
      <c r="C70" s="23">
        <v>2021</v>
      </c>
      <c r="D70" s="43">
        <v>3450833932</v>
      </c>
      <c r="E70" s="43">
        <v>63398642323</v>
      </c>
      <c r="F70" s="41">
        <f t="shared" si="0"/>
        <v>5.4430722891806997E-2</v>
      </c>
      <c r="G70" s="43">
        <v>301477751273</v>
      </c>
      <c r="H70" s="42">
        <f t="shared" si="1"/>
        <v>1.144639668243755E-2</v>
      </c>
      <c r="I70" s="43">
        <v>141161133320</v>
      </c>
      <c r="J70" s="45">
        <f t="shared" si="2"/>
        <v>2.4446062813743921E-2</v>
      </c>
    </row>
    <row r="71" spans="1:10" x14ac:dyDescent="0.25">
      <c r="A71" s="74">
        <v>14</v>
      </c>
      <c r="B71" s="75" t="s">
        <v>102</v>
      </c>
      <c r="C71" s="23">
        <v>2017</v>
      </c>
      <c r="D71" s="43">
        <v>262126036511</v>
      </c>
      <c r="E71" s="43">
        <v>761760612195</v>
      </c>
      <c r="F71" s="41">
        <f t="shared" ref="F71:F80" si="3">D71/E71</f>
        <v>0.34410552647988502</v>
      </c>
      <c r="G71" s="43">
        <v>6355270875080</v>
      </c>
      <c r="H71" s="42">
        <f t="shared" ref="H71:H80" si="4">D71/G71</f>
        <v>4.1245454625519852E-2</v>
      </c>
      <c r="I71" s="43">
        <v>4317467149606</v>
      </c>
      <c r="J71" s="45">
        <f t="shared" ref="J71:J80" si="5">D71/I71</f>
        <v>6.0712919734646015E-2</v>
      </c>
    </row>
    <row r="72" spans="1:10" x14ac:dyDescent="0.25">
      <c r="A72" s="74"/>
      <c r="B72" s="75"/>
      <c r="C72" s="23">
        <v>2018</v>
      </c>
      <c r="D72" s="43">
        <v>146006831186</v>
      </c>
      <c r="E72" s="43">
        <v>897612636308</v>
      </c>
      <c r="F72" s="41">
        <f t="shared" si="3"/>
        <v>0.16266129205415991</v>
      </c>
      <c r="G72" s="43">
        <v>7725601132423</v>
      </c>
      <c r="H72" s="42">
        <f t="shared" si="4"/>
        <v>1.8899090010385703E-2</v>
      </c>
      <c r="I72" s="43">
        <v>5221380253601</v>
      </c>
      <c r="J72" s="45">
        <f t="shared" si="5"/>
        <v>2.796326336993064E-2</v>
      </c>
    </row>
    <row r="73" spans="1:10" x14ac:dyDescent="0.25">
      <c r="A73" s="74"/>
      <c r="B73" s="75"/>
      <c r="C73" s="23">
        <v>2019</v>
      </c>
      <c r="D73" s="43">
        <v>128831147635</v>
      </c>
      <c r="E73" s="43">
        <v>1087963086355</v>
      </c>
      <c r="F73" s="41">
        <f t="shared" si="3"/>
        <v>0.11841499886418268</v>
      </c>
      <c r="G73" s="43">
        <v>8893030992719</v>
      </c>
      <c r="H73" s="42">
        <f t="shared" si="4"/>
        <v>1.4486753474768957E-2</v>
      </c>
      <c r="I73" s="43">
        <v>5802718740462</v>
      </c>
      <c r="J73" s="45">
        <f t="shared" si="5"/>
        <v>2.2201859748374214E-2</v>
      </c>
    </row>
    <row r="74" spans="1:10" x14ac:dyDescent="0.25">
      <c r="A74" s="74"/>
      <c r="B74" s="75"/>
      <c r="C74" s="23">
        <v>2020</v>
      </c>
      <c r="D74" s="43">
        <v>67204167744</v>
      </c>
      <c r="E74" s="43">
        <v>1122276247134</v>
      </c>
      <c r="F74" s="41">
        <f t="shared" si="3"/>
        <v>5.9882019169185723E-2</v>
      </c>
      <c r="G74" s="43">
        <v>10412826253217</v>
      </c>
      <c r="H74" s="42">
        <f t="shared" si="4"/>
        <v>6.4539795546129991E-3</v>
      </c>
      <c r="I74" s="43">
        <v>6201850319816</v>
      </c>
      <c r="J74" s="45">
        <f t="shared" si="5"/>
        <v>1.0836147968497545E-2</v>
      </c>
    </row>
    <row r="75" spans="1:10" x14ac:dyDescent="0.25">
      <c r="A75" s="74"/>
      <c r="B75" s="75"/>
      <c r="C75" s="23">
        <v>2021</v>
      </c>
      <c r="D75" s="43">
        <v>63351210259</v>
      </c>
      <c r="E75" s="43">
        <v>975211333352</v>
      </c>
      <c r="F75" s="41">
        <f t="shared" si="3"/>
        <v>6.496151971619217E-2</v>
      </c>
      <c r="G75" s="43">
        <v>9547133662297</v>
      </c>
      <c r="H75" s="42">
        <f t="shared" si="4"/>
        <v>6.6356261994302036E-3</v>
      </c>
      <c r="I75" s="43">
        <v>6584871520106</v>
      </c>
      <c r="J75" s="45">
        <f t="shared" si="5"/>
        <v>9.6207207787677839E-3</v>
      </c>
    </row>
    <row r="76" spans="1:10" x14ac:dyDescent="0.25">
      <c r="A76" s="74">
        <v>15</v>
      </c>
      <c r="B76" s="75" t="s">
        <v>106</v>
      </c>
      <c r="C76" s="23">
        <v>2017</v>
      </c>
      <c r="D76" s="43">
        <v>693061258413</v>
      </c>
      <c r="E76" s="43">
        <v>2906663239601</v>
      </c>
      <c r="F76" s="41">
        <f t="shared" si="3"/>
        <v>0.23843878746274613</v>
      </c>
      <c r="G76" s="43">
        <v>10736908057784</v>
      </c>
      <c r="H76" s="42">
        <f t="shared" si="4"/>
        <v>6.4549426583805691E-2</v>
      </c>
      <c r="I76" s="43">
        <v>5588636863549</v>
      </c>
      <c r="J76" s="45">
        <f t="shared" si="5"/>
        <v>0.12401257682949172</v>
      </c>
    </row>
    <row r="77" spans="1:10" x14ac:dyDescent="0.25">
      <c r="A77" s="74"/>
      <c r="B77" s="75"/>
      <c r="C77" s="23">
        <v>2018</v>
      </c>
      <c r="D77" s="43">
        <v>730583775834</v>
      </c>
      <c r="E77" s="43">
        <v>3821122529642</v>
      </c>
      <c r="F77" s="41">
        <f t="shared" si="3"/>
        <v>0.19119611322760913</v>
      </c>
      <c r="G77" s="43">
        <v>13098505586708</v>
      </c>
      <c r="H77" s="42">
        <f t="shared" si="4"/>
        <v>5.5776116672071059E-2</v>
      </c>
      <c r="I77" s="43">
        <v>6837900579136</v>
      </c>
      <c r="J77" s="45">
        <f t="shared" si="5"/>
        <v>0.1068432872603001</v>
      </c>
    </row>
    <row r="78" spans="1:10" x14ac:dyDescent="0.25">
      <c r="A78" s="74"/>
      <c r="B78" s="75"/>
      <c r="C78" s="23">
        <v>2019</v>
      </c>
      <c r="D78" s="43">
        <v>689853467028</v>
      </c>
      <c r="E78" s="43">
        <v>3527913944371</v>
      </c>
      <c r="F78" s="41">
        <f t="shared" si="3"/>
        <v>0.19554146668704969</v>
      </c>
      <c r="G78" s="43">
        <v>15453514716141</v>
      </c>
      <c r="H78" s="42">
        <f t="shared" si="4"/>
        <v>4.4640554572834931E-2</v>
      </c>
      <c r="I78" s="43">
        <v>7916425674464</v>
      </c>
      <c r="J78" s="45">
        <f t="shared" si="5"/>
        <v>8.7142038010065467E-2</v>
      </c>
    </row>
    <row r="79" spans="1:10" x14ac:dyDescent="0.25">
      <c r="A79" s="74"/>
      <c r="B79" s="75"/>
      <c r="C79" s="23">
        <v>2020</v>
      </c>
      <c r="D79" s="43">
        <v>375100100000</v>
      </c>
      <c r="E79" s="43">
        <v>2588528412000</v>
      </c>
      <c r="F79" s="41">
        <f t="shared" si="3"/>
        <v>0.14490862772110072</v>
      </c>
      <c r="G79" s="43">
        <v>16497923247000</v>
      </c>
      <c r="H79" s="42">
        <f t="shared" si="4"/>
        <v>2.273620105901563E-2</v>
      </c>
      <c r="I79" s="43">
        <v>9809194309000</v>
      </c>
      <c r="J79" s="45">
        <f t="shared" si="5"/>
        <v>3.8239644173002386E-2</v>
      </c>
    </row>
    <row r="80" spans="1:10" x14ac:dyDescent="0.25">
      <c r="A80" s="74"/>
      <c r="B80" s="75"/>
      <c r="C80" s="23">
        <v>2021</v>
      </c>
      <c r="D80" s="43">
        <v>709337388000</v>
      </c>
      <c r="E80" s="43">
        <v>4437589419000</v>
      </c>
      <c r="F80" s="41">
        <f t="shared" si="3"/>
        <v>0.15984745793806393</v>
      </c>
      <c r="G80" s="43">
        <v>15445908289000</v>
      </c>
      <c r="H80" s="42">
        <f t="shared" si="4"/>
        <v>4.5923967352904951E-2</v>
      </c>
      <c r="I80" s="43">
        <v>10588476447000</v>
      </c>
      <c r="J80" s="45">
        <f t="shared" si="5"/>
        <v>6.699144976621961E-2</v>
      </c>
    </row>
  </sheetData>
  <mergeCells count="32">
    <mergeCell ref="A36:A40"/>
    <mergeCell ref="B36:B40"/>
    <mergeCell ref="A41:A45"/>
    <mergeCell ref="B41:B45"/>
    <mergeCell ref="A46:A50"/>
    <mergeCell ref="B46:B50"/>
    <mergeCell ref="A76:A80"/>
    <mergeCell ref="B76:B80"/>
    <mergeCell ref="A51:A55"/>
    <mergeCell ref="B51:B55"/>
    <mergeCell ref="A56:A60"/>
    <mergeCell ref="B56:B60"/>
    <mergeCell ref="A61:A65"/>
    <mergeCell ref="B61:B65"/>
    <mergeCell ref="A66:A70"/>
    <mergeCell ref="B66:B70"/>
    <mergeCell ref="A71:A75"/>
    <mergeCell ref="B71:B75"/>
    <mergeCell ref="A2:J2"/>
    <mergeCell ref="B31:B35"/>
    <mergeCell ref="A6:A10"/>
    <mergeCell ref="B6:B10"/>
    <mergeCell ref="A11:A15"/>
    <mergeCell ref="B11:B15"/>
    <mergeCell ref="A16:A20"/>
    <mergeCell ref="B16:B20"/>
    <mergeCell ref="A21:A25"/>
    <mergeCell ref="B21:B25"/>
    <mergeCell ref="A26:A30"/>
    <mergeCell ref="B26:B30"/>
    <mergeCell ref="A31:A35"/>
    <mergeCell ref="I3:J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15A9A-4651-4B17-9DC9-9DCCD257F9C9}">
  <dimension ref="A2:K80"/>
  <sheetViews>
    <sheetView workbookViewId="0">
      <selection activeCell="F6" sqref="F6"/>
    </sheetView>
  </sheetViews>
  <sheetFormatPr defaultRowHeight="15" x14ac:dyDescent="0.25"/>
  <cols>
    <col min="4" max="4" width="22.85546875" style="32" customWidth="1"/>
    <col min="5" max="5" width="20.7109375" style="1" customWidth="1"/>
    <col min="6" max="6" width="21.7109375" style="1" customWidth="1"/>
    <col min="7" max="7" width="24.5703125" style="1" customWidth="1"/>
  </cols>
  <sheetData>
    <row r="2" spans="1:11" ht="18.75" x14ac:dyDescent="0.3">
      <c r="A2" s="76" t="s">
        <v>149</v>
      </c>
      <c r="B2" s="76"/>
      <c r="C2" s="76"/>
      <c r="D2" s="76"/>
      <c r="E2" s="76"/>
      <c r="F2" s="76"/>
      <c r="G2" s="76"/>
    </row>
    <row r="3" spans="1:11" ht="34.5" customHeight="1" x14ac:dyDescent="0.25">
      <c r="G3" s="82" t="s">
        <v>158</v>
      </c>
      <c r="H3" s="82"/>
      <c r="I3" s="82"/>
      <c r="J3" s="82"/>
      <c r="K3" s="82"/>
    </row>
    <row r="5" spans="1:11" x14ac:dyDescent="0.25">
      <c r="A5" s="22" t="s">
        <v>0</v>
      </c>
      <c r="B5" s="22" t="s">
        <v>10</v>
      </c>
      <c r="C5" s="22" t="s">
        <v>114</v>
      </c>
      <c r="D5" s="33" t="s">
        <v>136</v>
      </c>
      <c r="E5" s="22" t="s">
        <v>138</v>
      </c>
      <c r="F5" s="22" t="s">
        <v>137</v>
      </c>
      <c r="G5" s="22" t="s">
        <v>139</v>
      </c>
    </row>
    <row r="6" spans="1:11" x14ac:dyDescent="0.25">
      <c r="A6" s="74">
        <v>1</v>
      </c>
      <c r="B6" s="75" t="s">
        <v>11</v>
      </c>
      <c r="C6" s="23">
        <v>2017</v>
      </c>
      <c r="D6" s="34">
        <v>43171</v>
      </c>
      <c r="E6" s="61">
        <v>4200</v>
      </c>
      <c r="F6" s="23">
        <v>4130</v>
      </c>
      <c r="G6" s="66">
        <f>((E6-F6)/((E6+F6)/2))*100</f>
        <v>1.680672268907563</v>
      </c>
    </row>
    <row r="7" spans="1:11" x14ac:dyDescent="0.25">
      <c r="A7" s="74"/>
      <c r="B7" s="75"/>
      <c r="C7" s="23">
        <v>2018</v>
      </c>
      <c r="D7" s="35">
        <v>43584</v>
      </c>
      <c r="E7" s="23">
        <v>3900</v>
      </c>
      <c r="F7" s="23">
        <v>3850</v>
      </c>
      <c r="G7" s="66">
        <f t="shared" ref="G7:G19" si="0">((E7-F7)/((E7+F7)/2))*100</f>
        <v>1.2903225806451613</v>
      </c>
    </row>
    <row r="8" spans="1:11" x14ac:dyDescent="0.25">
      <c r="A8" s="74"/>
      <c r="B8" s="75"/>
      <c r="C8" s="23">
        <v>2019</v>
      </c>
      <c r="D8" s="35">
        <v>43976</v>
      </c>
      <c r="E8" s="23">
        <v>3280</v>
      </c>
      <c r="F8" s="23">
        <v>3130</v>
      </c>
      <c r="G8" s="66">
        <f t="shared" si="0"/>
        <v>4.6801872074882995</v>
      </c>
    </row>
    <row r="9" spans="1:11" x14ac:dyDescent="0.25">
      <c r="A9" s="74"/>
      <c r="B9" s="75"/>
      <c r="C9" s="23">
        <v>2020</v>
      </c>
      <c r="D9" s="35">
        <v>44315</v>
      </c>
      <c r="E9" s="23">
        <v>3210</v>
      </c>
      <c r="F9" s="23">
        <v>3140</v>
      </c>
      <c r="G9" s="66">
        <f t="shared" si="0"/>
        <v>2.204724409448819</v>
      </c>
    </row>
    <row r="10" spans="1:11" x14ac:dyDescent="0.25">
      <c r="A10" s="74"/>
      <c r="B10" s="75"/>
      <c r="C10" s="23">
        <v>2021</v>
      </c>
      <c r="D10" s="35">
        <v>44669</v>
      </c>
      <c r="E10" s="23">
        <v>4730</v>
      </c>
      <c r="F10" s="23">
        <v>4690</v>
      </c>
      <c r="G10" s="66">
        <f t="shared" si="0"/>
        <v>0.84925690021231426</v>
      </c>
    </row>
    <row r="11" spans="1:11" x14ac:dyDescent="0.25">
      <c r="A11" s="74">
        <v>2</v>
      </c>
      <c r="B11" s="75" t="s">
        <v>14</v>
      </c>
      <c r="C11" s="23">
        <v>2017</v>
      </c>
      <c r="D11" s="35">
        <v>43175</v>
      </c>
      <c r="E11" s="23">
        <v>1165</v>
      </c>
      <c r="F11" s="23">
        <v>1125</v>
      </c>
      <c r="G11" s="66">
        <f t="shared" si="0"/>
        <v>3.4934497816593884</v>
      </c>
    </row>
    <row r="12" spans="1:11" x14ac:dyDescent="0.25">
      <c r="A12" s="74"/>
      <c r="B12" s="75"/>
      <c r="C12" s="23">
        <v>2018</v>
      </c>
      <c r="D12" s="35">
        <v>43546</v>
      </c>
      <c r="E12" s="23">
        <v>846</v>
      </c>
      <c r="F12" s="23">
        <v>804</v>
      </c>
      <c r="G12" s="66">
        <f t="shared" si="0"/>
        <v>5.0909090909090908</v>
      </c>
    </row>
    <row r="13" spans="1:11" x14ac:dyDescent="0.25">
      <c r="A13" s="74"/>
      <c r="B13" s="75"/>
      <c r="C13" s="23">
        <v>2019</v>
      </c>
      <c r="D13" s="35">
        <v>43917</v>
      </c>
      <c r="E13" s="23">
        <v>920</v>
      </c>
      <c r="F13" s="23">
        <v>825</v>
      </c>
      <c r="G13" s="66">
        <f t="shared" si="0"/>
        <v>10.888252148997136</v>
      </c>
    </row>
    <row r="14" spans="1:11" x14ac:dyDescent="0.25">
      <c r="A14" s="74"/>
      <c r="B14" s="75"/>
      <c r="C14" s="23">
        <v>2020</v>
      </c>
      <c r="D14" s="35">
        <v>44313</v>
      </c>
      <c r="E14" s="23">
        <v>2800</v>
      </c>
      <c r="F14" s="23">
        <v>2620</v>
      </c>
      <c r="G14" s="66">
        <f t="shared" si="0"/>
        <v>6.6420664206642073</v>
      </c>
    </row>
    <row r="15" spans="1:11" x14ac:dyDescent="0.25">
      <c r="A15" s="74"/>
      <c r="B15" s="75"/>
      <c r="C15" s="23">
        <v>2021</v>
      </c>
      <c r="D15" s="35">
        <v>44638</v>
      </c>
      <c r="E15" s="23">
        <v>3170</v>
      </c>
      <c r="F15" s="23">
        <v>3040</v>
      </c>
      <c r="G15" s="66">
        <f t="shared" si="0"/>
        <v>4.1867954911433172</v>
      </c>
    </row>
    <row r="16" spans="1:11" x14ac:dyDescent="0.25">
      <c r="A16" s="74">
        <v>3</v>
      </c>
      <c r="B16" s="74" t="s">
        <v>15</v>
      </c>
      <c r="C16" s="23">
        <v>2017</v>
      </c>
      <c r="D16" s="35">
        <v>43182</v>
      </c>
      <c r="E16" s="23">
        <v>716</v>
      </c>
      <c r="F16" s="23">
        <v>700</v>
      </c>
      <c r="G16" s="66">
        <f t="shared" si="0"/>
        <v>2.2598870056497176</v>
      </c>
    </row>
    <row r="17" spans="1:7" x14ac:dyDescent="0.25">
      <c r="A17" s="74"/>
      <c r="B17" s="74"/>
      <c r="C17" s="23">
        <v>2018</v>
      </c>
      <c r="D17" s="35">
        <v>43551</v>
      </c>
      <c r="E17" s="23">
        <v>780</v>
      </c>
      <c r="F17" s="23">
        <v>755</v>
      </c>
      <c r="G17" s="66">
        <f t="shared" si="0"/>
        <v>3.2573289902280131</v>
      </c>
    </row>
    <row r="18" spans="1:7" x14ac:dyDescent="0.25">
      <c r="A18" s="74"/>
      <c r="B18" s="74"/>
      <c r="C18" s="23">
        <v>2019</v>
      </c>
      <c r="D18" s="35">
        <v>43930</v>
      </c>
      <c r="E18" s="23">
        <v>720</v>
      </c>
      <c r="F18" s="23">
        <v>665</v>
      </c>
      <c r="G18" s="66">
        <f t="shared" si="0"/>
        <v>7.9422382671480145</v>
      </c>
    </row>
    <row r="19" spans="1:7" x14ac:dyDescent="0.25">
      <c r="A19" s="74"/>
      <c r="B19" s="74"/>
      <c r="C19" s="23">
        <v>2020</v>
      </c>
      <c r="D19" s="35">
        <v>44316</v>
      </c>
      <c r="E19" s="23">
        <v>1140</v>
      </c>
      <c r="F19" s="23">
        <v>1110</v>
      </c>
      <c r="G19" s="66">
        <f t="shared" si="0"/>
        <v>2.666666666666667</v>
      </c>
    </row>
    <row r="20" spans="1:7" x14ac:dyDescent="0.25">
      <c r="A20" s="74"/>
      <c r="B20" s="74"/>
      <c r="C20" s="23">
        <v>2021</v>
      </c>
      <c r="D20" s="35">
        <v>44669</v>
      </c>
      <c r="E20" s="23">
        <v>1025</v>
      </c>
      <c r="F20" s="23">
        <v>1010</v>
      </c>
      <c r="G20" s="66">
        <f>((E20-F20)/((E20+F20)/2))*100</f>
        <v>1.4742014742014742</v>
      </c>
    </row>
    <row r="21" spans="1:7" x14ac:dyDescent="0.25">
      <c r="A21" s="74">
        <v>4</v>
      </c>
      <c r="B21" s="75" t="s">
        <v>16</v>
      </c>
      <c r="C21" s="23">
        <v>2017</v>
      </c>
      <c r="D21" s="35">
        <v>43224</v>
      </c>
      <c r="E21" s="23">
        <v>4540</v>
      </c>
      <c r="F21" s="23">
        <v>4320</v>
      </c>
      <c r="G21" s="66">
        <f>((E21-F21)/((E21+F21)/2))*100</f>
        <v>4.966139954853273</v>
      </c>
    </row>
    <row r="22" spans="1:7" x14ac:dyDescent="0.25">
      <c r="A22" s="74"/>
      <c r="B22" s="75"/>
      <c r="C22" s="23">
        <v>2018</v>
      </c>
      <c r="D22" s="35">
        <v>43549</v>
      </c>
      <c r="E22" s="23">
        <v>4440</v>
      </c>
      <c r="F22" s="23">
        <v>4010</v>
      </c>
      <c r="G22" s="66">
        <f>((E22-F22)/((E22+F22)/2))*100</f>
        <v>10.177514792899409</v>
      </c>
    </row>
    <row r="23" spans="1:7" x14ac:dyDescent="0.25">
      <c r="A23" s="74"/>
      <c r="B23" s="75"/>
      <c r="C23" s="23">
        <v>2019</v>
      </c>
      <c r="D23" s="35">
        <v>43930</v>
      </c>
      <c r="E23" s="23">
        <v>4850</v>
      </c>
      <c r="F23" s="23">
        <v>4520</v>
      </c>
      <c r="G23" s="66">
        <f t="shared" ref="G23:G66" si="1">((E23-F23)/((E23+F23)/2))*100</f>
        <v>7.043756670224119</v>
      </c>
    </row>
    <row r="24" spans="1:7" x14ac:dyDescent="0.25">
      <c r="A24" s="74"/>
      <c r="B24" s="75"/>
      <c r="C24" s="23">
        <v>2020</v>
      </c>
      <c r="D24" s="35">
        <v>44323</v>
      </c>
      <c r="E24" s="23">
        <v>7400</v>
      </c>
      <c r="F24" s="23">
        <v>7100</v>
      </c>
      <c r="G24" s="66">
        <f t="shared" si="1"/>
        <v>4.1379310344827589</v>
      </c>
    </row>
    <row r="25" spans="1:7" x14ac:dyDescent="0.25">
      <c r="A25" s="74"/>
      <c r="B25" s="75"/>
      <c r="C25" s="23">
        <v>2021</v>
      </c>
      <c r="D25" s="35">
        <v>44671</v>
      </c>
      <c r="E25" s="23">
        <v>9475</v>
      </c>
      <c r="F25" s="23">
        <v>9200</v>
      </c>
      <c r="G25" s="66">
        <f t="shared" si="1"/>
        <v>2.9451137884872822</v>
      </c>
    </row>
    <row r="26" spans="1:7" x14ac:dyDescent="0.25">
      <c r="A26" s="74">
        <v>5</v>
      </c>
      <c r="B26" s="75" t="s">
        <v>22</v>
      </c>
      <c r="C26" s="23">
        <v>2017</v>
      </c>
      <c r="D26" s="35">
        <v>43185</v>
      </c>
      <c r="E26" s="23">
        <v>231</v>
      </c>
      <c r="F26" s="23">
        <v>226</v>
      </c>
      <c r="G26" s="66">
        <f t="shared" si="1"/>
        <v>2.1881838074398248</v>
      </c>
    </row>
    <row r="27" spans="1:7" x14ac:dyDescent="0.25">
      <c r="A27" s="74"/>
      <c r="B27" s="75"/>
      <c r="C27" s="23">
        <v>2018</v>
      </c>
      <c r="D27" s="35">
        <v>43552</v>
      </c>
      <c r="E27" s="23">
        <v>135</v>
      </c>
      <c r="F27" s="23">
        <v>131</v>
      </c>
      <c r="G27" s="66">
        <f t="shared" si="1"/>
        <v>3.007518796992481</v>
      </c>
    </row>
    <row r="28" spans="1:7" x14ac:dyDescent="0.25">
      <c r="A28" s="74"/>
      <c r="B28" s="75"/>
      <c r="C28" s="23">
        <v>2019</v>
      </c>
      <c r="D28" s="35">
        <v>43924</v>
      </c>
      <c r="E28" s="23">
        <v>99</v>
      </c>
      <c r="F28" s="23">
        <v>81</v>
      </c>
      <c r="G28" s="66">
        <f t="shared" si="1"/>
        <v>20</v>
      </c>
    </row>
    <row r="29" spans="1:7" x14ac:dyDescent="0.25">
      <c r="A29" s="74"/>
      <c r="B29" s="75"/>
      <c r="C29" s="23">
        <v>2020</v>
      </c>
      <c r="D29" s="35">
        <v>44335</v>
      </c>
      <c r="E29" s="23">
        <v>282</v>
      </c>
      <c r="F29" s="23">
        <v>226</v>
      </c>
      <c r="G29" s="66">
        <f t="shared" si="1"/>
        <v>22.047244094488189</v>
      </c>
    </row>
    <row r="30" spans="1:7" x14ac:dyDescent="0.25">
      <c r="A30" s="74"/>
      <c r="B30" s="75"/>
      <c r="C30" s="23">
        <v>2021</v>
      </c>
      <c r="D30" s="35">
        <v>44679</v>
      </c>
      <c r="E30" s="23">
        <v>1975</v>
      </c>
      <c r="F30" s="23">
        <v>1890</v>
      </c>
      <c r="G30" s="66">
        <f t="shared" si="1"/>
        <v>4.3984476067270375</v>
      </c>
    </row>
    <row r="31" spans="1:7" x14ac:dyDescent="0.25">
      <c r="A31" s="74">
        <v>6</v>
      </c>
      <c r="B31" s="74" t="s">
        <v>30</v>
      </c>
      <c r="C31" s="23">
        <v>2017</v>
      </c>
      <c r="D31" s="35">
        <v>43188</v>
      </c>
      <c r="E31" s="23">
        <v>1425</v>
      </c>
      <c r="F31" s="23">
        <v>1415</v>
      </c>
      <c r="G31" s="66">
        <f t="shared" si="1"/>
        <v>0.70422535211267612</v>
      </c>
    </row>
    <row r="32" spans="1:7" x14ac:dyDescent="0.25">
      <c r="A32" s="74"/>
      <c r="B32" s="74"/>
      <c r="C32" s="23">
        <v>2018</v>
      </c>
      <c r="D32" s="35">
        <v>43516</v>
      </c>
      <c r="E32" s="23">
        <v>915</v>
      </c>
      <c r="F32" s="23">
        <v>860</v>
      </c>
      <c r="G32" s="66">
        <f t="shared" si="1"/>
        <v>6.197183098591549</v>
      </c>
    </row>
    <row r="33" spans="1:7" x14ac:dyDescent="0.25">
      <c r="A33" s="74"/>
      <c r="B33" s="74"/>
      <c r="C33" s="23">
        <v>2019</v>
      </c>
      <c r="D33" s="35">
        <v>43900</v>
      </c>
      <c r="E33" s="23">
        <v>750</v>
      </c>
      <c r="F33" s="23">
        <v>650</v>
      </c>
      <c r="G33" s="66">
        <f t="shared" si="1"/>
        <v>14.285714285714285</v>
      </c>
    </row>
    <row r="34" spans="1:7" x14ac:dyDescent="0.25">
      <c r="A34" s="74"/>
      <c r="B34" s="74"/>
      <c r="C34" s="23">
        <v>2020</v>
      </c>
      <c r="D34" s="35">
        <v>44259</v>
      </c>
      <c r="E34" s="23">
        <v>690</v>
      </c>
      <c r="F34" s="23">
        <v>680</v>
      </c>
      <c r="G34" s="66">
        <f t="shared" si="1"/>
        <v>1.4598540145985401</v>
      </c>
    </row>
    <row r="35" spans="1:7" x14ac:dyDescent="0.25">
      <c r="A35" s="74"/>
      <c r="B35" s="74"/>
      <c r="C35" s="23">
        <v>2021</v>
      </c>
      <c r="D35" s="35">
        <v>44615</v>
      </c>
      <c r="E35" s="23">
        <v>810</v>
      </c>
      <c r="F35" s="23">
        <v>785</v>
      </c>
      <c r="G35" s="66">
        <f t="shared" si="1"/>
        <v>3.1347962382445136</v>
      </c>
    </row>
    <row r="36" spans="1:7" x14ac:dyDescent="0.25">
      <c r="A36" s="74">
        <v>7</v>
      </c>
      <c r="B36" s="75" t="s">
        <v>31</v>
      </c>
      <c r="C36" s="23">
        <v>2017</v>
      </c>
      <c r="D36" s="35">
        <v>43186</v>
      </c>
      <c r="E36" s="23">
        <v>276</v>
      </c>
      <c r="F36" s="23">
        <v>264</v>
      </c>
      <c r="G36" s="66">
        <f t="shared" si="1"/>
        <v>4.4444444444444446</v>
      </c>
    </row>
    <row r="37" spans="1:7" x14ac:dyDescent="0.25">
      <c r="A37" s="74"/>
      <c r="B37" s="75"/>
      <c r="C37" s="23">
        <v>2018</v>
      </c>
      <c r="D37" s="35">
        <v>43551</v>
      </c>
      <c r="E37" s="23">
        <v>885</v>
      </c>
      <c r="F37" s="23">
        <v>860</v>
      </c>
      <c r="G37" s="66">
        <f t="shared" si="1"/>
        <v>2.8653295128939829</v>
      </c>
    </row>
    <row r="38" spans="1:7" x14ac:dyDescent="0.25">
      <c r="A38" s="74"/>
      <c r="B38" s="75"/>
      <c r="C38" s="23">
        <v>2019</v>
      </c>
      <c r="D38" s="35">
        <v>43913</v>
      </c>
      <c r="E38" s="23">
        <v>340</v>
      </c>
      <c r="F38" s="23">
        <v>322</v>
      </c>
      <c r="G38" s="66">
        <f t="shared" si="1"/>
        <v>5.4380664652567976</v>
      </c>
    </row>
    <row r="39" spans="1:7" x14ac:dyDescent="0.25">
      <c r="A39" s="74"/>
      <c r="B39" s="75"/>
      <c r="C39" s="23">
        <v>2020</v>
      </c>
      <c r="D39" s="35">
        <v>44299</v>
      </c>
      <c r="E39" s="23">
        <v>1960</v>
      </c>
      <c r="F39" s="23">
        <v>1755</v>
      </c>
      <c r="G39" s="66">
        <f t="shared" si="1"/>
        <v>11.036339165545089</v>
      </c>
    </row>
    <row r="40" spans="1:7" x14ac:dyDescent="0.25">
      <c r="A40" s="74"/>
      <c r="B40" s="75"/>
      <c r="C40" s="23">
        <v>2021</v>
      </c>
      <c r="D40" s="35">
        <v>44662</v>
      </c>
      <c r="E40" s="23">
        <v>2430</v>
      </c>
      <c r="F40" s="23">
        <v>2260</v>
      </c>
      <c r="G40" s="66">
        <f t="shared" si="1"/>
        <v>7.249466950959488</v>
      </c>
    </row>
    <row r="41" spans="1:7" x14ac:dyDescent="0.25">
      <c r="A41" s="74">
        <v>8</v>
      </c>
      <c r="B41" s="74" t="s">
        <v>39</v>
      </c>
      <c r="C41" s="23">
        <v>2017</v>
      </c>
      <c r="D41" s="35">
        <v>43143</v>
      </c>
      <c r="E41" s="23">
        <v>215.43</v>
      </c>
      <c r="F41" s="23">
        <v>213.45</v>
      </c>
      <c r="G41" s="66">
        <f t="shared" si="1"/>
        <v>0.92333519865697555</v>
      </c>
    </row>
    <row r="42" spans="1:7" x14ac:dyDescent="0.25">
      <c r="A42" s="74"/>
      <c r="B42" s="74"/>
      <c r="C42" s="23">
        <v>2018</v>
      </c>
      <c r="D42" s="35">
        <v>43542</v>
      </c>
      <c r="E42" s="23">
        <v>204</v>
      </c>
      <c r="F42" s="23">
        <v>200</v>
      </c>
      <c r="G42" s="66">
        <f t="shared" si="1"/>
        <v>1.9801980198019802</v>
      </c>
    </row>
    <row r="43" spans="1:7" x14ac:dyDescent="0.25">
      <c r="A43" s="74"/>
      <c r="B43" s="74"/>
      <c r="C43" s="23">
        <v>2019</v>
      </c>
      <c r="D43" s="35">
        <v>43920</v>
      </c>
      <c r="E43" s="23">
        <v>130</v>
      </c>
      <c r="F43" s="23">
        <v>119</v>
      </c>
      <c r="G43" s="66">
        <f t="shared" si="1"/>
        <v>8.8353413654618471</v>
      </c>
    </row>
    <row r="44" spans="1:7" x14ac:dyDescent="0.25">
      <c r="A44" s="74"/>
      <c r="B44" s="74"/>
      <c r="C44" s="23">
        <v>2020</v>
      </c>
      <c r="D44" s="35">
        <v>44344</v>
      </c>
      <c r="E44" s="23">
        <v>132</v>
      </c>
      <c r="F44" s="23">
        <v>130</v>
      </c>
      <c r="G44" s="66">
        <f t="shared" si="1"/>
        <v>1.5267175572519083</v>
      </c>
    </row>
    <row r="45" spans="1:7" x14ac:dyDescent="0.25">
      <c r="A45" s="74"/>
      <c r="B45" s="74"/>
      <c r="C45" s="23">
        <v>2021</v>
      </c>
      <c r="D45" s="35">
        <v>44669</v>
      </c>
      <c r="E45" s="23">
        <v>116</v>
      </c>
      <c r="F45" s="23">
        <v>113</v>
      </c>
      <c r="G45" s="66">
        <f t="shared" si="1"/>
        <v>2.6200873362445414</v>
      </c>
    </row>
    <row r="46" spans="1:7" x14ac:dyDescent="0.25">
      <c r="A46" s="74">
        <v>9</v>
      </c>
      <c r="B46" s="75" t="s">
        <v>46</v>
      </c>
      <c r="C46" s="23">
        <v>2017</v>
      </c>
      <c r="D46" s="35">
        <v>43140</v>
      </c>
      <c r="E46" s="23">
        <v>215.43</v>
      </c>
      <c r="F46" s="23">
        <v>211.48</v>
      </c>
      <c r="G46" s="66">
        <f t="shared" si="1"/>
        <v>1.8505071326509182</v>
      </c>
    </row>
    <row r="47" spans="1:7" x14ac:dyDescent="0.25">
      <c r="A47" s="74"/>
      <c r="B47" s="75"/>
      <c r="C47" s="23">
        <v>2018</v>
      </c>
      <c r="D47" s="35">
        <v>43508</v>
      </c>
      <c r="E47" s="23">
        <v>212</v>
      </c>
      <c r="F47" s="23">
        <v>208</v>
      </c>
      <c r="G47" s="66">
        <f t="shared" si="1"/>
        <v>1.9047619047619049</v>
      </c>
    </row>
    <row r="48" spans="1:7" x14ac:dyDescent="0.25">
      <c r="A48" s="74"/>
      <c r="B48" s="75"/>
      <c r="C48" s="23">
        <v>2019</v>
      </c>
      <c r="D48" s="35">
        <v>43866</v>
      </c>
      <c r="E48" s="23">
        <v>202</v>
      </c>
      <c r="F48" s="23">
        <v>175</v>
      </c>
      <c r="G48" s="66">
        <f t="shared" si="1"/>
        <v>14.323607427055704</v>
      </c>
    </row>
    <row r="49" spans="1:7" x14ac:dyDescent="0.25">
      <c r="A49" s="74"/>
      <c r="B49" s="75"/>
      <c r="C49" s="23">
        <v>2020</v>
      </c>
      <c r="D49" s="35">
        <v>44246</v>
      </c>
      <c r="E49" s="23">
        <v>158</v>
      </c>
      <c r="F49" s="23">
        <v>152</v>
      </c>
      <c r="G49" s="66">
        <f t="shared" si="1"/>
        <v>3.870967741935484</v>
      </c>
    </row>
    <row r="50" spans="1:7" x14ac:dyDescent="0.25">
      <c r="A50" s="74"/>
      <c r="B50" s="75"/>
      <c r="C50" s="23">
        <v>2021</v>
      </c>
      <c r="D50" s="35">
        <v>44610</v>
      </c>
      <c r="E50" s="23">
        <v>113</v>
      </c>
      <c r="F50" s="23">
        <v>111</v>
      </c>
      <c r="G50" s="66">
        <f t="shared" si="1"/>
        <v>1.7857142857142856</v>
      </c>
    </row>
    <row r="51" spans="1:7" x14ac:dyDescent="0.25">
      <c r="A51" s="74">
        <v>10</v>
      </c>
      <c r="B51" s="75" t="s">
        <v>55</v>
      </c>
      <c r="C51" s="23">
        <v>2017</v>
      </c>
      <c r="D51" s="35">
        <v>43182</v>
      </c>
      <c r="E51" s="23">
        <v>128</v>
      </c>
      <c r="F51" s="23">
        <v>120</v>
      </c>
      <c r="G51" s="66">
        <f t="shared" si="1"/>
        <v>6.4516129032258061</v>
      </c>
    </row>
    <row r="52" spans="1:7" x14ac:dyDescent="0.25">
      <c r="A52" s="74"/>
      <c r="B52" s="75"/>
      <c r="C52" s="23">
        <v>2018</v>
      </c>
      <c r="D52" s="35">
        <v>43546</v>
      </c>
      <c r="E52" s="23">
        <v>155</v>
      </c>
      <c r="F52" s="23">
        <v>153</v>
      </c>
      <c r="G52" s="66">
        <f t="shared" si="1"/>
        <v>1.2987012987012987</v>
      </c>
    </row>
    <row r="53" spans="1:7" x14ac:dyDescent="0.25">
      <c r="A53" s="74"/>
      <c r="B53" s="75"/>
      <c r="C53" s="23">
        <v>2019</v>
      </c>
      <c r="D53" s="35">
        <v>43929</v>
      </c>
      <c r="E53" s="23">
        <v>142</v>
      </c>
      <c r="F53" s="23">
        <v>140</v>
      </c>
      <c r="G53" s="66">
        <f t="shared" si="1"/>
        <v>1.4184397163120568</v>
      </c>
    </row>
    <row r="54" spans="1:7" x14ac:dyDescent="0.25">
      <c r="A54" s="74"/>
      <c r="B54" s="75"/>
      <c r="C54" s="23">
        <v>2020</v>
      </c>
      <c r="D54" s="35">
        <v>44286</v>
      </c>
      <c r="E54" s="23">
        <v>143</v>
      </c>
      <c r="F54" s="23">
        <v>139</v>
      </c>
      <c r="G54" s="66">
        <f t="shared" si="1"/>
        <v>2.8368794326241136</v>
      </c>
    </row>
    <row r="55" spans="1:7" x14ac:dyDescent="0.25">
      <c r="A55" s="74"/>
      <c r="B55" s="75"/>
      <c r="C55" s="23">
        <v>2021</v>
      </c>
      <c r="D55" s="35">
        <v>44649</v>
      </c>
      <c r="E55" s="23">
        <v>306</v>
      </c>
      <c r="F55" s="23">
        <v>300</v>
      </c>
      <c r="G55" s="66">
        <f t="shared" si="1"/>
        <v>1.9801980198019802</v>
      </c>
    </row>
    <row r="56" spans="1:7" x14ac:dyDescent="0.25">
      <c r="A56" s="74">
        <v>11</v>
      </c>
      <c r="B56" s="75" t="s">
        <v>73</v>
      </c>
      <c r="C56" s="23">
        <v>2017</v>
      </c>
      <c r="D56" s="35">
        <v>43182</v>
      </c>
      <c r="E56" s="23">
        <v>342</v>
      </c>
      <c r="F56" s="23">
        <v>306</v>
      </c>
      <c r="G56" s="66">
        <f t="shared" si="1"/>
        <v>11.111111111111111</v>
      </c>
    </row>
    <row r="57" spans="1:7" x14ac:dyDescent="0.25">
      <c r="A57" s="74"/>
      <c r="B57" s="75"/>
      <c r="C57" s="23">
        <v>2018</v>
      </c>
      <c r="D57" s="35">
        <v>43542</v>
      </c>
      <c r="E57" s="23">
        <v>366</v>
      </c>
      <c r="F57" s="23">
        <v>358</v>
      </c>
      <c r="G57" s="66">
        <f t="shared" si="1"/>
        <v>2.2099447513812152</v>
      </c>
    </row>
    <row r="58" spans="1:7" x14ac:dyDescent="0.25">
      <c r="A58" s="74"/>
      <c r="B58" s="75"/>
      <c r="C58" s="23">
        <v>2019</v>
      </c>
      <c r="D58" s="35">
        <v>43978</v>
      </c>
      <c r="E58" s="23">
        <v>113</v>
      </c>
      <c r="F58" s="23">
        <v>93</v>
      </c>
      <c r="G58" s="66">
        <f t="shared" si="1"/>
        <v>19.417475728155338</v>
      </c>
    </row>
    <row r="59" spans="1:7" x14ac:dyDescent="0.25">
      <c r="A59" s="74"/>
      <c r="B59" s="75"/>
      <c r="C59" s="23">
        <v>2020</v>
      </c>
      <c r="D59" s="35">
        <v>44340</v>
      </c>
      <c r="E59" s="23">
        <v>644</v>
      </c>
      <c r="F59" s="23">
        <v>630</v>
      </c>
      <c r="G59" s="66">
        <f t="shared" si="1"/>
        <v>2.197802197802198</v>
      </c>
    </row>
    <row r="60" spans="1:7" x14ac:dyDescent="0.25">
      <c r="A60" s="74"/>
      <c r="B60" s="75"/>
      <c r="C60" s="23">
        <v>2021</v>
      </c>
      <c r="D60" s="35">
        <v>44677</v>
      </c>
      <c r="E60" s="23">
        <v>340</v>
      </c>
      <c r="F60" s="23">
        <v>308</v>
      </c>
      <c r="G60" s="66">
        <f t="shared" si="1"/>
        <v>9.8765432098765427</v>
      </c>
    </row>
    <row r="61" spans="1:7" x14ac:dyDescent="0.25">
      <c r="A61" s="74">
        <v>12</v>
      </c>
      <c r="B61" s="75" t="s">
        <v>99</v>
      </c>
      <c r="C61" s="23">
        <v>2017</v>
      </c>
      <c r="D61" s="35">
        <v>43173</v>
      </c>
      <c r="E61" s="23">
        <v>1885</v>
      </c>
      <c r="F61" s="23">
        <v>1810</v>
      </c>
      <c r="G61" s="66">
        <f t="shared" si="1"/>
        <v>4.0595399188092021</v>
      </c>
    </row>
    <row r="62" spans="1:7" x14ac:dyDescent="0.25">
      <c r="A62" s="74"/>
      <c r="B62" s="75"/>
      <c r="C62" s="23">
        <v>2018</v>
      </c>
      <c r="D62" s="35">
        <v>43532</v>
      </c>
      <c r="E62" s="23">
        <v>2030</v>
      </c>
      <c r="F62" s="23">
        <v>1960</v>
      </c>
      <c r="G62" s="66">
        <f t="shared" si="1"/>
        <v>3.5087719298245612</v>
      </c>
    </row>
    <row r="63" spans="1:7" x14ac:dyDescent="0.25">
      <c r="A63" s="74"/>
      <c r="B63" s="75"/>
      <c r="C63" s="23">
        <v>2019</v>
      </c>
      <c r="D63" s="35">
        <v>43906</v>
      </c>
      <c r="E63" s="23">
        <v>1276</v>
      </c>
      <c r="F63" s="23">
        <v>1250</v>
      </c>
      <c r="G63" s="66">
        <f t="shared" si="1"/>
        <v>2.0585906571654791</v>
      </c>
    </row>
    <row r="64" spans="1:7" x14ac:dyDescent="0.25">
      <c r="A64" s="74"/>
      <c r="B64" s="75"/>
      <c r="C64" s="23">
        <v>2020</v>
      </c>
      <c r="D64" s="35">
        <v>44264</v>
      </c>
      <c r="E64" s="23">
        <v>877</v>
      </c>
      <c r="F64" s="23">
        <v>860</v>
      </c>
      <c r="G64" s="66">
        <f t="shared" si="1"/>
        <v>1.9573978123200921</v>
      </c>
    </row>
    <row r="65" spans="1:7" x14ac:dyDescent="0.25">
      <c r="A65" s="74"/>
      <c r="B65" s="75"/>
      <c r="C65" s="23">
        <v>2021</v>
      </c>
      <c r="D65" s="35">
        <v>44648</v>
      </c>
      <c r="E65" s="23">
        <v>1125</v>
      </c>
      <c r="F65" s="23">
        <v>1105</v>
      </c>
      <c r="G65" s="66">
        <f t="shared" si="1"/>
        <v>1.7937219730941705</v>
      </c>
    </row>
    <row r="66" spans="1:7" x14ac:dyDescent="0.25">
      <c r="A66" s="74">
        <v>13</v>
      </c>
      <c r="B66" s="75" t="s">
        <v>101</v>
      </c>
      <c r="C66" s="49">
        <v>2017</v>
      </c>
      <c r="D66" s="50">
        <v>43178</v>
      </c>
      <c r="E66" s="49">
        <v>126</v>
      </c>
      <c r="F66" s="49">
        <v>122</v>
      </c>
      <c r="G66" s="66">
        <f t="shared" si="1"/>
        <v>3.225806451612903</v>
      </c>
    </row>
    <row r="67" spans="1:7" x14ac:dyDescent="0.25">
      <c r="A67" s="74"/>
      <c r="B67" s="75"/>
      <c r="C67" s="23">
        <v>2018</v>
      </c>
      <c r="D67" s="35">
        <v>43546</v>
      </c>
      <c r="E67" s="23">
        <v>134</v>
      </c>
      <c r="F67" s="23">
        <v>128</v>
      </c>
      <c r="G67" s="66">
        <f>((E67-F67)/((E67+F67)/2))*100</f>
        <v>4.5801526717557248</v>
      </c>
    </row>
    <row r="68" spans="1:7" x14ac:dyDescent="0.25">
      <c r="A68" s="74"/>
      <c r="B68" s="75"/>
      <c r="C68" s="23">
        <v>2019</v>
      </c>
      <c r="D68" s="35">
        <v>43896</v>
      </c>
      <c r="E68" s="23">
        <v>177</v>
      </c>
      <c r="F68" s="23">
        <v>172</v>
      </c>
      <c r="G68" s="66">
        <f t="shared" ref="G68:G80" si="2">((E68-F68)/((E68+F68)/2))*100</f>
        <v>2.8653295128939829</v>
      </c>
    </row>
    <row r="69" spans="1:7" x14ac:dyDescent="0.25">
      <c r="A69" s="74"/>
      <c r="B69" s="75"/>
      <c r="C69" s="23">
        <v>2020</v>
      </c>
      <c r="D69" s="35">
        <v>44291</v>
      </c>
      <c r="E69" s="23">
        <v>444</v>
      </c>
      <c r="F69" s="23">
        <v>428</v>
      </c>
      <c r="G69" s="66">
        <f t="shared" si="2"/>
        <v>3.669724770642202</v>
      </c>
    </row>
    <row r="70" spans="1:7" x14ac:dyDescent="0.25">
      <c r="A70" s="74"/>
      <c r="B70" s="75"/>
      <c r="C70" s="23">
        <v>2021</v>
      </c>
      <c r="D70" s="35">
        <v>44669</v>
      </c>
      <c r="E70" s="23">
        <v>280</v>
      </c>
      <c r="F70" s="23">
        <v>278</v>
      </c>
      <c r="G70" s="66">
        <f t="shared" si="2"/>
        <v>0.71684587813620071</v>
      </c>
    </row>
    <row r="71" spans="1:7" x14ac:dyDescent="0.25">
      <c r="A71" s="74">
        <v>14</v>
      </c>
      <c r="B71" s="75" t="s">
        <v>102</v>
      </c>
      <c r="C71" s="23">
        <v>2017</v>
      </c>
      <c r="D71" s="35">
        <v>43188</v>
      </c>
      <c r="E71" s="23">
        <v>9544</v>
      </c>
      <c r="F71" s="23">
        <v>9500</v>
      </c>
      <c r="G71" s="66">
        <f t="shared" si="2"/>
        <v>0.46208779668136951</v>
      </c>
    </row>
    <row r="72" spans="1:7" x14ac:dyDescent="0.25">
      <c r="A72" s="74"/>
      <c r="B72" s="75"/>
      <c r="C72" s="23">
        <v>2018</v>
      </c>
      <c r="D72" s="35">
        <v>43553</v>
      </c>
      <c r="E72" s="23">
        <v>8700</v>
      </c>
      <c r="F72" s="23">
        <v>8300</v>
      </c>
      <c r="G72" s="66">
        <f t="shared" si="2"/>
        <v>4.7058823529411766</v>
      </c>
    </row>
    <row r="73" spans="1:7" x14ac:dyDescent="0.25">
      <c r="A73" s="74"/>
      <c r="B73" s="75"/>
      <c r="C73" s="23">
        <v>2019</v>
      </c>
      <c r="D73" s="35">
        <v>43923</v>
      </c>
      <c r="E73" s="23">
        <v>8700</v>
      </c>
      <c r="F73" s="23">
        <v>8300</v>
      </c>
      <c r="G73" s="66">
        <f t="shared" si="2"/>
        <v>4.7058823529411766</v>
      </c>
    </row>
    <row r="74" spans="1:7" x14ac:dyDescent="0.25">
      <c r="A74" s="74"/>
      <c r="B74" s="75"/>
      <c r="C74" s="23">
        <v>2020</v>
      </c>
      <c r="D74" s="35">
        <v>44292</v>
      </c>
      <c r="E74" s="23">
        <v>7200</v>
      </c>
      <c r="F74" s="23">
        <v>7100</v>
      </c>
      <c r="G74" s="66">
        <f t="shared" si="2"/>
        <v>1.3986013986013985</v>
      </c>
    </row>
    <row r="75" spans="1:7" x14ac:dyDescent="0.25">
      <c r="A75" s="74"/>
      <c r="B75" s="75"/>
      <c r="C75" s="23">
        <v>2021</v>
      </c>
      <c r="D75" s="35">
        <v>44677</v>
      </c>
      <c r="E75" s="23">
        <v>6900</v>
      </c>
      <c r="F75" s="23">
        <v>6850</v>
      </c>
      <c r="G75" s="66">
        <f t="shared" si="2"/>
        <v>0.72727272727272729</v>
      </c>
    </row>
    <row r="76" spans="1:7" x14ac:dyDescent="0.25">
      <c r="A76" s="74">
        <v>15</v>
      </c>
      <c r="B76" s="75" t="s">
        <v>106</v>
      </c>
      <c r="C76" s="23">
        <v>2017</v>
      </c>
      <c r="D76" s="35">
        <v>43179</v>
      </c>
      <c r="E76" s="23">
        <v>1450</v>
      </c>
      <c r="F76" s="23">
        <v>1405</v>
      </c>
      <c r="G76" s="66">
        <f t="shared" si="2"/>
        <v>3.1523642732049035</v>
      </c>
    </row>
    <row r="77" spans="1:7" x14ac:dyDescent="0.25">
      <c r="A77" s="74"/>
      <c r="B77" s="75"/>
      <c r="C77" s="23">
        <v>2018</v>
      </c>
      <c r="D77" s="35">
        <v>43528</v>
      </c>
      <c r="E77" s="23">
        <v>1395</v>
      </c>
      <c r="F77" s="23">
        <v>1360</v>
      </c>
      <c r="G77" s="66">
        <f t="shared" si="2"/>
        <v>2.5408348457350272</v>
      </c>
    </row>
    <row r="78" spans="1:7" x14ac:dyDescent="0.25">
      <c r="A78" s="74"/>
      <c r="B78" s="75"/>
      <c r="C78" s="23">
        <v>2019</v>
      </c>
      <c r="D78" s="35">
        <v>43965</v>
      </c>
      <c r="E78" s="23">
        <v>1300.8499999999999</v>
      </c>
      <c r="F78" s="23">
        <v>1252.74</v>
      </c>
      <c r="G78" s="66">
        <f>((E78-F78)/((E78+F78)/2))*100</f>
        <v>3.7680285402120073</v>
      </c>
    </row>
    <row r="79" spans="1:7" x14ac:dyDescent="0.25">
      <c r="A79" s="74"/>
      <c r="B79" s="75"/>
      <c r="C79" s="23">
        <v>2020</v>
      </c>
      <c r="D79" s="35">
        <v>44337</v>
      </c>
      <c r="E79" s="23">
        <v>1950</v>
      </c>
      <c r="F79" s="23">
        <v>1890</v>
      </c>
      <c r="G79" s="66">
        <f t="shared" si="2"/>
        <v>3.125</v>
      </c>
    </row>
    <row r="80" spans="1:7" x14ac:dyDescent="0.25">
      <c r="A80" s="74"/>
      <c r="B80" s="75"/>
      <c r="C80" s="23">
        <v>2021</v>
      </c>
      <c r="D80" s="35">
        <v>44677</v>
      </c>
      <c r="E80" s="23">
        <v>2240</v>
      </c>
      <c r="F80" s="23">
        <v>2220</v>
      </c>
      <c r="G80" s="66">
        <f t="shared" si="2"/>
        <v>0.89686098654708524</v>
      </c>
    </row>
  </sheetData>
  <mergeCells count="32">
    <mergeCell ref="A76:A80"/>
    <mergeCell ref="B76:B80"/>
    <mergeCell ref="A61:A65"/>
    <mergeCell ref="B61:B65"/>
    <mergeCell ref="A66:A70"/>
    <mergeCell ref="B66:B70"/>
    <mergeCell ref="A71:A75"/>
    <mergeCell ref="B71:B75"/>
    <mergeCell ref="A46:A50"/>
    <mergeCell ref="B46:B50"/>
    <mergeCell ref="A51:A55"/>
    <mergeCell ref="B51:B55"/>
    <mergeCell ref="A56:A60"/>
    <mergeCell ref="B56:B60"/>
    <mergeCell ref="A31:A35"/>
    <mergeCell ref="B31:B35"/>
    <mergeCell ref="A36:A40"/>
    <mergeCell ref="B36:B40"/>
    <mergeCell ref="A41:A45"/>
    <mergeCell ref="B41:B45"/>
    <mergeCell ref="A2:G2"/>
    <mergeCell ref="A21:A25"/>
    <mergeCell ref="B21:B25"/>
    <mergeCell ref="A26:A30"/>
    <mergeCell ref="B26:B30"/>
    <mergeCell ref="A16:A20"/>
    <mergeCell ref="B16:B20"/>
    <mergeCell ref="A6:A10"/>
    <mergeCell ref="B6:B10"/>
    <mergeCell ref="A11:A15"/>
    <mergeCell ref="B11:B15"/>
    <mergeCell ref="G3:K3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30A0-061D-42BD-B656-1849CD4C33CF}">
  <dimension ref="A2:N80"/>
  <sheetViews>
    <sheetView workbookViewId="0">
      <selection activeCell="J7" sqref="J7"/>
    </sheetView>
  </sheetViews>
  <sheetFormatPr defaultRowHeight="15" x14ac:dyDescent="0.25"/>
  <cols>
    <col min="1" max="1" width="4.7109375" customWidth="1"/>
    <col min="2" max="2" width="10.140625" customWidth="1"/>
    <col min="3" max="3" width="9.140625" style="1"/>
    <col min="4" max="5" width="18.28515625" style="44" customWidth="1"/>
    <col min="6" max="6" width="18.28515625" style="1" customWidth="1"/>
    <col min="7" max="7" width="18.28515625" style="44" customWidth="1"/>
    <col min="8" max="8" width="18.28515625" style="1" customWidth="1"/>
    <col min="9" max="9" width="10.5703125" customWidth="1"/>
    <col min="10" max="10" width="13.42578125" customWidth="1"/>
    <col min="11" max="11" width="15.5703125" customWidth="1"/>
    <col min="12" max="12" width="19.28515625" style="24" customWidth="1"/>
    <col min="13" max="13" width="25.42578125" style="24" customWidth="1"/>
    <col min="14" max="14" width="17.140625" customWidth="1"/>
  </cols>
  <sheetData>
    <row r="2" spans="1:14" ht="18.75" x14ac:dyDescent="0.3">
      <c r="A2" s="73" t="s">
        <v>150</v>
      </c>
      <c r="B2" s="73"/>
      <c r="C2" s="73"/>
      <c r="D2" s="73"/>
      <c r="E2" s="73"/>
      <c r="F2" s="73"/>
      <c r="G2" s="73"/>
      <c r="H2" s="73"/>
      <c r="I2" s="81" t="s">
        <v>159</v>
      </c>
      <c r="J2" s="81"/>
      <c r="K2" s="81"/>
    </row>
    <row r="3" spans="1:14" x14ac:dyDescent="0.25">
      <c r="I3" s="81"/>
      <c r="J3" s="81"/>
      <c r="K3" s="81"/>
    </row>
    <row r="4" spans="1:14" x14ac:dyDescent="0.25">
      <c r="H4" s="48"/>
    </row>
    <row r="5" spans="1:14" x14ac:dyDescent="0.25">
      <c r="A5" s="62" t="s">
        <v>0</v>
      </c>
      <c r="B5" s="62" t="s">
        <v>10</v>
      </c>
      <c r="C5" s="62" t="s">
        <v>114</v>
      </c>
      <c r="D5" s="63" t="s">
        <v>115</v>
      </c>
      <c r="E5" s="63" t="s">
        <v>116</v>
      </c>
      <c r="F5" s="62" t="s">
        <v>117</v>
      </c>
      <c r="G5" s="63" t="s">
        <v>118</v>
      </c>
      <c r="H5" s="62" t="s">
        <v>119</v>
      </c>
      <c r="I5" s="25"/>
      <c r="J5" s="25"/>
      <c r="K5" s="25"/>
      <c r="L5" s="26"/>
      <c r="M5" s="26"/>
      <c r="N5" s="25"/>
    </row>
    <row r="6" spans="1:14" x14ac:dyDescent="0.25">
      <c r="A6" s="74">
        <v>1</v>
      </c>
      <c r="B6" s="75" t="s">
        <v>11</v>
      </c>
      <c r="C6" s="23">
        <v>2017</v>
      </c>
      <c r="D6" s="43">
        <v>86354000000000</v>
      </c>
      <c r="E6" s="43">
        <v>198484000000000</v>
      </c>
      <c r="F6" s="64">
        <f>D6/E6</f>
        <v>0.43506781403035005</v>
      </c>
      <c r="G6" s="43">
        <v>112130000000000</v>
      </c>
      <c r="H6" s="65">
        <f>D6/G6</f>
        <v>0.77012396325693389</v>
      </c>
      <c r="I6" s="28"/>
      <c r="J6" s="29"/>
      <c r="K6" s="1"/>
      <c r="L6" s="27"/>
      <c r="M6" s="27"/>
      <c r="N6" s="1"/>
    </row>
    <row r="7" spans="1:14" x14ac:dyDescent="0.25">
      <c r="A7" s="74"/>
      <c r="B7" s="75"/>
      <c r="C7" s="23">
        <v>2018</v>
      </c>
      <c r="D7" s="43">
        <v>88893000000000</v>
      </c>
      <c r="E7" s="43">
        <v>206196000000000</v>
      </c>
      <c r="F7" s="64">
        <f t="shared" ref="F7:F70" si="0">D7/E7</f>
        <v>0.43110923587266486</v>
      </c>
      <c r="G7" s="43">
        <v>117303000000000</v>
      </c>
      <c r="H7" s="65">
        <f t="shared" ref="H7:H70" si="1">D7/G7</f>
        <v>0.7578067057108514</v>
      </c>
      <c r="I7" s="28"/>
      <c r="J7" s="29"/>
      <c r="K7" s="1"/>
      <c r="L7" s="27"/>
      <c r="M7" s="27"/>
    </row>
    <row r="8" spans="1:14" x14ac:dyDescent="0.25">
      <c r="A8" s="74"/>
      <c r="B8" s="75"/>
      <c r="C8" s="23">
        <v>2019</v>
      </c>
      <c r="D8" s="43">
        <v>103958000000000</v>
      </c>
      <c r="E8" s="43">
        <v>221208000000000</v>
      </c>
      <c r="F8" s="64">
        <f t="shared" si="0"/>
        <v>0.4699558786300676</v>
      </c>
      <c r="G8" s="43">
        <v>117250000000000</v>
      </c>
      <c r="H8" s="65">
        <f t="shared" si="1"/>
        <v>0.88663539445629003</v>
      </c>
      <c r="I8" s="28"/>
      <c r="J8" s="29"/>
      <c r="K8" s="1"/>
      <c r="L8" s="27"/>
      <c r="M8" s="27"/>
    </row>
    <row r="9" spans="1:14" x14ac:dyDescent="0.25">
      <c r="A9" s="74"/>
      <c r="B9" s="75"/>
      <c r="C9" s="23">
        <v>2020</v>
      </c>
      <c r="D9" s="43">
        <v>126054000000000</v>
      </c>
      <c r="E9" s="43">
        <v>246943000000000</v>
      </c>
      <c r="F9" s="64">
        <f t="shared" si="0"/>
        <v>0.51045787894372385</v>
      </c>
      <c r="G9" s="43">
        <v>120889000000000</v>
      </c>
      <c r="H9" s="65">
        <f t="shared" si="1"/>
        <v>1.042725144554095</v>
      </c>
      <c r="I9" s="28"/>
      <c r="J9" s="29"/>
      <c r="K9" s="1"/>
      <c r="L9" s="27"/>
      <c r="M9" s="27"/>
    </row>
    <row r="10" spans="1:14" x14ac:dyDescent="0.25">
      <c r="A10" s="74"/>
      <c r="B10" s="75"/>
      <c r="C10" s="23">
        <v>2021</v>
      </c>
      <c r="D10" s="43">
        <v>131785000000000</v>
      </c>
      <c r="E10" s="43">
        <v>277184000000000</v>
      </c>
      <c r="F10" s="64">
        <f t="shared" si="0"/>
        <v>0.47544230547217731</v>
      </c>
      <c r="G10" s="43">
        <v>145399000000000</v>
      </c>
      <c r="H10" s="65">
        <f t="shared" si="1"/>
        <v>0.90636799427781489</v>
      </c>
      <c r="I10" s="28"/>
      <c r="J10" s="29"/>
      <c r="K10" s="1"/>
      <c r="L10" s="27"/>
      <c r="M10" s="27"/>
    </row>
    <row r="11" spans="1:14" x14ac:dyDescent="0.25">
      <c r="A11" s="74">
        <v>2</v>
      </c>
      <c r="B11" s="75" t="s">
        <v>14</v>
      </c>
      <c r="C11" s="23">
        <v>2017</v>
      </c>
      <c r="D11" s="43">
        <v>22410705000000</v>
      </c>
      <c r="E11" s="43">
        <v>25595785000000</v>
      </c>
      <c r="F11" s="64">
        <f t="shared" si="0"/>
        <v>0.87556232403108558</v>
      </c>
      <c r="G11" s="43">
        <v>3185080000000</v>
      </c>
      <c r="H11" s="65">
        <f t="shared" si="1"/>
        <v>7.0361513682544867</v>
      </c>
      <c r="I11" s="28"/>
      <c r="J11" s="29"/>
      <c r="K11" s="1"/>
      <c r="L11" s="27"/>
      <c r="M11" s="27"/>
    </row>
    <row r="12" spans="1:14" x14ac:dyDescent="0.25">
      <c r="A12" s="74"/>
      <c r="B12" s="75"/>
      <c r="C12" s="23">
        <v>2018</v>
      </c>
      <c r="D12" s="43">
        <v>25434182000000</v>
      </c>
      <c r="E12" s="43">
        <v>29113747000000</v>
      </c>
      <c r="F12" s="64">
        <f t="shared" si="0"/>
        <v>0.87361417271366681</v>
      </c>
      <c r="G12" s="43">
        <v>3679565000000</v>
      </c>
      <c r="H12" s="65">
        <f t="shared" si="1"/>
        <v>6.9122795765260294</v>
      </c>
      <c r="I12" s="28"/>
      <c r="J12" s="29"/>
      <c r="K12" s="1"/>
      <c r="L12" s="27"/>
      <c r="M12" s="27"/>
    </row>
    <row r="13" spans="1:14" x14ac:dyDescent="0.25">
      <c r="A13" s="74"/>
      <c r="B13" s="75"/>
      <c r="C13" s="23">
        <v>2019</v>
      </c>
      <c r="D13" s="43">
        <v>25348426000000</v>
      </c>
      <c r="E13" s="43">
        <v>30871710000000</v>
      </c>
      <c r="F13" s="64">
        <f t="shared" si="0"/>
        <v>0.82108914601750271</v>
      </c>
      <c r="G13" s="43">
        <v>5523284000000</v>
      </c>
      <c r="H13" s="65">
        <f t="shared" si="1"/>
        <v>4.5893758133747964</v>
      </c>
      <c r="I13" s="28"/>
      <c r="J13" s="29"/>
      <c r="K13" s="1"/>
      <c r="L13" s="27"/>
      <c r="M13" s="27"/>
    </row>
    <row r="14" spans="1:14" x14ac:dyDescent="0.25">
      <c r="A14" s="74"/>
      <c r="B14" s="75"/>
      <c r="C14" s="23">
        <v>2020</v>
      </c>
      <c r="D14" s="43">
        <v>27217465000000</v>
      </c>
      <c r="E14" s="43">
        <v>36521303000000</v>
      </c>
      <c r="F14" s="64">
        <f t="shared" si="0"/>
        <v>0.74524901261053034</v>
      </c>
      <c r="G14" s="43">
        <v>9303838000000</v>
      </c>
      <c r="H14" s="65">
        <f t="shared" si="1"/>
        <v>2.9254018610384231</v>
      </c>
      <c r="I14" s="28"/>
      <c r="J14" s="29"/>
      <c r="K14" s="1"/>
      <c r="L14" s="27"/>
      <c r="M14" s="27"/>
    </row>
    <row r="15" spans="1:14" x14ac:dyDescent="0.25">
      <c r="A15" s="74"/>
      <c r="B15" s="75"/>
      <c r="C15" s="23">
        <v>2021</v>
      </c>
      <c r="D15" s="43">
        <v>32081197000000</v>
      </c>
      <c r="E15" s="43">
        <v>41870435000000</v>
      </c>
      <c r="F15" s="64">
        <f t="shared" si="0"/>
        <v>0.76620166473073426</v>
      </c>
      <c r="G15" s="43">
        <v>9789238000000</v>
      </c>
      <c r="H15" s="65">
        <f t="shared" si="1"/>
        <v>3.277190420745721</v>
      </c>
      <c r="I15" s="28"/>
      <c r="J15" s="29"/>
      <c r="K15" s="1"/>
      <c r="L15" s="27"/>
      <c r="M15" s="27"/>
    </row>
    <row r="16" spans="1:14" x14ac:dyDescent="0.25">
      <c r="A16" s="74">
        <v>3</v>
      </c>
      <c r="B16" s="74" t="s">
        <v>15</v>
      </c>
      <c r="C16" s="23">
        <v>2017</v>
      </c>
      <c r="D16" s="43">
        <v>11661666000000</v>
      </c>
      <c r="E16" s="43">
        <v>18763478000000</v>
      </c>
      <c r="F16" s="64">
        <f t="shared" si="0"/>
        <v>0.62150876292764057</v>
      </c>
      <c r="G16" s="43">
        <v>7101812000000</v>
      </c>
      <c r="H16" s="65">
        <f t="shared" si="1"/>
        <v>1.6420690944789864</v>
      </c>
      <c r="I16" s="28"/>
      <c r="J16" s="28"/>
      <c r="K16" s="1"/>
      <c r="L16" s="27"/>
      <c r="M16" s="27"/>
    </row>
    <row r="17" spans="1:13" x14ac:dyDescent="0.25">
      <c r="A17" s="74"/>
      <c r="B17" s="74"/>
      <c r="C17" s="23">
        <v>2018</v>
      </c>
      <c r="D17" s="43">
        <v>14926338000000</v>
      </c>
      <c r="E17" s="43">
        <v>22959618000000</v>
      </c>
      <c r="F17" s="64">
        <f t="shared" si="0"/>
        <v>0.65011264560237891</v>
      </c>
      <c r="G17" s="43">
        <v>8033280000000</v>
      </c>
      <c r="H17" s="65">
        <f t="shared" si="1"/>
        <v>1.858062709130019</v>
      </c>
      <c r="I17" s="28"/>
      <c r="J17" s="28"/>
      <c r="K17" s="1"/>
      <c r="L17" s="27"/>
      <c r="M17" s="27"/>
    </row>
    <row r="18" spans="1:13" x14ac:dyDescent="0.25">
      <c r="A18" s="74"/>
      <c r="B18" s="74"/>
      <c r="C18" s="23">
        <v>2019</v>
      </c>
      <c r="D18" s="43">
        <v>18905074000000</v>
      </c>
      <c r="E18" s="43">
        <v>27665695000000</v>
      </c>
      <c r="F18" s="64">
        <f t="shared" si="0"/>
        <v>0.68333992693839785</v>
      </c>
      <c r="G18" s="43">
        <v>8760621000000</v>
      </c>
      <c r="H18" s="65">
        <f t="shared" si="1"/>
        <v>2.1579604916135513</v>
      </c>
      <c r="I18" s="28"/>
      <c r="J18" s="28"/>
      <c r="K18" s="1"/>
      <c r="L18" s="27"/>
      <c r="M18" s="27"/>
    </row>
    <row r="19" spans="1:13" x14ac:dyDescent="0.25">
      <c r="A19" s="74"/>
      <c r="B19" s="74"/>
      <c r="C19" s="23">
        <v>2020</v>
      </c>
      <c r="D19" s="43">
        <v>24065502000000</v>
      </c>
      <c r="E19" s="43">
        <v>34249550000000</v>
      </c>
      <c r="F19" s="64">
        <f t="shared" si="0"/>
        <v>0.70265162607975873</v>
      </c>
      <c r="G19" s="43">
        <v>10184048000000</v>
      </c>
      <c r="H19" s="65">
        <f t="shared" si="1"/>
        <v>2.3630585794568133</v>
      </c>
      <c r="I19" s="28"/>
      <c r="J19" s="28"/>
      <c r="K19" s="1"/>
      <c r="L19" s="27"/>
      <c r="M19" s="27"/>
    </row>
    <row r="20" spans="1:13" x14ac:dyDescent="0.25">
      <c r="A20" s="74"/>
      <c r="B20" s="74"/>
      <c r="C20" s="23">
        <v>2021</v>
      </c>
      <c r="D20" s="43">
        <v>53766654000000</v>
      </c>
      <c r="E20" s="43">
        <v>65828670000000</v>
      </c>
      <c r="F20" s="64">
        <f t="shared" si="0"/>
        <v>0.81676652437304298</v>
      </c>
      <c r="G20" s="43">
        <v>12062016000000</v>
      </c>
      <c r="H20" s="65">
        <f t="shared" si="1"/>
        <v>4.4575180467344762</v>
      </c>
      <c r="I20" s="28"/>
      <c r="J20" s="28"/>
      <c r="K20" s="1"/>
      <c r="L20" s="27"/>
      <c r="M20" s="27"/>
    </row>
    <row r="21" spans="1:13" x14ac:dyDescent="0.25">
      <c r="A21" s="74">
        <v>4</v>
      </c>
      <c r="B21" s="75" t="s">
        <v>16</v>
      </c>
      <c r="C21" s="23">
        <v>2017</v>
      </c>
      <c r="D21" s="43">
        <v>358357000000</v>
      </c>
      <c r="E21" s="43">
        <v>844995000000</v>
      </c>
      <c r="F21" s="64">
        <f t="shared" si="0"/>
        <v>0.42409363369014019</v>
      </c>
      <c r="G21" s="43">
        <v>486638000000</v>
      </c>
      <c r="H21" s="65">
        <f t="shared" si="1"/>
        <v>0.73639337659615567</v>
      </c>
      <c r="I21" s="28"/>
      <c r="J21" s="29"/>
      <c r="K21" s="1"/>
      <c r="L21" s="27"/>
      <c r="M21" s="27"/>
    </row>
    <row r="22" spans="1:13" x14ac:dyDescent="0.25">
      <c r="A22" s="74"/>
      <c r="B22" s="75"/>
      <c r="C22" s="23">
        <v>2018</v>
      </c>
      <c r="D22" s="43">
        <v>1512864000000</v>
      </c>
      <c r="E22" s="43">
        <v>2755731000000</v>
      </c>
      <c r="F22" s="64">
        <f t="shared" si="0"/>
        <v>0.54898827207735446</v>
      </c>
      <c r="G22" s="43">
        <v>1242867000000</v>
      </c>
      <c r="H22" s="65">
        <f t="shared" si="1"/>
        <v>1.2172372426011793</v>
      </c>
      <c r="I22" s="28"/>
      <c r="J22" s="29"/>
      <c r="K22" s="1"/>
      <c r="L22" s="27"/>
      <c r="M22" s="27"/>
    </row>
    <row r="23" spans="1:13" x14ac:dyDescent="0.25">
      <c r="A23" s="74"/>
      <c r="B23" s="75"/>
      <c r="C23" s="23">
        <v>2019</v>
      </c>
      <c r="D23" s="43">
        <v>1638619000000</v>
      </c>
      <c r="E23" s="43">
        <v>3077535000000</v>
      </c>
      <c r="F23" s="64">
        <f t="shared" si="0"/>
        <v>0.53244528494395682</v>
      </c>
      <c r="G23" s="43">
        <v>1438916000000</v>
      </c>
      <c r="H23" s="65">
        <f t="shared" si="1"/>
        <v>1.1387871147447106</v>
      </c>
      <c r="I23" s="28"/>
      <c r="J23" s="29"/>
      <c r="K23" s="1"/>
      <c r="L23" s="27"/>
      <c r="M23" s="27"/>
    </row>
    <row r="24" spans="1:13" x14ac:dyDescent="0.25">
      <c r="A24" s="74"/>
      <c r="B24" s="75"/>
      <c r="C24" s="23">
        <v>2020</v>
      </c>
      <c r="D24" s="43">
        <v>1320653000000</v>
      </c>
      <c r="E24" s="43">
        <v>2752211000000</v>
      </c>
      <c r="F24" s="64">
        <f t="shared" si="0"/>
        <v>0.47985165381578665</v>
      </c>
      <c r="G24" s="43">
        <v>1431558000000</v>
      </c>
      <c r="H24" s="65">
        <f t="shared" si="1"/>
        <v>0.92252846199734839</v>
      </c>
      <c r="I24" s="28"/>
      <c r="J24" s="29"/>
      <c r="K24" s="1"/>
      <c r="L24" s="27"/>
      <c r="M24" s="27"/>
    </row>
    <row r="25" spans="1:13" x14ac:dyDescent="0.25">
      <c r="A25" s="74"/>
      <c r="B25" s="75"/>
      <c r="C25" s="23">
        <v>2021</v>
      </c>
      <c r="D25" s="43">
        <v>1307023000000</v>
      </c>
      <c r="E25" s="43">
        <v>2847296000000</v>
      </c>
      <c r="F25" s="64">
        <f t="shared" si="0"/>
        <v>0.4590400857515341</v>
      </c>
      <c r="G25" s="43">
        <v>1540273000000</v>
      </c>
      <c r="H25" s="65">
        <f t="shared" si="1"/>
        <v>0.84856580619149979</v>
      </c>
      <c r="I25" s="28"/>
      <c r="J25" s="29"/>
      <c r="K25" s="1"/>
      <c r="L25" s="27"/>
      <c r="M25" s="27"/>
    </row>
    <row r="26" spans="1:13" x14ac:dyDescent="0.25">
      <c r="A26" s="74">
        <v>5</v>
      </c>
      <c r="B26" s="75" t="s">
        <v>22</v>
      </c>
      <c r="C26" s="23">
        <v>2017</v>
      </c>
      <c r="D26" s="43">
        <v>1895433894137</v>
      </c>
      <c r="E26" s="43">
        <v>2918378214457</v>
      </c>
      <c r="F26" s="64">
        <f t="shared" si="0"/>
        <v>0.64948192278418193</v>
      </c>
      <c r="G26" s="43">
        <v>1022944320320</v>
      </c>
      <c r="H26" s="65">
        <f t="shared" si="1"/>
        <v>1.8529199062800072</v>
      </c>
      <c r="I26" s="28"/>
      <c r="J26" s="29"/>
      <c r="K26" s="1"/>
      <c r="L26" s="27"/>
      <c r="M26" s="27"/>
    </row>
    <row r="27" spans="1:13" x14ac:dyDescent="0.25">
      <c r="A27" s="74"/>
      <c r="B27" s="75"/>
      <c r="C27" s="23">
        <v>2018</v>
      </c>
      <c r="D27" s="43">
        <v>1768011915091</v>
      </c>
      <c r="E27" s="43">
        <v>2837426144607</v>
      </c>
      <c r="F27" s="64">
        <f t="shared" si="0"/>
        <v>0.62310411795260312</v>
      </c>
      <c r="G27" s="43">
        <v>1069414229516</v>
      </c>
      <c r="H27" s="65">
        <f t="shared" si="1"/>
        <v>1.653252655793793</v>
      </c>
      <c r="I27" s="28"/>
      <c r="J27" s="29"/>
      <c r="K27" s="1"/>
      <c r="L27" s="27"/>
      <c r="M27" s="27"/>
    </row>
    <row r="28" spans="1:13" x14ac:dyDescent="0.25">
      <c r="A28" s="74"/>
      <c r="B28" s="75"/>
      <c r="C28" s="23">
        <v>2019</v>
      </c>
      <c r="D28" s="43">
        <v>2082994000000</v>
      </c>
      <c r="E28" s="43">
        <v>3266151000000</v>
      </c>
      <c r="F28" s="64">
        <f t="shared" si="0"/>
        <v>0.63775189818229472</v>
      </c>
      <c r="G28" s="43">
        <v>1183157000000</v>
      </c>
      <c r="H28" s="65">
        <f t="shared" si="1"/>
        <v>1.7605389648203915</v>
      </c>
      <c r="I28" s="28"/>
      <c r="J28" s="29"/>
      <c r="K28" s="1"/>
      <c r="L28" s="27"/>
      <c r="M28" s="27"/>
    </row>
    <row r="29" spans="1:13" x14ac:dyDescent="0.25">
      <c r="A29" s="74"/>
      <c r="B29" s="75"/>
      <c r="C29" s="23">
        <v>2020</v>
      </c>
      <c r="D29" s="43">
        <v>2626095000000</v>
      </c>
      <c r="E29" s="43">
        <v>3837040000000</v>
      </c>
      <c r="F29" s="64">
        <f t="shared" si="0"/>
        <v>0.68440646957029372</v>
      </c>
      <c r="G29" s="43">
        <v>1210945000000</v>
      </c>
      <c r="H29" s="65">
        <f t="shared" si="1"/>
        <v>2.1686327620164416</v>
      </c>
      <c r="I29" s="28"/>
      <c r="J29" s="29"/>
      <c r="K29" s="1"/>
      <c r="L29" s="27"/>
      <c r="M29" s="27"/>
    </row>
    <row r="30" spans="1:13" x14ac:dyDescent="0.25">
      <c r="A30" s="74"/>
      <c r="B30" s="75"/>
      <c r="C30" s="23">
        <v>2021</v>
      </c>
      <c r="D30" s="43">
        <v>2509761000000</v>
      </c>
      <c r="E30" s="43">
        <v>4051811000000</v>
      </c>
      <c r="F30" s="64">
        <f t="shared" si="0"/>
        <v>0.61941709521989052</v>
      </c>
      <c r="G30" s="43">
        <v>1542050000000</v>
      </c>
      <c r="H30" s="65">
        <f t="shared" si="1"/>
        <v>1.6275483933724588</v>
      </c>
      <c r="I30" s="28"/>
      <c r="J30" s="29"/>
      <c r="K30" s="1"/>
      <c r="L30" s="27"/>
      <c r="M30" s="27"/>
    </row>
    <row r="31" spans="1:13" x14ac:dyDescent="0.25">
      <c r="A31" s="74">
        <v>6</v>
      </c>
      <c r="B31" s="74" t="s">
        <v>30</v>
      </c>
      <c r="C31" s="23">
        <v>2017</v>
      </c>
      <c r="D31" s="43">
        <v>1283948717673</v>
      </c>
      <c r="E31" s="43">
        <v>2421703648750</v>
      </c>
      <c r="F31" s="64">
        <f t="shared" si="0"/>
        <v>0.53018407860752492</v>
      </c>
      <c r="G31" s="43">
        <v>1137754931077</v>
      </c>
      <c r="H31" s="65">
        <f t="shared" si="1"/>
        <v>1.1284932129079965</v>
      </c>
      <c r="I31" s="28"/>
      <c r="J31" s="28"/>
      <c r="K31" s="1"/>
      <c r="L31" s="27"/>
      <c r="M31" s="27"/>
    </row>
    <row r="32" spans="1:13" x14ac:dyDescent="0.25">
      <c r="A32" s="74"/>
      <c r="B32" s="74"/>
      <c r="C32" s="23">
        <v>2018</v>
      </c>
      <c r="D32" s="43">
        <v>1743784175271</v>
      </c>
      <c r="E32" s="43">
        <v>3437653341261</v>
      </c>
      <c r="F32" s="64">
        <f t="shared" si="0"/>
        <v>0.50726004112774936</v>
      </c>
      <c r="G32" s="43">
        <v>1693869165990</v>
      </c>
      <c r="H32" s="65">
        <f t="shared" si="1"/>
        <v>1.0294680429180767</v>
      </c>
      <c r="I32" s="28"/>
      <c r="J32" s="28"/>
      <c r="K32" s="1"/>
      <c r="L32" s="27"/>
      <c r="M32" s="27"/>
    </row>
    <row r="33" spans="1:13" x14ac:dyDescent="0.25">
      <c r="A33" s="74"/>
      <c r="B33" s="74"/>
      <c r="C33" s="23">
        <v>2019</v>
      </c>
      <c r="D33" s="43">
        <v>2249372866307</v>
      </c>
      <c r="E33" s="43">
        <v>4147689322753</v>
      </c>
      <c r="F33" s="64">
        <f t="shared" si="0"/>
        <v>0.54231951606587414</v>
      </c>
      <c r="G33" s="43">
        <v>1898316456446</v>
      </c>
      <c r="H33" s="65">
        <f t="shared" si="1"/>
        <v>1.1849303938070699</v>
      </c>
      <c r="I33" s="28"/>
      <c r="J33" s="28"/>
      <c r="K33" s="1"/>
      <c r="L33" s="27"/>
      <c r="M33" s="27"/>
    </row>
    <row r="34" spans="1:13" x14ac:dyDescent="0.25">
      <c r="A34" s="74"/>
      <c r="B34" s="74"/>
      <c r="C34" s="23">
        <v>2020</v>
      </c>
      <c r="D34" s="43">
        <v>2472095850875</v>
      </c>
      <c r="E34" s="43">
        <v>4651939975688</v>
      </c>
      <c r="F34" s="64">
        <f t="shared" si="0"/>
        <v>0.53141181180210495</v>
      </c>
      <c r="G34" s="43">
        <v>2179844124813</v>
      </c>
      <c r="H34" s="65">
        <f t="shared" si="1"/>
        <v>1.1340700111238784</v>
      </c>
      <c r="I34" s="28"/>
      <c r="J34" s="28"/>
      <c r="K34" s="1"/>
      <c r="L34" s="27"/>
      <c r="M34" s="27"/>
    </row>
    <row r="35" spans="1:13" x14ac:dyDescent="0.25">
      <c r="A35" s="74"/>
      <c r="B35" s="74"/>
      <c r="C35" s="23">
        <v>2021</v>
      </c>
      <c r="D35" s="43">
        <v>2649677296449</v>
      </c>
      <c r="E35" s="43">
        <v>5001398828957</v>
      </c>
      <c r="F35" s="64">
        <f t="shared" si="0"/>
        <v>0.52978724294250457</v>
      </c>
      <c r="G35" s="43">
        <v>2351721532508</v>
      </c>
      <c r="H35" s="65">
        <f t="shared" si="1"/>
        <v>1.1266968728322371</v>
      </c>
      <c r="I35" s="28"/>
      <c r="J35" s="28"/>
      <c r="K35" s="1"/>
      <c r="L35" s="27"/>
      <c r="M35" s="27"/>
    </row>
    <row r="36" spans="1:13" x14ac:dyDescent="0.25">
      <c r="A36" s="74">
        <v>7</v>
      </c>
      <c r="B36" s="75" t="s">
        <v>31</v>
      </c>
      <c r="C36" s="23">
        <v>2017</v>
      </c>
      <c r="D36" s="43">
        <v>2321587255114</v>
      </c>
      <c r="E36" s="43">
        <v>3307396918555</v>
      </c>
      <c r="F36" s="64">
        <f t="shared" si="0"/>
        <v>0.70193790230907638</v>
      </c>
      <c r="G36" s="43">
        <v>985809663441</v>
      </c>
      <c r="H36" s="65">
        <f t="shared" si="1"/>
        <v>2.355005576847792</v>
      </c>
      <c r="I36" s="28"/>
      <c r="J36" s="29"/>
      <c r="K36" s="1"/>
      <c r="L36" s="27"/>
      <c r="M36" s="27"/>
    </row>
    <row r="37" spans="1:13" x14ac:dyDescent="0.25">
      <c r="A37" s="74"/>
      <c r="B37" s="75"/>
      <c r="C37" s="23">
        <v>2018</v>
      </c>
      <c r="D37" s="43">
        <v>2924124201613</v>
      </c>
      <c r="E37" s="43">
        <v>4062536132739</v>
      </c>
      <c r="F37" s="64">
        <f t="shared" si="0"/>
        <v>0.71977801699982125</v>
      </c>
      <c r="G37" s="43">
        <v>1138411931126</v>
      </c>
      <c r="H37" s="65">
        <f t="shared" si="1"/>
        <v>2.5685993985681064</v>
      </c>
      <c r="I37" s="28"/>
      <c r="J37" s="29"/>
      <c r="K37" s="1"/>
      <c r="L37" s="27"/>
      <c r="M37" s="27"/>
    </row>
    <row r="38" spans="1:13" x14ac:dyDescent="0.25">
      <c r="A38" s="74"/>
      <c r="B38" s="75"/>
      <c r="C38" s="23">
        <v>2019</v>
      </c>
      <c r="D38" s="43">
        <v>3511071376393</v>
      </c>
      <c r="E38" s="43">
        <v>4849223630042</v>
      </c>
      <c r="F38" s="64">
        <f t="shared" si="0"/>
        <v>0.72404814548892849</v>
      </c>
      <c r="G38" s="43">
        <v>1338152253649</v>
      </c>
      <c r="H38" s="65">
        <f t="shared" si="1"/>
        <v>2.623820545695513</v>
      </c>
      <c r="I38" s="28"/>
      <c r="J38" s="29"/>
      <c r="K38" s="1"/>
      <c r="L38" s="27"/>
      <c r="M38" s="27"/>
    </row>
    <row r="39" spans="1:13" x14ac:dyDescent="0.25">
      <c r="A39" s="74"/>
      <c r="B39" s="75"/>
      <c r="C39" s="23">
        <v>2020</v>
      </c>
      <c r="D39" s="43">
        <v>3731575182568</v>
      </c>
      <c r="E39" s="43">
        <v>5170895098267</v>
      </c>
      <c r="F39" s="64">
        <f t="shared" si="0"/>
        <v>0.72164975534286491</v>
      </c>
      <c r="G39" s="43">
        <v>1439319915699</v>
      </c>
      <c r="H39" s="65">
        <f t="shared" si="1"/>
        <v>2.5925960878237242</v>
      </c>
      <c r="I39" s="28"/>
      <c r="J39" s="29"/>
      <c r="K39" s="1"/>
      <c r="L39" s="27"/>
      <c r="M39" s="27"/>
    </row>
    <row r="40" spans="1:13" x14ac:dyDescent="0.25">
      <c r="A40" s="74"/>
      <c r="B40" s="75"/>
      <c r="C40" s="23">
        <v>2021</v>
      </c>
      <c r="D40" s="43">
        <v>4266438743626</v>
      </c>
      <c r="E40" s="43">
        <v>6031946733670</v>
      </c>
      <c r="F40" s="64">
        <f t="shared" si="0"/>
        <v>0.70730709868689157</v>
      </c>
      <c r="G40" s="43">
        <v>1765507990044</v>
      </c>
      <c r="H40" s="65">
        <f t="shared" si="1"/>
        <v>2.4165502323893033</v>
      </c>
      <c r="I40" s="28"/>
      <c r="J40" s="29"/>
      <c r="K40" s="1"/>
      <c r="L40" s="27"/>
      <c r="M40" s="27"/>
    </row>
    <row r="41" spans="1:13" x14ac:dyDescent="0.25">
      <c r="A41" s="74">
        <v>8</v>
      </c>
      <c r="B41" s="74" t="s">
        <v>39</v>
      </c>
      <c r="C41" s="23">
        <v>2017</v>
      </c>
      <c r="D41" s="43">
        <v>2785074146589</v>
      </c>
      <c r="E41" s="43">
        <v>5320296634598</v>
      </c>
      <c r="F41" s="64">
        <f t="shared" si="0"/>
        <v>0.5234809894767154</v>
      </c>
      <c r="G41" s="43">
        <v>2535222488009</v>
      </c>
      <c r="H41" s="65">
        <f t="shared" si="1"/>
        <v>1.0985521624874104</v>
      </c>
      <c r="I41" s="28"/>
      <c r="J41" s="28"/>
      <c r="K41" s="1"/>
      <c r="L41" s="27"/>
      <c r="M41" s="27"/>
    </row>
    <row r="42" spans="1:13" x14ac:dyDescent="0.25">
      <c r="A42" s="74"/>
      <c r="B42" s="74"/>
      <c r="C42" s="23">
        <v>2018</v>
      </c>
      <c r="D42" s="43">
        <v>1326434811920</v>
      </c>
      <c r="E42" s="43">
        <v>4305691117097</v>
      </c>
      <c r="F42" s="64">
        <f t="shared" si="0"/>
        <v>0.30806548260115652</v>
      </c>
      <c r="G42" s="43">
        <v>2979256305177</v>
      </c>
      <c r="H42" s="65">
        <f t="shared" si="1"/>
        <v>0.44522346386078904</v>
      </c>
      <c r="I42" s="28"/>
      <c r="J42" s="28"/>
      <c r="K42" s="1"/>
      <c r="L42" s="27"/>
      <c r="M42" s="27"/>
    </row>
    <row r="43" spans="1:13" x14ac:dyDescent="0.25">
      <c r="A43" s="74"/>
      <c r="B43" s="74"/>
      <c r="C43" s="23">
        <v>2019</v>
      </c>
      <c r="D43" s="43">
        <v>1883612956061</v>
      </c>
      <c r="E43" s="43">
        <v>5077399779309</v>
      </c>
      <c r="F43" s="64">
        <f t="shared" si="0"/>
        <v>0.37097983966851378</v>
      </c>
      <c r="G43" s="43">
        <v>3193786823248</v>
      </c>
      <c r="H43" s="65">
        <f t="shared" si="1"/>
        <v>0.58977416474698008</v>
      </c>
      <c r="I43" s="28"/>
      <c r="J43" s="28"/>
      <c r="K43" s="1"/>
      <c r="L43" s="27"/>
      <c r="M43" s="27"/>
    </row>
    <row r="44" spans="1:13" x14ac:dyDescent="0.25">
      <c r="A44" s="74"/>
      <c r="B44" s="74"/>
      <c r="C44" s="23">
        <v>2020</v>
      </c>
      <c r="D44" s="43">
        <v>2491575503978</v>
      </c>
      <c r="E44" s="43">
        <v>5846683392749</v>
      </c>
      <c r="F44" s="64">
        <f t="shared" si="0"/>
        <v>0.42615194574551918</v>
      </c>
      <c r="G44" s="43">
        <v>3355107888771</v>
      </c>
      <c r="H44" s="65">
        <f t="shared" si="1"/>
        <v>0.74262157479850277</v>
      </c>
      <c r="I44" s="28"/>
      <c r="J44" s="28"/>
      <c r="K44" s="1"/>
      <c r="L44" s="27"/>
      <c r="M44" s="27"/>
    </row>
    <row r="45" spans="1:13" x14ac:dyDescent="0.25">
      <c r="A45" s="74"/>
      <c r="B45" s="74"/>
      <c r="C45" s="23">
        <v>2021</v>
      </c>
      <c r="D45" s="43">
        <v>3225865836602</v>
      </c>
      <c r="E45" s="43">
        <v>6587329005837</v>
      </c>
      <c r="F45" s="64">
        <f t="shared" si="0"/>
        <v>0.48970771518221967</v>
      </c>
      <c r="G45" s="43">
        <v>3361463169235</v>
      </c>
      <c r="H45" s="65">
        <f t="shared" si="1"/>
        <v>0.95966121721218822</v>
      </c>
      <c r="I45" s="28"/>
      <c r="J45" s="28"/>
      <c r="K45" s="1"/>
      <c r="L45" s="27"/>
      <c r="M45" s="27"/>
    </row>
    <row r="46" spans="1:13" x14ac:dyDescent="0.25">
      <c r="A46" s="74">
        <v>9</v>
      </c>
      <c r="B46" s="75" t="s">
        <v>46</v>
      </c>
      <c r="C46" s="23">
        <v>2017</v>
      </c>
      <c r="D46" s="43">
        <v>2685440095081</v>
      </c>
      <c r="E46" s="43">
        <v>5125587304834</v>
      </c>
      <c r="F46" s="64">
        <f t="shared" si="0"/>
        <v>0.52392827111701534</v>
      </c>
      <c r="G46" s="43">
        <v>2440147209753</v>
      </c>
      <c r="H46" s="65">
        <f t="shared" si="1"/>
        <v>1.1005238062472589</v>
      </c>
      <c r="I46" s="28"/>
      <c r="J46" s="29"/>
      <c r="K46" s="1"/>
      <c r="L46" s="27"/>
      <c r="M46" s="27"/>
    </row>
    <row r="47" spans="1:13" x14ac:dyDescent="0.25">
      <c r="A47" s="74"/>
      <c r="B47" s="75"/>
      <c r="C47" s="23">
        <v>2018</v>
      </c>
      <c r="D47" s="43">
        <v>3419240305299</v>
      </c>
      <c r="E47" s="43">
        <v>6255996193627</v>
      </c>
      <c r="F47" s="64">
        <f t="shared" si="0"/>
        <v>0.54655408978384434</v>
      </c>
      <c r="G47" s="43">
        <v>2836755888328</v>
      </c>
      <c r="H47" s="65">
        <f t="shared" si="1"/>
        <v>1.2053346991779119</v>
      </c>
      <c r="I47" s="28"/>
      <c r="J47" s="29"/>
      <c r="K47" s="1"/>
      <c r="L47" s="27"/>
      <c r="M47" s="27"/>
    </row>
    <row r="48" spans="1:13" x14ac:dyDescent="0.25">
      <c r="A48" s="74"/>
      <c r="B48" s="75"/>
      <c r="C48" s="23">
        <v>2019</v>
      </c>
      <c r="D48" s="43">
        <v>4598782774693</v>
      </c>
      <c r="E48" s="43">
        <v>7760863409420</v>
      </c>
      <c r="F48" s="64">
        <f t="shared" si="0"/>
        <v>0.59256071548831513</v>
      </c>
      <c r="G48" s="43">
        <v>3162080634727</v>
      </c>
      <c r="H48" s="65">
        <f t="shared" si="1"/>
        <v>1.4543534166041401</v>
      </c>
      <c r="I48" s="28"/>
      <c r="J48" s="29"/>
      <c r="K48" s="1"/>
      <c r="L48" s="27"/>
      <c r="M48" s="27"/>
    </row>
    <row r="49" spans="1:13" x14ac:dyDescent="0.25">
      <c r="A49" s="74"/>
      <c r="B49" s="75"/>
      <c r="C49" s="23">
        <v>2020</v>
      </c>
      <c r="D49" s="43">
        <v>4053982219401</v>
      </c>
      <c r="E49" s="43">
        <v>6895982045724</v>
      </c>
      <c r="F49" s="64">
        <f t="shared" si="0"/>
        <v>0.58787598235044092</v>
      </c>
      <c r="G49" s="43">
        <v>2841999826323</v>
      </c>
      <c r="H49" s="65">
        <f t="shared" si="1"/>
        <v>1.4264540700715214</v>
      </c>
      <c r="I49" s="28"/>
      <c r="J49" s="29"/>
      <c r="K49" s="1"/>
      <c r="L49" s="27"/>
      <c r="M49" s="27"/>
    </row>
    <row r="50" spans="1:13" x14ac:dyDescent="0.25">
      <c r="A50" s="74"/>
      <c r="B50" s="75"/>
      <c r="C50" s="23">
        <v>2021</v>
      </c>
      <c r="D50" s="43">
        <v>4050364899099</v>
      </c>
      <c r="E50" s="43">
        <v>7029648280015</v>
      </c>
      <c r="F50" s="64">
        <f t="shared" si="0"/>
        <v>0.57618315138383525</v>
      </c>
      <c r="G50" s="43">
        <v>2979283380916</v>
      </c>
      <c r="H50" s="65">
        <f t="shared" si="1"/>
        <v>1.3595097817964832</v>
      </c>
      <c r="I50" s="28"/>
      <c r="J50" s="29"/>
      <c r="K50" s="1"/>
      <c r="L50" s="27"/>
      <c r="M50" s="27"/>
    </row>
    <row r="51" spans="1:13" x14ac:dyDescent="0.25">
      <c r="A51" s="74">
        <v>10</v>
      </c>
      <c r="B51" s="75" t="s">
        <v>55</v>
      </c>
      <c r="C51" s="23">
        <v>2017</v>
      </c>
      <c r="D51" s="43">
        <v>31209419166</v>
      </c>
      <c r="E51" s="43">
        <v>416286581960</v>
      </c>
      <c r="F51" s="64">
        <f t="shared" si="0"/>
        <v>7.4970994786949061E-2</v>
      </c>
      <c r="G51" s="43">
        <v>385077162794</v>
      </c>
      <c r="H51" s="65">
        <f t="shared" si="1"/>
        <v>8.1047182698538056E-2</v>
      </c>
      <c r="I51" s="28"/>
      <c r="J51" s="29"/>
      <c r="K51" s="1"/>
      <c r="L51" s="27"/>
      <c r="M51" s="27"/>
    </row>
    <row r="52" spans="1:13" x14ac:dyDescent="0.25">
      <c r="A52" s="74"/>
      <c r="B52" s="75"/>
      <c r="C52" s="23">
        <v>2018</v>
      </c>
      <c r="D52" s="43">
        <v>50960583715</v>
      </c>
      <c r="E52" s="43">
        <v>474345474753</v>
      </c>
      <c r="F52" s="64">
        <f t="shared" si="0"/>
        <v>0.1074334771329611</v>
      </c>
      <c r="G52" s="43">
        <v>423384891038</v>
      </c>
      <c r="H52" s="65">
        <f t="shared" si="1"/>
        <v>0.12036467241441108</v>
      </c>
      <c r="I52" s="28"/>
      <c r="J52" s="29"/>
      <c r="K52" s="1"/>
      <c r="L52" s="27"/>
      <c r="M52" s="27"/>
    </row>
    <row r="53" spans="1:13" x14ac:dyDescent="0.25">
      <c r="A53" s="74"/>
      <c r="B53" s="75"/>
      <c r="C53" s="23">
        <v>2019</v>
      </c>
      <c r="D53" s="43">
        <v>65436471797</v>
      </c>
      <c r="E53" s="43">
        <v>527467886738</v>
      </c>
      <c r="F53" s="64">
        <f t="shared" si="0"/>
        <v>0.12405773591578501</v>
      </c>
      <c r="G53" s="43">
        <v>462031414941</v>
      </c>
      <c r="H53" s="65">
        <f t="shared" si="1"/>
        <v>0.14162775447932699</v>
      </c>
      <c r="I53" s="28"/>
      <c r="J53" s="29"/>
      <c r="K53" s="1"/>
      <c r="L53" s="27"/>
      <c r="M53" s="27"/>
    </row>
    <row r="54" spans="1:13" x14ac:dyDescent="0.25">
      <c r="A54" s="74"/>
      <c r="B54" s="75"/>
      <c r="C54" s="23">
        <v>2020</v>
      </c>
      <c r="D54" s="43">
        <v>69298714658</v>
      </c>
      <c r="E54" s="43">
        <v>568048326214</v>
      </c>
      <c r="F54" s="64">
        <f t="shared" si="0"/>
        <v>0.12199439987768435</v>
      </c>
      <c r="G54" s="43">
        <v>498749611556</v>
      </c>
      <c r="H54" s="65">
        <f t="shared" si="1"/>
        <v>0.13894489950939859</v>
      </c>
      <c r="I54" s="28"/>
      <c r="J54" s="29"/>
      <c r="K54" s="1"/>
      <c r="L54" s="27"/>
      <c r="M54" s="27"/>
    </row>
    <row r="55" spans="1:13" x14ac:dyDescent="0.25">
      <c r="A55" s="74"/>
      <c r="B55" s="75"/>
      <c r="C55" s="23">
        <v>2021</v>
      </c>
      <c r="D55" s="43">
        <v>60858708144</v>
      </c>
      <c r="E55" s="43">
        <v>552781459611</v>
      </c>
      <c r="F55" s="64">
        <f t="shared" si="0"/>
        <v>0.11009542213450342</v>
      </c>
      <c r="G55" s="43">
        <v>491922751467</v>
      </c>
      <c r="H55" s="65">
        <f t="shared" si="1"/>
        <v>0.12371598581791277</v>
      </c>
      <c r="I55" s="28"/>
      <c r="J55" s="29"/>
      <c r="K55" s="1"/>
      <c r="L55" s="27"/>
      <c r="M55" s="27"/>
    </row>
    <row r="56" spans="1:13" x14ac:dyDescent="0.25">
      <c r="A56" s="74">
        <v>11</v>
      </c>
      <c r="B56" s="75" t="s">
        <v>73</v>
      </c>
      <c r="C56" s="23">
        <v>2017</v>
      </c>
      <c r="D56" s="43">
        <v>32284403032</v>
      </c>
      <c r="E56" s="43">
        <v>115244595498</v>
      </c>
      <c r="F56" s="64">
        <f t="shared" si="0"/>
        <v>0.28013810879799805</v>
      </c>
      <c r="G56" s="43">
        <v>82960192466</v>
      </c>
      <c r="H56" s="65">
        <f t="shared" si="1"/>
        <v>0.38915535357793779</v>
      </c>
      <c r="I56" s="28"/>
      <c r="J56" s="29"/>
      <c r="K56" s="1"/>
      <c r="L56" s="27"/>
      <c r="M56" s="27"/>
    </row>
    <row r="57" spans="1:13" x14ac:dyDescent="0.25">
      <c r="A57" s="74"/>
      <c r="B57" s="75"/>
      <c r="C57" s="23">
        <v>2018</v>
      </c>
      <c r="D57" s="43">
        <v>165200682053</v>
      </c>
      <c r="E57" s="43">
        <v>275005973287</v>
      </c>
      <c r="F57" s="64">
        <f t="shared" si="0"/>
        <v>0.6007167047262435</v>
      </c>
      <c r="G57" s="43">
        <v>109805291234</v>
      </c>
      <c r="H57" s="65">
        <f t="shared" si="1"/>
        <v>1.5044874449715719</v>
      </c>
      <c r="I57" s="28"/>
      <c r="J57" s="29"/>
      <c r="K57" s="1"/>
      <c r="L57" s="27"/>
      <c r="M57" s="27"/>
    </row>
    <row r="58" spans="1:13" x14ac:dyDescent="0.25">
      <c r="A58" s="74"/>
      <c r="B58" s="75"/>
      <c r="C58" s="23">
        <v>2019</v>
      </c>
      <c r="D58" s="43">
        <v>171206489746</v>
      </c>
      <c r="E58" s="43">
        <v>285177567739</v>
      </c>
      <c r="F58" s="64">
        <f t="shared" si="0"/>
        <v>0.60035048024075821</v>
      </c>
      <c r="G58" s="43">
        <v>113971077993</v>
      </c>
      <c r="H58" s="65">
        <f t="shared" si="1"/>
        <v>1.5021924225066587</v>
      </c>
      <c r="I58" s="28"/>
      <c r="J58" s="29"/>
      <c r="K58" s="1"/>
      <c r="L58" s="27"/>
      <c r="M58" s="27"/>
    </row>
    <row r="59" spans="1:13" x14ac:dyDescent="0.25">
      <c r="A59" s="74"/>
      <c r="B59" s="75"/>
      <c r="C59" s="23">
        <v>2020</v>
      </c>
      <c r="D59" s="43">
        <v>191770130645</v>
      </c>
      <c r="E59" s="43">
        <v>298261244290</v>
      </c>
      <c r="F59" s="64">
        <f t="shared" si="0"/>
        <v>0.64296027162865832</v>
      </c>
      <c r="G59" s="43">
        <v>106491113645</v>
      </c>
      <c r="H59" s="65">
        <f t="shared" si="1"/>
        <v>1.8008087631075689</v>
      </c>
      <c r="I59" s="28"/>
      <c r="J59" s="29"/>
      <c r="K59" s="1"/>
      <c r="L59" s="27"/>
      <c r="M59" s="27"/>
    </row>
    <row r="60" spans="1:13" x14ac:dyDescent="0.25">
      <c r="A60" s="74"/>
      <c r="B60" s="75"/>
      <c r="C60" s="23">
        <v>2021</v>
      </c>
      <c r="D60" s="43">
        <v>145261996537</v>
      </c>
      <c r="E60" s="43">
        <v>275990708661</v>
      </c>
      <c r="F60" s="64">
        <f t="shared" si="0"/>
        <v>0.52632930014838153</v>
      </c>
      <c r="G60" s="43">
        <v>130728712124</v>
      </c>
      <c r="H60" s="65">
        <f t="shared" si="1"/>
        <v>1.1111713270701753</v>
      </c>
      <c r="I60" s="28"/>
      <c r="J60" s="29"/>
      <c r="K60" s="1"/>
      <c r="L60" s="27"/>
      <c r="M60" s="27"/>
    </row>
    <row r="61" spans="1:13" x14ac:dyDescent="0.25">
      <c r="A61" s="74">
        <v>12</v>
      </c>
      <c r="B61" s="75" t="s">
        <v>99</v>
      </c>
      <c r="C61" s="23">
        <v>2017</v>
      </c>
      <c r="D61" s="43">
        <v>1949859993000</v>
      </c>
      <c r="E61" s="43">
        <v>3507297845000</v>
      </c>
      <c r="F61" s="64">
        <f t="shared" si="0"/>
        <v>0.55594365781614996</v>
      </c>
      <c r="G61" s="43">
        <v>1557437852000</v>
      </c>
      <c r="H61" s="65">
        <f t="shared" si="1"/>
        <v>1.2519664848880274</v>
      </c>
      <c r="I61" s="28"/>
      <c r="J61" s="29"/>
      <c r="K61" s="1"/>
      <c r="L61" s="27"/>
      <c r="M61" s="27"/>
    </row>
    <row r="62" spans="1:13" x14ac:dyDescent="0.25">
      <c r="A62" s="74"/>
      <c r="B62" s="75"/>
      <c r="C62" s="23">
        <v>2018</v>
      </c>
      <c r="D62" s="43">
        <v>2446802779000</v>
      </c>
      <c r="E62" s="43">
        <v>4414296408000</v>
      </c>
      <c r="F62" s="64">
        <f t="shared" si="0"/>
        <v>0.55429054890053953</v>
      </c>
      <c r="G62" s="43">
        <v>1967493629000</v>
      </c>
      <c r="H62" s="65">
        <f t="shared" si="1"/>
        <v>1.2436140798298869</v>
      </c>
      <c r="I62" s="28"/>
      <c r="J62" s="29"/>
      <c r="K62" s="1"/>
      <c r="L62" s="27"/>
      <c r="M62" s="27"/>
    </row>
    <row r="63" spans="1:13" x14ac:dyDescent="0.25">
      <c r="A63" s="74"/>
      <c r="B63" s="75"/>
      <c r="C63" s="23">
        <v>2019</v>
      </c>
      <c r="D63" s="43">
        <v>2297552040000</v>
      </c>
      <c r="E63" s="43">
        <v>4739164617000</v>
      </c>
      <c r="F63" s="64">
        <f t="shared" si="0"/>
        <v>0.48480106214466195</v>
      </c>
      <c r="G63" s="43">
        <v>2441612577000</v>
      </c>
      <c r="H63" s="65">
        <f t="shared" si="1"/>
        <v>0.94099779041234843</v>
      </c>
      <c r="I63" s="28"/>
      <c r="J63" s="29"/>
      <c r="K63" s="1"/>
      <c r="L63" s="27"/>
      <c r="M63" s="27"/>
    </row>
    <row r="64" spans="1:13" x14ac:dyDescent="0.25">
      <c r="A64" s="74"/>
      <c r="B64" s="75"/>
      <c r="C64" s="23">
        <v>2020</v>
      </c>
      <c r="D64" s="43">
        <v>2135099539000</v>
      </c>
      <c r="E64" s="43">
        <v>4976221593000</v>
      </c>
      <c r="F64" s="64">
        <f t="shared" si="0"/>
        <v>0.42906038227948345</v>
      </c>
      <c r="G64" s="43">
        <v>2841122054000</v>
      </c>
      <c r="H64" s="65">
        <f t="shared" si="1"/>
        <v>0.75149870312470568</v>
      </c>
      <c r="I64" s="28"/>
      <c r="J64" s="29"/>
      <c r="K64" s="1"/>
      <c r="L64" s="27"/>
      <c r="M64" s="27"/>
    </row>
    <row r="65" spans="1:13" x14ac:dyDescent="0.25">
      <c r="A65" s="74"/>
      <c r="B65" s="75"/>
      <c r="C65" s="23">
        <v>2021</v>
      </c>
      <c r="D65" s="43">
        <v>1907850319000</v>
      </c>
      <c r="E65" s="43">
        <v>5226470342000</v>
      </c>
      <c r="F65" s="64">
        <f t="shared" si="0"/>
        <v>0.36503609399033304</v>
      </c>
      <c r="G65" s="43">
        <v>3318620023000</v>
      </c>
      <c r="H65" s="65">
        <f t="shared" si="1"/>
        <v>0.57489266796965866</v>
      </c>
      <c r="I65" s="28"/>
      <c r="J65" s="29"/>
      <c r="K65" s="1"/>
      <c r="L65" s="27"/>
      <c r="M65" s="27"/>
    </row>
    <row r="66" spans="1:13" x14ac:dyDescent="0.25">
      <c r="A66" s="74">
        <v>13</v>
      </c>
      <c r="B66" s="75" t="s">
        <v>101</v>
      </c>
      <c r="C66" s="23">
        <v>2017</v>
      </c>
      <c r="D66" s="43">
        <v>156129468664</v>
      </c>
      <c r="E66" s="43">
        <v>219559904224</v>
      </c>
      <c r="F66" s="64">
        <f t="shared" si="0"/>
        <v>0.71110191642602094</v>
      </c>
      <c r="G66" s="43">
        <v>63430435560</v>
      </c>
      <c r="H66" s="65">
        <f t="shared" si="1"/>
        <v>2.4614282920430886</v>
      </c>
      <c r="I66" s="28"/>
      <c r="J66" s="29"/>
      <c r="K66" s="1"/>
      <c r="L66" s="27"/>
      <c r="M66" s="27"/>
    </row>
    <row r="67" spans="1:13" x14ac:dyDescent="0.25">
      <c r="A67" s="74"/>
      <c r="B67" s="75"/>
      <c r="C67" s="23">
        <v>2018</v>
      </c>
      <c r="D67" s="43">
        <v>161284870908</v>
      </c>
      <c r="E67" s="43">
        <v>264566083938</v>
      </c>
      <c r="F67" s="64">
        <f t="shared" si="0"/>
        <v>0.60962035838953743</v>
      </c>
      <c r="G67" s="43">
        <v>103281213030</v>
      </c>
      <c r="H67" s="65">
        <f t="shared" si="1"/>
        <v>1.5616089913772773</v>
      </c>
      <c r="I67" s="28"/>
      <c r="J67" s="29"/>
      <c r="K67" s="1"/>
      <c r="L67" s="27"/>
      <c r="M67" s="27"/>
    </row>
    <row r="68" spans="1:13" x14ac:dyDescent="0.25">
      <c r="A68" s="74"/>
      <c r="B68" s="75"/>
      <c r="C68" s="23">
        <v>2019</v>
      </c>
      <c r="D68" s="43">
        <v>67743589307</v>
      </c>
      <c r="E68" s="43">
        <v>193198983272</v>
      </c>
      <c r="F68" s="64">
        <f t="shared" si="0"/>
        <v>0.35064154148071008</v>
      </c>
      <c r="G68" s="43">
        <v>125455393965</v>
      </c>
      <c r="H68" s="65">
        <f t="shared" si="1"/>
        <v>0.53998147999837576</v>
      </c>
      <c r="I68" s="28"/>
      <c r="J68" s="29"/>
      <c r="K68" s="1"/>
      <c r="L68" s="27"/>
      <c r="M68" s="27"/>
    </row>
    <row r="69" spans="1:13" x14ac:dyDescent="0.25">
      <c r="A69" s="74"/>
      <c r="B69" s="75"/>
      <c r="C69" s="23">
        <v>2020</v>
      </c>
      <c r="D69" s="43">
        <v>203647281067</v>
      </c>
      <c r="E69" s="43">
        <v>335775952688</v>
      </c>
      <c r="F69" s="64">
        <f t="shared" si="0"/>
        <v>0.60649751549131103</v>
      </c>
      <c r="G69" s="43">
        <v>132128671621</v>
      </c>
      <c r="H69" s="65">
        <f t="shared" si="1"/>
        <v>1.5412800156740025</v>
      </c>
      <c r="I69" s="28"/>
      <c r="J69" s="29"/>
      <c r="K69" s="1"/>
      <c r="L69" s="27"/>
      <c r="M69" s="27"/>
    </row>
    <row r="70" spans="1:13" x14ac:dyDescent="0.25">
      <c r="A70" s="74"/>
      <c r="B70" s="75"/>
      <c r="C70" s="23">
        <v>2021</v>
      </c>
      <c r="D70" s="43">
        <v>160316617953</v>
      </c>
      <c r="E70" s="43">
        <v>301477751273</v>
      </c>
      <c r="F70" s="64">
        <f t="shared" si="0"/>
        <v>0.53176931722509424</v>
      </c>
      <c r="G70" s="43">
        <v>141161133320</v>
      </c>
      <c r="H70" s="65">
        <f t="shared" si="1"/>
        <v>1.1356994250646613</v>
      </c>
      <c r="I70" s="28"/>
      <c r="J70" s="29"/>
      <c r="K70" s="1"/>
      <c r="L70" s="27"/>
      <c r="M70" s="27"/>
    </row>
    <row r="71" spans="1:13" x14ac:dyDescent="0.25">
      <c r="A71" s="74">
        <v>14</v>
      </c>
      <c r="B71" s="75" t="s">
        <v>102</v>
      </c>
      <c r="C71" s="23">
        <v>2017</v>
      </c>
      <c r="D71" s="43">
        <v>2037803725474</v>
      </c>
      <c r="E71" s="43">
        <v>6355270875080</v>
      </c>
      <c r="F71" s="64">
        <f t="shared" ref="F71:F80" si="2">D71/E71</f>
        <v>0.3206478158884688</v>
      </c>
      <c r="G71" s="43">
        <v>4317467149606</v>
      </c>
      <c r="H71" s="65">
        <f t="shared" ref="H71:H80" si="3">D71/G71</f>
        <v>0.47199055716265598</v>
      </c>
      <c r="I71" s="28"/>
      <c r="J71" s="29"/>
      <c r="K71" s="1"/>
      <c r="L71" s="27"/>
      <c r="M71" s="27"/>
    </row>
    <row r="72" spans="1:13" x14ac:dyDescent="0.25">
      <c r="A72" s="74"/>
      <c r="B72" s="75"/>
      <c r="C72" s="23">
        <v>2018</v>
      </c>
      <c r="D72" s="43">
        <v>2504220878822</v>
      </c>
      <c r="E72" s="43">
        <v>7725601132423</v>
      </c>
      <c r="F72" s="64">
        <f t="shared" si="2"/>
        <v>0.32414576366261283</v>
      </c>
      <c r="G72" s="43">
        <v>5221380253601</v>
      </c>
      <c r="H72" s="65">
        <f t="shared" si="3"/>
        <v>0.47960898406028329</v>
      </c>
      <c r="I72" s="28"/>
      <c r="J72" s="29"/>
      <c r="K72" s="1"/>
      <c r="L72" s="27"/>
      <c r="M72" s="27"/>
    </row>
    <row r="73" spans="1:13" x14ac:dyDescent="0.25">
      <c r="A73" s="74"/>
      <c r="B73" s="75"/>
      <c r="C73" s="23">
        <v>2019</v>
      </c>
      <c r="D73" s="43">
        <v>3090312252257</v>
      </c>
      <c r="E73" s="43">
        <v>8893030992719</v>
      </c>
      <c r="F73" s="64">
        <f t="shared" si="2"/>
        <v>0.34749819884661759</v>
      </c>
      <c r="G73" s="43">
        <v>5802030992719</v>
      </c>
      <c r="H73" s="65">
        <f t="shared" si="3"/>
        <v>0.5326259470407948</v>
      </c>
      <c r="I73" s="28"/>
      <c r="J73" s="29"/>
      <c r="K73" s="1"/>
      <c r="L73" s="27"/>
      <c r="M73" s="27"/>
    </row>
    <row r="74" spans="1:13" x14ac:dyDescent="0.25">
      <c r="A74" s="74"/>
      <c r="B74" s="75"/>
      <c r="C74" s="23">
        <v>2020</v>
      </c>
      <c r="D74" s="43">
        <v>4210975933401</v>
      </c>
      <c r="E74" s="43">
        <v>10412826253217</v>
      </c>
      <c r="F74" s="64">
        <f t="shared" si="2"/>
        <v>0.40440278470026675</v>
      </c>
      <c r="G74" s="43">
        <v>6201850319816</v>
      </c>
      <c r="H74" s="65">
        <f t="shared" si="3"/>
        <v>0.67898703068440602</v>
      </c>
      <c r="I74" s="28"/>
      <c r="J74" s="29"/>
      <c r="K74" s="1"/>
      <c r="L74" s="27"/>
      <c r="M74" s="27"/>
    </row>
    <row r="75" spans="1:13" x14ac:dyDescent="0.25">
      <c r="A75" s="74"/>
      <c r="B75" s="75"/>
      <c r="C75" s="23">
        <v>2021</v>
      </c>
      <c r="D75" s="43">
        <v>2962262142191</v>
      </c>
      <c r="E75" s="43">
        <v>9547133662297</v>
      </c>
      <c r="F75" s="64">
        <f t="shared" si="2"/>
        <v>0.31027764426190008</v>
      </c>
      <c r="G75" s="43">
        <v>6584871520106</v>
      </c>
      <c r="H75" s="65">
        <f t="shared" si="3"/>
        <v>0.44985876081957554</v>
      </c>
      <c r="I75" s="28"/>
      <c r="J75" s="29"/>
      <c r="K75" s="1"/>
      <c r="L75" s="27"/>
      <c r="M75" s="27"/>
    </row>
    <row r="76" spans="1:13" x14ac:dyDescent="0.25">
      <c r="A76" s="74">
        <v>15</v>
      </c>
      <c r="B76" s="75" t="s">
        <v>106</v>
      </c>
      <c r="C76" s="23">
        <v>2017</v>
      </c>
      <c r="D76" s="43">
        <v>5148271194235</v>
      </c>
      <c r="E76" s="43">
        <v>10736908057784</v>
      </c>
      <c r="F76" s="64">
        <f t="shared" si="2"/>
        <v>0.47949290117117349</v>
      </c>
      <c r="G76" s="43">
        <v>5588636863549</v>
      </c>
      <c r="H76" s="65">
        <f t="shared" si="3"/>
        <v>0.92120338464175133</v>
      </c>
      <c r="I76" s="28"/>
      <c r="J76" s="29"/>
      <c r="K76" s="1"/>
      <c r="L76" s="27"/>
      <c r="M76" s="27"/>
    </row>
    <row r="77" spans="1:13" x14ac:dyDescent="0.25">
      <c r="A77" s="74"/>
      <c r="B77" s="75"/>
      <c r="C77" s="23">
        <v>2018</v>
      </c>
      <c r="D77" s="43">
        <v>6260605007572</v>
      </c>
      <c r="E77" s="43">
        <v>13098505586708</v>
      </c>
      <c r="F77" s="64">
        <f t="shared" si="2"/>
        <v>0.47796330399134146</v>
      </c>
      <c r="G77" s="43">
        <v>6837900579136</v>
      </c>
      <c r="H77" s="65">
        <f t="shared" si="3"/>
        <v>0.91557414956785699</v>
      </c>
      <c r="I77" s="28"/>
      <c r="J77" s="29"/>
      <c r="K77" s="1"/>
      <c r="L77" s="27"/>
      <c r="M77" s="27"/>
    </row>
    <row r="78" spans="1:13" x14ac:dyDescent="0.25">
      <c r="A78" s="74"/>
      <c r="B78" s="75"/>
      <c r="C78" s="23">
        <v>2019</v>
      </c>
      <c r="D78" s="43">
        <v>7537089041677</v>
      </c>
      <c r="E78" s="43">
        <v>15453514716141</v>
      </c>
      <c r="F78" s="64">
        <f t="shared" si="2"/>
        <v>0.48772652565597951</v>
      </c>
      <c r="G78" s="43">
        <v>7916425674464</v>
      </c>
      <c r="H78" s="65">
        <f t="shared" si="3"/>
        <v>0.95208233508581719</v>
      </c>
      <c r="I78" s="28"/>
      <c r="J78" s="29"/>
      <c r="K78" s="1"/>
      <c r="L78" s="27"/>
      <c r="M78" s="27"/>
    </row>
    <row r="79" spans="1:13" x14ac:dyDescent="0.25">
      <c r="A79" s="74"/>
      <c r="B79" s="75"/>
      <c r="C79" s="23">
        <v>2020</v>
      </c>
      <c r="D79" s="43">
        <v>6688728938</v>
      </c>
      <c r="E79" s="43">
        <v>16497923247</v>
      </c>
      <c r="F79" s="64">
        <f t="shared" si="2"/>
        <v>0.40542854017800606</v>
      </c>
      <c r="G79" s="43">
        <v>9809194309000</v>
      </c>
      <c r="H79" s="65">
        <f t="shared" si="3"/>
        <v>6.8188362135543053E-4</v>
      </c>
      <c r="I79" s="28"/>
      <c r="J79" s="29"/>
      <c r="K79" s="1"/>
      <c r="L79" s="27"/>
      <c r="M79" s="27"/>
    </row>
    <row r="80" spans="1:13" x14ac:dyDescent="0.25">
      <c r="A80" s="74"/>
      <c r="B80" s="75"/>
      <c r="C80" s="23">
        <v>2021</v>
      </c>
      <c r="D80" s="43">
        <v>4857431842</v>
      </c>
      <c r="E80" s="43">
        <v>15445908289</v>
      </c>
      <c r="F80" s="64">
        <f t="shared" si="2"/>
        <v>0.31448016854141764</v>
      </c>
      <c r="G80" s="43">
        <v>10588476447000</v>
      </c>
      <c r="H80" s="65">
        <f t="shared" si="3"/>
        <v>4.5874700352912823E-4</v>
      </c>
      <c r="I80" s="28"/>
      <c r="J80" s="29"/>
      <c r="K80" s="1"/>
      <c r="L80" s="27"/>
      <c r="M80" s="27"/>
    </row>
  </sheetData>
  <mergeCells count="32">
    <mergeCell ref="I2:K3"/>
    <mergeCell ref="A76:A80"/>
    <mergeCell ref="B76:B80"/>
    <mergeCell ref="A61:A65"/>
    <mergeCell ref="B61:B65"/>
    <mergeCell ref="A66:A70"/>
    <mergeCell ref="B66:B70"/>
    <mergeCell ref="A71:A75"/>
    <mergeCell ref="B71:B75"/>
    <mergeCell ref="B46:B50"/>
    <mergeCell ref="A46:A50"/>
    <mergeCell ref="A51:A55"/>
    <mergeCell ref="B51:B55"/>
    <mergeCell ref="A56:A60"/>
    <mergeCell ref="B56:B60"/>
    <mergeCell ref="B31:B35"/>
    <mergeCell ref="A31:A35"/>
    <mergeCell ref="A36:A40"/>
    <mergeCell ref="B36:B40"/>
    <mergeCell ref="B41:B45"/>
    <mergeCell ref="A41:A45"/>
    <mergeCell ref="A2:H2"/>
    <mergeCell ref="B21:B25"/>
    <mergeCell ref="A21:A25"/>
    <mergeCell ref="A26:A30"/>
    <mergeCell ref="B26:B30"/>
    <mergeCell ref="B16:B20"/>
    <mergeCell ref="A16:A20"/>
    <mergeCell ref="B6:B10"/>
    <mergeCell ref="A6:A10"/>
    <mergeCell ref="B11:B15"/>
    <mergeCell ref="A11:A1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9C830-ECF3-4E7B-B297-416347032D94}">
  <dimension ref="A2:P96"/>
  <sheetViews>
    <sheetView topLeftCell="G1" zoomScaleNormal="100" workbookViewId="0">
      <selection activeCell="E9" sqref="E9"/>
    </sheetView>
  </sheetViews>
  <sheetFormatPr defaultRowHeight="15" x14ac:dyDescent="0.25"/>
  <cols>
    <col min="4" max="4" width="22.28515625" style="44" customWidth="1"/>
    <col min="5" max="5" width="29.140625" style="44" customWidth="1"/>
    <col min="6" max="6" width="19.42578125" style="1" customWidth="1"/>
    <col min="7" max="7" width="28.28515625" style="44" customWidth="1"/>
    <col min="8" max="8" width="15.140625" style="1" customWidth="1"/>
    <col min="9" max="9" width="19" style="1" customWidth="1"/>
    <col min="10" max="10" width="22.28515625" style="1" customWidth="1"/>
    <col min="11" max="11" width="18.7109375" style="1" customWidth="1"/>
    <col min="12" max="12" width="22.42578125" style="1" customWidth="1"/>
    <col min="13" max="13" width="15.85546875" style="1" customWidth="1"/>
    <col min="14" max="14" width="18.140625" style="1" customWidth="1"/>
    <col min="15" max="15" width="30.28515625" style="1" customWidth="1"/>
    <col min="16" max="16" width="10.7109375" style="1" customWidth="1"/>
  </cols>
  <sheetData>
    <row r="2" spans="1:16" ht="18.75" customHeight="1" x14ac:dyDescent="0.25">
      <c r="A2" s="77" t="s">
        <v>147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16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ht="30" customHeight="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9" t="s">
        <v>156</v>
      </c>
      <c r="P4" s="78"/>
    </row>
    <row r="6" spans="1:16" x14ac:dyDescent="0.25">
      <c r="A6" s="30" t="s">
        <v>0</v>
      </c>
      <c r="B6" s="30" t="s">
        <v>10</v>
      </c>
      <c r="C6" s="30" t="s">
        <v>114</v>
      </c>
      <c r="D6" s="31" t="s">
        <v>126</v>
      </c>
      <c r="E6" s="31" t="s">
        <v>127</v>
      </c>
      <c r="F6" s="30" t="s">
        <v>128</v>
      </c>
      <c r="G6" s="31" t="s">
        <v>129</v>
      </c>
      <c r="H6" s="30" t="s">
        <v>130</v>
      </c>
      <c r="I6" s="30" t="s">
        <v>131</v>
      </c>
      <c r="J6" s="30" t="s">
        <v>132</v>
      </c>
      <c r="K6" s="30" t="s">
        <v>128</v>
      </c>
      <c r="L6" s="31" t="s">
        <v>133</v>
      </c>
      <c r="M6" s="30" t="s">
        <v>134</v>
      </c>
      <c r="N6" s="30" t="s">
        <v>135</v>
      </c>
      <c r="O6" s="30" t="s">
        <v>152</v>
      </c>
      <c r="P6" s="30" t="s">
        <v>10</v>
      </c>
    </row>
    <row r="7" spans="1:16" x14ac:dyDescent="0.25">
      <c r="A7" s="74">
        <v>1</v>
      </c>
      <c r="B7" s="75" t="s">
        <v>11</v>
      </c>
      <c r="C7" s="23">
        <v>2016</v>
      </c>
      <c r="D7" s="43">
        <v>29172000000000</v>
      </c>
      <c r="E7" s="43"/>
      <c r="F7" s="23"/>
      <c r="G7" s="43"/>
      <c r="H7" s="23"/>
      <c r="I7" s="23">
        <v>116333000000000</v>
      </c>
      <c r="J7" s="23"/>
      <c r="K7" s="23"/>
      <c r="L7" s="23"/>
      <c r="M7" s="23"/>
      <c r="N7" s="23"/>
      <c r="O7" s="23"/>
      <c r="P7" s="23"/>
    </row>
    <row r="8" spans="1:16" x14ac:dyDescent="0.25">
      <c r="A8" s="74"/>
      <c r="B8" s="75"/>
      <c r="C8" s="23">
        <v>2017</v>
      </c>
      <c r="D8" s="43">
        <v>32701000000000</v>
      </c>
      <c r="E8" s="43">
        <f>D8-D7</f>
        <v>3529000000000</v>
      </c>
      <c r="F8" s="23">
        <f>STDEV(E8:E12)</f>
        <v>4003808337071.0938</v>
      </c>
      <c r="G8" s="43">
        <f>AVERAGE(E8:E12)</f>
        <v>955200000000</v>
      </c>
      <c r="H8" s="23">
        <f>F8/G8</f>
        <v>4.1915916426623676</v>
      </c>
      <c r="I8" s="23">
        <v>128256000000000</v>
      </c>
      <c r="J8" s="23">
        <f>I8-I7</f>
        <v>11923000000000</v>
      </c>
      <c r="K8" s="23">
        <f>STDEV(J8:J12)</f>
        <v>4280411931111.3037</v>
      </c>
      <c r="L8" s="23">
        <f>AVERAGE(J8:J12)</f>
        <v>5375400000000</v>
      </c>
      <c r="M8" s="23">
        <f>K8/L8</f>
        <v>0.79629644884311934</v>
      </c>
      <c r="N8" s="23">
        <f>H8/M8</f>
        <v>5.2638582637810618</v>
      </c>
      <c r="O8" s="60" t="str">
        <f>IF(H8&gt;=M8,"BUKAN INCOME SMOOTHING","INCOME SMOOTHING")</f>
        <v>BUKAN INCOME SMOOTHING</v>
      </c>
      <c r="P8" s="23">
        <v>0</v>
      </c>
    </row>
    <row r="9" spans="1:16" x14ac:dyDescent="0.25">
      <c r="A9" s="74"/>
      <c r="B9" s="75"/>
      <c r="C9" s="23">
        <v>2018</v>
      </c>
      <c r="D9" s="43">
        <v>26979000000000</v>
      </c>
      <c r="E9" s="43">
        <f>D9-D8</f>
        <v>-5722000000000</v>
      </c>
      <c r="F9" s="23"/>
      <c r="G9" s="43"/>
      <c r="H9" s="23"/>
      <c r="I9" s="23">
        <v>130784000000000</v>
      </c>
      <c r="J9" s="23">
        <f>I9-I8</f>
        <v>2528000000000</v>
      </c>
      <c r="K9" s="23"/>
      <c r="L9" s="23"/>
      <c r="M9" s="23"/>
      <c r="N9" s="23"/>
      <c r="O9" s="23"/>
      <c r="P9" s="23">
        <v>0</v>
      </c>
    </row>
    <row r="10" spans="1:16" x14ac:dyDescent="0.25">
      <c r="A10" s="74"/>
      <c r="B10" s="75"/>
      <c r="C10" s="23">
        <v>2019</v>
      </c>
      <c r="D10" s="43">
        <v>27592000000000</v>
      </c>
      <c r="E10" s="43">
        <f>D10-D9</f>
        <v>613000000000</v>
      </c>
      <c r="F10" s="23"/>
      <c r="G10" s="43"/>
      <c r="H10" s="23"/>
      <c r="I10" s="23">
        <v>135567000000000</v>
      </c>
      <c r="J10" s="23">
        <f>I10-I9</f>
        <v>4783000000000</v>
      </c>
      <c r="K10" s="23"/>
      <c r="L10" s="23"/>
      <c r="M10" s="23"/>
      <c r="N10" s="23"/>
      <c r="O10" s="23"/>
      <c r="P10" s="23">
        <v>0</v>
      </c>
    </row>
    <row r="11" spans="1:16" x14ac:dyDescent="0.25">
      <c r="A11" s="74"/>
      <c r="B11" s="75"/>
      <c r="C11" s="23">
        <v>2020</v>
      </c>
      <c r="D11" s="43">
        <v>29563000000000</v>
      </c>
      <c r="E11" s="43">
        <f>D11-D10</f>
        <v>1971000000000</v>
      </c>
      <c r="F11" s="23"/>
      <c r="G11" s="43"/>
      <c r="H11" s="23"/>
      <c r="I11" s="23">
        <v>136462000000000</v>
      </c>
      <c r="J11" s="23">
        <f>I11-I10</f>
        <v>895000000000</v>
      </c>
      <c r="K11" s="23"/>
      <c r="L11" s="23"/>
      <c r="M11" s="23"/>
      <c r="N11" s="23"/>
      <c r="O11" s="23"/>
      <c r="P11" s="23">
        <v>0</v>
      </c>
    </row>
    <row r="12" spans="1:16" x14ac:dyDescent="0.25">
      <c r="A12" s="74"/>
      <c r="B12" s="75"/>
      <c r="C12" s="23">
        <v>2021</v>
      </c>
      <c r="D12" s="43">
        <v>33948000000000</v>
      </c>
      <c r="E12" s="43">
        <f>D12-D11</f>
        <v>4385000000000</v>
      </c>
      <c r="F12" s="23"/>
      <c r="G12" s="43"/>
      <c r="H12" s="23"/>
      <c r="I12" s="23">
        <v>143210000000000</v>
      </c>
      <c r="J12" s="23">
        <f>I12-I11</f>
        <v>6748000000000</v>
      </c>
      <c r="K12" s="23"/>
      <c r="L12" s="23"/>
      <c r="M12" s="23"/>
      <c r="N12" s="23"/>
      <c r="O12" s="23"/>
      <c r="P12" s="23">
        <v>0</v>
      </c>
    </row>
    <row r="13" spans="1:16" x14ac:dyDescent="0.25">
      <c r="A13" s="74">
        <v>2</v>
      </c>
      <c r="B13" s="75" t="s">
        <v>14</v>
      </c>
      <c r="C13" s="23">
        <v>2016</v>
      </c>
      <c r="D13" s="43">
        <v>723213000000</v>
      </c>
      <c r="E13" s="43"/>
      <c r="F13" s="23"/>
      <c r="G13" s="43"/>
      <c r="H13" s="23"/>
      <c r="I13" s="23">
        <v>3711174000000</v>
      </c>
      <c r="J13" s="23"/>
      <c r="K13" s="23"/>
      <c r="L13" s="23"/>
      <c r="M13" s="23"/>
      <c r="N13" s="23"/>
      <c r="O13" s="23"/>
      <c r="P13" s="23"/>
    </row>
    <row r="14" spans="1:16" x14ac:dyDescent="0.25">
      <c r="A14" s="74"/>
      <c r="B14" s="75"/>
      <c r="C14" s="23">
        <v>2017</v>
      </c>
      <c r="D14" s="43">
        <v>2339029000000</v>
      </c>
      <c r="E14" s="43">
        <f>D14-D13</f>
        <v>1615816000000</v>
      </c>
      <c r="F14" s="23">
        <f>STDEV(E14:E18)</f>
        <v>1171252301536.6929</v>
      </c>
      <c r="G14" s="43">
        <f>AVERAGE(E14:E18)</f>
        <v>175628000000</v>
      </c>
      <c r="H14" s="23">
        <f>F14/G14</f>
        <v>6.6689383329349132</v>
      </c>
      <c r="I14" s="23">
        <v>4023085000000</v>
      </c>
      <c r="J14" s="23">
        <f>I14-I13</f>
        <v>311911000000</v>
      </c>
      <c r="K14" s="23">
        <f>STDEV(J14:J18)</f>
        <v>240776948057.74078</v>
      </c>
      <c r="L14" s="23">
        <f>AVERAGE(J14:J18)</f>
        <v>493682000000</v>
      </c>
      <c r="M14" s="23">
        <f>K14/L14</f>
        <v>0.48771668413622693</v>
      </c>
      <c r="N14" s="23">
        <f>H14/M14</f>
        <v>13.673795770890983</v>
      </c>
      <c r="O14" s="60" t="str">
        <f>IF(H14&gt;=M14,"BUKAN INCOME SMOOTHING","INCOME SMOOTHING")</f>
        <v>BUKAN INCOME SMOOTHING</v>
      </c>
      <c r="P14" s="23">
        <v>0</v>
      </c>
    </row>
    <row r="15" spans="1:16" x14ac:dyDescent="0.25">
      <c r="A15" s="74"/>
      <c r="B15" s="75"/>
      <c r="C15" s="23">
        <v>2018</v>
      </c>
      <c r="D15" s="43">
        <v>702632000000</v>
      </c>
      <c r="E15" s="43">
        <f>D15-D14</f>
        <v>-1636397000000</v>
      </c>
      <c r="F15" s="23"/>
      <c r="G15" s="43"/>
      <c r="H15" s="23"/>
      <c r="I15" s="23">
        <v>4318137000000</v>
      </c>
      <c r="J15" s="23">
        <f>I15-I14</f>
        <v>295052000000</v>
      </c>
      <c r="K15" s="23"/>
      <c r="L15" s="23"/>
      <c r="M15" s="23"/>
      <c r="N15" s="23"/>
      <c r="O15" s="23"/>
      <c r="P15" s="23">
        <v>0</v>
      </c>
    </row>
    <row r="16" spans="1:16" x14ac:dyDescent="0.25">
      <c r="A16" s="74"/>
      <c r="B16" s="75"/>
      <c r="C16" s="23">
        <v>2019</v>
      </c>
      <c r="D16" s="43">
        <v>866121000000</v>
      </c>
      <c r="E16" s="43">
        <f>D16-D15</f>
        <v>163489000000</v>
      </c>
      <c r="F16" s="23"/>
      <c r="G16" s="43"/>
      <c r="H16" s="23"/>
      <c r="I16" s="23">
        <v>4698742000000</v>
      </c>
      <c r="J16" s="23">
        <f>I16-I15</f>
        <v>380605000000</v>
      </c>
      <c r="K16" s="23"/>
      <c r="L16" s="23"/>
      <c r="M16" s="23"/>
      <c r="N16" s="23"/>
      <c r="O16" s="23"/>
      <c r="P16" s="23">
        <v>0</v>
      </c>
    </row>
    <row r="17" spans="1:16" x14ac:dyDescent="0.25">
      <c r="A17" s="74"/>
      <c r="B17" s="75"/>
      <c r="C17" s="23">
        <v>2020</v>
      </c>
      <c r="D17" s="43">
        <v>1066576000000</v>
      </c>
      <c r="E17" s="43">
        <f>D17-D16</f>
        <v>200455000000</v>
      </c>
      <c r="F17" s="23"/>
      <c r="G17" s="43"/>
      <c r="H17" s="23"/>
      <c r="I17" s="23">
        <v>5327689000000</v>
      </c>
      <c r="J17" s="23">
        <f>I17-I16</f>
        <v>628947000000</v>
      </c>
      <c r="K17" s="23"/>
      <c r="L17" s="23"/>
      <c r="M17" s="23"/>
      <c r="N17" s="23"/>
      <c r="O17" s="23"/>
      <c r="P17" s="23">
        <v>0</v>
      </c>
    </row>
    <row r="18" spans="1:16" x14ac:dyDescent="0.25">
      <c r="A18" s="74"/>
      <c r="B18" s="75"/>
      <c r="C18" s="23">
        <v>2021</v>
      </c>
      <c r="D18" s="43">
        <v>1601353000000</v>
      </c>
      <c r="E18" s="43">
        <f>D18-D17</f>
        <v>534777000000</v>
      </c>
      <c r="F18" s="23"/>
      <c r="G18" s="43"/>
      <c r="H18" s="23"/>
      <c r="I18" s="23">
        <v>6179584000000</v>
      </c>
      <c r="J18" s="23">
        <f>I18-I17</f>
        <v>851895000000</v>
      </c>
      <c r="K18" s="23"/>
      <c r="L18" s="23"/>
      <c r="M18" s="23"/>
      <c r="N18" s="23"/>
      <c r="O18" s="23"/>
      <c r="P18" s="23">
        <v>0</v>
      </c>
    </row>
    <row r="19" spans="1:16" x14ac:dyDescent="0.25">
      <c r="A19" s="74">
        <v>3</v>
      </c>
      <c r="B19" s="74" t="s">
        <v>15</v>
      </c>
      <c r="C19" s="23">
        <v>2016</v>
      </c>
      <c r="D19" s="43">
        <v>1764787000000</v>
      </c>
      <c r="E19" s="43"/>
      <c r="F19" s="23"/>
      <c r="G19" s="43"/>
      <c r="H19" s="23"/>
      <c r="I19" s="23">
        <v>5053112000000</v>
      </c>
      <c r="J19" s="23"/>
      <c r="K19" s="23"/>
      <c r="L19" s="23"/>
      <c r="M19" s="23"/>
      <c r="N19" s="23"/>
      <c r="O19" s="23"/>
      <c r="P19" s="23"/>
    </row>
    <row r="20" spans="1:16" x14ac:dyDescent="0.25">
      <c r="A20" s="74"/>
      <c r="B20" s="74"/>
      <c r="C20" s="23">
        <v>2017</v>
      </c>
      <c r="D20" s="43">
        <f>Profitabilitas!D16</f>
        <v>2100138000000</v>
      </c>
      <c r="E20" s="43">
        <f>D20-D19</f>
        <v>335351000000</v>
      </c>
      <c r="F20" s="23">
        <f>STDEV(E20:E24)</f>
        <v>213878692443.4035</v>
      </c>
      <c r="G20" s="43">
        <f>AVERAGE(E14:E18)</f>
        <v>175628000000</v>
      </c>
      <c r="H20" s="23">
        <f>F20/G20</f>
        <v>1.2177938167228659</v>
      </c>
      <c r="I20" s="23">
        <v>5337939000000</v>
      </c>
      <c r="J20" s="23">
        <f>I20-I19</f>
        <v>284827000000</v>
      </c>
      <c r="K20" s="23">
        <f>STDEV(J20:J24)</f>
        <v>366610559435.62225</v>
      </c>
      <c r="L20" s="23">
        <f>AVERAGE(J20:J24)</f>
        <v>716446800000</v>
      </c>
      <c r="M20" s="23">
        <f>K20/L20</f>
        <v>0.51170660464339046</v>
      </c>
      <c r="N20" s="23">
        <f>H20/M20</f>
        <v>2.3798673022239947</v>
      </c>
      <c r="O20" s="60" t="str">
        <f>IF(H20&gt;=M20,"BUKAN INCOME SMOOTHING","INCOME SMOOTHING")</f>
        <v>BUKAN INCOME SMOOTHING</v>
      </c>
      <c r="P20" s="23">
        <v>0</v>
      </c>
    </row>
    <row r="21" spans="1:16" x14ac:dyDescent="0.25">
      <c r="A21" s="74"/>
      <c r="B21" s="74"/>
      <c r="C21" s="23">
        <v>2018</v>
      </c>
      <c r="D21" s="43">
        <f>Profitabilitas!D17</f>
        <v>2200060000000</v>
      </c>
      <c r="E21" s="43">
        <f>D21-D20</f>
        <v>99922000000</v>
      </c>
      <c r="F21" s="23"/>
      <c r="G21" s="43"/>
      <c r="H21" s="23"/>
      <c r="I21" s="23">
        <v>5867860000000</v>
      </c>
      <c r="J21" s="23">
        <f>I21-I20</f>
        <v>529921000000</v>
      </c>
      <c r="K21" s="23"/>
      <c r="L21" s="23"/>
      <c r="M21" s="23"/>
      <c r="N21" s="23"/>
      <c r="O21" s="23"/>
      <c r="P21" s="23">
        <v>0</v>
      </c>
    </row>
    <row r="22" spans="1:16" x14ac:dyDescent="0.25">
      <c r="A22" s="74"/>
      <c r="B22" s="74"/>
      <c r="C22" s="23">
        <v>2019</v>
      </c>
      <c r="D22" s="43">
        <f>Profitabilitas!D18</f>
        <v>2353089000000</v>
      </c>
      <c r="E22" s="43">
        <f>D22-D21</f>
        <v>153029000000</v>
      </c>
      <c r="F22" s="23"/>
      <c r="G22" s="43"/>
      <c r="H22" s="23"/>
      <c r="I22" s="23">
        <v>6454302000000</v>
      </c>
      <c r="J22" s="23">
        <f>I22-I21</f>
        <v>586442000000</v>
      </c>
      <c r="K22" s="23"/>
      <c r="L22" s="23"/>
      <c r="M22" s="23"/>
      <c r="N22" s="23"/>
      <c r="O22" s="23"/>
      <c r="P22" s="23">
        <v>0</v>
      </c>
    </row>
    <row r="23" spans="1:16" x14ac:dyDescent="0.25">
      <c r="A23" s="74"/>
      <c r="B23" s="74"/>
      <c r="C23" s="23">
        <v>2020</v>
      </c>
      <c r="D23" s="43">
        <f>Profitabilitas!D19</f>
        <v>2853617000000</v>
      </c>
      <c r="E23" s="43">
        <f>D23-D22</f>
        <v>500528000000</v>
      </c>
      <c r="F23" s="23"/>
      <c r="G23" s="43"/>
      <c r="H23" s="23"/>
      <c r="I23" s="23">
        <v>7445426000000</v>
      </c>
      <c r="J23" s="23">
        <f>I23-I22</f>
        <v>991124000000</v>
      </c>
      <c r="K23" s="23"/>
      <c r="L23" s="23"/>
      <c r="M23" s="23"/>
      <c r="N23" s="23"/>
      <c r="O23" s="23"/>
      <c r="P23" s="23">
        <v>0</v>
      </c>
    </row>
    <row r="24" spans="1:16" x14ac:dyDescent="0.25">
      <c r="A24" s="74"/>
      <c r="B24" s="74"/>
      <c r="C24" s="23">
        <v>2021</v>
      </c>
      <c r="D24" s="43">
        <f>Profitabilitas!D20</f>
        <v>3447875000000</v>
      </c>
      <c r="E24" s="43">
        <f>D24-D23</f>
        <v>594258000000</v>
      </c>
      <c r="F24" s="23"/>
      <c r="G24" s="43"/>
      <c r="H24" s="23"/>
      <c r="I24" s="23">
        <v>8635346000000</v>
      </c>
      <c r="J24" s="23">
        <f>I24-I23</f>
        <v>1189920000000</v>
      </c>
      <c r="K24" s="23"/>
      <c r="L24" s="23"/>
      <c r="M24" s="23"/>
      <c r="N24" s="23"/>
      <c r="O24" s="23"/>
      <c r="P24" s="23">
        <v>0</v>
      </c>
    </row>
    <row r="25" spans="1:16" x14ac:dyDescent="0.25">
      <c r="A25" s="74">
        <v>4</v>
      </c>
      <c r="B25" s="75" t="s">
        <v>16</v>
      </c>
      <c r="C25" s="23">
        <v>2016</v>
      </c>
      <c r="D25" s="43">
        <v>86239000000</v>
      </c>
      <c r="E25" s="43"/>
      <c r="F25" s="23"/>
      <c r="G25" s="43"/>
      <c r="H25" s="23"/>
      <c r="I25" s="23">
        <v>565130000000</v>
      </c>
      <c r="J25" s="23"/>
      <c r="K25" s="23"/>
      <c r="L25" s="23"/>
      <c r="M25" s="23"/>
      <c r="N25" s="23"/>
      <c r="O25" s="23"/>
      <c r="P25" s="23"/>
    </row>
    <row r="26" spans="1:16" x14ac:dyDescent="0.25">
      <c r="A26" s="74"/>
      <c r="B26" s="75"/>
      <c r="C26" s="23">
        <v>2017</v>
      </c>
      <c r="D26" s="43">
        <f>Profitabilitas!D21</f>
        <v>88700000000</v>
      </c>
      <c r="E26" s="43">
        <f>D26-D25</f>
        <v>2461000000</v>
      </c>
      <c r="F26" s="23">
        <f>STDEV(E26:E30)</f>
        <v>138636565038.5929</v>
      </c>
      <c r="G26" s="43">
        <f>AVERAGE(E26:E30)</f>
        <v>-332200000</v>
      </c>
      <c r="H26" s="23">
        <f>F26/G26</f>
        <v>-417.32861239793164</v>
      </c>
      <c r="I26" s="23">
        <v>650383000000</v>
      </c>
      <c r="J26" s="23">
        <f>I26-I25</f>
        <v>85253000000</v>
      </c>
      <c r="K26" s="23">
        <f>STDEV(J26:J30)</f>
        <v>861202463978.82544</v>
      </c>
      <c r="L26" s="23">
        <f>AVERAGE(J26:J30)</f>
        <v>221139800000</v>
      </c>
      <c r="M26" s="23">
        <f>K26/L26</f>
        <v>3.8943802245404284</v>
      </c>
      <c r="N26" s="23">
        <f>H26/M26</f>
        <v>-107.16175317657385</v>
      </c>
      <c r="O26" s="60" t="str">
        <f>IF(H26&gt;=M26,"BUKAN INCOME SMOOTHING","INCOME SMOOTHING")</f>
        <v>INCOME SMOOTHING</v>
      </c>
      <c r="P26" s="23">
        <v>1</v>
      </c>
    </row>
    <row r="27" spans="1:16" x14ac:dyDescent="0.25">
      <c r="A27" s="74"/>
      <c r="B27" s="75"/>
      <c r="C27" s="23">
        <v>2018</v>
      </c>
      <c r="D27" s="43">
        <f>Profitabilitas!D22</f>
        <v>265610000000</v>
      </c>
      <c r="E27" s="43">
        <f>D27-D26</f>
        <v>176910000000</v>
      </c>
      <c r="F27" s="23"/>
      <c r="G27" s="43"/>
      <c r="H27" s="23"/>
      <c r="I27" s="23">
        <v>2319098000000</v>
      </c>
      <c r="J27" s="23">
        <f>I27-I26</f>
        <v>1668715000000</v>
      </c>
      <c r="K27" s="23"/>
      <c r="L27" s="23"/>
      <c r="M27" s="23"/>
      <c r="N27" s="23"/>
      <c r="O27" s="23"/>
      <c r="P27" s="23">
        <v>1</v>
      </c>
    </row>
    <row r="28" spans="1:16" x14ac:dyDescent="0.25">
      <c r="A28" s="74"/>
      <c r="B28" s="75"/>
      <c r="C28" s="23">
        <v>2019</v>
      </c>
      <c r="D28" s="43">
        <f>Profitabilitas!D23</f>
        <v>269489000000</v>
      </c>
      <c r="E28" s="43">
        <f>D28-D27</f>
        <v>3879000000</v>
      </c>
      <c r="F28" s="23"/>
      <c r="G28" s="43"/>
      <c r="H28" s="23"/>
      <c r="I28" s="23">
        <v>2319911000000</v>
      </c>
      <c r="J28" s="23">
        <f>I28-I27</f>
        <v>813000000</v>
      </c>
      <c r="K28" s="23"/>
      <c r="L28" s="23"/>
      <c r="M28" s="23"/>
      <c r="N28" s="23"/>
      <c r="O28" s="23"/>
      <c r="P28" s="23">
        <v>1</v>
      </c>
    </row>
    <row r="29" spans="1:16" x14ac:dyDescent="0.25">
      <c r="A29" s="74"/>
      <c r="B29" s="75"/>
      <c r="C29" s="23">
        <v>2020</v>
      </c>
      <c r="D29" s="43">
        <f>Profitabilitas!D24</f>
        <v>57730000000</v>
      </c>
      <c r="E29" s="43">
        <f>D29-D28</f>
        <v>-211759000000</v>
      </c>
      <c r="F29" s="23"/>
      <c r="G29" s="43"/>
      <c r="H29" s="23"/>
      <c r="I29" s="23">
        <v>1672368000000</v>
      </c>
      <c r="J29" s="23">
        <f>I29-I28</f>
        <v>-647543000000</v>
      </c>
      <c r="K29" s="23"/>
      <c r="L29" s="23"/>
      <c r="M29" s="23"/>
      <c r="N29" s="23"/>
      <c r="O29" s="23"/>
      <c r="P29" s="23">
        <v>1</v>
      </c>
    </row>
    <row r="30" spans="1:16" x14ac:dyDescent="0.25">
      <c r="A30" s="74"/>
      <c r="B30" s="75"/>
      <c r="C30" s="23">
        <v>2021</v>
      </c>
      <c r="D30" s="43">
        <f>Profitabilitas!D25</f>
        <v>84578000000</v>
      </c>
      <c r="E30" s="43">
        <f>D30-D29</f>
        <v>26848000000</v>
      </c>
      <c r="F30" s="23"/>
      <c r="G30" s="43"/>
      <c r="H30" s="23"/>
      <c r="I30" s="23">
        <v>1670829000000</v>
      </c>
      <c r="J30" s="23">
        <f>I30-I29</f>
        <v>-1539000000</v>
      </c>
      <c r="K30" s="23"/>
      <c r="L30" s="23"/>
      <c r="M30" s="23"/>
      <c r="N30" s="23"/>
      <c r="O30" s="23"/>
      <c r="P30" s="23">
        <v>1</v>
      </c>
    </row>
    <row r="31" spans="1:16" x14ac:dyDescent="0.25">
      <c r="A31" s="74">
        <v>5</v>
      </c>
      <c r="B31" s="75" t="s">
        <v>22</v>
      </c>
      <c r="C31" s="23">
        <v>2016</v>
      </c>
      <c r="D31" s="43">
        <v>231521148688</v>
      </c>
      <c r="E31" s="43"/>
      <c r="F31" s="23"/>
      <c r="G31" s="43"/>
      <c r="H31" s="23"/>
      <c r="I31" s="23">
        <v>1671905016010</v>
      </c>
      <c r="J31" s="23"/>
      <c r="K31" s="23"/>
      <c r="L31" s="23"/>
      <c r="M31" s="23"/>
      <c r="N31" s="23"/>
      <c r="O31" s="23"/>
      <c r="P31" s="23"/>
    </row>
    <row r="32" spans="1:16" x14ac:dyDescent="0.25">
      <c r="A32" s="74"/>
      <c r="B32" s="75"/>
      <c r="C32" s="23">
        <v>2017</v>
      </c>
      <c r="D32" s="43">
        <f>Profitabilitas!D26</f>
        <v>53358287358</v>
      </c>
      <c r="E32" s="43">
        <f>D32-D31</f>
        <v>-178162861330</v>
      </c>
      <c r="F32" s="23">
        <f>STDEV(E32:E36)</f>
        <v>320880799357.3114</v>
      </c>
      <c r="G32" s="43">
        <f>AVERAGE(E32:E36)</f>
        <v>93219970262.399994</v>
      </c>
      <c r="H32" s="23">
        <f>F32/G32</f>
        <v>3.4421894627737051</v>
      </c>
      <c r="I32" s="23">
        <v>2000911017962</v>
      </c>
      <c r="J32" s="23">
        <f>I32-I31</f>
        <v>329006001952</v>
      </c>
      <c r="K32" s="23">
        <f>STDEV(J32:J36)</f>
        <v>215553625805.31512</v>
      </c>
      <c r="L32" s="23">
        <f>AVERAGE(J32:J36)</f>
        <v>339683796798</v>
      </c>
      <c r="M32" s="23">
        <f>K32/L32</f>
        <v>0.63457140975581638</v>
      </c>
      <c r="N32" s="23">
        <f>H32/M32</f>
        <v>5.4244320022206205</v>
      </c>
      <c r="O32" s="60" t="str">
        <f>IF(H32&gt;=M32,"BUKAN INCOME SMOOTHING","INCOME SMOOTHING")</f>
        <v>BUKAN INCOME SMOOTHING</v>
      </c>
      <c r="P32" s="23">
        <v>0</v>
      </c>
    </row>
    <row r="33" spans="1:16" x14ac:dyDescent="0.25">
      <c r="A33" s="74"/>
      <c r="B33" s="75"/>
      <c r="C33" s="23">
        <v>2018</v>
      </c>
      <c r="D33" s="43">
        <f>Profitabilitas!D27</f>
        <v>34818481452</v>
      </c>
      <c r="E33" s="43">
        <f>D33-D32</f>
        <v>-18539805906</v>
      </c>
      <c r="F33" s="23"/>
      <c r="G33" s="43"/>
      <c r="H33" s="23"/>
      <c r="I33" s="23">
        <v>2320004608926</v>
      </c>
      <c r="J33" s="23">
        <f>I33-I32</f>
        <v>319093590964</v>
      </c>
      <c r="K33" s="23"/>
      <c r="L33" s="23"/>
      <c r="M33" s="23"/>
      <c r="N33" s="23"/>
      <c r="O33" s="23"/>
      <c r="P33" s="23">
        <v>0</v>
      </c>
    </row>
    <row r="34" spans="1:16" x14ac:dyDescent="0.25">
      <c r="A34" s="74"/>
      <c r="B34" s="75"/>
      <c r="C34" s="23">
        <v>2019</v>
      </c>
      <c r="D34" s="43">
        <f>Profitabilitas!D28</f>
        <v>100615000000</v>
      </c>
      <c r="E34" s="43">
        <f>D34-D33</f>
        <v>65796518548</v>
      </c>
      <c r="F34" s="23"/>
      <c r="G34" s="43"/>
      <c r="H34" s="23"/>
      <c r="I34" s="23">
        <v>2512269000000</v>
      </c>
      <c r="J34" s="23">
        <f>I34-I33</f>
        <v>192264391074</v>
      </c>
      <c r="K34" s="23"/>
      <c r="L34" s="23"/>
      <c r="M34" s="23"/>
      <c r="N34" s="23"/>
      <c r="O34" s="23"/>
      <c r="P34" s="23">
        <v>0</v>
      </c>
    </row>
    <row r="35" spans="1:16" x14ac:dyDescent="0.25">
      <c r="A35" s="74"/>
      <c r="B35" s="75"/>
      <c r="C35" s="23">
        <v>2020</v>
      </c>
      <c r="D35" s="43">
        <f>Profitabilitas!D29</f>
        <v>52214000000</v>
      </c>
      <c r="E35" s="43">
        <f>D35-D34</f>
        <v>-48401000000</v>
      </c>
      <c r="F35" s="23"/>
      <c r="G35" s="43"/>
      <c r="H35" s="23"/>
      <c r="I35" s="23">
        <v>2669618000000</v>
      </c>
      <c r="J35" s="23">
        <f>I35-I34</f>
        <v>157349000000</v>
      </c>
      <c r="K35" s="23"/>
      <c r="L35" s="23"/>
      <c r="M35" s="23"/>
      <c r="N35" s="23"/>
      <c r="O35" s="23"/>
      <c r="P35" s="23">
        <v>0</v>
      </c>
    </row>
    <row r="36" spans="1:16" x14ac:dyDescent="0.25">
      <c r="A36" s="74"/>
      <c r="B36" s="75"/>
      <c r="C36" s="23">
        <v>2021</v>
      </c>
      <c r="D36" s="43">
        <f>Profitabilitas!D30</f>
        <v>697621000000</v>
      </c>
      <c r="E36" s="43">
        <f>D36-D35</f>
        <v>645407000000</v>
      </c>
      <c r="F36" s="23"/>
      <c r="G36" s="43"/>
      <c r="H36" s="23"/>
      <c r="I36" s="23">
        <v>3370324000000</v>
      </c>
      <c r="J36" s="23">
        <f>I36-I35</f>
        <v>700706000000</v>
      </c>
      <c r="K36" s="23"/>
      <c r="L36" s="23"/>
      <c r="M36" s="23"/>
      <c r="N36" s="23"/>
      <c r="O36" s="23"/>
      <c r="P36" s="23">
        <v>0</v>
      </c>
    </row>
    <row r="37" spans="1:16" x14ac:dyDescent="0.25">
      <c r="A37" s="74">
        <v>6</v>
      </c>
      <c r="B37" s="74" t="s">
        <v>30</v>
      </c>
      <c r="C37" s="23">
        <v>2016</v>
      </c>
      <c r="D37" s="43">
        <v>27139629899</v>
      </c>
      <c r="E37" s="43"/>
      <c r="F37" s="23"/>
      <c r="G37" s="43"/>
      <c r="H37" s="23"/>
      <c r="I37" s="23">
        <v>254686463862</v>
      </c>
      <c r="J37" s="23"/>
      <c r="K37" s="23"/>
      <c r="L37" s="23"/>
      <c r="M37" s="23"/>
      <c r="N37" s="23"/>
      <c r="O37" s="23"/>
      <c r="P37" s="23"/>
    </row>
    <row r="38" spans="1:16" x14ac:dyDescent="0.25">
      <c r="A38" s="74"/>
      <c r="B38" s="74"/>
      <c r="C38" s="23">
        <v>2017</v>
      </c>
      <c r="D38" s="43">
        <f>Profitabilitas!D31</f>
        <v>61526993538</v>
      </c>
      <c r="E38" s="43">
        <f>D38-D37</f>
        <v>34387363639</v>
      </c>
      <c r="F38" s="23">
        <f>STDEV(E38:E42)</f>
        <v>45915588719.195686</v>
      </c>
      <c r="G38" s="43">
        <f>AVERAGE(E38:E42)</f>
        <v>32279374848.200001</v>
      </c>
      <c r="H38" s="23">
        <f>F38/G38</f>
        <v>1.4224435552151371</v>
      </c>
      <c r="I38" s="23">
        <v>320065951849</v>
      </c>
      <c r="J38" s="23">
        <f>I38-I37</f>
        <v>65379487987</v>
      </c>
      <c r="K38" s="23">
        <f>STDEV(J38:J42)</f>
        <v>41762558016.3965</v>
      </c>
      <c r="L38" s="23">
        <f>AVERAGE(J38:J42)</f>
        <v>138389345540.20001</v>
      </c>
      <c r="M38" s="23">
        <f>K38/L38</f>
        <v>0.30177581845898033</v>
      </c>
      <c r="N38" s="23">
        <f>H38/M38</f>
        <v>4.713576993938255</v>
      </c>
      <c r="O38" s="60" t="str">
        <f>IF(H38&gt;=M38,"BUKAN INCOME SMOOTHING","INCOME SMOOTHING")</f>
        <v>BUKAN INCOME SMOOTHING</v>
      </c>
      <c r="P38" s="23">
        <v>0</v>
      </c>
    </row>
    <row r="39" spans="1:16" x14ac:dyDescent="0.25">
      <c r="A39" s="74"/>
      <c r="B39" s="74"/>
      <c r="C39" s="23">
        <v>2018</v>
      </c>
      <c r="D39" s="43">
        <f>Profitabilitas!D32</f>
        <v>50353175264</v>
      </c>
      <c r="E39" s="43">
        <f>D39-D38</f>
        <v>-11173818274</v>
      </c>
      <c r="F39" s="23"/>
      <c r="G39" s="43"/>
      <c r="H39" s="23"/>
      <c r="I39" s="23">
        <v>464175762884</v>
      </c>
      <c r="J39" s="23">
        <f>I39-I38</f>
        <v>144109811035</v>
      </c>
      <c r="K39" s="23"/>
      <c r="L39" s="23"/>
      <c r="M39" s="23"/>
      <c r="N39" s="23"/>
      <c r="O39" s="23"/>
      <c r="P39" s="23">
        <v>0</v>
      </c>
    </row>
    <row r="40" spans="1:16" x14ac:dyDescent="0.25">
      <c r="A40" s="74"/>
      <c r="B40" s="74"/>
      <c r="C40" s="23">
        <v>2019</v>
      </c>
      <c r="D40" s="43">
        <f>Profitabilitas!D33</f>
        <v>46024437201</v>
      </c>
      <c r="E40" s="43">
        <f>D40-D39</f>
        <v>-4328738063</v>
      </c>
      <c r="F40" s="23"/>
      <c r="G40" s="43"/>
      <c r="H40" s="23"/>
      <c r="I40" s="23">
        <v>617522982196</v>
      </c>
      <c r="J40" s="23">
        <f>I40-I39</f>
        <v>153347219312</v>
      </c>
      <c r="K40" s="23"/>
      <c r="L40" s="23"/>
      <c r="M40" s="23"/>
      <c r="N40" s="23"/>
      <c r="O40" s="23"/>
      <c r="P40" s="23">
        <v>0</v>
      </c>
    </row>
    <row r="41" spans="1:16" x14ac:dyDescent="0.25">
      <c r="A41" s="74"/>
      <c r="B41" s="74"/>
      <c r="C41" s="23">
        <v>2020</v>
      </c>
      <c r="D41" s="43">
        <f>Profitabilitas!D34</f>
        <v>84403215805</v>
      </c>
      <c r="E41" s="43">
        <f>D41-D40</f>
        <v>38378778604</v>
      </c>
      <c r="F41" s="23"/>
      <c r="G41" s="43"/>
      <c r="H41" s="23"/>
      <c r="I41" s="23">
        <v>778896099135</v>
      </c>
      <c r="J41" s="23">
        <f>I41-I40</f>
        <v>161373116939</v>
      </c>
      <c r="K41" s="23"/>
      <c r="L41" s="23"/>
      <c r="M41" s="23"/>
      <c r="N41" s="23"/>
      <c r="O41" s="23"/>
      <c r="P41" s="23">
        <v>0</v>
      </c>
    </row>
    <row r="42" spans="1:16" x14ac:dyDescent="0.25">
      <c r="A42" s="74"/>
      <c r="B42" s="74"/>
      <c r="C42" s="23">
        <v>2021</v>
      </c>
      <c r="D42" s="43">
        <f>Profitabilitas!D35</f>
        <v>188536504140</v>
      </c>
      <c r="E42" s="43">
        <f>D42-D41</f>
        <v>104133288335</v>
      </c>
      <c r="F42" s="23"/>
      <c r="G42" s="43"/>
      <c r="H42" s="23"/>
      <c r="I42" s="23">
        <v>946633191563</v>
      </c>
      <c r="J42" s="23">
        <f>I42-I41</f>
        <v>167737092428</v>
      </c>
      <c r="K42" s="23"/>
      <c r="L42" s="23"/>
      <c r="M42" s="23"/>
      <c r="N42" s="23"/>
      <c r="O42" s="23"/>
      <c r="P42" s="23">
        <v>0</v>
      </c>
    </row>
    <row r="43" spans="1:16" x14ac:dyDescent="0.25">
      <c r="A43" s="74">
        <v>7</v>
      </c>
      <c r="B43" s="75" t="s">
        <v>31</v>
      </c>
      <c r="C43" s="23">
        <v>2016</v>
      </c>
      <c r="D43" s="43">
        <v>62150984694</v>
      </c>
      <c r="E43" s="43"/>
      <c r="F43" s="23"/>
      <c r="G43" s="43"/>
      <c r="H43" s="23"/>
      <c r="I43" s="23">
        <v>1570388327917</v>
      </c>
      <c r="J43" s="23"/>
      <c r="K43" s="23"/>
      <c r="L43" s="23"/>
      <c r="M43" s="23"/>
      <c r="N43" s="23"/>
      <c r="O43" s="23"/>
      <c r="P43" s="23"/>
    </row>
    <row r="44" spans="1:16" x14ac:dyDescent="0.25">
      <c r="A44" s="74"/>
      <c r="B44" s="75"/>
      <c r="C44" s="23">
        <v>2017</v>
      </c>
      <c r="D44" s="43">
        <f>Profitabilitas!D36</f>
        <v>103308394513</v>
      </c>
      <c r="E44" s="43">
        <f>D44-D43</f>
        <v>41157409819</v>
      </c>
      <c r="F44" s="23">
        <f>STDEV(E44:E48)</f>
        <v>58733016273.6371</v>
      </c>
      <c r="G44" s="43">
        <f>AVERAGE(E44:E48)</f>
        <v>19486009460.400002</v>
      </c>
      <c r="H44" s="23">
        <f>F44/G44</f>
        <v>3.0141120680966482</v>
      </c>
      <c r="I44" s="23">
        <v>1689846194031</v>
      </c>
      <c r="J44" s="23">
        <f>I44-I43</f>
        <v>119457866114</v>
      </c>
      <c r="K44" s="23">
        <f>STDEV(J44:J48)</f>
        <v>789557168348.04395</v>
      </c>
      <c r="L44" s="23">
        <f>AVERAGE(J44:J48)</f>
        <v>703541170291.40002</v>
      </c>
      <c r="M44" s="23">
        <f>K44/L44</f>
        <v>1.122261498955373</v>
      </c>
      <c r="N44" s="23">
        <f>H44/M44</f>
        <v>2.6857484382225119</v>
      </c>
      <c r="O44" s="60" t="str">
        <f>IF(H44&gt;=M44,"BUKAN INCOME SMOOTHING","INCOME SMOOTHING")</f>
        <v>BUKAN INCOME SMOOTHING</v>
      </c>
      <c r="P44" s="23">
        <v>0</v>
      </c>
    </row>
    <row r="45" spans="1:16" x14ac:dyDescent="0.25">
      <c r="A45" s="74"/>
      <c r="B45" s="75"/>
      <c r="C45" s="23">
        <v>2018</v>
      </c>
      <c r="D45" s="43">
        <f>Profitabilitas!D37</f>
        <v>142242410935</v>
      </c>
      <c r="E45" s="43">
        <f>D45-D44</f>
        <v>38934016422</v>
      </c>
      <c r="F45" s="23"/>
      <c r="G45" s="43"/>
      <c r="H45" s="23"/>
      <c r="I45" s="23">
        <v>1862945638339</v>
      </c>
      <c r="J45" s="23">
        <f>I45-I44</f>
        <v>173099444308</v>
      </c>
      <c r="K45" s="23"/>
      <c r="L45" s="23"/>
      <c r="M45" s="23"/>
      <c r="N45" s="23"/>
      <c r="O45" s="23"/>
      <c r="P45" s="23">
        <v>0</v>
      </c>
    </row>
    <row r="46" spans="1:16" x14ac:dyDescent="0.25">
      <c r="A46" s="74"/>
      <c r="B46" s="75"/>
      <c r="C46" s="23">
        <v>2019</v>
      </c>
      <c r="D46" s="43">
        <f>Profitabilitas!D38</f>
        <v>91614940880</v>
      </c>
      <c r="E46" s="43">
        <f>D46-D45</f>
        <v>-50627470055</v>
      </c>
      <c r="F46" s="23"/>
      <c r="G46" s="43"/>
      <c r="H46" s="23"/>
      <c r="I46" s="23">
        <v>2329565792542</v>
      </c>
      <c r="J46" s="23">
        <f>I46-I45</f>
        <v>466620154203</v>
      </c>
      <c r="K46" s="23"/>
      <c r="L46" s="23"/>
      <c r="M46" s="23"/>
      <c r="N46" s="23"/>
      <c r="O46" s="23"/>
      <c r="P46" s="23">
        <v>0</v>
      </c>
    </row>
    <row r="47" spans="1:16" x14ac:dyDescent="0.25">
      <c r="A47" s="74"/>
      <c r="B47" s="75"/>
      <c r="C47" s="23">
        <v>2020</v>
      </c>
      <c r="D47" s="43">
        <f>Profitabilitas!D39</f>
        <v>63896421980</v>
      </c>
      <c r="E47" s="43">
        <f>D47-D46</f>
        <v>-27718518900</v>
      </c>
      <c r="F47" s="23"/>
      <c r="G47" s="43"/>
      <c r="H47" s="23"/>
      <c r="I47" s="23">
        <v>3037359367967</v>
      </c>
      <c r="J47" s="23">
        <f>I47-I46</f>
        <v>707793575425</v>
      </c>
      <c r="K47" s="23"/>
      <c r="L47" s="23"/>
      <c r="M47" s="23"/>
      <c r="N47" s="23"/>
      <c r="O47" s="23"/>
      <c r="P47" s="23">
        <v>0</v>
      </c>
    </row>
    <row r="48" spans="1:16" x14ac:dyDescent="0.25">
      <c r="A48" s="74"/>
      <c r="B48" s="75"/>
      <c r="C48" s="23">
        <v>2021</v>
      </c>
      <c r="D48" s="43">
        <f>Profitabilitas!D40</f>
        <v>159581031996</v>
      </c>
      <c r="E48" s="43">
        <f>D48-D47</f>
        <v>95684610016</v>
      </c>
      <c r="F48" s="23"/>
      <c r="G48" s="43"/>
      <c r="H48" s="23"/>
      <c r="I48" s="23">
        <v>5088094179374</v>
      </c>
      <c r="J48" s="23">
        <f>I48-I47</f>
        <v>2050734811407</v>
      </c>
      <c r="K48" s="23"/>
      <c r="L48" s="23"/>
      <c r="M48" s="23"/>
      <c r="N48" s="23"/>
      <c r="O48" s="23"/>
      <c r="P48" s="23">
        <v>0</v>
      </c>
    </row>
    <row r="49" spans="1:16" x14ac:dyDescent="0.25">
      <c r="A49" s="74">
        <v>8</v>
      </c>
      <c r="B49" s="74" t="s">
        <v>39</v>
      </c>
      <c r="C49" s="23">
        <v>2016</v>
      </c>
      <c r="D49" s="43">
        <v>154256734600</v>
      </c>
      <c r="E49" s="43"/>
      <c r="F49" s="23"/>
      <c r="G49" s="43"/>
      <c r="H49" s="23"/>
      <c r="I49" s="23">
        <v>986831041277</v>
      </c>
      <c r="J49" s="23"/>
      <c r="K49" s="23"/>
      <c r="L49" s="23"/>
      <c r="M49" s="23"/>
      <c r="N49" s="23"/>
      <c r="O49" s="23"/>
      <c r="P49" s="23"/>
    </row>
    <row r="50" spans="1:16" x14ac:dyDescent="0.25">
      <c r="A50" s="74"/>
      <c r="B50" s="74"/>
      <c r="C50" s="23">
        <v>2017</v>
      </c>
      <c r="D50" s="43">
        <f>Profitabilitas!D41</f>
        <v>93115243054</v>
      </c>
      <c r="E50" s="43">
        <f>D50-D49</f>
        <v>-61141491546</v>
      </c>
      <c r="F50" s="23">
        <f>STDEV(E50:E54)</f>
        <v>89566297198.4953</v>
      </c>
      <c r="G50" s="43">
        <f>AVERAGE(E50:E54)</f>
        <v>-25699157074.599998</v>
      </c>
      <c r="H50" s="23">
        <f>F50/G50</f>
        <v>-3.4851842392534729</v>
      </c>
      <c r="I50" s="23">
        <v>792013059935</v>
      </c>
      <c r="J50" s="23">
        <f>I50-I49</f>
        <v>-194817981342</v>
      </c>
      <c r="K50" s="23">
        <f>STDEV(J50:J54)</f>
        <v>544811732940.13788</v>
      </c>
      <c r="L50" s="23">
        <f>AVERAGE(J50:J54)</f>
        <v>-28408311336.400002</v>
      </c>
      <c r="M50" s="23">
        <f>K50/L50</f>
        <v>-19.177899259434767</v>
      </c>
      <c r="N50" s="23">
        <f>H50/M50</f>
        <v>0.18172919734881288</v>
      </c>
      <c r="O50" s="60" t="str">
        <f>IF(H50&gt;=M50,"BUKAN INCOME SMOOTHING","INCOME SMOOTHING")</f>
        <v>BUKAN INCOME SMOOTHING</v>
      </c>
      <c r="P50" s="23">
        <v>0</v>
      </c>
    </row>
    <row r="51" spans="1:16" x14ac:dyDescent="0.25">
      <c r="A51" s="74"/>
      <c r="B51" s="74"/>
      <c r="C51" s="23">
        <v>2018</v>
      </c>
      <c r="D51" s="43">
        <f>Profitabilitas!D42</f>
        <v>217085701116</v>
      </c>
      <c r="E51" s="43">
        <f>D51-D50</f>
        <v>123970458062</v>
      </c>
      <c r="F51" s="23"/>
      <c r="G51" s="43"/>
      <c r="H51" s="23"/>
      <c r="I51" s="23">
        <v>781768203492</v>
      </c>
      <c r="J51" s="23">
        <f>I51-I50</f>
        <v>-10244856443</v>
      </c>
      <c r="K51" s="23"/>
      <c r="L51" s="23"/>
      <c r="M51" s="23"/>
      <c r="N51" s="23"/>
      <c r="O51" s="23"/>
      <c r="P51" s="23">
        <v>0</v>
      </c>
    </row>
    <row r="52" spans="1:16" x14ac:dyDescent="0.25">
      <c r="A52" s="74"/>
      <c r="B52" s="74"/>
      <c r="C52" s="23">
        <v>2019</v>
      </c>
      <c r="D52" s="43">
        <f>Profitabilitas!D43</f>
        <v>205366733531</v>
      </c>
      <c r="E52" s="43">
        <f>D52-D51</f>
        <v>-11718967585</v>
      </c>
      <c r="F52" s="23"/>
      <c r="G52" s="43"/>
      <c r="H52" s="23"/>
      <c r="I52" s="23">
        <v>1573689512139</v>
      </c>
      <c r="J52" s="23">
        <f>I52-I51</f>
        <v>791921308647</v>
      </c>
      <c r="K52" s="23"/>
      <c r="L52" s="23"/>
      <c r="M52" s="23"/>
      <c r="N52" s="23"/>
      <c r="O52" s="23"/>
      <c r="P52" s="23">
        <v>0</v>
      </c>
    </row>
    <row r="53" spans="1:16" x14ac:dyDescent="0.25">
      <c r="A53" s="74"/>
      <c r="B53" s="74"/>
      <c r="C53" s="23">
        <v>2020</v>
      </c>
      <c r="D53" s="43">
        <f>Profitabilitas!D44</f>
        <v>112621885604</v>
      </c>
      <c r="E53" s="43">
        <f>D53-D52</f>
        <v>-92744847927</v>
      </c>
      <c r="F53" s="23"/>
      <c r="G53" s="43"/>
      <c r="H53" s="23"/>
      <c r="I53" s="23">
        <v>1570119305961</v>
      </c>
      <c r="J53" s="23">
        <f>I53-I52</f>
        <v>-3570206178</v>
      </c>
      <c r="K53" s="23"/>
      <c r="L53" s="23"/>
      <c r="M53" s="23"/>
      <c r="N53" s="23"/>
      <c r="O53" s="23"/>
      <c r="P53" s="23">
        <v>0</v>
      </c>
    </row>
    <row r="54" spans="1:16" x14ac:dyDescent="0.25">
      <c r="A54" s="74"/>
      <c r="B54" s="74"/>
      <c r="C54" s="23">
        <v>2021</v>
      </c>
      <c r="D54" s="43">
        <f>Profitabilitas!D45</f>
        <v>25760949227</v>
      </c>
      <c r="E54" s="43">
        <f>D54-D53</f>
        <v>-86860936377</v>
      </c>
      <c r="F54" s="23"/>
      <c r="G54" s="43"/>
      <c r="H54" s="23"/>
      <c r="I54" s="23">
        <v>844789484595</v>
      </c>
      <c r="J54" s="23">
        <f>I54-I53</f>
        <v>-725329821366</v>
      </c>
      <c r="K54" s="23"/>
      <c r="L54" s="23"/>
      <c r="M54" s="23"/>
      <c r="N54" s="23"/>
      <c r="O54" s="23"/>
      <c r="P54" s="23">
        <v>0</v>
      </c>
    </row>
    <row r="55" spans="1:16" x14ac:dyDescent="0.25">
      <c r="A55" s="74">
        <v>9</v>
      </c>
      <c r="B55" s="75" t="s">
        <v>46</v>
      </c>
      <c r="C55" s="23">
        <v>2016</v>
      </c>
      <c r="D55" s="43">
        <v>41362822803</v>
      </c>
      <c r="E55" s="43"/>
      <c r="F55" s="23"/>
      <c r="G55" s="43"/>
      <c r="H55" s="23"/>
      <c r="I55" s="23">
        <v>371235818481</v>
      </c>
      <c r="J55" s="23"/>
      <c r="K55" s="23"/>
      <c r="L55" s="23"/>
      <c r="M55" s="23"/>
      <c r="N55" s="23"/>
      <c r="O55" s="23"/>
      <c r="P55" s="23"/>
    </row>
    <row r="56" spans="1:16" x14ac:dyDescent="0.25">
      <c r="A56" s="74"/>
      <c r="B56" s="75"/>
      <c r="C56" s="23">
        <v>2017</v>
      </c>
      <c r="D56" s="43">
        <f>Profitabilitas!D46</f>
        <v>244550466396</v>
      </c>
      <c r="E56" s="43">
        <f>D56-D55</f>
        <v>203187643593</v>
      </c>
      <c r="F56" s="23">
        <f>STDEV(E56:E60)</f>
        <v>212064020064.82129</v>
      </c>
      <c r="G56" s="43">
        <f>AVERAGE(E56:E60)</f>
        <v>21090072506.799999</v>
      </c>
      <c r="H56" s="23">
        <f>F56/G56</f>
        <v>10.055158416190661</v>
      </c>
      <c r="I56" s="23">
        <v>1816312696974</v>
      </c>
      <c r="J56" s="23">
        <f>I56-I55</f>
        <v>1445076878493</v>
      </c>
      <c r="K56" s="23">
        <f>STDEV(J56:J60)</f>
        <v>1182191427154.8613</v>
      </c>
      <c r="L56" s="23">
        <f>AVERAGE(J56:J60)</f>
        <v>487199846179.40002</v>
      </c>
      <c r="M56" s="23">
        <f>K56/L56</f>
        <v>2.4265020533679453</v>
      </c>
      <c r="N56" s="23">
        <f>H56/M56</f>
        <v>4.1438903388662975</v>
      </c>
      <c r="O56" s="60" t="str">
        <f>IF(H56&gt;=M56,"BUKAN INCOME SMOOTHING","INCOME SMOOTHING")</f>
        <v>BUKAN INCOME SMOOTHING</v>
      </c>
      <c r="P56" s="23">
        <v>0</v>
      </c>
    </row>
    <row r="57" spans="1:16" x14ac:dyDescent="0.25">
      <c r="A57" s="74"/>
      <c r="B57" s="75"/>
      <c r="C57" s="23">
        <v>2018</v>
      </c>
      <c r="D57" s="43">
        <f>Profitabilitas!D47</f>
        <v>432298157985</v>
      </c>
      <c r="E57" s="43">
        <f>D57-D56</f>
        <v>187747691589</v>
      </c>
      <c r="F57" s="23"/>
      <c r="G57" s="43"/>
      <c r="H57" s="23"/>
      <c r="I57" s="23">
        <v>3051576001069</v>
      </c>
      <c r="J57" s="23">
        <f>I57-I56</f>
        <v>1235263304095</v>
      </c>
      <c r="K57" s="23"/>
      <c r="L57" s="23"/>
      <c r="M57" s="23"/>
      <c r="N57" s="23"/>
      <c r="O57" s="23"/>
      <c r="P57" s="23">
        <v>0</v>
      </c>
    </row>
    <row r="58" spans="1:16" x14ac:dyDescent="0.25">
      <c r="A58" s="74"/>
      <c r="B58" s="75"/>
      <c r="C58" s="23">
        <v>2019</v>
      </c>
      <c r="D58" s="43">
        <f>Profitabilitas!D48</f>
        <v>439253263108</v>
      </c>
      <c r="E58" s="43">
        <f>D58-D57</f>
        <v>6955105123</v>
      </c>
      <c r="F58" s="23"/>
      <c r="G58" s="43"/>
      <c r="H58" s="23"/>
      <c r="I58" s="23">
        <v>3853253102037</v>
      </c>
      <c r="J58" s="23">
        <f>I58-I57</f>
        <v>801677100968</v>
      </c>
      <c r="K58" s="23"/>
      <c r="L58" s="23"/>
      <c r="M58" s="23"/>
      <c r="N58" s="23"/>
      <c r="O58" s="23"/>
      <c r="P58" s="23">
        <v>0</v>
      </c>
    </row>
    <row r="59" spans="1:16" x14ac:dyDescent="0.25">
      <c r="A59" s="74"/>
      <c r="B59" s="75"/>
      <c r="C59" s="23">
        <v>2020</v>
      </c>
      <c r="D59" s="43">
        <f>Profitabilitas!D49</f>
        <v>115881928744</v>
      </c>
      <c r="E59" s="43">
        <f>D59-D58</f>
        <v>-323371334364</v>
      </c>
      <c r="F59" s="23"/>
      <c r="G59" s="43"/>
      <c r="H59" s="23"/>
      <c r="I59" s="23">
        <v>2336956841399</v>
      </c>
      <c r="J59" s="23">
        <f>I59-I58</f>
        <v>-1516296260638</v>
      </c>
      <c r="K59" s="23"/>
      <c r="L59" s="23"/>
      <c r="M59" s="23"/>
      <c r="N59" s="23"/>
      <c r="O59" s="23"/>
      <c r="P59" s="23">
        <v>0</v>
      </c>
    </row>
    <row r="60" spans="1:16" x14ac:dyDescent="0.25">
      <c r="A60" s="74"/>
      <c r="B60" s="75"/>
      <c r="C60" s="23">
        <v>2021</v>
      </c>
      <c r="D60" s="43">
        <f>Profitabilitas!D50</f>
        <v>146813185337</v>
      </c>
      <c r="E60" s="43">
        <f>D60-D59</f>
        <v>30931256593</v>
      </c>
      <c r="F60" s="23"/>
      <c r="G60" s="43"/>
      <c r="H60" s="23"/>
      <c r="I60" s="23">
        <v>2807235049378</v>
      </c>
      <c r="J60" s="23">
        <f>I60-I59</f>
        <v>470278207979</v>
      </c>
      <c r="K60" s="23"/>
      <c r="L60" s="23"/>
      <c r="M60" s="23"/>
      <c r="N60" s="23"/>
      <c r="O60" s="23"/>
      <c r="P60" s="23">
        <v>0</v>
      </c>
    </row>
    <row r="61" spans="1:16" x14ac:dyDescent="0.25">
      <c r="A61" s="74">
        <v>10</v>
      </c>
      <c r="B61" s="75" t="s">
        <v>55</v>
      </c>
      <c r="C61" s="23">
        <v>2016</v>
      </c>
      <c r="D61" s="43">
        <v>13922094004</v>
      </c>
      <c r="E61" s="43"/>
      <c r="F61" s="23"/>
      <c r="G61" s="43"/>
      <c r="H61" s="23"/>
      <c r="I61" s="23">
        <v>160609018764</v>
      </c>
      <c r="J61" s="23"/>
      <c r="K61" s="23"/>
      <c r="L61" s="23"/>
      <c r="M61" s="23"/>
      <c r="N61" s="23"/>
      <c r="O61" s="23"/>
      <c r="P61" s="23"/>
    </row>
    <row r="62" spans="1:16" x14ac:dyDescent="0.25">
      <c r="A62" s="74"/>
      <c r="B62" s="75"/>
      <c r="C62" s="23">
        <v>2017</v>
      </c>
      <c r="D62" s="43">
        <f>Profitabilitas!D51</f>
        <v>24270494120</v>
      </c>
      <c r="E62" s="43">
        <f>D62-D61</f>
        <v>10348400116</v>
      </c>
      <c r="F62" s="23">
        <f>STDEV(E62:E66)</f>
        <v>13817776089.224039</v>
      </c>
      <c r="G62" s="43">
        <f>AVERAGE(E62:E66)</f>
        <v>7497028733</v>
      </c>
      <c r="H62" s="23">
        <f>F62/G62</f>
        <v>1.8431003243193838</v>
      </c>
      <c r="I62" s="23">
        <v>176879872407</v>
      </c>
      <c r="J62" s="23">
        <f>I62-I61</f>
        <v>16270853643</v>
      </c>
      <c r="K62" s="23">
        <f>STDEV(J62:J66)</f>
        <v>35448551422.580803</v>
      </c>
      <c r="L62" s="23">
        <f>AVERAGE(J62:J66)</f>
        <v>7740740764.8000002</v>
      </c>
      <c r="M62" s="23">
        <f>K62/L62</f>
        <v>4.5794779207409224</v>
      </c>
      <c r="N62" s="23">
        <f>H62/M62</f>
        <v>0.40246952954436016</v>
      </c>
      <c r="O62" s="60" t="str">
        <f>IF(H62&gt;=M62,"BUKAN INCOME SMOOTHING","INCOME SMOOTHING")</f>
        <v>INCOME SMOOTHING</v>
      </c>
      <c r="P62" s="23">
        <v>1</v>
      </c>
    </row>
    <row r="63" spans="1:16" x14ac:dyDescent="0.25">
      <c r="A63" s="74"/>
      <c r="B63" s="75"/>
      <c r="C63" s="23">
        <v>2018</v>
      </c>
      <c r="D63" s="43">
        <f>Profitabilitas!D52</f>
        <v>52752666735</v>
      </c>
      <c r="E63" s="43">
        <f>D63-D62</f>
        <v>28482172615</v>
      </c>
      <c r="F63" s="23"/>
      <c r="G63" s="43"/>
      <c r="H63" s="23"/>
      <c r="I63" s="23">
        <v>236020877647</v>
      </c>
      <c r="J63" s="23">
        <f>I63-I62</f>
        <v>59141005240</v>
      </c>
      <c r="K63" s="23"/>
      <c r="L63" s="23"/>
      <c r="M63" s="23"/>
      <c r="N63" s="23"/>
      <c r="O63" s="23"/>
      <c r="P63" s="23">
        <v>1</v>
      </c>
    </row>
    <row r="64" spans="1:16" x14ac:dyDescent="0.25">
      <c r="A64" s="74"/>
      <c r="B64" s="75"/>
      <c r="C64" s="23">
        <v>2019</v>
      </c>
      <c r="D64" s="43">
        <f>Profitabilitas!D53</f>
        <v>52344151967</v>
      </c>
      <c r="E64" s="43">
        <f>D64-D63</f>
        <v>-408514768</v>
      </c>
      <c r="F64" s="23"/>
      <c r="G64" s="43"/>
      <c r="H64" s="23"/>
      <c r="I64" s="23">
        <v>250170826551</v>
      </c>
      <c r="J64" s="23">
        <f>I64-I63</f>
        <v>14149948904</v>
      </c>
      <c r="K64" s="23"/>
      <c r="L64" s="23"/>
      <c r="M64" s="23"/>
      <c r="N64" s="23"/>
      <c r="O64" s="23"/>
      <c r="P64" s="23">
        <v>1</v>
      </c>
    </row>
    <row r="65" spans="1:16" x14ac:dyDescent="0.25">
      <c r="A65" s="74"/>
      <c r="B65" s="75"/>
      <c r="C65" s="23">
        <v>2020</v>
      </c>
      <c r="D65" s="43">
        <f>Profitabilitas!D54</f>
        <v>43944061538</v>
      </c>
      <c r="E65" s="43">
        <f>D65-D64</f>
        <v>-8400090429</v>
      </c>
      <c r="F65" s="23"/>
      <c r="G65" s="43"/>
      <c r="H65" s="23"/>
      <c r="I65" s="23">
        <v>230662117776</v>
      </c>
      <c r="J65" s="23">
        <f>I65-I64</f>
        <v>-19508708775</v>
      </c>
      <c r="K65" s="23"/>
      <c r="L65" s="23"/>
      <c r="M65" s="23"/>
      <c r="N65" s="23"/>
      <c r="O65" s="23"/>
      <c r="P65" s="23">
        <v>1</v>
      </c>
    </row>
    <row r="66" spans="1:16" x14ac:dyDescent="0.25">
      <c r="A66" s="74"/>
      <c r="B66" s="75"/>
      <c r="C66" s="23">
        <v>2021</v>
      </c>
      <c r="D66" s="43">
        <f>Profitabilitas!D55</f>
        <v>51407237669</v>
      </c>
      <c r="E66" s="43">
        <f>D66-D65</f>
        <v>7463176131</v>
      </c>
      <c r="F66" s="23"/>
      <c r="G66" s="43"/>
      <c r="H66" s="23"/>
      <c r="I66" s="23">
        <v>199312722588</v>
      </c>
      <c r="J66" s="23">
        <f>I66-I65</f>
        <v>-31349395188</v>
      </c>
      <c r="K66" s="23"/>
      <c r="L66" s="23"/>
      <c r="M66" s="23"/>
      <c r="N66" s="23"/>
      <c r="O66" s="23"/>
      <c r="P66" s="23">
        <v>1</v>
      </c>
    </row>
    <row r="67" spans="1:16" x14ac:dyDescent="0.25">
      <c r="A67" s="74">
        <v>11</v>
      </c>
      <c r="B67" s="75" t="s">
        <v>73</v>
      </c>
      <c r="C67" s="23">
        <v>2016</v>
      </c>
      <c r="D67" s="43">
        <v>2995015928</v>
      </c>
      <c r="E67" s="43"/>
      <c r="F67" s="23"/>
      <c r="G67" s="43"/>
      <c r="H67" s="23"/>
      <c r="I67" s="23">
        <v>5631593414</v>
      </c>
      <c r="J67" s="23"/>
      <c r="K67" s="23"/>
      <c r="L67" s="23"/>
      <c r="M67" s="23"/>
      <c r="N67" s="23"/>
      <c r="O67" s="23"/>
      <c r="P67" s="23"/>
    </row>
    <row r="68" spans="1:16" x14ac:dyDescent="0.25">
      <c r="A68" s="74"/>
      <c r="B68" s="75"/>
      <c r="C68" s="23">
        <v>2017</v>
      </c>
      <c r="D68" s="43">
        <f>Profitabilitas!D56</f>
        <v>14754356376</v>
      </c>
      <c r="E68" s="43">
        <f>D68-D67</f>
        <v>11759340448</v>
      </c>
      <c r="F68" s="23">
        <f>STDEV(E68:E72)</f>
        <v>16834011593.02618</v>
      </c>
      <c r="G68" s="43">
        <f>AVERAGE(E68:E72)</f>
        <v>4246379516</v>
      </c>
      <c r="H68" s="23">
        <f>F68/G68</f>
        <v>3.964321024439065</v>
      </c>
      <c r="I68" s="23">
        <v>140739483067</v>
      </c>
      <c r="J68" s="23">
        <f>I68-I67</f>
        <v>135107889653</v>
      </c>
      <c r="K68" s="23">
        <f>STDEV(J68:J72)</f>
        <v>91122370119.366425</v>
      </c>
      <c r="L68" s="23">
        <f>AVERAGE(J68:J72)</f>
        <v>94800887460.800003</v>
      </c>
      <c r="M68" s="23">
        <f>K68/L68</f>
        <v>0.96119743770379118</v>
      </c>
      <c r="N68" s="23">
        <f>H68/M68</f>
        <v>4.1243566294864964</v>
      </c>
      <c r="O68" s="60" t="str">
        <f>IF(H68&gt;=M68,"BUKAN INCOME SMOOTHING","INCOME SMOOTHING")</f>
        <v>BUKAN INCOME SMOOTHING</v>
      </c>
      <c r="P68" s="23">
        <v>0</v>
      </c>
    </row>
    <row r="69" spans="1:16" x14ac:dyDescent="0.25">
      <c r="A69" s="74"/>
      <c r="B69" s="75"/>
      <c r="C69" s="23">
        <v>2018</v>
      </c>
      <c r="D69" s="43">
        <f>Profitabilitas!D57</f>
        <v>26482339033</v>
      </c>
      <c r="E69" s="43">
        <f>D69-D68</f>
        <v>11727982657</v>
      </c>
      <c r="F69" s="23"/>
      <c r="G69" s="43"/>
      <c r="H69" s="23"/>
      <c r="I69" s="23">
        <v>319106290160</v>
      </c>
      <c r="J69" s="23">
        <f>I69-I68</f>
        <v>178366807093</v>
      </c>
      <c r="K69" s="23"/>
      <c r="L69" s="23"/>
      <c r="M69" s="23"/>
      <c r="N69" s="23"/>
      <c r="O69" s="23"/>
      <c r="P69" s="23">
        <v>0</v>
      </c>
    </row>
    <row r="70" spans="1:16" x14ac:dyDescent="0.25">
      <c r="A70" s="74"/>
      <c r="B70" s="75"/>
      <c r="C70" s="23">
        <v>2019</v>
      </c>
      <c r="D70" s="43">
        <f>Profitabilitas!D58</f>
        <v>4177237649</v>
      </c>
      <c r="E70" s="43">
        <f>D70-D69</f>
        <v>-22305101384</v>
      </c>
      <c r="F70" s="23"/>
      <c r="G70" s="43"/>
      <c r="H70" s="23"/>
      <c r="I70" s="23">
        <v>474271493696</v>
      </c>
      <c r="J70" s="23">
        <f>I70-I69</f>
        <v>155165203536</v>
      </c>
      <c r="K70" s="23"/>
      <c r="L70" s="23"/>
      <c r="M70" s="23"/>
      <c r="N70" s="23"/>
      <c r="O70" s="23"/>
      <c r="P70" s="23">
        <v>0</v>
      </c>
    </row>
    <row r="71" spans="1:16" x14ac:dyDescent="0.25">
      <c r="A71" s="74"/>
      <c r="B71" s="75"/>
      <c r="C71" s="23">
        <v>2020</v>
      </c>
      <c r="D71" s="43">
        <f>Profitabilitas!D59</f>
        <v>3036178470</v>
      </c>
      <c r="E71" s="43">
        <f>D71-D70</f>
        <v>-1141059179</v>
      </c>
      <c r="F71" s="23"/>
      <c r="G71" s="43"/>
      <c r="H71" s="23"/>
      <c r="I71" s="23">
        <v>521617491481</v>
      </c>
      <c r="J71" s="23">
        <f>I71-I70</f>
        <v>47345997785</v>
      </c>
      <c r="K71" s="23"/>
      <c r="L71" s="23"/>
      <c r="M71" s="23"/>
      <c r="N71" s="23"/>
      <c r="O71" s="23"/>
      <c r="P71" s="23">
        <v>0</v>
      </c>
    </row>
    <row r="72" spans="1:16" x14ac:dyDescent="0.25">
      <c r="A72" s="74"/>
      <c r="B72" s="75"/>
      <c r="C72" s="23">
        <v>2021</v>
      </c>
      <c r="D72" s="43">
        <f>Profitabilitas!D60</f>
        <v>24226913508</v>
      </c>
      <c r="E72" s="43">
        <f>D72-D71</f>
        <v>21190735038</v>
      </c>
      <c r="F72" s="23"/>
      <c r="G72" s="43"/>
      <c r="H72" s="23"/>
      <c r="I72" s="23">
        <v>479636030718</v>
      </c>
      <c r="J72" s="23">
        <f>I72-I71</f>
        <v>-41981460763</v>
      </c>
      <c r="K72" s="23"/>
      <c r="L72" s="23"/>
      <c r="M72" s="23"/>
      <c r="N72" s="23"/>
      <c r="O72" s="23"/>
      <c r="P72" s="23">
        <v>0</v>
      </c>
    </row>
    <row r="73" spans="1:16" x14ac:dyDescent="0.25">
      <c r="A73" s="74">
        <v>12</v>
      </c>
      <c r="B73" s="75" t="s">
        <v>99</v>
      </c>
      <c r="C73" s="23">
        <v>2016</v>
      </c>
      <c r="D73" s="43">
        <v>65031463000</v>
      </c>
      <c r="E73" s="43"/>
      <c r="F73" s="23"/>
      <c r="G73" s="43"/>
      <c r="H73" s="23"/>
      <c r="I73" s="23">
        <v>1605432899000</v>
      </c>
      <c r="J73" s="23"/>
      <c r="K73" s="23"/>
      <c r="L73" s="23"/>
      <c r="M73" s="23"/>
      <c r="N73" s="23"/>
      <c r="O73" s="23"/>
      <c r="P73" s="23"/>
    </row>
    <row r="74" spans="1:16" x14ac:dyDescent="0.25">
      <c r="A74" s="74"/>
      <c r="B74" s="75"/>
      <c r="C74" s="23">
        <v>2017</v>
      </c>
      <c r="D74" s="43">
        <f>Profitabilitas!D61</f>
        <v>180548926000</v>
      </c>
      <c r="E74" s="43">
        <f>D74-D73</f>
        <v>115517463000</v>
      </c>
      <c r="F74" s="23">
        <f>STDEV(E74:E78)</f>
        <v>184744956151.34039</v>
      </c>
      <c r="G74" s="43">
        <f>AVERAGE(E74:E78)</f>
        <v>83412543600</v>
      </c>
      <c r="H74" s="23">
        <f>F74/G74</f>
        <v>2.2148342225034412</v>
      </c>
      <c r="I74" s="23">
        <v>2455941036000</v>
      </c>
      <c r="J74" s="23">
        <f>I74-I73</f>
        <v>850508137000</v>
      </c>
      <c r="K74" s="23">
        <f>STDEV(J74:J78)</f>
        <v>1639700755502.2334</v>
      </c>
      <c r="L74" s="23">
        <f>AVERAGE(J74:J78)</f>
        <v>450700765200</v>
      </c>
      <c r="M74" s="23">
        <f>K74/L74</f>
        <v>3.6381139818447181</v>
      </c>
      <c r="N74" s="23">
        <f>H74/M74</f>
        <v>0.60878637490637444</v>
      </c>
      <c r="O74" s="60" t="str">
        <f>IF(H74&gt;=M74,"BUKAN INCOME SMOOTHING","INCOME SMOOTHING")</f>
        <v>INCOME SMOOTHING</v>
      </c>
      <c r="P74" s="23">
        <v>1</v>
      </c>
    </row>
    <row r="75" spans="1:16" x14ac:dyDescent="0.25">
      <c r="A75" s="74"/>
      <c r="B75" s="75"/>
      <c r="C75" s="23">
        <v>2018</v>
      </c>
      <c r="D75" s="43">
        <f>Profitabilitas!D62</f>
        <v>561435263000</v>
      </c>
      <c r="E75" s="43">
        <f>D75-D74</f>
        <v>380886337000</v>
      </c>
      <c r="F75" s="23"/>
      <c r="G75" s="43"/>
      <c r="H75" s="23"/>
      <c r="I75" s="23">
        <v>4681432531000</v>
      </c>
      <c r="J75" s="23">
        <f>I75-I74</f>
        <v>2225491495000</v>
      </c>
      <c r="K75" s="23"/>
      <c r="L75" s="23"/>
      <c r="M75" s="23"/>
      <c r="N75" s="23"/>
      <c r="O75" s="23"/>
      <c r="P75" s="23">
        <v>1</v>
      </c>
    </row>
    <row r="76" spans="1:16" x14ac:dyDescent="0.25">
      <c r="A76" s="74"/>
      <c r="B76" s="75"/>
      <c r="C76" s="23">
        <v>2019</v>
      </c>
      <c r="D76" s="43">
        <f>Profitabilitas!D63</f>
        <v>491956774000</v>
      </c>
      <c r="E76" s="43">
        <f>D76-D75</f>
        <v>-69478489000</v>
      </c>
      <c r="F76" s="23"/>
      <c r="G76" s="43"/>
      <c r="H76" s="23"/>
      <c r="I76" s="23">
        <v>6039612904000</v>
      </c>
      <c r="J76" s="23">
        <f>I76-I75</f>
        <v>1358180373000</v>
      </c>
      <c r="K76" s="23"/>
      <c r="L76" s="23"/>
      <c r="M76" s="23"/>
      <c r="N76" s="23"/>
      <c r="O76" s="23"/>
      <c r="P76" s="23">
        <v>1</v>
      </c>
    </row>
    <row r="77" spans="1:16" x14ac:dyDescent="0.25">
      <c r="A77" s="74"/>
      <c r="B77" s="75"/>
      <c r="C77" s="23">
        <v>2020</v>
      </c>
      <c r="D77" s="43">
        <f>Profitabilitas!D64</f>
        <v>423714832000</v>
      </c>
      <c r="E77" s="43">
        <f>D77-D76</f>
        <v>-68241942000</v>
      </c>
      <c r="F77" s="23"/>
      <c r="G77" s="43"/>
      <c r="H77" s="23"/>
      <c r="I77" s="23">
        <v>3981900673000</v>
      </c>
      <c r="J77" s="23">
        <f>I77-I76</f>
        <v>-2057712231000</v>
      </c>
      <c r="K77" s="23"/>
      <c r="L77" s="23"/>
      <c r="M77" s="23"/>
      <c r="N77" s="23"/>
      <c r="O77" s="23"/>
      <c r="P77" s="23">
        <v>1</v>
      </c>
    </row>
    <row r="78" spans="1:16" x14ac:dyDescent="0.25">
      <c r="A78" s="74"/>
      <c r="B78" s="75"/>
      <c r="C78" s="23">
        <v>2021</v>
      </c>
      <c r="D78" s="43">
        <f>Profitabilitas!D65</f>
        <v>482094181000</v>
      </c>
      <c r="E78" s="43">
        <f>D78-D77</f>
        <v>58379349000</v>
      </c>
      <c r="F78" s="23"/>
      <c r="G78" s="43"/>
      <c r="H78" s="23"/>
      <c r="I78" s="23">
        <v>3858936725000</v>
      </c>
      <c r="J78" s="23">
        <f>I78-I77</f>
        <v>-122963948000</v>
      </c>
      <c r="K78" s="23"/>
      <c r="L78" s="23"/>
      <c r="M78" s="23"/>
      <c r="N78" s="23"/>
      <c r="O78" s="23"/>
      <c r="P78" s="23">
        <v>1</v>
      </c>
    </row>
    <row r="79" spans="1:16" x14ac:dyDescent="0.25">
      <c r="A79" s="74">
        <v>13</v>
      </c>
      <c r="B79" s="75" t="s">
        <v>101</v>
      </c>
      <c r="C79" s="23">
        <v>2016</v>
      </c>
      <c r="D79" s="43">
        <v>4380139897</v>
      </c>
      <c r="E79" s="43"/>
      <c r="F79" s="23"/>
      <c r="G79" s="43"/>
      <c r="H79" s="23"/>
      <c r="I79" s="23">
        <v>71390391829</v>
      </c>
      <c r="J79" s="23"/>
      <c r="K79" s="23"/>
      <c r="L79" s="23"/>
      <c r="M79" s="23"/>
      <c r="N79" s="23"/>
      <c r="O79" s="23"/>
      <c r="P79" s="23"/>
    </row>
    <row r="80" spans="1:16" x14ac:dyDescent="0.25">
      <c r="A80" s="74"/>
      <c r="B80" s="75"/>
      <c r="C80" s="23">
        <v>2017</v>
      </c>
      <c r="D80" s="43">
        <f>Profitabilitas!D66</f>
        <v>9144632257</v>
      </c>
      <c r="E80" s="43">
        <f>D80-D79</f>
        <v>4764492360</v>
      </c>
      <c r="F80" s="23">
        <f>STDEV(E80:E84)</f>
        <v>9512504683.261034</v>
      </c>
      <c r="G80" s="43">
        <f>AVERAGE(E80:E84)</f>
        <v>-185861193</v>
      </c>
      <c r="H80" s="23">
        <f>F80/G80</f>
        <v>-51.180693127591375</v>
      </c>
      <c r="I80" s="23">
        <v>153150021248</v>
      </c>
      <c r="J80" s="23">
        <f>I80-I79</f>
        <v>81759629419</v>
      </c>
      <c r="K80" s="23">
        <f>STDEV(J80:J84)</f>
        <v>123380212070.65817</v>
      </c>
      <c r="L80" s="23">
        <f>AVERAGE(J80:J84)</f>
        <v>-1598349901.2</v>
      </c>
      <c r="M80" s="23">
        <f>K80/L80</f>
        <v>-77.192241810149</v>
      </c>
      <c r="N80" s="23">
        <f>H80/M80</f>
        <v>0.66302897710197473</v>
      </c>
      <c r="O80" s="60" t="str">
        <f>IF(H80&gt;=M80,"BUKAN INCOME SMOOTHING","INCOME SMOOTHING")</f>
        <v>BUKAN INCOME SMOOTHING</v>
      </c>
      <c r="P80" s="23">
        <v>0</v>
      </c>
    </row>
    <row r="81" spans="1:16" x14ac:dyDescent="0.25">
      <c r="A81" s="74"/>
      <c r="B81" s="75"/>
      <c r="C81" s="23">
        <v>2018</v>
      </c>
      <c r="D81" s="43">
        <f>Profitabilitas!D67</f>
        <v>14677998088</v>
      </c>
      <c r="E81" s="43">
        <f>D81-D80</f>
        <v>5533365831</v>
      </c>
      <c r="F81" s="23"/>
      <c r="G81" s="43"/>
      <c r="H81" s="23"/>
      <c r="I81" s="23">
        <v>279266205363</v>
      </c>
      <c r="J81" s="23">
        <f>I81-I80</f>
        <v>126116184115</v>
      </c>
      <c r="K81" s="23"/>
      <c r="L81" s="23"/>
      <c r="M81" s="23"/>
      <c r="N81" s="23"/>
      <c r="O81" s="23"/>
      <c r="P81" s="23">
        <v>0</v>
      </c>
    </row>
    <row r="82" spans="1:16" x14ac:dyDescent="0.25">
      <c r="A82" s="74"/>
      <c r="B82" s="75"/>
      <c r="C82" s="23">
        <v>2019</v>
      </c>
      <c r="D82" s="43">
        <f>Profitabilitas!D68</f>
        <v>22186962539</v>
      </c>
      <c r="E82" s="43">
        <f>D82-D81</f>
        <v>7508964451</v>
      </c>
      <c r="F82" s="23"/>
      <c r="G82" s="43"/>
      <c r="H82" s="23"/>
      <c r="I82" s="23">
        <v>318024503004</v>
      </c>
      <c r="J82" s="23">
        <f>I82-I81</f>
        <v>38758297641</v>
      </c>
      <c r="K82" s="23"/>
      <c r="L82" s="23"/>
      <c r="M82" s="23"/>
      <c r="N82" s="23"/>
      <c r="O82" s="23"/>
      <c r="P82" s="23">
        <v>0</v>
      </c>
    </row>
    <row r="83" spans="1:16" x14ac:dyDescent="0.25">
      <c r="A83" s="74"/>
      <c r="B83" s="75"/>
      <c r="C83" s="23">
        <v>2020</v>
      </c>
      <c r="D83" s="43">
        <f>Profitabilitas!D69</f>
        <v>6618117086</v>
      </c>
      <c r="E83" s="43">
        <f>D83-D82</f>
        <v>-15568845453</v>
      </c>
      <c r="F83" s="23"/>
      <c r="G83" s="43"/>
      <c r="H83" s="23"/>
      <c r="I83" s="23">
        <v>143838437841</v>
      </c>
      <c r="J83" s="23">
        <f>I83-I82</f>
        <v>-174186065163</v>
      </c>
      <c r="K83" s="23"/>
      <c r="L83" s="23"/>
      <c r="M83" s="23"/>
      <c r="N83" s="23"/>
      <c r="O83" s="23"/>
      <c r="P83" s="23">
        <v>0</v>
      </c>
    </row>
    <row r="84" spans="1:16" x14ac:dyDescent="0.25">
      <c r="A84" s="74"/>
      <c r="B84" s="75"/>
      <c r="C84" s="23">
        <v>2021</v>
      </c>
      <c r="D84" s="43">
        <f>Profitabilitas!D70</f>
        <v>3450833932</v>
      </c>
      <c r="E84" s="43">
        <f>D84-D83</f>
        <v>-3167283154</v>
      </c>
      <c r="F84" s="23"/>
      <c r="G84" s="43"/>
      <c r="H84" s="23"/>
      <c r="I84" s="23">
        <v>63398642323</v>
      </c>
      <c r="J84" s="23">
        <f>I84-I83</f>
        <v>-80439795518</v>
      </c>
      <c r="K84" s="23"/>
      <c r="L84" s="23"/>
      <c r="M84" s="23"/>
      <c r="N84" s="23"/>
      <c r="O84" s="23"/>
      <c r="P84" s="23">
        <v>0</v>
      </c>
    </row>
    <row r="85" spans="1:16" x14ac:dyDescent="0.25">
      <c r="A85" s="74">
        <v>14</v>
      </c>
      <c r="B85" s="75" t="s">
        <v>102</v>
      </c>
      <c r="C85" s="23">
        <v>2016</v>
      </c>
      <c r="D85" s="43">
        <v>125280564685</v>
      </c>
      <c r="E85" s="43"/>
      <c r="F85" s="23"/>
      <c r="G85" s="43"/>
      <c r="H85" s="23"/>
      <c r="I85" s="23">
        <v>703132723832</v>
      </c>
      <c r="J85" s="23"/>
      <c r="K85" s="23"/>
      <c r="L85" s="23"/>
      <c r="M85" s="23"/>
      <c r="N85" s="23"/>
      <c r="O85" s="23"/>
      <c r="P85" s="23"/>
    </row>
    <row r="86" spans="1:16" x14ac:dyDescent="0.25">
      <c r="A86" s="74"/>
      <c r="B86" s="75"/>
      <c r="C86" s="23">
        <v>2017</v>
      </c>
      <c r="D86" s="43">
        <f>Profitabilitas!D71</f>
        <v>262126036511</v>
      </c>
      <c r="E86" s="43">
        <f>D86-D85</f>
        <v>136845471826</v>
      </c>
      <c r="F86" s="23">
        <f>STDEV(E86:E90)</f>
        <v>94274914550.447708</v>
      </c>
      <c r="G86" s="43">
        <f>AVERAGE(E86:E90)</f>
        <v>-12385870885.200001</v>
      </c>
      <c r="H86" s="23">
        <f>F86/G86</f>
        <v>-7.6114885601704225</v>
      </c>
      <c r="I86" s="23">
        <v>761760612195</v>
      </c>
      <c r="J86" s="23">
        <f>I86-I85</f>
        <v>58627888363</v>
      </c>
      <c r="K86" s="23">
        <f>STDEV(J86:J90)</f>
        <v>128575292629.73138</v>
      </c>
      <c r="L86" s="23">
        <f>AVERAGE(J86:J90)</f>
        <v>54415721904</v>
      </c>
      <c r="M86" s="23">
        <f>K86/L86</f>
        <v>2.3628335365386386</v>
      </c>
      <c r="N86" s="23">
        <f>H86/M86</f>
        <v>-3.2213393125106231</v>
      </c>
      <c r="O86" s="60" t="str">
        <f>IF(H86&gt;=M86,"BUKAN INCOME SMOOTHING","INCOME SMOOTHING")</f>
        <v>INCOME SMOOTHING</v>
      </c>
      <c r="P86" s="23">
        <v>1</v>
      </c>
    </row>
    <row r="87" spans="1:16" x14ac:dyDescent="0.25">
      <c r="A87" s="74"/>
      <c r="B87" s="75"/>
      <c r="C87" s="23">
        <v>2018</v>
      </c>
      <c r="D87" s="43">
        <f>Profitabilitas!D72</f>
        <v>146006831186</v>
      </c>
      <c r="E87" s="43">
        <f>D87-D86</f>
        <v>-116119205325</v>
      </c>
      <c r="F87" s="23"/>
      <c r="G87" s="43"/>
      <c r="H87" s="23"/>
      <c r="I87" s="23">
        <v>897612636308</v>
      </c>
      <c r="J87" s="23">
        <f>I87-I86</f>
        <v>135852024113</v>
      </c>
      <c r="K87" s="23"/>
      <c r="L87" s="23"/>
      <c r="M87" s="23"/>
      <c r="N87" s="23"/>
      <c r="O87" s="23"/>
      <c r="P87" s="23">
        <v>1</v>
      </c>
    </row>
    <row r="88" spans="1:16" x14ac:dyDescent="0.25">
      <c r="A88" s="74"/>
      <c r="B88" s="75"/>
      <c r="C88" s="23">
        <v>2019</v>
      </c>
      <c r="D88" s="43">
        <f>Profitabilitas!D73</f>
        <v>128831147635</v>
      </c>
      <c r="E88" s="43">
        <f>D88-D87</f>
        <v>-17175683551</v>
      </c>
      <c r="F88" s="23"/>
      <c r="G88" s="43"/>
      <c r="H88" s="23"/>
      <c r="I88" s="23">
        <v>1087963086355</v>
      </c>
      <c r="J88" s="23">
        <f>I88-I87</f>
        <v>190350450047</v>
      </c>
      <c r="K88" s="23"/>
      <c r="L88" s="23"/>
      <c r="M88" s="23"/>
      <c r="N88" s="23"/>
      <c r="O88" s="23"/>
      <c r="P88" s="23">
        <v>1</v>
      </c>
    </row>
    <row r="89" spans="1:16" x14ac:dyDescent="0.25">
      <c r="A89" s="74"/>
      <c r="B89" s="75"/>
      <c r="C89" s="23">
        <v>2020</v>
      </c>
      <c r="D89" s="43">
        <f>Profitabilitas!D74</f>
        <v>67204167744</v>
      </c>
      <c r="E89" s="43">
        <f>D89-D88</f>
        <v>-61626979891</v>
      </c>
      <c r="F89" s="23"/>
      <c r="G89" s="43"/>
      <c r="H89" s="23"/>
      <c r="I89" s="23">
        <v>1122276247134</v>
      </c>
      <c r="J89" s="23">
        <f>I89-I88</f>
        <v>34313160779</v>
      </c>
      <c r="K89" s="23"/>
      <c r="L89" s="23"/>
      <c r="M89" s="23"/>
      <c r="N89" s="23"/>
      <c r="O89" s="23"/>
      <c r="P89" s="23">
        <v>1</v>
      </c>
    </row>
    <row r="90" spans="1:16" x14ac:dyDescent="0.25">
      <c r="A90" s="74"/>
      <c r="B90" s="75"/>
      <c r="C90" s="23">
        <v>2021</v>
      </c>
      <c r="D90" s="43">
        <f>Profitabilitas!D75</f>
        <v>63351210259</v>
      </c>
      <c r="E90" s="43">
        <f>D90-D89</f>
        <v>-3852957485</v>
      </c>
      <c r="F90" s="23"/>
      <c r="G90" s="43"/>
      <c r="H90" s="23"/>
      <c r="I90" s="23">
        <v>975211333352</v>
      </c>
      <c r="J90" s="23">
        <f>I90-I89</f>
        <v>-147064913782</v>
      </c>
      <c r="K90" s="23"/>
      <c r="L90" s="23"/>
      <c r="M90" s="23"/>
      <c r="N90" s="23"/>
      <c r="O90" s="23"/>
      <c r="P90" s="23">
        <v>1</v>
      </c>
    </row>
    <row r="91" spans="1:16" x14ac:dyDescent="0.25">
      <c r="A91" s="74">
        <v>15</v>
      </c>
      <c r="B91" s="75" t="s">
        <v>106</v>
      </c>
      <c r="C91" s="23">
        <v>2016</v>
      </c>
      <c r="D91" s="43">
        <v>508516947486</v>
      </c>
      <c r="E91" s="43"/>
      <c r="F91" s="23"/>
      <c r="G91" s="43"/>
      <c r="H91" s="23"/>
      <c r="I91" s="23">
        <v>2310039110657</v>
      </c>
      <c r="J91" s="23"/>
      <c r="K91" s="23"/>
      <c r="L91" s="23"/>
      <c r="M91" s="23"/>
      <c r="N91" s="23"/>
      <c r="O91" s="23"/>
      <c r="P91" s="23"/>
    </row>
    <row r="92" spans="1:16" x14ac:dyDescent="0.25">
      <c r="A92" s="74"/>
      <c r="B92" s="75"/>
      <c r="C92" s="23">
        <v>2017</v>
      </c>
      <c r="D92" s="43">
        <f>Profitabilitas!D76</f>
        <v>693061258413</v>
      </c>
      <c r="E92" s="43">
        <f>D92-D91</f>
        <v>184544310927</v>
      </c>
      <c r="F92" s="23">
        <f>STDEV(E92:E96)</f>
        <v>244868320196.78098</v>
      </c>
      <c r="G92" s="43">
        <f>AVERAGE(E92:E96)</f>
        <v>40164088102.800003</v>
      </c>
      <c r="H92" s="23">
        <f>F92/G92</f>
        <v>6.0966981142467471</v>
      </c>
      <c r="I92" s="23">
        <v>2906663239601</v>
      </c>
      <c r="J92" s="23">
        <f>I92-I91</f>
        <v>596624128944</v>
      </c>
      <c r="K92" s="23">
        <f>STDEV(J92:J96)</f>
        <v>1081011695356.1165</v>
      </c>
      <c r="L92" s="23">
        <f>AVERAGE(J92:J96)</f>
        <v>425510061668.59998</v>
      </c>
      <c r="M92" s="23">
        <f>K92/L92</f>
        <v>2.540507952072919</v>
      </c>
      <c r="N92" s="23">
        <f>H92/M92</f>
        <v>2.3997949344233174</v>
      </c>
      <c r="O92" s="60" t="str">
        <f>IF(H92&gt;=M92,"BUKAN INCOME SMOOTHING","INCOME SMOOTHING")</f>
        <v>BUKAN INCOME SMOOTHING</v>
      </c>
      <c r="P92" s="23">
        <v>0</v>
      </c>
    </row>
    <row r="93" spans="1:16" x14ac:dyDescent="0.25">
      <c r="A93" s="74"/>
      <c r="B93" s="75"/>
      <c r="C93" s="23">
        <v>2018</v>
      </c>
      <c r="D93" s="43">
        <f>Profitabilitas!D77</f>
        <v>730583775834</v>
      </c>
      <c r="E93" s="43">
        <f>D93-D92</f>
        <v>37522517421</v>
      </c>
      <c r="F93" s="23"/>
      <c r="G93" s="43"/>
      <c r="H93" s="23"/>
      <c r="I93" s="23">
        <v>3821122529642</v>
      </c>
      <c r="J93" s="23">
        <f>I93-I92</f>
        <v>914459290041</v>
      </c>
      <c r="K93" s="23"/>
      <c r="L93" s="23"/>
      <c r="M93" s="23"/>
      <c r="N93" s="23"/>
      <c r="O93" s="23"/>
      <c r="P93" s="23">
        <v>0</v>
      </c>
    </row>
    <row r="94" spans="1:16" x14ac:dyDescent="0.25">
      <c r="A94" s="74"/>
      <c r="B94" s="75"/>
      <c r="C94" s="23">
        <v>2019</v>
      </c>
      <c r="D94" s="43">
        <f>Profitabilitas!D78</f>
        <v>689853467028</v>
      </c>
      <c r="E94" s="43">
        <f>D94-D93</f>
        <v>-40730308806</v>
      </c>
      <c r="F94" s="23"/>
      <c r="G94" s="43"/>
      <c r="H94" s="23"/>
      <c r="I94" s="23">
        <v>3527913944371</v>
      </c>
      <c r="J94" s="23">
        <f>I94-I93</f>
        <v>-293208585271</v>
      </c>
      <c r="K94" s="23"/>
      <c r="L94" s="23"/>
      <c r="M94" s="23"/>
      <c r="N94" s="23"/>
      <c r="O94" s="23"/>
      <c r="P94" s="23">
        <v>0</v>
      </c>
    </row>
    <row r="95" spans="1:16" x14ac:dyDescent="0.25">
      <c r="A95" s="74"/>
      <c r="B95" s="75"/>
      <c r="C95" s="23">
        <v>2020</v>
      </c>
      <c r="D95" s="43">
        <f>Profitabilitas!D79</f>
        <v>375100100000</v>
      </c>
      <c r="E95" s="43">
        <f>D95-D94</f>
        <v>-314753367028</v>
      </c>
      <c r="F95" s="23"/>
      <c r="G95" s="43"/>
      <c r="H95" s="23"/>
      <c r="I95" s="23">
        <v>2588528412000</v>
      </c>
      <c r="J95" s="23">
        <f>I95-I94</f>
        <v>-939385532371</v>
      </c>
      <c r="K95" s="23"/>
      <c r="L95" s="23"/>
      <c r="M95" s="23"/>
      <c r="N95" s="23"/>
      <c r="O95" s="23"/>
      <c r="P95" s="23">
        <v>0</v>
      </c>
    </row>
    <row r="96" spans="1:16" x14ac:dyDescent="0.25">
      <c r="A96" s="74"/>
      <c r="B96" s="75"/>
      <c r="C96" s="23">
        <v>2021</v>
      </c>
      <c r="D96" s="43">
        <f>Profitabilitas!D80</f>
        <v>709337388000</v>
      </c>
      <c r="E96" s="43">
        <f>D96-D95</f>
        <v>334237288000</v>
      </c>
      <c r="F96" s="23"/>
      <c r="G96" s="43"/>
      <c r="H96" s="23"/>
      <c r="I96" s="23">
        <v>4437589419000</v>
      </c>
      <c r="J96" s="23">
        <f>I96-I95</f>
        <v>1849061007000</v>
      </c>
      <c r="K96" s="23"/>
      <c r="L96" s="23"/>
      <c r="M96" s="23"/>
      <c r="N96" s="23"/>
      <c r="O96" s="23"/>
      <c r="P96" s="23">
        <v>0</v>
      </c>
    </row>
  </sheetData>
  <mergeCells count="31">
    <mergeCell ref="A91:A96"/>
    <mergeCell ref="B91:B96"/>
    <mergeCell ref="A55:A60"/>
    <mergeCell ref="B55:B60"/>
    <mergeCell ref="A61:A66"/>
    <mergeCell ref="B61:B66"/>
    <mergeCell ref="A67:A72"/>
    <mergeCell ref="B67:B72"/>
    <mergeCell ref="A79:A84"/>
    <mergeCell ref="B79:B84"/>
    <mergeCell ref="A85:A90"/>
    <mergeCell ref="B85:B90"/>
    <mergeCell ref="A73:A78"/>
    <mergeCell ref="B73:B78"/>
    <mergeCell ref="A43:A48"/>
    <mergeCell ref="B43:B48"/>
    <mergeCell ref="A49:A54"/>
    <mergeCell ref="B49:B54"/>
    <mergeCell ref="A37:A42"/>
    <mergeCell ref="B37:B42"/>
    <mergeCell ref="A7:A12"/>
    <mergeCell ref="B7:B12"/>
    <mergeCell ref="A13:A18"/>
    <mergeCell ref="A31:A36"/>
    <mergeCell ref="B31:B36"/>
    <mergeCell ref="B13:B18"/>
    <mergeCell ref="A19:A24"/>
    <mergeCell ref="B19:B24"/>
    <mergeCell ref="A25:A30"/>
    <mergeCell ref="B25:B30"/>
    <mergeCell ref="A2:P3"/>
  </mergeCells>
  <pageMargins left="0.7" right="0.7" top="0.75" bottom="0.75" header="0.3" footer="0.3"/>
  <pageSetup orientation="portrait" horizontalDpi="200" verticalDpi="200" copies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FF3BB-02B5-46DE-8EA3-795E1563439F}">
  <dimension ref="A2:K80"/>
  <sheetViews>
    <sheetView topLeftCell="B1" workbookViewId="0">
      <selection activeCell="J11" sqref="J11"/>
    </sheetView>
  </sheetViews>
  <sheetFormatPr defaultRowHeight="15" x14ac:dyDescent="0.25"/>
  <cols>
    <col min="4" max="4" width="30" style="1" customWidth="1"/>
    <col min="5" max="5" width="22.5703125" style="1" customWidth="1"/>
    <col min="6" max="6" width="26" style="1" customWidth="1"/>
    <col min="7" max="7" width="27.28515625" customWidth="1"/>
    <col min="8" max="8" width="25.42578125" customWidth="1"/>
    <col min="11" max="11" width="16.85546875" customWidth="1"/>
  </cols>
  <sheetData>
    <row r="2" spans="1:11" ht="27" customHeight="1" x14ac:dyDescent="0.3">
      <c r="A2" s="73" t="s">
        <v>148</v>
      </c>
      <c r="B2" s="73"/>
      <c r="C2" s="73"/>
      <c r="D2" s="73"/>
      <c r="E2" s="73"/>
      <c r="F2" s="73"/>
      <c r="G2" s="82" t="s">
        <v>160</v>
      </c>
      <c r="H2" s="82"/>
      <c r="I2" s="82"/>
      <c r="J2" s="82"/>
      <c r="K2" s="82"/>
    </row>
    <row r="5" spans="1:11" x14ac:dyDescent="0.25">
      <c r="A5" s="22" t="s">
        <v>0</v>
      </c>
      <c r="B5" s="22" t="s">
        <v>10</v>
      </c>
      <c r="C5" s="22" t="s">
        <v>114</v>
      </c>
      <c r="D5" s="22" t="s">
        <v>143</v>
      </c>
      <c r="E5" s="22" t="s">
        <v>142</v>
      </c>
      <c r="F5" s="67" t="s">
        <v>144</v>
      </c>
      <c r="G5" s="22" t="s">
        <v>151</v>
      </c>
      <c r="H5" s="67" t="s">
        <v>153</v>
      </c>
    </row>
    <row r="6" spans="1:11" x14ac:dyDescent="0.25">
      <c r="A6" s="74">
        <v>1</v>
      </c>
      <c r="B6" s="75" t="s">
        <v>11</v>
      </c>
      <c r="C6" s="23">
        <v>2017</v>
      </c>
      <c r="D6" s="23">
        <v>5.768072784E+19</v>
      </c>
      <c r="E6" s="23">
        <v>9.9062216600000004E+19</v>
      </c>
      <c r="F6" s="66">
        <f>D6/E6*100%</f>
        <v>0.58226768812277918</v>
      </c>
      <c r="G6" s="23">
        <v>4902083000000000</v>
      </c>
      <c r="H6" s="66">
        <f>G6/E6</f>
        <v>4.9484891094189386E-5</v>
      </c>
    </row>
    <row r="7" spans="1:11" x14ac:dyDescent="0.25">
      <c r="A7" s="74"/>
      <c r="B7" s="75"/>
      <c r="C7" s="23">
        <v>2018</v>
      </c>
      <c r="D7" s="23">
        <v>5.654727544E+19</v>
      </c>
      <c r="E7" s="23">
        <v>9.9062216600000004E+19</v>
      </c>
      <c r="F7" s="66">
        <f t="shared" ref="F7:F70" si="0">D7/E7*100%</f>
        <v>0.57082586460113593</v>
      </c>
      <c r="G7" s="23">
        <v>8088313000000000</v>
      </c>
      <c r="H7" s="66">
        <f t="shared" ref="H7:H70" si="1">G7/E7</f>
        <v>8.1648819071549017E-5</v>
      </c>
    </row>
    <row r="8" spans="1:11" x14ac:dyDescent="0.25">
      <c r="A8" s="74"/>
      <c r="B8" s="75"/>
      <c r="C8" s="23">
        <v>2019</v>
      </c>
      <c r="D8" s="23">
        <v>5.1602353560000004E+19</v>
      </c>
      <c r="E8" s="23">
        <v>9.9062216600000004E+19</v>
      </c>
      <c r="F8" s="66">
        <f t="shared" si="0"/>
        <v>0.52090852931712006</v>
      </c>
      <c r="G8" s="23">
        <v>1846487000000000</v>
      </c>
      <c r="H8" s="66">
        <f t="shared" si="1"/>
        <v>1.8639669728528968E-5</v>
      </c>
    </row>
    <row r="9" spans="1:11" x14ac:dyDescent="0.25">
      <c r="A9" s="74"/>
      <c r="B9" s="75"/>
      <c r="C9" s="23">
        <v>2020</v>
      </c>
      <c r="D9" s="23">
        <v>5.1602353558999998E+19</v>
      </c>
      <c r="E9" s="23">
        <v>9.9062216600000004E+19</v>
      </c>
      <c r="F9" s="66">
        <f t="shared" si="0"/>
        <v>0.52090852930702536</v>
      </c>
      <c r="G9" s="23">
        <v>1669677000000000</v>
      </c>
      <c r="H9" s="66">
        <f t="shared" si="1"/>
        <v>1.6854831814857653E-5</v>
      </c>
    </row>
    <row r="10" spans="1:11" x14ac:dyDescent="0.25">
      <c r="A10" s="74"/>
      <c r="B10" s="75"/>
      <c r="C10" s="23">
        <v>2021</v>
      </c>
      <c r="D10" s="23">
        <v>5.1602353558999998E+19</v>
      </c>
      <c r="E10" s="23">
        <v>9.9062216600000004E+19</v>
      </c>
      <c r="F10" s="66">
        <f t="shared" si="0"/>
        <v>0.52090852930702536</v>
      </c>
      <c r="G10" s="23">
        <v>1589455000000000</v>
      </c>
      <c r="H10" s="66">
        <f t="shared" si="1"/>
        <v>1.6045017510742838E-5</v>
      </c>
    </row>
    <row r="11" spans="1:11" x14ac:dyDescent="0.25">
      <c r="A11" s="74">
        <v>2</v>
      </c>
      <c r="B11" s="75" t="s">
        <v>14</v>
      </c>
      <c r="C11" s="23">
        <v>2017</v>
      </c>
      <c r="D11" s="23">
        <v>2719752147000000</v>
      </c>
      <c r="E11" s="23">
        <v>4531399889000000</v>
      </c>
      <c r="F11" s="66">
        <f t="shared" si="0"/>
        <v>0.60020130944572214</v>
      </c>
      <c r="G11" s="23">
        <v>58057310000000</v>
      </c>
      <c r="H11" s="66">
        <f t="shared" si="1"/>
        <v>1.281222390920176E-2</v>
      </c>
    </row>
    <row r="12" spans="1:11" x14ac:dyDescent="0.25">
      <c r="A12" s="74"/>
      <c r="B12" s="75"/>
      <c r="C12" s="23">
        <v>2018</v>
      </c>
      <c r="D12" s="23">
        <v>1290449304000000</v>
      </c>
      <c r="E12" s="23">
        <v>4531399889000000</v>
      </c>
      <c r="F12" s="66">
        <f t="shared" si="0"/>
        <v>0.28477939171349087</v>
      </c>
      <c r="G12" s="23">
        <v>58057310000000</v>
      </c>
      <c r="H12" s="66">
        <f t="shared" si="1"/>
        <v>1.281222390920176E-2</v>
      </c>
    </row>
    <row r="13" spans="1:11" x14ac:dyDescent="0.25">
      <c r="A13" s="74"/>
      <c r="B13" s="75"/>
      <c r="C13" s="23">
        <v>2019</v>
      </c>
      <c r="D13" s="23">
        <v>1.2003182125E+16</v>
      </c>
      <c r="E13" s="23">
        <v>4340941489000000</v>
      </c>
      <c r="F13" s="66">
        <f t="shared" si="0"/>
        <v>2.7651103235130474</v>
      </c>
      <c r="G13" s="23">
        <v>58057310000000</v>
      </c>
      <c r="H13" s="66">
        <f t="shared" si="1"/>
        <v>1.3374359029514208E-2</v>
      </c>
    </row>
    <row r="14" spans="1:11" x14ac:dyDescent="0.25">
      <c r="A14" s="74"/>
      <c r="B14" s="75"/>
      <c r="C14" s="23">
        <v>2020</v>
      </c>
      <c r="D14" s="23">
        <v>1.3538231623E+16</v>
      </c>
      <c r="E14" s="23">
        <v>2.1631053945E+16</v>
      </c>
      <c r="F14" s="66">
        <f t="shared" si="0"/>
        <v>0.6258701798545212</v>
      </c>
      <c r="G14" s="23">
        <v>291286550000000</v>
      </c>
      <c r="H14" s="66">
        <f t="shared" si="1"/>
        <v>1.3466128406902275E-2</v>
      </c>
    </row>
    <row r="15" spans="1:11" x14ac:dyDescent="0.25">
      <c r="A15" s="74"/>
      <c r="B15" s="75"/>
      <c r="C15" s="23">
        <v>2021</v>
      </c>
      <c r="D15" s="23">
        <v>1.2791823603E+16</v>
      </c>
      <c r="E15" s="23">
        <v>2.1631053945E+16</v>
      </c>
      <c r="F15" s="66">
        <f t="shared" si="0"/>
        <v>0.59136386213658443</v>
      </c>
      <c r="G15" s="23">
        <v>862220193000000</v>
      </c>
      <c r="H15" s="66">
        <f t="shared" si="1"/>
        <v>3.9860295073569516E-2</v>
      </c>
    </row>
    <row r="16" spans="1:11" x14ac:dyDescent="0.25">
      <c r="A16" s="74">
        <v>3</v>
      </c>
      <c r="B16" s="74" t="s">
        <v>15</v>
      </c>
      <c r="C16" s="23">
        <v>2017</v>
      </c>
      <c r="D16" s="23">
        <v>4979727393000000</v>
      </c>
      <c r="E16" s="23">
        <v>1.0202925E+16</v>
      </c>
      <c r="F16" s="66">
        <f t="shared" si="0"/>
        <v>0.48806860709061373</v>
      </c>
      <c r="G16" s="23">
        <v>2129200000000</v>
      </c>
      <c r="H16" s="66">
        <f t="shared" si="1"/>
        <v>2.0868525447359458E-4</v>
      </c>
    </row>
    <row r="17" spans="1:8" x14ac:dyDescent="0.25">
      <c r="A17" s="74"/>
      <c r="B17" s="74"/>
      <c r="C17" s="23">
        <v>2018</v>
      </c>
      <c r="D17" s="23">
        <v>2.5532620965E+16</v>
      </c>
      <c r="E17" s="23">
        <v>5.07721106E+16</v>
      </c>
      <c r="F17" s="66">
        <f t="shared" si="0"/>
        <v>0.50288673571509945</v>
      </c>
      <c r="G17" s="23">
        <v>37492000000000</v>
      </c>
      <c r="H17" s="66">
        <f t="shared" si="1"/>
        <v>7.3843690082877906E-4</v>
      </c>
    </row>
    <row r="18" spans="1:8" x14ac:dyDescent="0.25">
      <c r="A18" s="74"/>
      <c r="B18" s="74"/>
      <c r="C18" s="23">
        <v>2019</v>
      </c>
      <c r="D18" s="23">
        <v>2.5532620965E+16</v>
      </c>
      <c r="E18" s="23">
        <v>5.1014625E+16</v>
      </c>
      <c r="F18" s="66">
        <f t="shared" si="0"/>
        <v>0.50049610214717843</v>
      </c>
      <c r="G18" s="23">
        <v>364264900000000</v>
      </c>
      <c r="H18" s="66">
        <f t="shared" si="1"/>
        <v>7.1404014044992E-3</v>
      </c>
    </row>
    <row r="19" spans="1:8" x14ac:dyDescent="0.25">
      <c r="A19" s="74"/>
      <c r="B19" s="74"/>
      <c r="C19" s="23">
        <v>2020</v>
      </c>
      <c r="D19" s="23">
        <v>2.6540619965E+16</v>
      </c>
      <c r="E19" s="23">
        <v>4.9938135E+16</v>
      </c>
      <c r="F19" s="66">
        <f t="shared" si="0"/>
        <v>0.53146998711505744</v>
      </c>
      <c r="G19" s="23">
        <v>403789545000000</v>
      </c>
      <c r="H19" s="66">
        <f t="shared" si="1"/>
        <v>8.0857954547161204E-3</v>
      </c>
    </row>
    <row r="20" spans="1:8" x14ac:dyDescent="0.25">
      <c r="A20" s="74"/>
      <c r="B20" s="74"/>
      <c r="C20" s="23">
        <v>2021</v>
      </c>
      <c r="D20" s="23">
        <v>2.7730046165E+16</v>
      </c>
      <c r="E20" s="23">
        <v>4.97989398E+16</v>
      </c>
      <c r="F20" s="66">
        <f t="shared" si="0"/>
        <v>0.55684009090089104</v>
      </c>
      <c r="G20" s="23">
        <v>404194145000000</v>
      </c>
      <c r="H20" s="66">
        <f t="shared" si="1"/>
        <v>8.1165210870613753E-3</v>
      </c>
    </row>
    <row r="21" spans="1:8" x14ac:dyDescent="0.25">
      <c r="A21" s="74">
        <v>4</v>
      </c>
      <c r="B21" s="75" t="s">
        <v>16</v>
      </c>
      <c r="C21" s="23">
        <v>2017</v>
      </c>
      <c r="D21" s="23">
        <v>4000000000000000</v>
      </c>
      <c r="E21" s="23">
        <v>4000000000000000</v>
      </c>
      <c r="F21" s="66">
        <f t="shared" si="0"/>
        <v>1</v>
      </c>
      <c r="G21" s="23">
        <v>0</v>
      </c>
      <c r="H21" s="66">
        <f t="shared" si="1"/>
        <v>0</v>
      </c>
    </row>
    <row r="22" spans="1:8" x14ac:dyDescent="0.25">
      <c r="A22" s="74"/>
      <c r="B22" s="75"/>
      <c r="C22" s="23">
        <v>2018</v>
      </c>
      <c r="D22" s="23">
        <v>4000000000000000</v>
      </c>
      <c r="E22" s="23">
        <v>5000000000000000</v>
      </c>
      <c r="F22" s="66">
        <f t="shared" si="0"/>
        <v>0.8</v>
      </c>
      <c r="G22" s="23">
        <v>0</v>
      </c>
      <c r="H22" s="66">
        <f t="shared" si="1"/>
        <v>0</v>
      </c>
    </row>
    <row r="23" spans="1:8" x14ac:dyDescent="0.25">
      <c r="A23" s="74"/>
      <c r="B23" s="75"/>
      <c r="C23" s="23">
        <v>2019</v>
      </c>
      <c r="D23" s="23">
        <v>4000000000000000</v>
      </c>
      <c r="E23" s="23">
        <v>5000000000000000</v>
      </c>
      <c r="F23" s="66">
        <f t="shared" si="0"/>
        <v>0.8</v>
      </c>
      <c r="G23" s="23">
        <v>0</v>
      </c>
      <c r="H23" s="66">
        <f t="shared" si="1"/>
        <v>0</v>
      </c>
    </row>
    <row r="24" spans="1:8" x14ac:dyDescent="0.25">
      <c r="A24" s="74"/>
      <c r="B24" s="75"/>
      <c r="C24" s="23">
        <v>2020</v>
      </c>
      <c r="D24" s="23">
        <v>4000000000000000</v>
      </c>
      <c r="E24" s="23">
        <v>5000000000000000</v>
      </c>
      <c r="F24" s="66">
        <f t="shared" si="0"/>
        <v>0.8</v>
      </c>
      <c r="G24" s="23">
        <v>0</v>
      </c>
      <c r="H24" s="66">
        <f t="shared" si="1"/>
        <v>0</v>
      </c>
    </row>
    <row r="25" spans="1:8" x14ac:dyDescent="0.25">
      <c r="A25" s="74"/>
      <c r="B25" s="75"/>
      <c r="C25" s="23">
        <v>2021</v>
      </c>
      <c r="D25" s="23">
        <v>4000000000000000</v>
      </c>
      <c r="E25" s="23">
        <v>5000000000000000</v>
      </c>
      <c r="F25" s="66">
        <f t="shared" si="0"/>
        <v>0.8</v>
      </c>
      <c r="G25" s="23">
        <v>0</v>
      </c>
      <c r="H25" s="66">
        <f t="shared" si="1"/>
        <v>0</v>
      </c>
    </row>
    <row r="26" spans="1:8" x14ac:dyDescent="0.25">
      <c r="A26" s="74">
        <v>5</v>
      </c>
      <c r="B26" s="75" t="s">
        <v>22</v>
      </c>
      <c r="C26" s="23">
        <v>2017</v>
      </c>
      <c r="D26" s="23">
        <v>922452956</v>
      </c>
      <c r="E26" s="23">
        <v>1141030000</v>
      </c>
      <c r="F26" s="66">
        <f t="shared" si="0"/>
        <v>0.80843882807638712</v>
      </c>
      <c r="G26" s="23">
        <v>5131857</v>
      </c>
      <c r="H26" s="66">
        <f t="shared" si="1"/>
        <v>4.4975653576154878E-3</v>
      </c>
    </row>
    <row r="27" spans="1:8" x14ac:dyDescent="0.25">
      <c r="A27" s="74"/>
      <c r="B27" s="75"/>
      <c r="C27" s="23">
        <v>2018</v>
      </c>
      <c r="D27" s="23">
        <v>922452956</v>
      </c>
      <c r="E27" s="23">
        <v>1141030000</v>
      </c>
      <c r="F27" s="66">
        <f t="shared" si="0"/>
        <v>0.80843882807638712</v>
      </c>
      <c r="G27" s="23">
        <v>6846757</v>
      </c>
      <c r="H27" s="66">
        <f t="shared" si="1"/>
        <v>6.0005056834614339E-3</v>
      </c>
    </row>
    <row r="28" spans="1:8" x14ac:dyDescent="0.25">
      <c r="A28" s="74"/>
      <c r="B28" s="75"/>
      <c r="C28" s="23">
        <v>2019</v>
      </c>
      <c r="D28" s="23">
        <v>4612264780000000</v>
      </c>
      <c r="E28" s="23">
        <v>5705150000000000</v>
      </c>
      <c r="F28" s="66">
        <f t="shared" si="0"/>
        <v>0.80843882807638712</v>
      </c>
      <c r="G28" s="23">
        <v>34233785000000</v>
      </c>
      <c r="H28" s="66">
        <f t="shared" si="1"/>
        <v>6.0005056834614339E-3</v>
      </c>
    </row>
    <row r="29" spans="1:8" x14ac:dyDescent="0.25">
      <c r="A29" s="74"/>
      <c r="B29" s="75"/>
      <c r="C29" s="23">
        <v>2020</v>
      </c>
      <c r="D29" s="23">
        <v>4612264780000000</v>
      </c>
      <c r="E29" s="23">
        <v>5705150000000000</v>
      </c>
      <c r="F29" s="66">
        <f t="shared" si="0"/>
        <v>0.80843882807638712</v>
      </c>
      <c r="G29" s="23">
        <v>57820385000000</v>
      </c>
      <c r="H29" s="66">
        <f t="shared" si="1"/>
        <v>1.0134770339079604E-2</v>
      </c>
    </row>
    <row r="30" spans="1:8" x14ac:dyDescent="0.25">
      <c r="A30" s="74"/>
      <c r="B30" s="75"/>
      <c r="C30" s="23">
        <v>2021</v>
      </c>
      <c r="D30" s="23">
        <v>4612264780000000</v>
      </c>
      <c r="E30" s="23">
        <v>5705150000000000</v>
      </c>
      <c r="F30" s="66">
        <f t="shared" si="0"/>
        <v>0.80843882807638712</v>
      </c>
      <c r="G30" s="23">
        <v>57820385000000</v>
      </c>
      <c r="H30" s="66">
        <f t="shared" si="1"/>
        <v>1.0134770339079604E-2</v>
      </c>
    </row>
    <row r="31" spans="1:8" x14ac:dyDescent="0.25">
      <c r="A31" s="74">
        <v>6</v>
      </c>
      <c r="B31" s="74" t="s">
        <v>30</v>
      </c>
      <c r="C31" s="23">
        <v>2017</v>
      </c>
      <c r="D31" s="23">
        <v>2548950000</v>
      </c>
      <c r="E31" s="23">
        <v>3634456700</v>
      </c>
      <c r="F31" s="66">
        <f t="shared" si="0"/>
        <v>0.70132903220445575</v>
      </c>
      <c r="G31" s="23">
        <v>50000</v>
      </c>
      <c r="H31" s="66">
        <f t="shared" si="1"/>
        <v>1.3757214386403338E-5</v>
      </c>
    </row>
    <row r="32" spans="1:8" x14ac:dyDescent="0.25">
      <c r="A32" s="74"/>
      <c r="B32" s="74"/>
      <c r="C32" s="23">
        <v>2018</v>
      </c>
      <c r="D32" s="23">
        <v>2548950000</v>
      </c>
      <c r="E32" s="23">
        <v>3665376700</v>
      </c>
      <c r="F32" s="66">
        <f t="shared" si="0"/>
        <v>0.69541283437524992</v>
      </c>
      <c r="G32" s="23">
        <v>50000</v>
      </c>
      <c r="H32" s="66">
        <f t="shared" si="1"/>
        <v>1.3641162721419601E-5</v>
      </c>
    </row>
    <row r="33" spans="1:8" x14ac:dyDescent="0.25">
      <c r="A33" s="74"/>
      <c r="B33" s="74"/>
      <c r="C33" s="23">
        <v>2019</v>
      </c>
      <c r="D33" s="23">
        <v>2548950000</v>
      </c>
      <c r="E33" s="23">
        <v>3934592500</v>
      </c>
      <c r="F33" s="66">
        <f t="shared" si="0"/>
        <v>0.64783074740268531</v>
      </c>
      <c r="G33" s="23">
        <v>50000</v>
      </c>
      <c r="H33" s="66">
        <f t="shared" si="1"/>
        <v>1.2707796296566926E-5</v>
      </c>
    </row>
    <row r="34" spans="1:8" x14ac:dyDescent="0.25">
      <c r="A34" s="74"/>
      <c r="B34" s="74"/>
      <c r="C34" s="23">
        <v>2020</v>
      </c>
      <c r="D34" s="23">
        <v>2348950000</v>
      </c>
      <c r="E34" s="23">
        <v>3934592500</v>
      </c>
      <c r="F34" s="66">
        <f t="shared" si="0"/>
        <v>0.59699956221641759</v>
      </c>
      <c r="G34" s="23">
        <v>50000</v>
      </c>
      <c r="H34" s="66">
        <f t="shared" si="1"/>
        <v>1.2707796296566926E-5</v>
      </c>
    </row>
    <row r="35" spans="1:8" x14ac:dyDescent="0.25">
      <c r="A35" s="74"/>
      <c r="B35" s="74"/>
      <c r="C35" s="23">
        <v>2021</v>
      </c>
      <c r="D35" s="23">
        <v>2348950000</v>
      </c>
      <c r="E35" s="23">
        <v>3934592500</v>
      </c>
      <c r="F35" s="66">
        <f t="shared" si="0"/>
        <v>0.59699956221641759</v>
      </c>
      <c r="G35" s="23">
        <v>50000</v>
      </c>
      <c r="H35" s="66">
        <f t="shared" si="1"/>
        <v>1.2707796296566926E-5</v>
      </c>
    </row>
    <row r="36" spans="1:8" x14ac:dyDescent="0.25">
      <c r="A36" s="74">
        <v>7</v>
      </c>
      <c r="B36" s="75" t="s">
        <v>31</v>
      </c>
      <c r="C36" s="23">
        <v>2017</v>
      </c>
      <c r="D36" s="23">
        <v>1503351100</v>
      </c>
      <c r="E36" s="23">
        <v>3397500000</v>
      </c>
      <c r="F36" s="66">
        <f t="shared" si="0"/>
        <v>0.44248744665194994</v>
      </c>
      <c r="G36" s="23">
        <v>501702400</v>
      </c>
      <c r="H36" s="66">
        <f t="shared" si="1"/>
        <v>0.1476681089036056</v>
      </c>
    </row>
    <row r="37" spans="1:8" x14ac:dyDescent="0.25">
      <c r="A37" s="74"/>
      <c r="B37" s="75"/>
      <c r="C37" s="23">
        <v>2018</v>
      </c>
      <c r="D37" s="23">
        <v>1503351100</v>
      </c>
      <c r="E37" s="23">
        <v>3397500000</v>
      </c>
      <c r="F37" s="66">
        <f t="shared" si="0"/>
        <v>0.44248744665194994</v>
      </c>
      <c r="G37" s="23">
        <v>502451400</v>
      </c>
      <c r="H37" s="66">
        <f t="shared" si="1"/>
        <v>0.1478885651214128</v>
      </c>
    </row>
    <row r="38" spans="1:8" x14ac:dyDescent="0.25">
      <c r="A38" s="74"/>
      <c r="B38" s="75"/>
      <c r="C38" s="23">
        <v>2019</v>
      </c>
      <c r="D38" s="23">
        <v>1503351100</v>
      </c>
      <c r="E38" s="23">
        <v>3397500000</v>
      </c>
      <c r="F38" s="66">
        <f t="shared" si="0"/>
        <v>0.44248744665194994</v>
      </c>
      <c r="G38" s="23">
        <v>503441600</v>
      </c>
      <c r="H38" s="66">
        <f t="shared" si="1"/>
        <v>0.14818001471670345</v>
      </c>
    </row>
    <row r="39" spans="1:8" x14ac:dyDescent="0.25">
      <c r="A39" s="74"/>
      <c r="B39" s="75"/>
      <c r="C39" s="23">
        <v>2020</v>
      </c>
      <c r="D39" s="23">
        <v>1503351100</v>
      </c>
      <c r="E39" s="23">
        <v>3397500000</v>
      </c>
      <c r="F39" s="66">
        <f t="shared" si="0"/>
        <v>0.44248744665194994</v>
      </c>
      <c r="G39" s="23">
        <v>504001600</v>
      </c>
      <c r="H39" s="66">
        <f t="shared" si="1"/>
        <v>0.14834484179543783</v>
      </c>
    </row>
    <row r="40" spans="1:8" x14ac:dyDescent="0.25">
      <c r="A40" s="74"/>
      <c r="B40" s="75"/>
      <c r="C40" s="23">
        <v>2021</v>
      </c>
      <c r="D40" s="23">
        <v>1503351100</v>
      </c>
      <c r="E40" s="23">
        <v>3561731720</v>
      </c>
      <c r="F40" s="66">
        <f t="shared" si="0"/>
        <v>0.42208431689515347</v>
      </c>
      <c r="G40" s="23">
        <v>495397963</v>
      </c>
      <c r="H40" s="66">
        <f t="shared" si="1"/>
        <v>0.13908907294118156</v>
      </c>
    </row>
    <row r="41" spans="1:8" x14ac:dyDescent="0.25">
      <c r="A41" s="74">
        <v>8</v>
      </c>
      <c r="B41" s="74" t="s">
        <v>39</v>
      </c>
      <c r="C41" s="23">
        <v>2017</v>
      </c>
      <c r="D41" s="23">
        <v>7354495300</v>
      </c>
      <c r="E41" s="23">
        <v>15235671880</v>
      </c>
      <c r="F41" s="66">
        <f t="shared" si="0"/>
        <v>0.48271552169972304</v>
      </c>
      <c r="G41" s="23">
        <v>0</v>
      </c>
      <c r="H41" s="66">
        <f t="shared" si="1"/>
        <v>0</v>
      </c>
    </row>
    <row r="42" spans="1:8" x14ac:dyDescent="0.25">
      <c r="A42" s="74"/>
      <c r="B42" s="74"/>
      <c r="C42" s="23">
        <v>2018</v>
      </c>
      <c r="D42" s="23">
        <v>14919115781</v>
      </c>
      <c r="E42" s="23">
        <v>17712708194</v>
      </c>
      <c r="F42" s="66">
        <f t="shared" si="0"/>
        <v>0.84228315724490388</v>
      </c>
      <c r="G42" s="23">
        <v>0</v>
      </c>
      <c r="H42" s="66">
        <f t="shared" si="1"/>
        <v>0</v>
      </c>
    </row>
    <row r="43" spans="1:8" x14ac:dyDescent="0.25">
      <c r="A43" s="74"/>
      <c r="B43" s="74"/>
      <c r="C43" s="23">
        <v>2019</v>
      </c>
      <c r="D43" s="23">
        <v>14851773077</v>
      </c>
      <c r="E43" s="23">
        <v>17710708194</v>
      </c>
      <c r="F43" s="66">
        <f t="shared" si="0"/>
        <v>0.83857590076671551</v>
      </c>
      <c r="G43" s="23">
        <v>0</v>
      </c>
      <c r="H43" s="66">
        <f t="shared" si="1"/>
        <v>0</v>
      </c>
    </row>
    <row r="44" spans="1:8" x14ac:dyDescent="0.25">
      <c r="A44" s="74"/>
      <c r="B44" s="74"/>
      <c r="C44" s="23">
        <v>2020</v>
      </c>
      <c r="D44" s="23">
        <v>14991534981</v>
      </c>
      <c r="E44" s="23">
        <v>17710708194</v>
      </c>
      <c r="F44" s="66">
        <f t="shared" si="0"/>
        <v>0.84646727938743882</v>
      </c>
      <c r="G44" s="23">
        <v>0</v>
      </c>
      <c r="H44" s="66">
        <f t="shared" si="1"/>
        <v>0</v>
      </c>
    </row>
    <row r="45" spans="1:8" x14ac:dyDescent="0.25">
      <c r="A45" s="74"/>
      <c r="B45" s="74"/>
      <c r="C45" s="23">
        <v>2021</v>
      </c>
      <c r="D45" s="23">
        <v>14991334981</v>
      </c>
      <c r="E45" s="23">
        <v>17710708194</v>
      </c>
      <c r="F45" s="66">
        <f t="shared" si="0"/>
        <v>0.84645598678424028</v>
      </c>
      <c r="G45" s="23">
        <v>0</v>
      </c>
      <c r="H45" s="66">
        <f t="shared" si="1"/>
        <v>0</v>
      </c>
    </row>
    <row r="46" spans="1:8" x14ac:dyDescent="0.25">
      <c r="A46" s="74">
        <v>9</v>
      </c>
      <c r="B46" s="75" t="s">
        <v>46</v>
      </c>
      <c r="C46" s="23">
        <v>2017</v>
      </c>
      <c r="D46" s="23">
        <v>7871480000</v>
      </c>
      <c r="E46" s="23">
        <v>10224271000</v>
      </c>
      <c r="F46" s="66">
        <f t="shared" si="0"/>
        <v>0.76988178423674414</v>
      </c>
      <c r="G46" s="23">
        <v>0</v>
      </c>
      <c r="H46" s="66">
        <f t="shared" si="1"/>
        <v>0</v>
      </c>
    </row>
    <row r="47" spans="1:8" x14ac:dyDescent="0.25">
      <c r="A47" s="74"/>
      <c r="B47" s="75"/>
      <c r="C47" s="23">
        <v>2018</v>
      </c>
      <c r="D47" s="23">
        <v>7871480000</v>
      </c>
      <c r="E47" s="23">
        <v>10224271000</v>
      </c>
      <c r="F47" s="66">
        <f t="shared" si="0"/>
        <v>0.76988178423674414</v>
      </c>
      <c r="G47" s="23">
        <v>0</v>
      </c>
      <c r="H47" s="66">
        <f t="shared" si="1"/>
        <v>0</v>
      </c>
    </row>
    <row r="48" spans="1:8" x14ac:dyDescent="0.25">
      <c r="A48" s="74"/>
      <c r="B48" s="75"/>
      <c r="C48" s="23">
        <v>2019</v>
      </c>
      <c r="D48" s="23">
        <v>7871480000</v>
      </c>
      <c r="E48" s="23">
        <v>10224271000</v>
      </c>
      <c r="F48" s="66">
        <f t="shared" si="0"/>
        <v>0.76988178423674414</v>
      </c>
      <c r="G48" s="23">
        <v>0</v>
      </c>
      <c r="H48" s="66">
        <f t="shared" si="1"/>
        <v>0</v>
      </c>
    </row>
    <row r="49" spans="1:8" x14ac:dyDescent="0.25">
      <c r="A49" s="74"/>
      <c r="B49" s="75"/>
      <c r="C49" s="23">
        <v>2020</v>
      </c>
      <c r="D49" s="23">
        <v>7871480000</v>
      </c>
      <c r="E49" s="23">
        <v>10224271000</v>
      </c>
      <c r="F49" s="66">
        <f t="shared" si="0"/>
        <v>0.76988178423674414</v>
      </c>
      <c r="G49" s="23">
        <v>0</v>
      </c>
      <c r="H49" s="66">
        <f t="shared" si="1"/>
        <v>0</v>
      </c>
    </row>
    <row r="50" spans="1:8" x14ac:dyDescent="0.25">
      <c r="A50" s="74"/>
      <c r="B50" s="75"/>
      <c r="C50" s="23">
        <v>2021</v>
      </c>
      <c r="D50" s="23">
        <v>7871480000</v>
      </c>
      <c r="E50" s="23">
        <v>10224271000</v>
      </c>
      <c r="F50" s="66">
        <f t="shared" si="0"/>
        <v>0.76988178423674414</v>
      </c>
      <c r="G50" s="23">
        <v>0</v>
      </c>
      <c r="H50" s="66">
        <f t="shared" si="1"/>
        <v>0</v>
      </c>
    </row>
    <row r="51" spans="1:8" x14ac:dyDescent="0.25">
      <c r="A51" s="74">
        <v>10</v>
      </c>
      <c r="B51" s="75" t="s">
        <v>55</v>
      </c>
      <c r="C51" s="23">
        <v>2017</v>
      </c>
      <c r="D51" s="23">
        <v>1995593900</v>
      </c>
      <c r="E51" s="23">
        <v>2350000000</v>
      </c>
      <c r="F51" s="66">
        <f t="shared" si="0"/>
        <v>0.84918889361702132</v>
      </c>
      <c r="G51" s="23">
        <v>7622500</v>
      </c>
      <c r="H51" s="66">
        <f t="shared" si="1"/>
        <v>3.2436170212765958E-3</v>
      </c>
    </row>
    <row r="52" spans="1:8" x14ac:dyDescent="0.25">
      <c r="A52" s="74"/>
      <c r="B52" s="75"/>
      <c r="C52" s="23">
        <v>2018</v>
      </c>
      <c r="D52" s="23">
        <v>1995000000</v>
      </c>
      <c r="E52" s="23">
        <v>2350000000</v>
      </c>
      <c r="F52" s="66">
        <f t="shared" si="0"/>
        <v>0.84893617021276591</v>
      </c>
      <c r="G52" s="23">
        <v>12121000</v>
      </c>
      <c r="H52" s="66">
        <f t="shared" si="1"/>
        <v>5.1578723404255315E-3</v>
      </c>
    </row>
    <row r="53" spans="1:8" x14ac:dyDescent="0.25">
      <c r="A53" s="74"/>
      <c r="B53" s="75"/>
      <c r="C53" s="23">
        <v>2019</v>
      </c>
      <c r="D53" s="23">
        <v>1995000000</v>
      </c>
      <c r="E53" s="23">
        <v>2350000000</v>
      </c>
      <c r="F53" s="66">
        <f t="shared" si="0"/>
        <v>0.84893617021276591</v>
      </c>
      <c r="G53" s="23">
        <v>8360900</v>
      </c>
      <c r="H53" s="66">
        <f t="shared" si="1"/>
        <v>3.5578297872340425E-3</v>
      </c>
    </row>
    <row r="54" spans="1:8" x14ac:dyDescent="0.25">
      <c r="A54" s="74"/>
      <c r="B54" s="75"/>
      <c r="C54" s="23">
        <v>2020</v>
      </c>
      <c r="D54" s="23">
        <v>1995000000</v>
      </c>
      <c r="E54" s="23">
        <v>2350000000</v>
      </c>
      <c r="F54" s="66">
        <f t="shared" si="0"/>
        <v>0.84893617021276591</v>
      </c>
      <c r="G54" s="23">
        <v>8453000</v>
      </c>
      <c r="H54" s="66">
        <f t="shared" si="1"/>
        <v>3.5970212765957447E-3</v>
      </c>
    </row>
    <row r="55" spans="1:8" x14ac:dyDescent="0.25">
      <c r="A55" s="74"/>
      <c r="B55" s="75"/>
      <c r="C55" s="23">
        <v>2021</v>
      </c>
      <c r="D55" s="23">
        <v>1995000000</v>
      </c>
      <c r="E55" s="23">
        <v>2350000000</v>
      </c>
      <c r="F55" s="66">
        <f t="shared" si="0"/>
        <v>0.84893617021276591</v>
      </c>
      <c r="G55" s="23">
        <v>5557700</v>
      </c>
      <c r="H55" s="66">
        <f t="shared" si="1"/>
        <v>2.3649787234042551E-3</v>
      </c>
    </row>
    <row r="56" spans="1:8" x14ac:dyDescent="0.25">
      <c r="A56" s="74">
        <v>11</v>
      </c>
      <c r="B56" s="75" t="s">
        <v>73</v>
      </c>
      <c r="C56" s="23">
        <v>2017</v>
      </c>
      <c r="D56" s="23">
        <v>693629000</v>
      </c>
      <c r="E56" s="23">
        <v>720000000</v>
      </c>
      <c r="F56" s="66">
        <f t="shared" si="0"/>
        <v>0.96337361111111108</v>
      </c>
      <c r="G56" s="23">
        <v>0</v>
      </c>
      <c r="H56" s="66">
        <f t="shared" si="1"/>
        <v>0</v>
      </c>
    </row>
    <row r="57" spans="1:8" x14ac:dyDescent="0.25">
      <c r="A57" s="74"/>
      <c r="B57" s="75"/>
      <c r="C57" s="23">
        <v>2018</v>
      </c>
      <c r="D57" s="23">
        <v>707420250</v>
      </c>
      <c r="E57" s="23">
        <v>720000000</v>
      </c>
      <c r="F57" s="66">
        <f t="shared" si="0"/>
        <v>0.98252812499999997</v>
      </c>
      <c r="G57" s="23">
        <v>0</v>
      </c>
      <c r="H57" s="66">
        <f t="shared" si="1"/>
        <v>0</v>
      </c>
    </row>
    <row r="58" spans="1:8" x14ac:dyDescent="0.25">
      <c r="A58" s="74"/>
      <c r="B58" s="75"/>
      <c r="C58" s="23">
        <v>2019</v>
      </c>
      <c r="D58" s="23">
        <v>707420250</v>
      </c>
      <c r="E58" s="23">
        <v>720000000</v>
      </c>
      <c r="F58" s="66">
        <f t="shared" si="0"/>
        <v>0.98252812499999997</v>
      </c>
      <c r="G58" s="23">
        <v>0</v>
      </c>
      <c r="H58" s="66">
        <f t="shared" si="1"/>
        <v>0</v>
      </c>
    </row>
    <row r="59" spans="1:8" x14ac:dyDescent="0.25">
      <c r="A59" s="74"/>
      <c r="B59" s="75"/>
      <c r="C59" s="23">
        <v>2020</v>
      </c>
      <c r="D59" s="23">
        <v>707420250</v>
      </c>
      <c r="E59" s="23">
        <v>720000000</v>
      </c>
      <c r="F59" s="66">
        <f t="shared" si="0"/>
        <v>0.98252812499999997</v>
      </c>
      <c r="G59" s="23">
        <v>0</v>
      </c>
      <c r="H59" s="66">
        <f t="shared" si="1"/>
        <v>0</v>
      </c>
    </row>
    <row r="60" spans="1:8" x14ac:dyDescent="0.25">
      <c r="A60" s="74"/>
      <c r="B60" s="75"/>
      <c r="C60" s="23">
        <v>2021</v>
      </c>
      <c r="D60" s="23">
        <v>707420250</v>
      </c>
      <c r="E60" s="23">
        <v>720000000</v>
      </c>
      <c r="F60" s="66">
        <f t="shared" si="0"/>
        <v>0.98252812499999997</v>
      </c>
      <c r="G60" s="23">
        <v>0</v>
      </c>
      <c r="H60" s="66">
        <f t="shared" si="1"/>
        <v>0</v>
      </c>
    </row>
    <row r="61" spans="1:8" x14ac:dyDescent="0.25">
      <c r="A61" s="74">
        <v>12</v>
      </c>
      <c r="B61" s="75" t="s">
        <v>99</v>
      </c>
      <c r="C61" s="23">
        <v>2017</v>
      </c>
      <c r="D61" s="23">
        <v>1124928000000</v>
      </c>
      <c r="E61" s="23">
        <v>2640452000000</v>
      </c>
      <c r="F61" s="66">
        <f t="shared" si="0"/>
        <v>0.42603614835641779</v>
      </c>
      <c r="G61" s="23">
        <v>836764040000</v>
      </c>
      <c r="H61" s="66">
        <f t="shared" si="1"/>
        <v>0.31690181832504433</v>
      </c>
    </row>
    <row r="62" spans="1:8" x14ac:dyDescent="0.25">
      <c r="A62" s="74"/>
      <c r="B62" s="75"/>
      <c r="C62" s="23">
        <v>2018</v>
      </c>
      <c r="D62" s="23">
        <v>1124928000000</v>
      </c>
      <c r="E62" s="23">
        <v>2640452000000</v>
      </c>
      <c r="F62" s="66">
        <f t="shared" si="0"/>
        <v>0.42603614835641779</v>
      </c>
      <c r="G62" s="23">
        <v>845963140000</v>
      </c>
      <c r="H62" s="66">
        <f t="shared" si="1"/>
        <v>0.32038572941299442</v>
      </c>
    </row>
    <row r="63" spans="1:8" x14ac:dyDescent="0.25">
      <c r="A63" s="74"/>
      <c r="B63" s="75"/>
      <c r="C63" s="23">
        <v>2019</v>
      </c>
      <c r="D63" s="23">
        <v>1124928000000</v>
      </c>
      <c r="E63" s="23">
        <v>2640452000000</v>
      </c>
      <c r="F63" s="66">
        <f t="shared" si="0"/>
        <v>0.42603614835641779</v>
      </c>
      <c r="G63" s="23">
        <v>845963140000</v>
      </c>
      <c r="H63" s="66">
        <f t="shared" si="1"/>
        <v>0.32038572941299442</v>
      </c>
    </row>
    <row r="64" spans="1:8" x14ac:dyDescent="0.25">
      <c r="A64" s="74"/>
      <c r="B64" s="75"/>
      <c r="C64" s="23">
        <v>2020</v>
      </c>
      <c r="D64" s="23">
        <v>1124928000000</v>
      </c>
      <c r="E64" s="23">
        <v>2640452000000</v>
      </c>
      <c r="F64" s="66">
        <f t="shared" si="0"/>
        <v>0.42603614835641779</v>
      </c>
      <c r="G64" s="23">
        <v>845963140000</v>
      </c>
      <c r="H64" s="66">
        <f t="shared" si="1"/>
        <v>0.32038572941299442</v>
      </c>
    </row>
    <row r="65" spans="1:8" x14ac:dyDescent="0.25">
      <c r="A65" s="74"/>
      <c r="B65" s="75"/>
      <c r="C65" s="23">
        <v>2021</v>
      </c>
      <c r="D65" s="23">
        <v>1124928000000</v>
      </c>
      <c r="E65" s="23">
        <v>2640452000000</v>
      </c>
      <c r="F65" s="66">
        <f t="shared" si="0"/>
        <v>0.42603614835641779</v>
      </c>
      <c r="G65" s="23">
        <v>845963140000</v>
      </c>
      <c r="H65" s="66">
        <f t="shared" si="1"/>
        <v>0.32038572941299442</v>
      </c>
    </row>
    <row r="66" spans="1:8" x14ac:dyDescent="0.25">
      <c r="A66" s="74">
        <v>13</v>
      </c>
      <c r="B66" s="75" t="s">
        <v>101</v>
      </c>
      <c r="C66" s="23">
        <v>2017</v>
      </c>
      <c r="D66" s="23">
        <v>56900</v>
      </c>
      <c r="E66" s="23">
        <v>56900</v>
      </c>
      <c r="F66" s="66">
        <f t="shared" si="0"/>
        <v>1</v>
      </c>
      <c r="G66" s="23">
        <v>0</v>
      </c>
      <c r="H66" s="66">
        <f t="shared" si="1"/>
        <v>0</v>
      </c>
    </row>
    <row r="67" spans="1:8" x14ac:dyDescent="0.25">
      <c r="A67" s="74"/>
      <c r="B67" s="75"/>
      <c r="C67" s="23">
        <v>2018</v>
      </c>
      <c r="D67" s="23">
        <v>569000000</v>
      </c>
      <c r="E67" s="23">
        <v>819000000</v>
      </c>
      <c r="F67" s="66">
        <f t="shared" si="0"/>
        <v>0.69474969474969472</v>
      </c>
      <c r="G67" s="23">
        <v>0</v>
      </c>
      <c r="H67" s="66">
        <f t="shared" si="1"/>
        <v>0</v>
      </c>
    </row>
    <row r="68" spans="1:8" x14ac:dyDescent="0.25">
      <c r="A68" s="74"/>
      <c r="B68" s="75"/>
      <c r="C68" s="23">
        <v>2019</v>
      </c>
      <c r="D68" s="23">
        <v>732200200</v>
      </c>
      <c r="E68" s="23">
        <v>819000000</v>
      </c>
      <c r="F68" s="66">
        <f t="shared" si="0"/>
        <v>0.8940173382173382</v>
      </c>
      <c r="G68" s="23">
        <v>720800</v>
      </c>
      <c r="H68" s="66">
        <f t="shared" si="1"/>
        <v>8.8009768009768014E-4</v>
      </c>
    </row>
    <row r="69" spans="1:8" x14ac:dyDescent="0.25">
      <c r="A69" s="74"/>
      <c r="B69" s="75"/>
      <c r="C69" s="23">
        <v>2020</v>
      </c>
      <c r="D69" s="23">
        <v>770503200</v>
      </c>
      <c r="E69" s="23">
        <v>819000005</v>
      </c>
      <c r="F69" s="66">
        <f t="shared" si="0"/>
        <v>0.94078534224184773</v>
      </c>
      <c r="G69" s="23">
        <v>720800</v>
      </c>
      <c r="H69" s="66">
        <f t="shared" si="1"/>
        <v>8.800976747246784E-4</v>
      </c>
    </row>
    <row r="70" spans="1:8" x14ac:dyDescent="0.25">
      <c r="A70" s="74"/>
      <c r="B70" s="75"/>
      <c r="C70" s="23">
        <v>2021</v>
      </c>
      <c r="D70" s="23">
        <v>789948900</v>
      </c>
      <c r="E70" s="23">
        <v>832862387</v>
      </c>
      <c r="F70" s="66">
        <f t="shared" si="0"/>
        <v>0.94847469681687047</v>
      </c>
      <c r="G70" s="23">
        <v>59100</v>
      </c>
      <c r="H70" s="66">
        <f t="shared" si="1"/>
        <v>7.0960102079864972E-5</v>
      </c>
    </row>
    <row r="71" spans="1:8" x14ac:dyDescent="0.25">
      <c r="A71" s="74">
        <v>14</v>
      </c>
      <c r="B71" s="75" t="s">
        <v>102</v>
      </c>
      <c r="C71" s="23">
        <v>2017</v>
      </c>
      <c r="D71" s="23">
        <v>950730196</v>
      </c>
      <c r="E71" s="23">
        <v>1350904927</v>
      </c>
      <c r="F71" s="66">
        <f t="shared" ref="F71:F80" si="2">D71/E71*100%</f>
        <v>0.70377283922660527</v>
      </c>
      <c r="G71" s="23">
        <v>0</v>
      </c>
      <c r="H71" s="66">
        <f t="shared" ref="H71:H80" si="3">G71/E71</f>
        <v>0</v>
      </c>
    </row>
    <row r="72" spans="1:8" x14ac:dyDescent="0.25">
      <c r="A72" s="74"/>
      <c r="B72" s="75"/>
      <c r="C72" s="23">
        <v>2018</v>
      </c>
      <c r="D72" s="23">
        <v>950730196</v>
      </c>
      <c r="E72" s="23">
        <v>1350904927</v>
      </c>
      <c r="F72" s="66">
        <f t="shared" si="2"/>
        <v>0.70377283922660527</v>
      </c>
      <c r="G72" s="23">
        <v>0</v>
      </c>
      <c r="H72" s="66">
        <f t="shared" si="3"/>
        <v>0</v>
      </c>
    </row>
    <row r="73" spans="1:8" x14ac:dyDescent="0.25">
      <c r="A73" s="74"/>
      <c r="B73" s="75"/>
      <c r="C73" s="23">
        <v>2019</v>
      </c>
      <c r="D73" s="23">
        <v>950730196</v>
      </c>
      <c r="E73" s="23">
        <v>1350904927</v>
      </c>
      <c r="F73" s="66">
        <f t="shared" si="2"/>
        <v>0.70377283922660527</v>
      </c>
      <c r="G73" s="23">
        <v>0</v>
      </c>
      <c r="H73" s="66">
        <f t="shared" si="3"/>
        <v>0</v>
      </c>
    </row>
    <row r="74" spans="1:8" x14ac:dyDescent="0.25">
      <c r="A74" s="74"/>
      <c r="B74" s="75"/>
      <c r="C74" s="23">
        <v>2020</v>
      </c>
      <c r="D74" s="23">
        <v>950730196</v>
      </c>
      <c r="E74" s="23">
        <v>1350904927</v>
      </c>
      <c r="F74" s="66">
        <f t="shared" si="2"/>
        <v>0.70377283922660527</v>
      </c>
      <c r="G74" s="23">
        <v>0</v>
      </c>
      <c r="H74" s="66">
        <f t="shared" si="3"/>
        <v>0</v>
      </c>
    </row>
    <row r="75" spans="1:8" x14ac:dyDescent="0.25">
      <c r="A75" s="74"/>
      <c r="B75" s="75"/>
      <c r="C75" s="23">
        <v>2021</v>
      </c>
      <c r="D75" s="23">
        <v>950730196</v>
      </c>
      <c r="E75" s="23">
        <v>1350904927</v>
      </c>
      <c r="F75" s="66">
        <f t="shared" si="2"/>
        <v>0.70377283922660527</v>
      </c>
      <c r="G75" s="23">
        <v>0</v>
      </c>
      <c r="H75" s="66">
        <f t="shared" si="3"/>
        <v>0</v>
      </c>
    </row>
    <row r="76" spans="1:8" x14ac:dyDescent="0.25">
      <c r="A76" s="74">
        <v>15</v>
      </c>
      <c r="B76" s="75" t="s">
        <v>106</v>
      </c>
      <c r="C76" s="23">
        <v>2017</v>
      </c>
      <c r="D76" s="23">
        <v>2559259694</v>
      </c>
      <c r="E76" s="23">
        <v>3345831944</v>
      </c>
      <c r="F76" s="66">
        <f t="shared" si="2"/>
        <v>0.76490981520738333</v>
      </c>
      <c r="G76" s="23">
        <v>0</v>
      </c>
      <c r="H76" s="66">
        <f t="shared" si="3"/>
        <v>0</v>
      </c>
    </row>
    <row r="77" spans="1:8" x14ac:dyDescent="0.25">
      <c r="A77" s="74"/>
      <c r="B77" s="75"/>
      <c r="C77" s="23">
        <v>2018</v>
      </c>
      <c r="D77" s="23">
        <v>1982538261</v>
      </c>
      <c r="E77" s="23">
        <v>3620831944</v>
      </c>
      <c r="F77" s="66">
        <f t="shared" si="2"/>
        <v>0.54753666882695839</v>
      </c>
      <c r="G77" s="23">
        <v>227000000</v>
      </c>
      <c r="H77" s="66">
        <f t="shared" si="3"/>
        <v>6.2692774343243593E-2</v>
      </c>
    </row>
    <row r="78" spans="1:8" x14ac:dyDescent="0.25">
      <c r="A78" s="74"/>
      <c r="B78" s="75"/>
      <c r="C78" s="23">
        <v>2019</v>
      </c>
      <c r="D78" s="23">
        <v>1982538261</v>
      </c>
      <c r="E78" s="23">
        <v>3620831944</v>
      </c>
      <c r="F78" s="66">
        <f t="shared" si="2"/>
        <v>0.54753666882695839</v>
      </c>
      <c r="G78" s="23">
        <v>227000000</v>
      </c>
      <c r="H78" s="66">
        <f t="shared" si="3"/>
        <v>6.2692774343243593E-2</v>
      </c>
    </row>
    <row r="79" spans="1:8" x14ac:dyDescent="0.25">
      <c r="A79" s="74"/>
      <c r="B79" s="75"/>
      <c r="C79" s="23">
        <v>2020</v>
      </c>
      <c r="D79" s="23">
        <v>3308726274000</v>
      </c>
      <c r="E79" s="23">
        <v>5431247916000</v>
      </c>
      <c r="F79" s="66">
        <f t="shared" si="2"/>
        <v>0.60920184922009735</v>
      </c>
      <c r="G79" s="23">
        <v>779657149000</v>
      </c>
      <c r="H79" s="66">
        <f t="shared" si="3"/>
        <v>0.14355027814200777</v>
      </c>
    </row>
    <row r="80" spans="1:8" x14ac:dyDescent="0.25">
      <c r="A80" s="74"/>
      <c r="B80" s="75"/>
      <c r="C80" s="23">
        <v>2021</v>
      </c>
      <c r="D80" s="23">
        <v>3204436274000</v>
      </c>
      <c r="E80" s="23">
        <v>5431958625000</v>
      </c>
      <c r="F80" s="66">
        <f t="shared" si="2"/>
        <v>0.58992280597498103</v>
      </c>
      <c r="G80" s="23">
        <v>757328575000</v>
      </c>
      <c r="H80" s="66">
        <f t="shared" si="3"/>
        <v>0.13942090271352167</v>
      </c>
    </row>
  </sheetData>
  <mergeCells count="32">
    <mergeCell ref="G2:K2"/>
    <mergeCell ref="A2:F2"/>
    <mergeCell ref="A16:A20"/>
    <mergeCell ref="B16:B20"/>
    <mergeCell ref="A6:A10"/>
    <mergeCell ref="B6:B10"/>
    <mergeCell ref="A11:A15"/>
    <mergeCell ref="B11:B15"/>
    <mergeCell ref="A21:A25"/>
    <mergeCell ref="B21:B25"/>
    <mergeCell ref="A26:A30"/>
    <mergeCell ref="B26:B30"/>
    <mergeCell ref="A31:A35"/>
    <mergeCell ref="B31:B35"/>
    <mergeCell ref="A36:A40"/>
    <mergeCell ref="B36:B40"/>
    <mergeCell ref="A41:A45"/>
    <mergeCell ref="B41:B45"/>
    <mergeCell ref="A46:A50"/>
    <mergeCell ref="B46:B50"/>
    <mergeCell ref="A51:A55"/>
    <mergeCell ref="B51:B55"/>
    <mergeCell ref="A56:A60"/>
    <mergeCell ref="B56:B60"/>
    <mergeCell ref="A61:A65"/>
    <mergeCell ref="B61:B65"/>
    <mergeCell ref="A66:A70"/>
    <mergeCell ref="B66:B70"/>
    <mergeCell ref="A71:A75"/>
    <mergeCell ref="B71:B75"/>
    <mergeCell ref="A76:A80"/>
    <mergeCell ref="B76:B8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Tabulasi Data</vt:lpstr>
      <vt:lpstr>Profitabilitas</vt:lpstr>
      <vt:lpstr>Asimetri Informasi</vt:lpstr>
      <vt:lpstr>Financial Leverage</vt:lpstr>
      <vt:lpstr>Income Smoothing</vt:lpstr>
      <vt:lpstr>GCG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2023-04-02T06:54:23Z</dcterms:created>
  <dcterms:modified xsi:type="dcterms:W3CDTF">2023-08-03T01:24:30Z</dcterms:modified>
</cp:coreProperties>
</file>