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rganoncloud-my.sharepoint.com/personal/tiva_hendra_yusady_organon_com/Documents/documents/Titip/Skripsi/Archieve/"/>
    </mc:Choice>
  </mc:AlternateContent>
  <xr:revisionPtr revIDLastSave="0" documentId="8_{F2984C15-FEA1-449A-8BC2-DC14BC8389E2}" xr6:coauthVersionLast="47" xr6:coauthVersionMax="47" xr10:uidLastSave="{00000000-0000-0000-0000-000000000000}"/>
  <bookViews>
    <workbookView xWindow="-110" yWindow="-110" windowWidth="19420" windowHeight="11620" activeTab="2" xr2:uid="{78C3C099-2943-48C1-AE50-EEF2EC9C8845}"/>
  </bookViews>
  <sheets>
    <sheet name="Sheet1" sheetId="1" r:id="rId1"/>
    <sheet name="Sheet2" sheetId="3" r:id="rId2"/>
    <sheet name="Sheet3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J11" i="2"/>
  <c r="I11" i="2"/>
  <c r="H11" i="2"/>
  <c r="K9" i="2"/>
  <c r="N3" i="2"/>
  <c r="J3" i="2"/>
  <c r="J9" i="2" s="1"/>
  <c r="M9" i="2" s="1"/>
  <c r="I3" i="2"/>
  <c r="H3" i="2"/>
  <c r="B13" i="3"/>
  <c r="C8" i="3" s="1"/>
  <c r="G18" i="2"/>
  <c r="C15" i="2"/>
  <c r="C21" i="2" s="1"/>
  <c r="D11" i="2"/>
  <c r="D10" i="2"/>
  <c r="D9" i="2"/>
  <c r="D8" i="2"/>
  <c r="D7" i="2"/>
  <c r="D6" i="2"/>
  <c r="D5" i="2"/>
  <c r="D4" i="2"/>
  <c r="D6" i="1"/>
  <c r="C6" i="1"/>
  <c r="C7" i="3" l="1"/>
  <c r="C9" i="3"/>
  <c r="C10" i="3"/>
  <c r="C11" i="3"/>
  <c r="C12" i="3"/>
  <c r="C6" i="3"/>
  <c r="C13" i="3" s="1"/>
</calcChain>
</file>

<file path=xl/sharedStrings.xml><?xml version="1.0" encoding="utf-8"?>
<sst xmlns="http://schemas.openxmlformats.org/spreadsheetml/2006/main" count="96" uniqueCount="65">
  <si>
    <t>Manufacturing Lead Time</t>
  </si>
  <si>
    <t>Primary Lead Time</t>
  </si>
  <si>
    <t>Secondary Lead Time</t>
  </si>
  <si>
    <t>Jenis Reject</t>
  </si>
  <si>
    <t>Penyebab</t>
  </si>
  <si>
    <t>Strip destripping yang dikarenakan meletis dan kosong.</t>
  </si>
  <si>
    <t>·   Posisi bulk terlalu ke atas atau ke bawah</t>
  </si>
  <si>
    <t>·   Strip yang reject dapat mencapai 20 strip per kejadian</t>
  </si>
  <si>
    <t>Strip destripping yang dikarenakan hasil printing video jet tidak bagus</t>
  </si>
  <si>
    <t>·   Hasil printing video jet tidak bagus akibat posisi foil bergelombang</t>
  </si>
  <si>
    <t>·   Range tempat printing HET cukup sempit (antara emboss dan printing menumpuk)</t>
  </si>
  <si>
    <t>·   Posisi sensor video jet dapat menyebabkan banyaknya strip reject.</t>
  </si>
  <si>
    <t>·   Cara pengisian on/off bulk harus membuka guarding</t>
  </si>
  <si>
    <t xml:space="preserve">Strip destripping yang dikarenakan hasil potongan samping </t>
  </si>
  <si>
    <t>·   Hasil potongan miring atau kurang dari 2.5 mm akibat penarik foil tidak stabil.</t>
  </si>
  <si>
    <t>·   Setting penarik foil membuat mesin berhenti karena guarding harus dibuka</t>
  </si>
  <si>
    <t>·   Strip yang reject dapat mencapai 15 per kejadian</t>
  </si>
  <si>
    <t>Jumlah Reject
(Kg)</t>
  </si>
  <si>
    <t>Prosentase</t>
  </si>
  <si>
    <t>Foil smear</t>
  </si>
  <si>
    <t>Hasil printing tidak terbaca</t>
  </si>
  <si>
    <t>Hasil emboss tidak terbaca</t>
  </si>
  <si>
    <t>Potongan atas bawah</t>
  </si>
  <si>
    <t>Meletis</t>
  </si>
  <si>
    <t>Strip kosong</t>
  </si>
  <si>
    <t>Sealing miring</t>
  </si>
  <si>
    <r>
      <t xml:space="preserve">Jenis </t>
    </r>
    <r>
      <rPr>
        <b/>
        <i/>
        <sz val="10"/>
        <color rgb="FF000000"/>
        <rFont val="Times New Roman"/>
        <family val="1"/>
      </rPr>
      <t>Reject</t>
    </r>
  </si>
  <si>
    <t>Proses</t>
  </si>
  <si>
    <t>Waktu (Jam)</t>
  </si>
  <si>
    <t>Waktu (Hari)</t>
  </si>
  <si>
    <r>
      <t xml:space="preserve">Strip </t>
    </r>
    <r>
      <rPr>
        <i/>
        <sz val="10"/>
        <color rgb="FF000000"/>
        <rFont val="Times New Roman"/>
        <family val="1"/>
      </rPr>
      <t>destripping</t>
    </r>
    <r>
      <rPr>
        <sz val="10"/>
        <color rgb="FF000000"/>
        <rFont val="Times New Roman"/>
        <family val="1"/>
      </rPr>
      <t xml:space="preserve"> yang dikarenakan meletis dan kosong.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</si>
  <si>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>Posisi bulk terlalu ke atas atau ke bawah</t>
    </r>
  </si>
  <si>
    <t>Run packaging</t>
  </si>
  <si>
    <t>Manufacturing Take Time</t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</si>
  <si>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>Strip yang reject dapat mencapai 20 strip per kejadian</t>
    </r>
  </si>
  <si>
    <t>Clean up packaging</t>
  </si>
  <si>
    <t>Primary Take Time</t>
  </si>
  <si>
    <r>
      <t xml:space="preserve">Strip </t>
    </r>
    <r>
      <rPr>
        <i/>
        <sz val="10"/>
        <color rgb="FF000000"/>
        <rFont val="Times New Roman"/>
        <family val="1"/>
      </rPr>
      <t>destripping</t>
    </r>
    <r>
      <rPr>
        <sz val="10"/>
        <color rgb="FF000000"/>
        <rFont val="Times New Roman"/>
        <family val="1"/>
      </rPr>
      <t xml:space="preserve"> yang dikarenakan hasil printing video jet tidak bagus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</si>
  <si>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>Hasil printing video jet tidak bagus akibat posisi foil bergelombang</t>
    </r>
  </si>
  <si>
    <t>Setup packaging</t>
  </si>
  <si>
    <t>Secondary Take Time</t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</si>
  <si>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>Range tempat printing HET cukup sempit (antara emboss dan printing menumpuk)</t>
    </r>
  </si>
  <si>
    <t>Run manufacturing</t>
  </si>
  <si>
    <t>Total Waktu</t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</si>
  <si>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>Posisi sensor video jet dapat menyebabkan banyaknya strip reject.</t>
    </r>
  </si>
  <si>
    <t>Clean up manufacturing</t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</si>
  <si>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 xml:space="preserve">Cara pengisian </t>
    </r>
    <r>
      <rPr>
        <i/>
        <sz val="10"/>
        <color rgb="FF000000"/>
        <rFont val="Times New Roman"/>
        <family val="1"/>
      </rPr>
      <t>on/off</t>
    </r>
    <r>
      <rPr>
        <sz val="10"/>
        <color rgb="FF000000"/>
        <rFont val="Times New Roman"/>
        <family val="1"/>
      </rPr>
      <t xml:space="preserve"> bulk harus membuka </t>
    </r>
    <r>
      <rPr>
        <i/>
        <sz val="10"/>
        <color rgb="FF000000"/>
        <rFont val="Times New Roman"/>
        <family val="1"/>
      </rPr>
      <t>guarding</t>
    </r>
  </si>
  <si>
    <t>Set up manufacturing</t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</si>
  <si>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 xml:space="preserve">Strip yang </t>
    </r>
    <r>
      <rPr>
        <i/>
        <sz val="10"/>
        <color rgb="FF000000"/>
        <rFont val="Times New Roman"/>
        <family val="1"/>
      </rPr>
      <t>reject</t>
    </r>
    <r>
      <rPr>
        <sz val="10"/>
        <color rgb="FF000000"/>
        <rFont val="Times New Roman"/>
        <family val="1"/>
      </rPr>
      <t xml:space="preserve"> dapat mencapai 20 strip per kejadian</t>
    </r>
  </si>
  <si>
    <r>
      <t xml:space="preserve">Strip </t>
    </r>
    <r>
      <rPr>
        <i/>
        <sz val="10"/>
        <color rgb="FF000000"/>
        <rFont val="Times New Roman"/>
        <family val="1"/>
      </rPr>
      <t>destripping</t>
    </r>
    <r>
      <rPr>
        <sz val="10"/>
        <color rgb="FF000000"/>
        <rFont val="Times New Roman"/>
        <family val="1"/>
      </rPr>
      <t xml:space="preserve"> yang dikarenakan hasil potongan samping 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</si>
  <si>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>Hasil potongan miring atau kurang dari 2.5 mm akibat penarik foil tidak stabil.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</si>
  <si>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>Setting penarik foil membuat mesin berhenti karena guarding harus dibuka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</si>
  <si>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10"/>
        <color rgb="FF000000"/>
        <rFont val="Times New Roman"/>
        <family val="1"/>
      </rPr>
      <t xml:space="preserve">Strip yang </t>
    </r>
    <r>
      <rPr>
        <i/>
        <sz val="10"/>
        <color rgb="FF000000"/>
        <rFont val="Times New Roman"/>
        <family val="1"/>
      </rPr>
      <t>reject</t>
    </r>
    <r>
      <rPr>
        <sz val="10"/>
        <color rgb="FF000000"/>
        <rFont val="Times New Roman"/>
        <family val="1"/>
      </rPr>
      <t xml:space="preserve"> dapat mencapai 15 per kejadian</t>
    </r>
  </si>
  <si>
    <t>Foil</t>
  </si>
  <si>
    <t>ribuan(kg)</t>
  </si>
  <si>
    <t>Rata-rata Variance Reject Foil</t>
  </si>
  <si>
    <t>Set Up dan Sambungan</t>
  </si>
  <si>
    <t>Destripping</t>
  </si>
  <si>
    <t>Reject Destripping</t>
  </si>
  <si>
    <t>Set Up dan sambungan</t>
  </si>
  <si>
    <t xml:space="preserve">Destripping </t>
  </si>
  <si>
    <t>Cream/Oint</t>
  </si>
  <si>
    <t>Liquid</t>
  </si>
  <si>
    <t>Tablet</t>
  </si>
  <si>
    <t>Future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</si>
</sst>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000000"/>
      <name val="Arial"/>
      <family val="2"/>
    </font>
    <font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" fontId="0" fillId="0" borderId="0" xfId="0" applyNumberFormat="1"/>
    <xf numFmtId="0" fontId="3" fillId="0" borderId="0" xfId="0" applyFont="1"/>
    <xf numFmtId="4" fontId="3" fillId="0" borderId="0" xfId="0" applyNumberFormat="1" applyFont="1"/>
    <xf numFmtId="9" fontId="3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/>
    <xf numFmtId="0" fontId="7" fillId="2" borderId="2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164" fontId="0" fillId="0" borderId="0" xfId="0" applyNumberFormat="1"/>
    <xf numFmtId="0" fontId="7" fillId="2" borderId="0" xfId="0" applyFont="1" applyFill="1" applyAlignment="1">
      <alignment horizontal="justify"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9" fillId="2" borderId="3" xfId="0" applyFont="1" applyFill="1" applyBorder="1" applyAlignment="1">
      <alignment horizontal="justify" vertical="center" wrapText="1"/>
    </xf>
    <xf numFmtId="9" fontId="0" fillId="0" borderId="0" xfId="0" applyNumberFormat="1"/>
    <xf numFmtId="0" fontId="0" fillId="0" borderId="0" xfId="0" applyAlignment="1">
      <alignment wrapText="1"/>
    </xf>
    <xf numFmtId="165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Data Rata-Rata Variance Reject Destripping 2021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Foil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Sheet2!$B$2:$L$2</c:f>
              <c:numCache>
                <c:formatCode>mmm\-yy</c:formatCode>
                <c:ptCount val="11"/>
                <c:pt idx="0">
                  <c:v>44228</c:v>
                </c:pt>
                <c:pt idx="1">
                  <c:v>44256</c:v>
                </c:pt>
                <c:pt idx="2">
                  <c:v>44287</c:v>
                </c:pt>
                <c:pt idx="3">
                  <c:v>44317</c:v>
                </c:pt>
                <c:pt idx="4">
                  <c:v>44348</c:v>
                </c:pt>
                <c:pt idx="5">
                  <c:v>44378</c:v>
                </c:pt>
                <c:pt idx="6">
                  <c:v>44409</c:v>
                </c:pt>
                <c:pt idx="7">
                  <c:v>44440</c:v>
                </c:pt>
                <c:pt idx="8">
                  <c:v>44470</c:v>
                </c:pt>
                <c:pt idx="9">
                  <c:v>44501</c:v>
                </c:pt>
                <c:pt idx="10">
                  <c:v>44531</c:v>
                </c:pt>
              </c:numCache>
            </c:numRef>
          </c:cat>
          <c:val>
            <c:numRef>
              <c:f>Sheet2!$B$3:$L$3</c:f>
              <c:numCache>
                <c:formatCode>General</c:formatCode>
                <c:ptCount val="11"/>
                <c:pt idx="0">
                  <c:v>32</c:v>
                </c:pt>
                <c:pt idx="1">
                  <c:v>43.4</c:v>
                </c:pt>
                <c:pt idx="2">
                  <c:v>15.4</c:v>
                </c:pt>
                <c:pt idx="3">
                  <c:v>16.2</c:v>
                </c:pt>
                <c:pt idx="4">
                  <c:v>17.7</c:v>
                </c:pt>
                <c:pt idx="5">
                  <c:v>5.2</c:v>
                </c:pt>
                <c:pt idx="6">
                  <c:v>20.399999999999999</c:v>
                </c:pt>
                <c:pt idx="7">
                  <c:v>20.5</c:v>
                </c:pt>
                <c:pt idx="8">
                  <c:v>9.1</c:v>
                </c:pt>
                <c:pt idx="9">
                  <c:v>11</c:v>
                </c:pt>
                <c:pt idx="10">
                  <c:v>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DD-48D5-B405-35C87DE96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204920"/>
        <c:axId val="424439904"/>
      </c:lineChart>
      <c:dateAx>
        <c:axId val="6232049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439904"/>
        <c:crosses val="autoZero"/>
        <c:auto val="1"/>
        <c:lblOffset val="100"/>
        <c:baseTimeUnit val="months"/>
      </c:dateAx>
      <c:valAx>
        <c:axId val="42443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204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PENYEBAB</a:t>
            </a:r>
            <a:r>
              <a:rPr lang="en-US" baseline="0"/>
              <a:t> DESTRIPPING STRIP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83E-4BF9-A08C-60DCB948C6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83E-4BF9-A08C-60DCB948C6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83E-4BF9-A08C-60DCB948C6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83E-4BF9-A08C-60DCB948C6B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83E-4BF9-A08C-60DCB948C6B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83E-4BF9-A08C-60DCB948C6B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983E-4BF9-A08C-60DCB948C6B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83E-4BF9-A08C-60DCB948C6B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83E-4BF9-A08C-60DCB948C6BC}"/>
                </c:ext>
              </c:extLst>
            </c:dLbl>
            <c:dLbl>
              <c:idx val="2"/>
              <c:layout>
                <c:manualLayout>
                  <c:x val="7.2222222222222118E-2"/>
                  <c:y val="-0.13888888888888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3E-4BF9-A08C-60DCB948C6BC}"/>
                </c:ext>
              </c:extLst>
            </c:dLbl>
            <c:dLbl>
              <c:idx val="3"/>
              <c:layout>
                <c:manualLayout>
                  <c:x val="2.2222222222222223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3E-4BF9-A08C-60DCB948C6B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983E-4BF9-A08C-60DCB948C6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83E-4BF9-A08C-60DCB948C6BC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983E-4BF9-A08C-60DCB948C6BC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Sheet2!$A$6:$A$12</c:f>
              <c:strCache>
                <c:ptCount val="7"/>
                <c:pt idx="0">
                  <c:v>Foil smear</c:v>
                </c:pt>
                <c:pt idx="1">
                  <c:v>Hasil printing tidak terbaca</c:v>
                </c:pt>
                <c:pt idx="2">
                  <c:v>Hasil emboss tidak terbaca</c:v>
                </c:pt>
                <c:pt idx="3">
                  <c:v>Potongan atas bawah</c:v>
                </c:pt>
                <c:pt idx="4">
                  <c:v>Meletis</c:v>
                </c:pt>
                <c:pt idx="5">
                  <c:v>Strip kosong</c:v>
                </c:pt>
                <c:pt idx="6">
                  <c:v>Sealing miring</c:v>
                </c:pt>
              </c:strCache>
            </c:strRef>
          </c:cat>
          <c:val>
            <c:numRef>
              <c:f>Sheet2!$B$6:$B$12</c:f>
              <c:numCache>
                <c:formatCode>General</c:formatCode>
                <c:ptCount val="7"/>
                <c:pt idx="0">
                  <c:v>500</c:v>
                </c:pt>
                <c:pt idx="1">
                  <c:v>2100</c:v>
                </c:pt>
                <c:pt idx="2">
                  <c:v>100</c:v>
                </c:pt>
                <c:pt idx="3">
                  <c:v>300</c:v>
                </c:pt>
                <c:pt idx="4">
                  <c:v>1500</c:v>
                </c:pt>
                <c:pt idx="5">
                  <c:v>700</c:v>
                </c:pt>
                <c:pt idx="6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3E-4BF9-A08C-60DCB948C6B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Data Rata-Rata Variance Reject Foil 2022 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Sheet2!$A$16</c:f>
              <c:strCache>
                <c:ptCount val="1"/>
                <c:pt idx="0">
                  <c:v>Foil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Sheet2!$B$15:$H$15</c:f>
              <c:numCache>
                <c:formatCode>mmm\-yy</c:formatCode>
                <c:ptCount val="7"/>
                <c:pt idx="0">
                  <c:v>44713</c:v>
                </c:pt>
                <c:pt idx="1">
                  <c:v>44743</c:v>
                </c:pt>
                <c:pt idx="2">
                  <c:v>44774</c:v>
                </c:pt>
                <c:pt idx="3">
                  <c:v>44805</c:v>
                </c:pt>
                <c:pt idx="4">
                  <c:v>44835</c:v>
                </c:pt>
                <c:pt idx="5">
                  <c:v>44866</c:v>
                </c:pt>
                <c:pt idx="6">
                  <c:v>44896</c:v>
                </c:pt>
              </c:numCache>
            </c:numRef>
          </c:cat>
          <c:val>
            <c:numRef>
              <c:f>Sheet2!$B$16:$H$16</c:f>
              <c:numCache>
                <c:formatCode>0.0%</c:formatCode>
                <c:ptCount val="7"/>
                <c:pt idx="0">
                  <c:v>0.123</c:v>
                </c:pt>
                <c:pt idx="1">
                  <c:v>0.13700000000000001</c:v>
                </c:pt>
                <c:pt idx="2">
                  <c:v>0.106</c:v>
                </c:pt>
                <c:pt idx="3">
                  <c:v>0.126</c:v>
                </c:pt>
                <c:pt idx="4">
                  <c:v>0.10199999999999999</c:v>
                </c:pt>
                <c:pt idx="5">
                  <c:v>0.111</c:v>
                </c:pt>
                <c:pt idx="6">
                  <c:v>7.6999999999999999E-2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65-41A7-9531-C7710E86D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526456"/>
        <c:axId val="692523832"/>
      </c:lineChart>
      <c:dateAx>
        <c:axId val="6925264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523832"/>
        <c:crosses val="autoZero"/>
        <c:auto val="1"/>
        <c:lblOffset val="100"/>
        <c:baseTimeUnit val="months"/>
      </c:dateAx>
      <c:valAx>
        <c:axId val="692523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526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Rata-rata Variance Reject Destripping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Sheet2!$L$19</c:f>
              <c:strCache>
                <c:ptCount val="1"/>
                <c:pt idx="0">
                  <c:v>Rata-rata Variance Reject Foil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Sheet2!$M$18:$N$18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Sheet2!$M$19:$N$19</c:f>
              <c:numCache>
                <c:formatCode>General</c:formatCode>
                <c:ptCount val="2"/>
                <c:pt idx="0">
                  <c:v>18.5</c:v>
                </c:pt>
                <c:pt idx="1">
                  <c:v>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B0-4694-B05E-1B4C69C15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5927928"/>
        <c:axId val="1425924976"/>
      </c:barChart>
      <c:catAx>
        <c:axId val="142592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5924976"/>
        <c:crosses val="autoZero"/>
        <c:auto val="1"/>
        <c:lblAlgn val="ctr"/>
        <c:lblOffset val="100"/>
        <c:noMultiLvlLbl val="0"/>
      </c:catAx>
      <c:valAx>
        <c:axId val="142592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5927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Perbandingan Penyebab Destripping(Gram)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Sheet2!$X$20</c:f>
              <c:strCache>
                <c:ptCount val="1"/>
                <c:pt idx="0">
                  <c:v>Set Up dan Sambungan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Sheet2!$Y$19:$Z$19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Sheet2!$Y$20:$Z$20</c:f>
              <c:numCache>
                <c:formatCode>General</c:formatCode>
                <c:ptCount val="2"/>
                <c:pt idx="0">
                  <c:v>6511</c:v>
                </c:pt>
                <c:pt idx="1">
                  <c:v>5313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51-4E6D-95E4-4C053D920E4D}"/>
            </c:ext>
          </c:extLst>
        </c:ser>
        <c:ser>
          <c:idx val="1"/>
          <c:order val="1"/>
          <c:tx>
            <c:strRef>
              <c:f>Sheet2!$X$21</c:f>
              <c:strCache>
                <c:ptCount val="1"/>
                <c:pt idx="0">
                  <c:v>Destripping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Sheet2!$Y$19:$Z$19</c:f>
              <c:numCache>
                <c:formatCode>General</c:formatCode>
                <c:ptCount val="2"/>
                <c:pt idx="0">
                  <c:v>2021</c:v>
                </c:pt>
                <c:pt idx="1">
                  <c:v>2022</c:v>
                </c:pt>
              </c:numCache>
            </c:numRef>
          </c:cat>
          <c:val>
            <c:numRef>
              <c:f>Sheet2!$Y$21:$Z$21</c:f>
              <c:numCache>
                <c:formatCode>General</c:formatCode>
                <c:ptCount val="2"/>
                <c:pt idx="0">
                  <c:v>4764</c:v>
                </c:pt>
                <c:pt idx="1">
                  <c:v>2707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51-4E6D-95E4-4C053D920E4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16256511"/>
        <c:axId val="1716242591"/>
      </c:barChart>
      <c:catAx>
        <c:axId val="1716256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42591"/>
        <c:crosses val="autoZero"/>
        <c:auto val="1"/>
        <c:lblAlgn val="ctr"/>
        <c:lblOffset val="100"/>
        <c:noMultiLvlLbl val="0"/>
      </c:catAx>
      <c:valAx>
        <c:axId val="171624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56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PERBANDINGAN</a:t>
            </a:r>
            <a:r>
              <a:rPr lang="en-US" baseline="0"/>
              <a:t> REJECT DESTRIPING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E-40B8-858D-60E0F0A3ED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E-40B8-858D-60E0F0A3ED9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E-40B8-858D-60E0F0A3ED96}"/>
              </c:ext>
            </c:extLst>
          </c:dPt>
          <c:dLbls>
            <c:dLbl>
              <c:idx val="1"/>
              <c:layout>
                <c:manualLayout>
                  <c:x val="-0.12185699843034918"/>
                  <c:y val="-9.341665305390796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2E-40B8-858D-60E0F0A3ED96}"/>
                </c:ext>
              </c:extLst>
            </c:dLbl>
            <c:dLbl>
              <c:idx val="2"/>
              <c:layout>
                <c:manualLayout>
                  <c:x val="0.11923985400208337"/>
                  <c:y val="7.463357585727853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2E-40B8-858D-60E0F0A3ED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Sheet2!$A$38:$A$40</c:f>
              <c:strCache>
                <c:ptCount val="3"/>
                <c:pt idx="0">
                  <c:v>Reject Destripping</c:v>
                </c:pt>
                <c:pt idx="1">
                  <c:v>Set Up dan sambungan</c:v>
                </c:pt>
                <c:pt idx="2">
                  <c:v>Destripping </c:v>
                </c:pt>
              </c:strCache>
            </c:strRef>
          </c:cat>
          <c:val>
            <c:numRef>
              <c:f>Sheet2!$B$38:$B$40</c:f>
              <c:numCache>
                <c:formatCode>0%</c:formatCode>
                <c:ptCount val="3"/>
                <c:pt idx="1">
                  <c:v>0.57999999999999996</c:v>
                </c:pt>
                <c:pt idx="2">
                  <c:v>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82E-40B8-858D-60E0F0A3ED9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168275</xdr:colOff>
      <xdr:row>1</xdr:row>
      <xdr:rowOff>19051</xdr:rowOff>
    </xdr:from>
    <xdr:to>
      <xdr:col>19</xdr:col>
      <xdr:colOff>508000</xdr:colOff>
      <xdr:row>12</xdr:row>
      <xdr:rowOff>7938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319D6A-B20B-4AEC-9E60-38E1ACF3D8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438150</xdr:colOff>
      <xdr:row>6</xdr:row>
      <xdr:rowOff>101600</xdr:rowOff>
    </xdr:from>
    <xdr:ext cx="751424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F144868-21F2-4D54-BC63-F93FD352242D}"/>
            </a:ext>
          </a:extLst>
        </xdr:cNvPr>
        <xdr:cNvSpPr txBox="1"/>
      </xdr:nvSpPr>
      <xdr:spPr>
        <a:xfrm>
          <a:off x="11880850" y="1206500"/>
          <a:ext cx="75142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X = 18.5%</a:t>
          </a:r>
        </a:p>
      </xdr:txBody>
    </xdr:sp>
    <xdr:clientData/>
  </xdr:oneCellAnchor>
  <xdr:twoCellAnchor>
    <xdr:from>
      <xdr:col>6</xdr:col>
      <xdr:colOff>293688</xdr:colOff>
      <xdr:row>3</xdr:row>
      <xdr:rowOff>53974</xdr:rowOff>
    </xdr:from>
    <xdr:to>
      <xdr:col>11</xdr:col>
      <xdr:colOff>1485900</xdr:colOff>
      <xdr:row>12</xdr:row>
      <xdr:rowOff>180974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8D9D70-D9B4-4DE3-B3AC-179A73D745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8</xdr:col>
      <xdr:colOff>450850</xdr:colOff>
      <xdr:row>33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047F5CF-5901-4EBE-BA41-84769CACF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5</xdr:col>
      <xdr:colOff>368300</xdr:colOff>
      <xdr:row>24</xdr:row>
      <xdr:rowOff>88900</xdr:rowOff>
    </xdr:from>
    <xdr:ext cx="751424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EAA921B-F420-43B0-9A16-453677E19D67}"/>
            </a:ext>
          </a:extLst>
        </xdr:cNvPr>
        <xdr:cNvSpPr txBox="1"/>
      </xdr:nvSpPr>
      <xdr:spPr>
        <a:xfrm>
          <a:off x="3943350" y="5060950"/>
          <a:ext cx="75142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X = 11.2%</a:t>
          </a:r>
        </a:p>
      </xdr:txBody>
    </xdr:sp>
    <xdr:clientData/>
  </xdr:oneCellAnchor>
  <xdr:twoCellAnchor>
    <xdr:from>
      <xdr:col>11</xdr:col>
      <xdr:colOff>504825</xdr:colOff>
      <xdr:row>25</xdr:row>
      <xdr:rowOff>6350</xdr:rowOff>
    </xdr:from>
    <xdr:to>
      <xdr:col>17</xdr:col>
      <xdr:colOff>257175</xdr:colOff>
      <xdr:row>39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3887965-7C8E-4E4A-AD83-421526364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17</xdr:col>
      <xdr:colOff>468312</xdr:colOff>
      <xdr:row>24</xdr:row>
      <xdr:rowOff>15874</xdr:rowOff>
    </xdr:from>
    <xdr:to>
      <xdr:col>21</xdr:col>
      <xdr:colOff>354647</xdr:colOff>
      <xdr:row>32</xdr:row>
      <xdr:rowOff>33654</xdr:rowOff>
    </xdr:to>
    <xdr:pic>
      <xdr:nvPicPr>
        <xdr:cNvPr id="8" name="Picture 7" descr="A graph with arrows and numbers&#10;&#10;Description automatically generated">
          <a:extLst>
            <a:ext uri="{FF2B5EF4-FFF2-40B4-BE49-F238E27FC236}">
              <a16:creationId xmlns:a16="http://schemas.microsoft.com/office/drawing/2014/main" id="{25118581-F219-49DA-B1D4-32E0FAD79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0612" y="4987924"/>
          <a:ext cx="2324735" cy="1490980"/>
        </a:xfrm>
        <a:prstGeom prst="rect">
          <a:avLst/>
        </a:prstGeom>
        <a:noFill/>
      </xdr:spPr>
    </xdr:pic>
    <xdr:clientData/>
  </xdr:twoCellAnchor>
  <xdr:twoCellAnchor>
    <xdr:from>
      <xdr:col>23</xdr:col>
      <xdr:colOff>583406</xdr:colOff>
      <xdr:row>26</xdr:row>
      <xdr:rowOff>53181</xdr:rowOff>
    </xdr:from>
    <xdr:to>
      <xdr:col>31</xdr:col>
      <xdr:colOff>265907</xdr:colOff>
      <xdr:row>41</xdr:row>
      <xdr:rowOff>57944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833966A-5C00-4C1B-84C0-590E593C80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488156</xdr:colOff>
      <xdr:row>33</xdr:row>
      <xdr:rowOff>104775</xdr:rowOff>
    </xdr:from>
    <xdr:to>
      <xdr:col>11</xdr:col>
      <xdr:colOff>170656</xdr:colOff>
      <xdr:row>48</xdr:row>
      <xdr:rowOff>109537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B443922-6910-48EB-9216-7A653D4D4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0.37074</cdr:x>
      <cdr:y>0.3104</cdr:y>
    </cdr:from>
    <cdr:to>
      <cdr:x>0.68943</cdr:x>
      <cdr:y>0.53957</cdr:y>
    </cdr:to>
    <cdr:sp macro="" textlink="">
      <cdr:nvSpPr>
        <cdr:cNvPr id="2" name="Arrow: Down 1">
          <a:extLst xmlns:a="http://schemas.openxmlformats.org/drawingml/2006/main">
            <a:ext uri="{FF2B5EF4-FFF2-40B4-BE49-F238E27FC236}">
              <a16:creationId xmlns:a16="http://schemas.microsoft.com/office/drawing/2014/main" id="{BED9787A-4F95-8F1E-CC0D-43EE0FD7F196}"/>
            </a:ext>
          </a:extLst>
        </cdr:cNvPr>
        <cdr:cNvSpPr/>
      </cdr:nvSpPr>
      <cdr:spPr>
        <a:xfrm xmlns:a="http://schemas.openxmlformats.org/drawingml/2006/main" rot="18043013">
          <a:off x="2115131" y="426853"/>
          <a:ext cx="623557" cy="1459052"/>
        </a:xfrm>
        <a:prstGeom xmlns:a="http://schemas.openxmlformats.org/drawingml/2006/main" prst="downArrow">
          <a:avLst/>
        </a:prstGeom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0.50903</cdr:x>
      <cdr:y>0.19907</cdr:y>
    </cdr:from>
    <cdr:to>
      <cdr:x>0.74236</cdr:x>
      <cdr:y>0.35417</cdr:y>
    </cdr:to>
    <cdr:sp macro="" textlink="">
      <cdr:nvSpPr>
        <cdr:cNvPr id="3" name="Star: 32 Points 2">
          <a:extLst xmlns:a="http://schemas.openxmlformats.org/drawingml/2006/main">
            <a:ext uri="{FF2B5EF4-FFF2-40B4-BE49-F238E27FC236}">
              <a16:creationId xmlns:a16="http://schemas.microsoft.com/office/drawing/2014/main" id="{F6329901-4993-AF57-11B2-016325F55E9B}"/>
            </a:ext>
          </a:extLst>
        </cdr:cNvPr>
        <cdr:cNvSpPr/>
      </cdr:nvSpPr>
      <cdr:spPr>
        <a:xfrm xmlns:a="http://schemas.openxmlformats.org/drawingml/2006/main" rot="278730">
          <a:off x="2327274" y="546100"/>
          <a:ext cx="1066800" cy="425450"/>
        </a:xfrm>
        <a:prstGeom xmlns:a="http://schemas.openxmlformats.org/drawingml/2006/main" prst="star32">
          <a:avLst/>
        </a:prstGeom>
        <a:solidFill xmlns:a="http://schemas.openxmlformats.org/drawingml/2006/main">
          <a:srgbClr val="00B050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sz="1200" b="1"/>
            <a:t>44 %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0.41972</cdr:x>
      <cdr:y>0.42338</cdr:y>
    </cdr:from>
    <cdr:to>
      <cdr:x>0.77336</cdr:x>
      <cdr:y>0.55359</cdr:y>
    </cdr:to>
    <cdr:sp macro="" textlink="">
      <cdr:nvSpPr>
        <cdr:cNvPr id="2" name="Arrow: Down 1">
          <a:extLst xmlns:a="http://schemas.openxmlformats.org/drawingml/2006/main">
            <a:ext uri="{FF2B5EF4-FFF2-40B4-BE49-F238E27FC236}">
              <a16:creationId xmlns:a16="http://schemas.microsoft.com/office/drawing/2014/main" id="{B1020116-7591-B30E-DC8F-9A3A35CEFC21}"/>
            </a:ext>
          </a:extLst>
        </cdr:cNvPr>
        <cdr:cNvSpPr/>
      </cdr:nvSpPr>
      <cdr:spPr>
        <a:xfrm xmlns:a="http://schemas.openxmlformats.org/drawingml/2006/main" rot="17189433">
          <a:off x="2548789" y="531589"/>
          <a:ext cx="357188" cy="1616857"/>
        </a:xfrm>
        <a:prstGeom xmlns:a="http://schemas.openxmlformats.org/drawingml/2006/main" prst="downArrow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0.31648</cdr:x>
      <cdr:y>0.19607</cdr:y>
    </cdr:from>
    <cdr:to>
      <cdr:x>0.63378</cdr:x>
      <cdr:y>0.31663</cdr:y>
    </cdr:to>
    <cdr:sp macro="" textlink="">
      <cdr:nvSpPr>
        <cdr:cNvPr id="5" name="Arrow: Down 4">
          <a:extLst xmlns:a="http://schemas.openxmlformats.org/drawingml/2006/main">
            <a:ext uri="{FF2B5EF4-FFF2-40B4-BE49-F238E27FC236}">
              <a16:creationId xmlns:a16="http://schemas.microsoft.com/office/drawing/2014/main" id="{FA484B75-B2B5-B49D-6BAE-1DCE4C651339}"/>
            </a:ext>
          </a:extLst>
        </cdr:cNvPr>
        <cdr:cNvSpPr/>
      </cdr:nvSpPr>
      <cdr:spPr>
        <a:xfrm xmlns:a="http://schemas.openxmlformats.org/drawingml/2006/main" rot="17180607">
          <a:off x="2006929" y="-22108"/>
          <a:ext cx="330721" cy="1450661"/>
        </a:xfrm>
        <a:prstGeom xmlns:a="http://schemas.openxmlformats.org/drawingml/2006/main" prst="downArrow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0.46962</cdr:x>
      <cdr:y>0.1224</cdr:y>
    </cdr:from>
    <cdr:to>
      <cdr:x>0.69184</cdr:x>
      <cdr:y>0.24682</cdr:y>
    </cdr:to>
    <cdr:sp macro="" textlink="">
      <cdr:nvSpPr>
        <cdr:cNvPr id="6" name="Star: 32 Points 5">
          <a:extLst xmlns:a="http://schemas.openxmlformats.org/drawingml/2006/main">
            <a:ext uri="{FF2B5EF4-FFF2-40B4-BE49-F238E27FC236}">
              <a16:creationId xmlns:a16="http://schemas.microsoft.com/office/drawing/2014/main" id="{F254C701-C3A8-C9B1-9A62-F1F7DD5662C9}"/>
            </a:ext>
          </a:extLst>
        </cdr:cNvPr>
        <cdr:cNvSpPr/>
      </cdr:nvSpPr>
      <cdr:spPr>
        <a:xfrm xmlns:a="http://schemas.openxmlformats.org/drawingml/2006/main">
          <a:off x="2147093" y="335757"/>
          <a:ext cx="1015999" cy="341312"/>
        </a:xfrm>
        <a:prstGeom xmlns:a="http://schemas.openxmlformats.org/drawingml/2006/main" prst="star32">
          <a:avLst/>
        </a:prstGeom>
        <a:solidFill xmlns:a="http://schemas.openxmlformats.org/drawingml/2006/main">
          <a:schemeClr val="accent4">
            <a:lumMod val="60000"/>
            <a:lumOff val="40000"/>
          </a:schemeClr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/>
            <a:t>18 %</a:t>
          </a:r>
        </a:p>
      </cdr:txBody>
    </cdr:sp>
  </cdr:relSizeAnchor>
  <cdr:relSizeAnchor xmlns:cdr="http://schemas.openxmlformats.org/drawingml/2006/chartDrawing">
    <cdr:from>
      <cdr:x>0.42448</cdr:x>
      <cdr:y>0.5217</cdr:y>
    </cdr:from>
    <cdr:to>
      <cdr:x>0.63281</cdr:x>
      <cdr:y>0.64034</cdr:y>
    </cdr:to>
    <cdr:sp macro="" textlink="">
      <cdr:nvSpPr>
        <cdr:cNvPr id="7" name="Star: 32 Points 6">
          <a:extLst xmlns:a="http://schemas.openxmlformats.org/drawingml/2006/main">
            <a:ext uri="{FF2B5EF4-FFF2-40B4-BE49-F238E27FC236}">
              <a16:creationId xmlns:a16="http://schemas.microsoft.com/office/drawing/2014/main" id="{336F5352-4C02-C509-1999-6E478EC7E132}"/>
            </a:ext>
          </a:extLst>
        </cdr:cNvPr>
        <cdr:cNvSpPr/>
      </cdr:nvSpPr>
      <cdr:spPr>
        <a:xfrm xmlns:a="http://schemas.openxmlformats.org/drawingml/2006/main">
          <a:off x="1940717" y="1431132"/>
          <a:ext cx="952502" cy="325437"/>
        </a:xfrm>
        <a:prstGeom xmlns:a="http://schemas.openxmlformats.org/drawingml/2006/main" prst="star32">
          <a:avLst/>
        </a:prstGeom>
        <a:solidFill xmlns:a="http://schemas.openxmlformats.org/drawingml/2006/main">
          <a:schemeClr val="accent4">
            <a:lumMod val="60000"/>
            <a:lumOff val="40000"/>
          </a:schemeClr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en-US" b="1"/>
            <a:t>43%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yusady\AppData\Local\Temp\OneNote\16.0\Exported\%7b4A824249-9692-42DA-9E58-4974BC5F6800%7d\NT\0\Spending%20dan%20Grafik1.xlsx" TargetMode="External"/><Relationship Id="rId1" Type="http://schemas.openxmlformats.org/officeDocument/2006/relationships/externalLinkPath" Target="file:///C:\Users\tyusady\AppData\Local\Temp\OneNote\16.0\Exported\%7b4A824249-9692-42DA-9E58-4974BC5F6800%7d\NT\0\Spending%20dan%20Grafik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ru (2)"/>
      <sheetName val="Baru"/>
      <sheetName val="Sheet1"/>
      <sheetName val="Sheet3"/>
      <sheetName val="Sheet2"/>
      <sheetName val="Sheet5"/>
      <sheetName val="Sheet6"/>
      <sheetName val="Sheet4"/>
    </sheetNames>
    <sheetDataSet>
      <sheetData sheetId="0"/>
      <sheetData sheetId="1"/>
      <sheetData sheetId="2"/>
      <sheetData sheetId="3"/>
      <sheetData sheetId="4">
        <row r="2">
          <cell r="B2">
            <v>44228</v>
          </cell>
          <cell r="C2">
            <v>44256</v>
          </cell>
          <cell r="D2">
            <v>44287</v>
          </cell>
          <cell r="E2">
            <v>44317</v>
          </cell>
          <cell r="F2">
            <v>44348</v>
          </cell>
          <cell r="G2">
            <v>44378</v>
          </cell>
          <cell r="H2">
            <v>44409</v>
          </cell>
          <cell r="I2">
            <v>44440</v>
          </cell>
          <cell r="J2">
            <v>44470</v>
          </cell>
          <cell r="K2">
            <v>44501</v>
          </cell>
          <cell r="L2">
            <v>44531</v>
          </cell>
        </row>
        <row r="3">
          <cell r="A3" t="str">
            <v>Foil</v>
          </cell>
          <cell r="B3">
            <v>32</v>
          </cell>
          <cell r="C3">
            <v>43.4</v>
          </cell>
          <cell r="D3">
            <v>15.4</v>
          </cell>
          <cell r="E3">
            <v>16.2</v>
          </cell>
          <cell r="F3">
            <v>17.7</v>
          </cell>
          <cell r="G3">
            <v>5.2</v>
          </cell>
          <cell r="H3">
            <v>20.399999999999999</v>
          </cell>
          <cell r="I3">
            <v>20.5</v>
          </cell>
          <cell r="J3">
            <v>9.1</v>
          </cell>
          <cell r="K3">
            <v>11</v>
          </cell>
          <cell r="L3">
            <v>12.6</v>
          </cell>
        </row>
        <row r="6">
          <cell r="A6" t="str">
            <v>Foil smear</v>
          </cell>
          <cell r="B6">
            <v>500</v>
          </cell>
        </row>
        <row r="7">
          <cell r="A7" t="str">
            <v>Hasil printing tidak terbaca</v>
          </cell>
          <cell r="B7">
            <v>2100</v>
          </cell>
        </row>
        <row r="8">
          <cell r="A8" t="str">
            <v>Hasil emboss tidak terbaca</v>
          </cell>
          <cell r="B8">
            <v>100</v>
          </cell>
        </row>
        <row r="9">
          <cell r="A9" t="str">
            <v>Potongan atas bawah</v>
          </cell>
          <cell r="B9">
            <v>300</v>
          </cell>
        </row>
        <row r="10">
          <cell r="A10" t="str">
            <v>Meletis</v>
          </cell>
          <cell r="B10">
            <v>1500</v>
          </cell>
        </row>
        <row r="11">
          <cell r="A11" t="str">
            <v>Strip kosong</v>
          </cell>
          <cell r="B11">
            <v>700</v>
          </cell>
        </row>
        <row r="12">
          <cell r="A12" t="str">
            <v>Sealing miring</v>
          </cell>
          <cell r="B12">
            <v>2000</v>
          </cell>
        </row>
        <row r="15">
          <cell r="B15">
            <v>44713</v>
          </cell>
          <cell r="C15">
            <v>44743</v>
          </cell>
          <cell r="D15">
            <v>44774</v>
          </cell>
          <cell r="E15">
            <v>44805</v>
          </cell>
          <cell r="F15">
            <v>44835</v>
          </cell>
          <cell r="G15">
            <v>44866</v>
          </cell>
          <cell r="H15">
            <v>44896</v>
          </cell>
        </row>
        <row r="16">
          <cell r="A16" t="str">
            <v>Foil</v>
          </cell>
          <cell r="B16">
            <v>0.123</v>
          </cell>
          <cell r="C16">
            <v>0.13700000000000001</v>
          </cell>
          <cell r="D16">
            <v>0.106</v>
          </cell>
          <cell r="E16">
            <v>0.126</v>
          </cell>
          <cell r="F16">
            <v>0.10199999999999999</v>
          </cell>
          <cell r="G16">
            <v>0.111</v>
          </cell>
          <cell r="H16">
            <v>7.6999999999999999E-2</v>
          </cell>
        </row>
        <row r="18">
          <cell r="M18">
            <v>2021</v>
          </cell>
          <cell r="N18">
            <v>2022</v>
          </cell>
        </row>
        <row r="19">
          <cell r="L19" t="str">
            <v>Rata-rata Variance Reject Foil</v>
          </cell>
          <cell r="M19">
            <v>18.5</v>
          </cell>
          <cell r="N19">
            <v>10.4</v>
          </cell>
          <cell r="Y19">
            <v>2021</v>
          </cell>
          <cell r="Z19">
            <v>2022</v>
          </cell>
        </row>
        <row r="20">
          <cell r="X20" t="str">
            <v>Set Up dan Sambungan</v>
          </cell>
          <cell r="Y20">
            <v>6511</v>
          </cell>
          <cell r="Z20">
            <v>5313</v>
          </cell>
        </row>
        <row r="21">
          <cell r="X21" t="str">
            <v>Destripping</v>
          </cell>
          <cell r="Y21">
            <v>4764</v>
          </cell>
          <cell r="Z21">
            <v>2707</v>
          </cell>
        </row>
        <row r="38">
          <cell r="A38" t="str">
            <v>Reject Destripping</v>
          </cell>
        </row>
        <row r="39">
          <cell r="A39" t="str">
            <v>Set Up dan sambungan</v>
          </cell>
          <cell r="B39">
            <v>0.57999999999999996</v>
          </cell>
        </row>
        <row r="40">
          <cell r="A40" t="str">
            <v xml:space="preserve">Destripping </v>
          </cell>
          <cell r="B40">
            <v>0.42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72F9D-F078-4B5E-AEE4-FC36B44EF297}">
  <dimension ref="B2:H18"/>
  <sheetViews>
    <sheetView topLeftCell="A13" workbookViewId="0">
      <selection activeCell="F10" sqref="F10"/>
    </sheetView>
  </sheetViews>
  <sheetFormatPr defaultRowHeight="14.5" x14ac:dyDescent="0.35"/>
  <cols>
    <col min="2" max="2" width="27.6328125" customWidth="1"/>
    <col min="3" max="3" width="50.7265625" customWidth="1"/>
    <col min="6" max="6" width="20.90625" bestFit="1" customWidth="1"/>
  </cols>
  <sheetData>
    <row r="2" spans="2:8" x14ac:dyDescent="0.35">
      <c r="C2">
        <v>2021</v>
      </c>
      <c r="D2">
        <v>2022</v>
      </c>
      <c r="F2" s="21"/>
    </row>
    <row r="3" spans="2:8" x14ac:dyDescent="0.35">
      <c r="B3" t="s">
        <v>0</v>
      </c>
      <c r="C3">
        <v>2</v>
      </c>
      <c r="D3">
        <v>2</v>
      </c>
      <c r="F3" s="21"/>
      <c r="G3">
        <v>2021</v>
      </c>
      <c r="H3">
        <v>2022</v>
      </c>
    </row>
    <row r="4" spans="2:8" x14ac:dyDescent="0.35">
      <c r="B4" t="s">
        <v>1</v>
      </c>
      <c r="C4">
        <v>9.5</v>
      </c>
      <c r="D4">
        <v>3.5</v>
      </c>
      <c r="F4" t="s">
        <v>32</v>
      </c>
      <c r="G4" s="15">
        <f>3.529*11.2</f>
        <v>39.524799999999999</v>
      </c>
      <c r="H4">
        <v>26.35</v>
      </c>
    </row>
    <row r="5" spans="2:8" x14ac:dyDescent="0.35">
      <c r="B5" t="s">
        <v>2</v>
      </c>
      <c r="C5">
        <v>3</v>
      </c>
      <c r="D5">
        <v>0</v>
      </c>
      <c r="F5" t="s">
        <v>35</v>
      </c>
      <c r="G5">
        <v>4.5</v>
      </c>
      <c r="H5">
        <v>2</v>
      </c>
    </row>
    <row r="6" spans="2:8" x14ac:dyDescent="0.35">
      <c r="C6">
        <f>SUM(C3:C5)</f>
        <v>14.5</v>
      </c>
      <c r="D6">
        <f>SUM(D3:D5)</f>
        <v>5.5</v>
      </c>
      <c r="F6" t="s">
        <v>39</v>
      </c>
      <c r="G6">
        <v>4.7</v>
      </c>
      <c r="H6">
        <v>1</v>
      </c>
    </row>
    <row r="7" spans="2:8" x14ac:dyDescent="0.35">
      <c r="F7" t="s">
        <v>42</v>
      </c>
      <c r="G7">
        <v>5.4</v>
      </c>
      <c r="H7">
        <v>5.4</v>
      </c>
    </row>
    <row r="8" spans="2:8" x14ac:dyDescent="0.35">
      <c r="B8" s="1" t="s">
        <v>3</v>
      </c>
      <c r="C8" s="1" t="s">
        <v>4</v>
      </c>
      <c r="F8" t="s">
        <v>45</v>
      </c>
      <c r="G8" s="15">
        <v>7.9</v>
      </c>
      <c r="H8">
        <v>3</v>
      </c>
    </row>
    <row r="9" spans="2:8" x14ac:dyDescent="0.35">
      <c r="B9" s="2" t="s">
        <v>5</v>
      </c>
      <c r="C9" s="1" t="s">
        <v>6</v>
      </c>
      <c r="F9" t="s">
        <v>47</v>
      </c>
      <c r="G9" s="15">
        <v>3</v>
      </c>
      <c r="H9">
        <v>1</v>
      </c>
    </row>
    <row r="10" spans="2:8" x14ac:dyDescent="0.35">
      <c r="B10" s="2"/>
      <c r="C10" s="1" t="s">
        <v>7</v>
      </c>
      <c r="F10" s="21"/>
    </row>
    <row r="11" spans="2:8" ht="29" x14ac:dyDescent="0.35">
      <c r="B11" s="2" t="s">
        <v>8</v>
      </c>
      <c r="C11" s="1" t="s">
        <v>9</v>
      </c>
    </row>
    <row r="12" spans="2:8" ht="29" x14ac:dyDescent="0.35">
      <c r="B12" s="2"/>
      <c r="C12" s="1" t="s">
        <v>10</v>
      </c>
    </row>
    <row r="13" spans="2:8" ht="29" x14ac:dyDescent="0.35">
      <c r="B13" s="2"/>
      <c r="C13" s="1" t="s">
        <v>11</v>
      </c>
    </row>
    <row r="14" spans="2:8" x14ac:dyDescent="0.35">
      <c r="B14" s="2"/>
      <c r="C14" s="1" t="s">
        <v>12</v>
      </c>
    </row>
    <row r="15" spans="2:8" x14ac:dyDescent="0.35">
      <c r="B15" s="2"/>
      <c r="C15" s="1" t="s">
        <v>7</v>
      </c>
    </row>
    <row r="16" spans="2:8" ht="29" x14ac:dyDescent="0.35">
      <c r="B16" s="2" t="s">
        <v>13</v>
      </c>
      <c r="C16" s="1" t="s">
        <v>14</v>
      </c>
    </row>
    <row r="17" spans="2:3" ht="29" x14ac:dyDescent="0.35">
      <c r="B17" s="2"/>
      <c r="C17" s="1" t="s">
        <v>15</v>
      </c>
    </row>
    <row r="18" spans="2:3" x14ac:dyDescent="0.35">
      <c r="B18" s="2"/>
      <c r="C18" s="1" t="s">
        <v>16</v>
      </c>
    </row>
  </sheetData>
  <mergeCells count="3">
    <mergeCell ref="B9:B10"/>
    <mergeCell ref="B11:B15"/>
    <mergeCell ref="B16:B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0337F-B69D-48E3-827E-B98DD6C722D3}">
  <sheetPr>
    <pageSetUpPr autoPageBreaks="0"/>
  </sheetPr>
  <dimension ref="A2:AL40"/>
  <sheetViews>
    <sheetView zoomScale="80" zoomScaleNormal="80" workbookViewId="0">
      <selection activeCell="X43" sqref="X43"/>
    </sheetView>
  </sheetViews>
  <sheetFormatPr defaultRowHeight="14.5" x14ac:dyDescent="0.35"/>
  <cols>
    <col min="1" max="1" width="14.1796875" bestFit="1" customWidth="1"/>
    <col min="2" max="2" width="10.81640625" bestFit="1" customWidth="1"/>
    <col min="12" max="12" width="25.36328125" bestFit="1" customWidth="1"/>
    <col min="24" max="24" width="20.26953125" bestFit="1" customWidth="1"/>
  </cols>
  <sheetData>
    <row r="2" spans="1:38" x14ac:dyDescent="0.35">
      <c r="B2" s="6">
        <v>44228</v>
      </c>
      <c r="C2" s="6">
        <v>44256</v>
      </c>
      <c r="D2" s="6">
        <v>44287</v>
      </c>
      <c r="E2" s="6">
        <v>44317</v>
      </c>
      <c r="F2" s="6">
        <v>44348</v>
      </c>
      <c r="G2" s="6">
        <v>44378</v>
      </c>
      <c r="H2" s="6">
        <v>44409</v>
      </c>
      <c r="I2" s="6">
        <v>44440</v>
      </c>
      <c r="J2" s="6">
        <v>44470</v>
      </c>
      <c r="K2" s="6">
        <v>44501</v>
      </c>
      <c r="L2" s="6">
        <v>44531</v>
      </c>
    </row>
    <row r="3" spans="1:38" x14ac:dyDescent="0.35">
      <c r="A3" t="s">
        <v>53</v>
      </c>
      <c r="B3">
        <v>32</v>
      </c>
      <c r="C3">
        <v>43.4</v>
      </c>
      <c r="D3">
        <v>15.4</v>
      </c>
      <c r="E3">
        <v>16.2</v>
      </c>
      <c r="F3">
        <v>17.7</v>
      </c>
      <c r="G3">
        <v>5.2</v>
      </c>
      <c r="H3">
        <v>20.399999999999999</v>
      </c>
      <c r="I3">
        <v>20.5</v>
      </c>
      <c r="J3">
        <v>9.1</v>
      </c>
      <c r="K3">
        <v>11</v>
      </c>
      <c r="L3">
        <v>12.6</v>
      </c>
    </row>
    <row r="5" spans="1:38" x14ac:dyDescent="0.35">
      <c r="B5" t="s">
        <v>54</v>
      </c>
    </row>
    <row r="6" spans="1:38" x14ac:dyDescent="0.35">
      <c r="A6" t="s">
        <v>19</v>
      </c>
      <c r="B6">
        <v>500</v>
      </c>
      <c r="C6" s="19">
        <f>B6/B13</f>
        <v>6.9444444444444448E-2</v>
      </c>
      <c r="D6">
        <v>513186.52777777781</v>
      </c>
    </row>
    <row r="7" spans="1:38" ht="29" x14ac:dyDescent="0.35">
      <c r="A7" s="20" t="s">
        <v>20</v>
      </c>
      <c r="B7">
        <v>2100</v>
      </c>
      <c r="C7" s="19">
        <f>B7/$B$13</f>
        <v>0.29166666666666669</v>
      </c>
      <c r="D7">
        <v>2155383.416666667</v>
      </c>
    </row>
    <row r="8" spans="1:38" ht="29" x14ac:dyDescent="0.35">
      <c r="A8" s="20" t="s">
        <v>21</v>
      </c>
      <c r="B8">
        <v>100</v>
      </c>
      <c r="C8" s="19">
        <f t="shared" ref="C8:C12" si="0">B8/$B$13</f>
        <v>1.3888888888888888E-2</v>
      </c>
      <c r="D8">
        <v>102637.30555555555</v>
      </c>
    </row>
    <row r="9" spans="1:38" ht="29" x14ac:dyDescent="0.35">
      <c r="A9" s="20" t="s">
        <v>22</v>
      </c>
      <c r="B9">
        <v>300</v>
      </c>
      <c r="C9" s="19">
        <f t="shared" si="0"/>
        <v>4.1666666666666664E-2</v>
      </c>
      <c r="D9">
        <v>307911.91666666663</v>
      </c>
    </row>
    <row r="10" spans="1:38" x14ac:dyDescent="0.35">
      <c r="A10" t="s">
        <v>23</v>
      </c>
      <c r="B10">
        <v>1500</v>
      </c>
      <c r="C10" s="19">
        <f t="shared" si="0"/>
        <v>0.20833333333333334</v>
      </c>
      <c r="D10">
        <v>1539559.5833333335</v>
      </c>
    </row>
    <row r="11" spans="1:38" x14ac:dyDescent="0.35">
      <c r="A11" t="s">
        <v>24</v>
      </c>
      <c r="B11">
        <v>700</v>
      </c>
      <c r="C11" s="19">
        <f t="shared" si="0"/>
        <v>9.7222222222222224E-2</v>
      </c>
      <c r="D11">
        <v>718461.13888888888</v>
      </c>
    </row>
    <row r="12" spans="1:38" x14ac:dyDescent="0.35">
      <c r="A12" s="20" t="s">
        <v>25</v>
      </c>
      <c r="B12">
        <v>2000</v>
      </c>
      <c r="C12" s="19">
        <f t="shared" si="0"/>
        <v>0.27777777777777779</v>
      </c>
      <c r="D12">
        <v>2052746.1111111112</v>
      </c>
    </row>
    <row r="13" spans="1:38" x14ac:dyDescent="0.35">
      <c r="B13">
        <f>SUM(B6:B12)</f>
        <v>7200</v>
      </c>
      <c r="C13" s="19">
        <f>SUM(C6:C12)</f>
        <v>1</v>
      </c>
      <c r="D13">
        <v>7389886</v>
      </c>
    </row>
    <row r="15" spans="1:38" x14ac:dyDescent="0.35">
      <c r="B15" s="6">
        <v>44713</v>
      </c>
      <c r="C15" s="6">
        <v>44743</v>
      </c>
      <c r="D15" s="6">
        <v>44774</v>
      </c>
      <c r="E15" s="6">
        <v>44805</v>
      </c>
      <c r="F15" s="6">
        <v>44835</v>
      </c>
      <c r="G15" s="6">
        <v>44866</v>
      </c>
      <c r="H15" s="6">
        <v>44896</v>
      </c>
    </row>
    <row r="16" spans="1:38" x14ac:dyDescent="0.35">
      <c r="A16" t="s">
        <v>53</v>
      </c>
      <c r="B16" s="21">
        <v>0.123</v>
      </c>
      <c r="C16" s="21">
        <v>0.13700000000000001</v>
      </c>
      <c r="D16" s="21">
        <v>0.106</v>
      </c>
      <c r="E16" s="21">
        <v>0.126</v>
      </c>
      <c r="F16" s="21">
        <v>0.10199999999999999</v>
      </c>
      <c r="G16" s="21">
        <v>0.111</v>
      </c>
      <c r="H16" s="21">
        <v>7.6999999999999999E-2</v>
      </c>
      <c r="I16" s="21"/>
      <c r="J16" s="21"/>
      <c r="K16" s="21"/>
      <c r="L16" s="21"/>
      <c r="M16" s="21"/>
      <c r="N16" s="21">
        <v>6.9958373780417582E-2</v>
      </c>
      <c r="O16" s="21"/>
      <c r="P16" s="21">
        <v>0.13004278478107634</v>
      </c>
      <c r="Q16" s="21"/>
      <c r="R16" s="21">
        <v>4.0431266846361183E-2</v>
      </c>
      <c r="S16" s="21"/>
      <c r="T16" s="21">
        <v>9.7960029927974548E-2</v>
      </c>
      <c r="U16" s="21"/>
      <c r="V16" s="21">
        <v>7.6484050518464103E-2</v>
      </c>
      <c r="W16" s="21"/>
      <c r="X16" s="21">
        <v>9.5040668417887775E-2</v>
      </c>
      <c r="Y16" s="21"/>
      <c r="Z16" s="21">
        <v>6.4207515534076345E-2</v>
      </c>
      <c r="AA16" s="21"/>
      <c r="AB16" s="21">
        <v>5.6814632284038456E-2</v>
      </c>
      <c r="AC16" s="21"/>
      <c r="AD16" s="21">
        <v>9.1104635026366912E-2</v>
      </c>
      <c r="AE16" s="21"/>
      <c r="AF16" s="21">
        <v>0.11795665634674922</v>
      </c>
      <c r="AG16" s="21"/>
      <c r="AH16" s="21">
        <v>8.3759423139954117E-2</v>
      </c>
      <c r="AI16" s="21"/>
      <c r="AJ16" s="21">
        <v>0.1564887707883213</v>
      </c>
      <c r="AK16" s="21"/>
      <c r="AL16" s="21">
        <v>0.22998736409458878</v>
      </c>
    </row>
    <row r="18" spans="12:26" x14ac:dyDescent="0.35">
      <c r="M18">
        <v>2021</v>
      </c>
      <c r="N18">
        <v>2022</v>
      </c>
    </row>
    <row r="19" spans="12:26" x14ac:dyDescent="0.35">
      <c r="L19" t="s">
        <v>55</v>
      </c>
      <c r="M19">
        <v>18.5</v>
      </c>
      <c r="N19">
        <v>10.4</v>
      </c>
      <c r="Y19">
        <v>2021</v>
      </c>
      <c r="Z19">
        <v>2022</v>
      </c>
    </row>
    <row r="20" spans="12:26" x14ac:dyDescent="0.35">
      <c r="X20" t="s">
        <v>56</v>
      </c>
      <c r="Y20">
        <v>6511</v>
      </c>
      <c r="Z20">
        <v>5313</v>
      </c>
    </row>
    <row r="21" spans="12:26" x14ac:dyDescent="0.35">
      <c r="X21" t="s">
        <v>57</v>
      </c>
      <c r="Y21">
        <v>4764</v>
      </c>
      <c r="Z21">
        <v>2707</v>
      </c>
    </row>
    <row r="22" spans="12:26" x14ac:dyDescent="0.35">
      <c r="M22" s="6">
        <v>44562</v>
      </c>
      <c r="N22" s="6">
        <v>44593</v>
      </c>
      <c r="O22" s="6">
        <v>44621</v>
      </c>
      <c r="P22" s="6">
        <v>44652</v>
      </c>
      <c r="Q22" s="6">
        <v>44682</v>
      </c>
      <c r="R22" s="6">
        <v>44713</v>
      </c>
      <c r="S22" s="6">
        <v>44743</v>
      </c>
      <c r="T22" s="6">
        <v>44774</v>
      </c>
    </row>
    <row r="23" spans="12:26" x14ac:dyDescent="0.35">
      <c r="M23">
        <v>10.9</v>
      </c>
      <c r="N23">
        <v>11.3</v>
      </c>
      <c r="O23">
        <v>5</v>
      </c>
      <c r="P23">
        <v>8.6999999999999993</v>
      </c>
      <c r="Q23">
        <v>8.1999999999999993</v>
      </c>
      <c r="R23">
        <v>10.8</v>
      </c>
      <c r="S23">
        <v>12.3</v>
      </c>
      <c r="T23">
        <v>13.7</v>
      </c>
    </row>
    <row r="38" spans="1:2" x14ac:dyDescent="0.35">
      <c r="A38" t="s">
        <v>58</v>
      </c>
    </row>
    <row r="39" spans="1:2" x14ac:dyDescent="0.35">
      <c r="A39" t="s">
        <v>59</v>
      </c>
      <c r="B39" s="19">
        <v>0.57999999999999996</v>
      </c>
    </row>
    <row r="40" spans="1:2" x14ac:dyDescent="0.35">
      <c r="A40" t="s">
        <v>60</v>
      </c>
      <c r="B40" s="19">
        <v>0.42</v>
      </c>
    </row>
  </sheetData>
  <pageMargins left="0.7" right="0.7" top="0.75" bottom="0.75" header="0.3" footer="0.3"/>
  <pageSetup orientation="portrait" r:id="rId1"/>
  <headerFooter>
    <oddFooter>&amp;L&amp;"Times New Roman,Regular"&amp;12&amp;K00C0C0Proprietary</oddFooter>
    <evenFooter>&amp;L&amp;"Times New Roman,Regular"&amp;12&amp;K00C0C0Proprietary</evenFooter>
    <firstFooter>&amp;L&amp;"Times New Roman,Regular"&amp;12&amp;K00C0C0Proprietary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DA9AC-93AB-4A01-A8A7-9D62E4AC6643}">
  <dimension ref="B1:S21"/>
  <sheetViews>
    <sheetView tabSelected="1" topLeftCell="A4" workbookViewId="0">
      <selection activeCell="R2" sqref="R2:S12"/>
    </sheetView>
  </sheetViews>
  <sheetFormatPr defaultRowHeight="14.5" x14ac:dyDescent="0.35"/>
  <cols>
    <col min="2" max="2" width="23.26953125" bestFit="1" customWidth="1"/>
    <col min="3" max="3" width="14" bestFit="1" customWidth="1"/>
    <col min="4" max="4" width="10" bestFit="1" customWidth="1"/>
    <col min="6" max="6" width="22.26953125" bestFit="1" customWidth="1"/>
    <col min="7" max="7" width="24.1796875" bestFit="1" customWidth="1"/>
    <col min="8" max="8" width="11.7265625" bestFit="1" customWidth="1"/>
    <col min="9" max="9" width="5.81640625" bestFit="1" customWidth="1"/>
    <col min="10" max="10" width="7.36328125" bestFit="1" customWidth="1"/>
    <col min="13" max="13" width="20.90625" bestFit="1" customWidth="1"/>
    <col min="18" max="18" width="22.1796875" customWidth="1"/>
    <col min="19" max="19" width="39.36328125" customWidth="1"/>
  </cols>
  <sheetData>
    <row r="1" spans="2:19" ht="23" thickBot="1" x14ac:dyDescent="0.5">
      <c r="C1" s="3"/>
    </row>
    <row r="2" spans="2:19" ht="27" thickBot="1" x14ac:dyDescent="0.4">
      <c r="H2" t="s">
        <v>61</v>
      </c>
      <c r="I2" t="s">
        <v>62</v>
      </c>
      <c r="J2" t="s">
        <v>63</v>
      </c>
      <c r="K2" t="s">
        <v>64</v>
      </c>
      <c r="M2" s="21"/>
      <c r="N2">
        <v>2021</v>
      </c>
      <c r="O2">
        <v>2022</v>
      </c>
      <c r="R2" s="10" t="s">
        <v>26</v>
      </c>
      <c r="S2" s="10" t="s">
        <v>4</v>
      </c>
    </row>
    <row r="3" spans="2:19" ht="65" x14ac:dyDescent="0.35">
      <c r="B3" s="4" t="s">
        <v>3</v>
      </c>
      <c r="C3" s="5" t="s">
        <v>17</v>
      </c>
      <c r="D3" s="4" t="s">
        <v>18</v>
      </c>
      <c r="F3" s="6"/>
      <c r="G3" t="s">
        <v>32</v>
      </c>
      <c r="H3">
        <f>1.126*21.5</f>
        <v>24.208999999999996</v>
      </c>
      <c r="I3">
        <f>0.765*8.9</f>
        <v>6.8085000000000004</v>
      </c>
      <c r="J3" s="15">
        <f>3.529*11.2</f>
        <v>39.524799999999999</v>
      </c>
      <c r="K3">
        <v>26.35</v>
      </c>
      <c r="M3" t="s">
        <v>32</v>
      </c>
      <c r="N3" s="15">
        <f>3.529*11.2</f>
        <v>39.524799999999999</v>
      </c>
      <c r="O3">
        <v>26.35</v>
      </c>
      <c r="R3" s="13" t="s">
        <v>30</v>
      </c>
      <c r="S3" s="14" t="s">
        <v>31</v>
      </c>
    </row>
    <row r="4" spans="2:19" ht="91" x14ac:dyDescent="0.35">
      <c r="B4" s="7" t="s">
        <v>19</v>
      </c>
      <c r="C4" s="8">
        <v>513186.52777777798</v>
      </c>
      <c r="D4" s="9">
        <f>C4/$C$11</f>
        <v>6.9444444444444475E-2</v>
      </c>
      <c r="G4" t="s">
        <v>35</v>
      </c>
      <c r="H4">
        <v>1.458</v>
      </c>
      <c r="I4">
        <v>2.5</v>
      </c>
      <c r="J4">
        <v>4.5</v>
      </c>
      <c r="K4">
        <v>2</v>
      </c>
      <c r="M4" t="s">
        <v>35</v>
      </c>
      <c r="N4">
        <v>4.5</v>
      </c>
      <c r="O4">
        <v>2</v>
      </c>
      <c r="R4" s="16"/>
      <c r="S4" s="14" t="s">
        <v>34</v>
      </c>
    </row>
    <row r="5" spans="2:19" ht="117" x14ac:dyDescent="0.35">
      <c r="B5" s="7" t="s">
        <v>20</v>
      </c>
      <c r="C5" s="8">
        <v>2155383.416666667</v>
      </c>
      <c r="D5" s="9">
        <f t="shared" ref="D5:D11" si="0">C5/$C$11</f>
        <v>0.29166666666666669</v>
      </c>
      <c r="G5" t="s">
        <v>39</v>
      </c>
      <c r="H5">
        <v>1.587</v>
      </c>
      <c r="I5">
        <v>1.4390000000000001</v>
      </c>
      <c r="J5">
        <v>4.7</v>
      </c>
      <c r="K5">
        <v>1</v>
      </c>
      <c r="M5" t="s">
        <v>39</v>
      </c>
      <c r="N5">
        <v>4.7</v>
      </c>
      <c r="O5">
        <v>1</v>
      </c>
      <c r="R5" s="16" t="s">
        <v>37</v>
      </c>
      <c r="S5" s="14" t="s">
        <v>38</v>
      </c>
    </row>
    <row r="6" spans="2:19" ht="156" x14ac:dyDescent="0.35">
      <c r="B6" s="7" t="s">
        <v>21</v>
      </c>
      <c r="C6" s="8">
        <v>102637.30555555555</v>
      </c>
      <c r="D6" s="9">
        <f t="shared" si="0"/>
        <v>1.3888888888888888E-2</v>
      </c>
      <c r="G6" t="s">
        <v>42</v>
      </c>
      <c r="H6">
        <v>5</v>
      </c>
      <c r="I6">
        <v>4.1109999999999998</v>
      </c>
      <c r="J6">
        <v>5.4</v>
      </c>
      <c r="K6">
        <v>5.4</v>
      </c>
      <c r="M6" t="s">
        <v>42</v>
      </c>
      <c r="N6">
        <v>5.4</v>
      </c>
      <c r="O6">
        <v>5.4</v>
      </c>
      <c r="R6" s="16"/>
      <c r="S6" s="14" t="s">
        <v>41</v>
      </c>
    </row>
    <row r="7" spans="2:19" ht="117" x14ac:dyDescent="0.35">
      <c r="B7" s="7" t="s">
        <v>22</v>
      </c>
      <c r="C7" s="8">
        <v>307911.91666666663</v>
      </c>
      <c r="D7" s="9">
        <f t="shared" si="0"/>
        <v>4.1666666666666664E-2</v>
      </c>
      <c r="G7" t="s">
        <v>45</v>
      </c>
      <c r="H7">
        <v>3</v>
      </c>
      <c r="I7">
        <v>3</v>
      </c>
      <c r="J7" s="15">
        <v>7.9</v>
      </c>
      <c r="K7">
        <v>3</v>
      </c>
      <c r="M7" t="s">
        <v>45</v>
      </c>
      <c r="N7" s="15">
        <v>7.9</v>
      </c>
      <c r="O7">
        <v>3</v>
      </c>
      <c r="R7" s="16"/>
      <c r="S7" s="14" t="s">
        <v>44</v>
      </c>
    </row>
    <row r="8" spans="2:19" ht="78" x14ac:dyDescent="0.35">
      <c r="B8" s="7" t="s">
        <v>23</v>
      </c>
      <c r="C8" s="8">
        <v>1539559.5833333335</v>
      </c>
      <c r="D8" s="9">
        <f t="shared" si="0"/>
        <v>0.20833333333333334</v>
      </c>
      <c r="G8" t="s">
        <v>47</v>
      </c>
      <c r="H8">
        <v>1</v>
      </c>
      <c r="I8">
        <v>1</v>
      </c>
      <c r="J8" s="15">
        <v>3</v>
      </c>
      <c r="K8">
        <v>1</v>
      </c>
      <c r="M8" t="s">
        <v>47</v>
      </c>
      <c r="N8" s="15">
        <v>3</v>
      </c>
      <c r="O8">
        <v>1</v>
      </c>
      <c r="R8" s="16"/>
      <c r="S8" s="14" t="s">
        <v>46</v>
      </c>
    </row>
    <row r="9" spans="2:19" ht="104" x14ac:dyDescent="0.35">
      <c r="B9" s="7" t="s">
        <v>24</v>
      </c>
      <c r="C9" s="8">
        <v>718461.13888888888</v>
      </c>
      <c r="D9" s="9">
        <f t="shared" si="0"/>
        <v>9.7222222222222224E-2</v>
      </c>
      <c r="J9" s="15">
        <f>SUM(J3:J8)</f>
        <v>65.024799999999999</v>
      </c>
      <c r="K9">
        <f>SUM(K3:K8)</f>
        <v>38.75</v>
      </c>
      <c r="M9" s="21">
        <f>(J9-K9)/J9</f>
        <v>0.40407352271748626</v>
      </c>
      <c r="R9" s="16"/>
      <c r="S9" s="14" t="s">
        <v>48</v>
      </c>
    </row>
    <row r="10" spans="2:19" ht="130" x14ac:dyDescent="0.35">
      <c r="B10" s="7" t="s">
        <v>25</v>
      </c>
      <c r="C10" s="8">
        <v>2052746.1111111112</v>
      </c>
      <c r="D10" s="9">
        <f t="shared" si="0"/>
        <v>0.27777777777777779</v>
      </c>
      <c r="M10" s="21"/>
      <c r="R10" s="16" t="s">
        <v>49</v>
      </c>
      <c r="S10" s="14" t="s">
        <v>50</v>
      </c>
    </row>
    <row r="11" spans="2:19" ht="130" x14ac:dyDescent="0.35">
      <c r="B11" s="7"/>
      <c r="C11" s="8">
        <v>7389886</v>
      </c>
      <c r="D11" s="9">
        <f t="shared" si="0"/>
        <v>1</v>
      </c>
      <c r="H11">
        <f>SUM(H4:H5)</f>
        <v>3.0449999999999999</v>
      </c>
      <c r="I11">
        <f>SUM(I4:I5)</f>
        <v>3.9390000000000001</v>
      </c>
      <c r="J11">
        <f>SUM(J4:J5)</f>
        <v>9.1999999999999993</v>
      </c>
      <c r="M11" s="21"/>
      <c r="R11" s="16"/>
      <c r="S11" s="14" t="s">
        <v>51</v>
      </c>
    </row>
    <row r="12" spans="2:19" ht="91.5" thickBot="1" x14ac:dyDescent="0.4">
      <c r="R12" s="17"/>
      <c r="S12" s="18" t="s">
        <v>52</v>
      </c>
    </row>
    <row r="14" spans="2:19" x14ac:dyDescent="0.35">
      <c r="B14" s="11" t="s">
        <v>27</v>
      </c>
      <c r="C14" s="1" t="s">
        <v>28</v>
      </c>
      <c r="F14" s="12" t="s">
        <v>27</v>
      </c>
      <c r="G14" s="12" t="s">
        <v>29</v>
      </c>
    </row>
    <row r="15" spans="2:19" x14ac:dyDescent="0.35">
      <c r="B15" t="s">
        <v>32</v>
      </c>
      <c r="C15" s="15">
        <f>3.529*11.2</f>
        <v>39.524799999999999</v>
      </c>
      <c r="F15" s="12" t="s">
        <v>33</v>
      </c>
      <c r="G15" s="12">
        <v>2</v>
      </c>
    </row>
    <row r="16" spans="2:19" x14ac:dyDescent="0.35">
      <c r="B16" t="s">
        <v>35</v>
      </c>
      <c r="C16">
        <v>4.5</v>
      </c>
      <c r="F16" s="12" t="s">
        <v>36</v>
      </c>
      <c r="G16" s="12">
        <v>9.5</v>
      </c>
    </row>
    <row r="17" spans="2:7" x14ac:dyDescent="0.35">
      <c r="B17" t="s">
        <v>39</v>
      </c>
      <c r="C17">
        <v>4.7</v>
      </c>
      <c r="F17" s="12" t="s">
        <v>40</v>
      </c>
      <c r="G17" s="12">
        <v>3</v>
      </c>
    </row>
    <row r="18" spans="2:7" x14ac:dyDescent="0.35">
      <c r="B18" t="s">
        <v>42</v>
      </c>
      <c r="C18">
        <v>5.4</v>
      </c>
      <c r="F18" s="12" t="s">
        <v>43</v>
      </c>
      <c r="G18" s="12">
        <f>SUM(G15:G17)</f>
        <v>14.5</v>
      </c>
    </row>
    <row r="19" spans="2:7" x14ac:dyDescent="0.35">
      <c r="B19" t="s">
        <v>45</v>
      </c>
      <c r="C19" s="15">
        <v>7.9</v>
      </c>
    </row>
    <row r="20" spans="2:7" x14ac:dyDescent="0.35">
      <c r="B20" t="s">
        <v>47</v>
      </c>
      <c r="C20" s="15">
        <v>3</v>
      </c>
    </row>
    <row r="21" spans="2:7" x14ac:dyDescent="0.35">
      <c r="B21" t="s">
        <v>43</v>
      </c>
      <c r="C21" s="15">
        <f>SUM(C15:C20)</f>
        <v>65.024799999999999</v>
      </c>
      <c r="E21" s="15"/>
    </row>
  </sheetData>
  <mergeCells count="3">
    <mergeCell ref="R3:R4"/>
    <mergeCell ref="R5:R9"/>
    <mergeCell ref="R10:R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Yusady, Tiva Hendra</dc:creator>
  <cp:lastModifiedBy>Yusady, Tiva Hendra</cp:lastModifiedBy>
  <dcterms:created xsi:type="dcterms:W3CDTF">2023-08-22T13:18:51Z</dcterms:created>
  <dcterms:modified xsi:type="dcterms:W3CDTF">2023-08-22T13:25:48Z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4f783dd-f5fe-4e6c-8816-198fd9c95f56_Enabled">
    <vt:lpwstr>true</vt:lpwstr>
  </property>
  <property fmtid="{D5CDD505-2E9C-101B-9397-08002B2CF9AE}" pid="3" name="MSIP_Label_04f783dd-f5fe-4e6c-8816-198fd9c95f56_SetDate">
    <vt:lpwstr>2023-08-22T13:25:48Z</vt:lpwstr>
  </property>
  <property fmtid="{D5CDD505-2E9C-101B-9397-08002B2CF9AE}" pid="4" name="MSIP_Label_04f783dd-f5fe-4e6c-8816-198fd9c95f56_Method">
    <vt:lpwstr>Privileged</vt:lpwstr>
  </property>
  <property fmtid="{D5CDD505-2E9C-101B-9397-08002B2CF9AE}" pid="5" name="MSIP_Label_04f783dd-f5fe-4e6c-8816-198fd9c95f56_Name">
    <vt:lpwstr>English - Non-Corporate</vt:lpwstr>
  </property>
  <property fmtid="{D5CDD505-2E9C-101B-9397-08002B2CF9AE}" pid="6" name="MSIP_Label_04f783dd-f5fe-4e6c-8816-198fd9c95f56_SiteId">
    <vt:lpwstr>484a70d1-caaf-4a03-a477-1cbe688304af</vt:lpwstr>
  </property>
  <property fmtid="{D5CDD505-2E9C-101B-9397-08002B2CF9AE}" pid="7" name="MSIP_Label_04f783dd-f5fe-4e6c-8816-198fd9c95f56_ActionId">
    <vt:lpwstr>451a3803-873b-43e2-9fe8-00224f019053</vt:lpwstr>
  </property>
  <property fmtid="{D5CDD505-2E9C-101B-9397-08002B2CF9AE}" pid="8" name="MSIP_Label_04f783dd-f5fe-4e6c-8816-198fd9c95f56_ContentBits">
    <vt:lpwstr>0</vt:lpwstr>
  </property>
</Properties>
</file>